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Ex1.xml" ContentType="application/vnd.ms-office.chartex+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codeName="ThisWorkbook" defaultThemeVersion="166925"/>
  <mc:AlternateContent xmlns:mc="http://schemas.openxmlformats.org/markup-compatibility/2006">
    <mc:Choice Requires="x15">
      <x15ac:absPath xmlns:x15ac="http://schemas.microsoft.com/office/spreadsheetml/2010/11/ac" url="C:\Users\Andre\Documents\UW\ODL\working\"/>
    </mc:Choice>
  </mc:AlternateContent>
  <xr:revisionPtr revIDLastSave="0" documentId="13_ncr:1_{B35A3F6C-6841-4AA2-9D47-AD88B0DCEE86}" xr6:coauthVersionLast="43" xr6:coauthVersionMax="43" xr10:uidLastSave="{00000000-0000-0000-0000-000000000000}"/>
  <bookViews>
    <workbookView xWindow="-110" yWindow="-110" windowWidth="19420" windowHeight="10420" tabRatio="601" activeTab="2" xr2:uid="{00000000-000D-0000-FFFF-FFFF00000000}"/>
  </bookViews>
  <sheets>
    <sheet name="Dataset-Prvenance-AMF" sheetId="3" r:id="rId1"/>
    <sheet name="All-Published-Datasets-18June" sheetId="2" r:id="rId2"/>
    <sheet name="Assessement-RandomSample" sheetId="7" r:id="rId3"/>
    <sheet name="Charts" sheetId="10" r:id="rId4"/>
    <sheet name="Overall Need" sheetId="11" r:id="rId5"/>
    <sheet name="histogram-choose-dnld-grps" sheetId="4" r:id="rId6"/>
    <sheet name="Not Public datasets-NOT USED" sheetId="6" r:id="rId7"/>
    <sheet name="Sptial-temporal-both" sheetId="12" r:id="rId8"/>
  </sheets>
  <definedNames>
    <definedName name="_xlnm._FilterDatabase" localSheetId="1" hidden="1">'All-Published-Datasets-18June'!$A$1:$CA$498</definedName>
    <definedName name="_xlnm._FilterDatabase" localSheetId="2" hidden="1">'Assessement-RandomSample'!$A$1:$DK$115</definedName>
    <definedName name="_xlchart.v1.0" hidden="1">'All-Published-Datasets-18June'!$T$1</definedName>
    <definedName name="_xlchart.v1.1" hidden="1">'All-Published-Datasets-18June'!$T$2:$T$498</definedName>
  </definedNames>
  <calcPr calcId="191029"/>
  <pivotCaches>
    <pivotCache cacheId="0" r:id="rId9"/>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7" i="11" l="1"/>
  <c r="P8" i="11"/>
  <c r="I6" i="12" l="1"/>
  <c r="I5" i="12"/>
  <c r="I4" i="12"/>
  <c r="G5" i="12"/>
  <c r="P5" i="11" l="1"/>
  <c r="N6" i="11"/>
  <c r="N7" i="11"/>
  <c r="N8" i="11"/>
  <c r="N9" i="11"/>
  <c r="N10" i="11"/>
  <c r="N11" i="11"/>
  <c r="N5" i="11"/>
  <c r="G22" i="11" l="1"/>
  <c r="D18" i="11"/>
  <c r="D19" i="11" s="1"/>
  <c r="DI3" i="7"/>
  <c r="DI4" i="7"/>
  <c r="DI5" i="7"/>
  <c r="DI6" i="7"/>
  <c r="DI7" i="7"/>
  <c r="DI8" i="7"/>
  <c r="DI9" i="7"/>
  <c r="DI10" i="7"/>
  <c r="DI11" i="7"/>
  <c r="DI12" i="7"/>
  <c r="DI13" i="7"/>
  <c r="DI14" i="7"/>
  <c r="DI15" i="7"/>
  <c r="DI16" i="7"/>
  <c r="DI17" i="7"/>
  <c r="DI18" i="7"/>
  <c r="DI19" i="7"/>
  <c r="DI20" i="7"/>
  <c r="DI21" i="7"/>
  <c r="DI22" i="7"/>
  <c r="DI23" i="7"/>
  <c r="DI24" i="7"/>
  <c r="DI25" i="7"/>
  <c r="DI26" i="7"/>
  <c r="DI27" i="7"/>
  <c r="DI28" i="7"/>
  <c r="DI29" i="7"/>
  <c r="DI30" i="7"/>
  <c r="DI31" i="7"/>
  <c r="DI32" i="7"/>
  <c r="DI33" i="7"/>
  <c r="DI34" i="7"/>
  <c r="DI35" i="7"/>
  <c r="DI36" i="7"/>
  <c r="DI37" i="7"/>
  <c r="DI38" i="7"/>
  <c r="DI39" i="7"/>
  <c r="DI40" i="7"/>
  <c r="DI41" i="7"/>
  <c r="DI42" i="7"/>
  <c r="DI43" i="7"/>
  <c r="DI44" i="7"/>
  <c r="DI45" i="7"/>
  <c r="DI46" i="7"/>
  <c r="DI47" i="7"/>
  <c r="DI48" i="7"/>
  <c r="DI49" i="7"/>
  <c r="DI50" i="7"/>
  <c r="DI51" i="7"/>
  <c r="DI52" i="7"/>
  <c r="DI53" i="7"/>
  <c r="DI54" i="7"/>
  <c r="DI55" i="7"/>
  <c r="DI56" i="7"/>
  <c r="DI57" i="7"/>
  <c r="DI58" i="7"/>
  <c r="DI59" i="7"/>
  <c r="DI60" i="7"/>
  <c r="DI61" i="7"/>
  <c r="DI62" i="7"/>
  <c r="DI63" i="7"/>
  <c r="DI64" i="7"/>
  <c r="DI65" i="7"/>
  <c r="DI66" i="7"/>
  <c r="DI67" i="7"/>
  <c r="DI68" i="7"/>
  <c r="DI69" i="7"/>
  <c r="DI70" i="7"/>
  <c r="DI71" i="7"/>
  <c r="DI72" i="7"/>
  <c r="DI73" i="7"/>
  <c r="DI74" i="7"/>
  <c r="DI75" i="7"/>
  <c r="DI76" i="7"/>
  <c r="DI77" i="7"/>
  <c r="DI78" i="7"/>
  <c r="DI79" i="7"/>
  <c r="DI80" i="7"/>
  <c r="DI81" i="7"/>
  <c r="DI82" i="7"/>
  <c r="DI83" i="7"/>
  <c r="DI84" i="7"/>
  <c r="DI85" i="7"/>
  <c r="DI86" i="7"/>
  <c r="DI87" i="7"/>
  <c r="DI88" i="7"/>
  <c r="DI89" i="7"/>
  <c r="DI90" i="7"/>
  <c r="DI91" i="7"/>
  <c r="DI92" i="7"/>
  <c r="DI93" i="7"/>
  <c r="DI94" i="7"/>
  <c r="DI95" i="7"/>
  <c r="DI96" i="7"/>
  <c r="DI97" i="7"/>
  <c r="DI98" i="7"/>
  <c r="DI99" i="7"/>
  <c r="DI100" i="7"/>
  <c r="DI101" i="7"/>
  <c r="DI102" i="7"/>
  <c r="DI103" i="7"/>
  <c r="DI104" i="7"/>
  <c r="DI105" i="7"/>
  <c r="DI106" i="7"/>
  <c r="DI107" i="7"/>
  <c r="DI108" i="7"/>
  <c r="DI109" i="7"/>
  <c r="DI110" i="7"/>
  <c r="DI111" i="7"/>
  <c r="DI112" i="7"/>
  <c r="DI113" i="7"/>
  <c r="DI114" i="7"/>
  <c r="DI115" i="7"/>
  <c r="DI2" i="7"/>
  <c r="D6" i="11" l="1"/>
  <c r="G23" i="11" s="1"/>
  <c r="D9" i="11"/>
  <c r="DH3" i="7"/>
  <c r="DH4" i="7"/>
  <c r="DH5" i="7"/>
  <c r="DH6" i="7"/>
  <c r="DH7" i="7"/>
  <c r="DH8" i="7"/>
  <c r="DH9" i="7"/>
  <c r="DH10" i="7"/>
  <c r="DH11" i="7"/>
  <c r="DH12" i="7"/>
  <c r="DH13" i="7"/>
  <c r="DH14" i="7"/>
  <c r="DH15" i="7"/>
  <c r="DH16" i="7"/>
  <c r="DH17" i="7"/>
  <c r="DH18" i="7"/>
  <c r="DH19" i="7"/>
  <c r="DH20" i="7"/>
  <c r="DH21" i="7"/>
  <c r="DH22" i="7"/>
  <c r="DH23" i="7"/>
  <c r="DH24" i="7"/>
  <c r="DH25" i="7"/>
  <c r="DH26" i="7"/>
  <c r="DH27" i="7"/>
  <c r="DH28" i="7"/>
  <c r="DH29" i="7"/>
  <c r="DH30" i="7"/>
  <c r="DH31" i="7"/>
  <c r="DH32" i="7"/>
  <c r="DH33" i="7"/>
  <c r="DH34" i="7"/>
  <c r="DH35" i="7"/>
  <c r="DH36" i="7"/>
  <c r="DH37" i="7"/>
  <c r="DH38" i="7"/>
  <c r="DH39" i="7"/>
  <c r="DH40" i="7"/>
  <c r="DH41" i="7"/>
  <c r="DH42" i="7"/>
  <c r="DH43" i="7"/>
  <c r="DH44" i="7"/>
  <c r="DH45" i="7"/>
  <c r="DH46" i="7"/>
  <c r="DH47" i="7"/>
  <c r="DH48" i="7"/>
  <c r="DH49" i="7"/>
  <c r="DH50" i="7"/>
  <c r="DH51" i="7"/>
  <c r="DH52" i="7"/>
  <c r="DH53" i="7"/>
  <c r="DH54" i="7"/>
  <c r="DH55" i="7"/>
  <c r="DH56" i="7"/>
  <c r="DH57" i="7"/>
  <c r="DH58" i="7"/>
  <c r="DH59" i="7"/>
  <c r="DH60" i="7"/>
  <c r="DH61" i="7"/>
  <c r="DH62" i="7"/>
  <c r="DH63" i="7"/>
  <c r="DH64" i="7"/>
  <c r="DH65" i="7"/>
  <c r="DH66" i="7"/>
  <c r="DH67" i="7"/>
  <c r="DH68" i="7"/>
  <c r="DH69" i="7"/>
  <c r="DH70" i="7"/>
  <c r="DH71" i="7"/>
  <c r="DH72" i="7"/>
  <c r="DH73" i="7"/>
  <c r="DH74" i="7"/>
  <c r="DH75" i="7"/>
  <c r="DH76" i="7"/>
  <c r="DH77" i="7"/>
  <c r="DH78" i="7"/>
  <c r="DH79" i="7"/>
  <c r="DH80" i="7"/>
  <c r="DH81" i="7"/>
  <c r="DH82" i="7"/>
  <c r="DH83" i="7"/>
  <c r="DH84" i="7"/>
  <c r="DH85" i="7"/>
  <c r="DH86" i="7"/>
  <c r="DH87" i="7"/>
  <c r="DH88" i="7"/>
  <c r="DH89" i="7"/>
  <c r="DH90" i="7"/>
  <c r="DH91" i="7"/>
  <c r="DH92" i="7"/>
  <c r="DH93" i="7"/>
  <c r="DH94" i="7"/>
  <c r="DH95" i="7"/>
  <c r="DH96" i="7"/>
  <c r="DH97" i="7"/>
  <c r="DH98" i="7"/>
  <c r="DH99" i="7"/>
  <c r="DH100" i="7"/>
  <c r="DH101" i="7"/>
  <c r="DH102" i="7"/>
  <c r="DH103" i="7"/>
  <c r="DH104" i="7"/>
  <c r="DH105" i="7"/>
  <c r="DH106" i="7"/>
  <c r="DH107" i="7"/>
  <c r="DH108" i="7"/>
  <c r="DH109" i="7"/>
  <c r="DH110" i="7"/>
  <c r="DH111" i="7"/>
  <c r="DH112" i="7"/>
  <c r="DH113" i="7"/>
  <c r="DH114" i="7"/>
  <c r="DH115" i="7"/>
  <c r="DH2" i="7"/>
  <c r="DF117" i="7" l="1"/>
  <c r="DG117" i="7"/>
  <c r="DG116" i="7"/>
  <c r="DF116" i="7"/>
  <c r="T3" i="2" l="1"/>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2" i="2"/>
  <c r="U105" i="10"/>
  <c r="U103" i="10"/>
  <c r="U97" i="10"/>
  <c r="U95" i="10"/>
  <c r="U89" i="10"/>
  <c r="U87" i="10"/>
  <c r="U81" i="10"/>
  <c r="U79" i="10"/>
  <c r="U73" i="10"/>
  <c r="U71" i="10"/>
  <c r="U65" i="10"/>
  <c r="U63" i="10"/>
  <c r="U57" i="10"/>
  <c r="U55" i="10"/>
  <c r="U49" i="10"/>
  <c r="U47" i="10"/>
  <c r="U41" i="10"/>
  <c r="U39" i="10"/>
  <c r="U33" i="10"/>
  <c r="U31" i="10"/>
  <c r="U28" i="10"/>
  <c r="U25" i="10"/>
  <c r="U23" i="10"/>
  <c r="U20" i="10"/>
  <c r="U17" i="10"/>
  <c r="U15" i="10"/>
  <c r="U12" i="10"/>
  <c r="U9" i="10"/>
  <c r="U7" i="10"/>
  <c r="U4" i="10"/>
  <c r="U3" i="10"/>
  <c r="U5" i="10"/>
  <c r="U6" i="10"/>
  <c r="U8" i="10"/>
  <c r="U10" i="10"/>
  <c r="U11" i="10"/>
  <c r="U13" i="10"/>
  <c r="U14" i="10"/>
  <c r="U16" i="10"/>
  <c r="U18" i="10"/>
  <c r="U19" i="10"/>
  <c r="U21" i="10"/>
  <c r="U22" i="10"/>
  <c r="U24" i="10"/>
  <c r="U26" i="10"/>
  <c r="U27" i="10"/>
  <c r="U29" i="10"/>
  <c r="U30" i="10"/>
  <c r="U32" i="10"/>
  <c r="U34" i="10"/>
  <c r="U35" i="10"/>
  <c r="U36" i="10"/>
  <c r="U37" i="10"/>
  <c r="U38" i="10"/>
  <c r="U40" i="10"/>
  <c r="U42" i="10"/>
  <c r="U43" i="10"/>
  <c r="U44" i="10"/>
  <c r="U45" i="10"/>
  <c r="U46" i="10"/>
  <c r="U48" i="10"/>
  <c r="U50" i="10"/>
  <c r="U51" i="10"/>
  <c r="U52" i="10"/>
  <c r="U53" i="10"/>
  <c r="U54" i="10"/>
  <c r="U56" i="10"/>
  <c r="U58" i="10"/>
  <c r="U59" i="10"/>
  <c r="U60" i="10"/>
  <c r="U61" i="10"/>
  <c r="U62" i="10"/>
  <c r="U64" i="10"/>
  <c r="U66" i="10"/>
  <c r="U67" i="10"/>
  <c r="U68" i="10"/>
  <c r="U69" i="10"/>
  <c r="U70" i="10"/>
  <c r="U72" i="10"/>
  <c r="U74" i="10"/>
  <c r="U75" i="10"/>
  <c r="U76" i="10"/>
  <c r="U77" i="10"/>
  <c r="U78" i="10"/>
  <c r="U80" i="10"/>
  <c r="U82" i="10"/>
  <c r="U83" i="10"/>
  <c r="U84" i="10"/>
  <c r="U85" i="10"/>
  <c r="U86" i="10"/>
  <c r="U88" i="10"/>
  <c r="U90" i="10"/>
  <c r="U91" i="10"/>
  <c r="U92" i="10"/>
  <c r="U93" i="10"/>
  <c r="U94" i="10"/>
  <c r="U96" i="10"/>
  <c r="U98" i="10"/>
  <c r="U99" i="10"/>
  <c r="U100" i="10"/>
  <c r="U101" i="10"/>
  <c r="U102" i="10"/>
  <c r="U104" i="10"/>
  <c r="U106" i="10"/>
  <c r="U107" i="10"/>
  <c r="U108" i="10"/>
  <c r="U109" i="10"/>
  <c r="U2" i="10"/>
  <c r="M3" i="10"/>
  <c r="N3" i="10"/>
  <c r="P3" i="10"/>
  <c r="M4" i="10"/>
  <c r="N4" i="10"/>
  <c r="P4" i="10"/>
  <c r="M5" i="10"/>
  <c r="N5" i="10"/>
  <c r="P5" i="10"/>
  <c r="M6" i="10"/>
  <c r="N6" i="10"/>
  <c r="P6" i="10"/>
  <c r="M7" i="10"/>
  <c r="N7" i="10"/>
  <c r="P7" i="10"/>
  <c r="M8" i="10"/>
  <c r="N8" i="10"/>
  <c r="P8" i="10"/>
  <c r="M9" i="10"/>
  <c r="N9" i="10"/>
  <c r="P9" i="10"/>
  <c r="M10" i="10"/>
  <c r="N10" i="10"/>
  <c r="P10" i="10"/>
  <c r="M11" i="10"/>
  <c r="N11" i="10"/>
  <c r="P11" i="10"/>
  <c r="M12" i="10"/>
  <c r="N12" i="10"/>
  <c r="P12" i="10"/>
  <c r="M13" i="10"/>
  <c r="N13" i="10"/>
  <c r="P13" i="10"/>
  <c r="M14" i="10"/>
  <c r="N14" i="10"/>
  <c r="P14" i="10"/>
  <c r="M15" i="10"/>
  <c r="N15" i="10"/>
  <c r="P15" i="10"/>
  <c r="M16" i="10"/>
  <c r="N16" i="10"/>
  <c r="P16" i="10"/>
  <c r="M17" i="10"/>
  <c r="N17" i="10"/>
  <c r="P17" i="10"/>
  <c r="M18" i="10"/>
  <c r="N18" i="10"/>
  <c r="P18" i="10"/>
  <c r="M19" i="10"/>
  <c r="N19" i="10"/>
  <c r="P19" i="10"/>
  <c r="M20" i="10"/>
  <c r="N20" i="10"/>
  <c r="P20" i="10"/>
  <c r="M21" i="10"/>
  <c r="N21" i="10"/>
  <c r="P21" i="10"/>
  <c r="M22" i="10"/>
  <c r="N22" i="10"/>
  <c r="P22" i="10"/>
  <c r="M23" i="10"/>
  <c r="N23" i="10"/>
  <c r="P23" i="10"/>
  <c r="M24" i="10"/>
  <c r="N24" i="10"/>
  <c r="P24" i="10"/>
  <c r="M25" i="10"/>
  <c r="N25" i="10"/>
  <c r="P25" i="10"/>
  <c r="M26" i="10"/>
  <c r="N26" i="10"/>
  <c r="P26" i="10"/>
  <c r="M27" i="10"/>
  <c r="N27" i="10"/>
  <c r="P27" i="10"/>
  <c r="M28" i="10"/>
  <c r="N28" i="10"/>
  <c r="P28" i="10"/>
  <c r="M29" i="10"/>
  <c r="N29" i="10"/>
  <c r="P29" i="10"/>
  <c r="M30" i="10"/>
  <c r="N30" i="10"/>
  <c r="P30" i="10"/>
  <c r="M31" i="10"/>
  <c r="N31" i="10"/>
  <c r="P31" i="10"/>
  <c r="M32" i="10"/>
  <c r="N32" i="10"/>
  <c r="P32" i="10"/>
  <c r="M33" i="10"/>
  <c r="N33" i="10"/>
  <c r="P33" i="10"/>
  <c r="M34" i="10"/>
  <c r="N34" i="10"/>
  <c r="P34" i="10"/>
  <c r="M35" i="10"/>
  <c r="N35" i="10"/>
  <c r="P35" i="10"/>
  <c r="M36" i="10"/>
  <c r="N36" i="10"/>
  <c r="P36" i="10"/>
  <c r="M37" i="10"/>
  <c r="N37" i="10"/>
  <c r="P37" i="10"/>
  <c r="M38" i="10"/>
  <c r="N38" i="10"/>
  <c r="P38" i="10"/>
  <c r="M39" i="10"/>
  <c r="N39" i="10"/>
  <c r="P39" i="10"/>
  <c r="M40" i="10"/>
  <c r="N40" i="10"/>
  <c r="P40" i="10"/>
  <c r="M41" i="10"/>
  <c r="N41" i="10"/>
  <c r="P41" i="10"/>
  <c r="M42" i="10"/>
  <c r="N42" i="10"/>
  <c r="P42" i="10"/>
  <c r="M43" i="10"/>
  <c r="N43" i="10"/>
  <c r="P43" i="10"/>
  <c r="M44" i="10"/>
  <c r="N44" i="10"/>
  <c r="P44" i="10"/>
  <c r="M45" i="10"/>
  <c r="N45" i="10"/>
  <c r="P45" i="10"/>
  <c r="M46" i="10"/>
  <c r="N46" i="10"/>
  <c r="P46" i="10"/>
  <c r="M47" i="10"/>
  <c r="N47" i="10"/>
  <c r="P47" i="10"/>
  <c r="M48" i="10"/>
  <c r="N48" i="10"/>
  <c r="P48" i="10"/>
  <c r="M49" i="10"/>
  <c r="N49" i="10"/>
  <c r="P49" i="10"/>
  <c r="M50" i="10"/>
  <c r="N50" i="10"/>
  <c r="P50" i="10"/>
  <c r="M51" i="10"/>
  <c r="N51" i="10"/>
  <c r="P51" i="10"/>
  <c r="M52" i="10"/>
  <c r="N52" i="10"/>
  <c r="P52" i="10"/>
  <c r="M53" i="10"/>
  <c r="N53" i="10"/>
  <c r="P53" i="10"/>
  <c r="M54" i="10"/>
  <c r="N54" i="10"/>
  <c r="P54" i="10"/>
  <c r="M55" i="10"/>
  <c r="N55" i="10"/>
  <c r="P55" i="10"/>
  <c r="M56" i="10"/>
  <c r="N56" i="10"/>
  <c r="P56" i="10"/>
  <c r="M57" i="10"/>
  <c r="N57" i="10"/>
  <c r="P57" i="10"/>
  <c r="M58" i="10"/>
  <c r="N58" i="10"/>
  <c r="P58" i="10"/>
  <c r="M59" i="10"/>
  <c r="N59" i="10"/>
  <c r="P59" i="10"/>
  <c r="M60" i="10"/>
  <c r="N60" i="10"/>
  <c r="P60" i="10"/>
  <c r="M61" i="10"/>
  <c r="N61" i="10"/>
  <c r="P61" i="10"/>
  <c r="M62" i="10"/>
  <c r="N62" i="10"/>
  <c r="P62" i="10"/>
  <c r="M63" i="10"/>
  <c r="N63" i="10"/>
  <c r="P63" i="10"/>
  <c r="M64" i="10"/>
  <c r="N64" i="10"/>
  <c r="P64" i="10"/>
  <c r="M65" i="10"/>
  <c r="N65" i="10"/>
  <c r="P65" i="10"/>
  <c r="M66" i="10"/>
  <c r="N66" i="10"/>
  <c r="P66" i="10"/>
  <c r="M67" i="10"/>
  <c r="N67" i="10"/>
  <c r="P67" i="10"/>
  <c r="M68" i="10"/>
  <c r="N68" i="10"/>
  <c r="P68" i="10"/>
  <c r="M69" i="10"/>
  <c r="N69" i="10"/>
  <c r="P69" i="10"/>
  <c r="M70" i="10"/>
  <c r="N70" i="10"/>
  <c r="P70" i="10"/>
  <c r="M71" i="10"/>
  <c r="N71" i="10"/>
  <c r="P71" i="10"/>
  <c r="M72" i="10"/>
  <c r="N72" i="10"/>
  <c r="P72" i="10"/>
  <c r="M73" i="10"/>
  <c r="N73" i="10"/>
  <c r="P73" i="10"/>
  <c r="M74" i="10"/>
  <c r="N74" i="10"/>
  <c r="P74" i="10"/>
  <c r="M75" i="10"/>
  <c r="N75" i="10"/>
  <c r="P75" i="10"/>
  <c r="M76" i="10"/>
  <c r="N76" i="10"/>
  <c r="P76" i="10"/>
  <c r="M77" i="10"/>
  <c r="N77" i="10"/>
  <c r="P77" i="10"/>
  <c r="M78" i="10"/>
  <c r="N78" i="10"/>
  <c r="P78" i="10"/>
  <c r="M79" i="10"/>
  <c r="N79" i="10"/>
  <c r="P79" i="10"/>
  <c r="M80" i="10"/>
  <c r="N80" i="10"/>
  <c r="P80" i="10"/>
  <c r="M81" i="10"/>
  <c r="N81" i="10"/>
  <c r="P81" i="10"/>
  <c r="M82" i="10"/>
  <c r="N82" i="10"/>
  <c r="P82" i="10"/>
  <c r="M83" i="10"/>
  <c r="N83" i="10"/>
  <c r="P83" i="10"/>
  <c r="M84" i="10"/>
  <c r="N84" i="10"/>
  <c r="P84" i="10"/>
  <c r="M85" i="10"/>
  <c r="N85" i="10"/>
  <c r="P85" i="10"/>
  <c r="M86" i="10"/>
  <c r="N86" i="10"/>
  <c r="P86" i="10"/>
  <c r="M87" i="10"/>
  <c r="N87" i="10"/>
  <c r="P87" i="10"/>
  <c r="M88" i="10"/>
  <c r="N88" i="10"/>
  <c r="P88" i="10"/>
  <c r="M89" i="10"/>
  <c r="N89" i="10"/>
  <c r="P89" i="10"/>
  <c r="M90" i="10"/>
  <c r="N90" i="10"/>
  <c r="P90" i="10"/>
  <c r="M91" i="10"/>
  <c r="N91" i="10"/>
  <c r="P91" i="10"/>
  <c r="M92" i="10"/>
  <c r="N92" i="10"/>
  <c r="P92" i="10"/>
  <c r="M93" i="10"/>
  <c r="N93" i="10"/>
  <c r="P93" i="10"/>
  <c r="M94" i="10"/>
  <c r="N94" i="10"/>
  <c r="P94" i="10"/>
  <c r="M95" i="10"/>
  <c r="N95" i="10"/>
  <c r="P95" i="10"/>
  <c r="M96" i="10"/>
  <c r="N96" i="10"/>
  <c r="P96" i="10"/>
  <c r="M97" i="10"/>
  <c r="N97" i="10"/>
  <c r="P97" i="10"/>
  <c r="M98" i="10"/>
  <c r="N98" i="10"/>
  <c r="P98" i="10"/>
  <c r="M99" i="10"/>
  <c r="N99" i="10"/>
  <c r="P99" i="10"/>
  <c r="M100" i="10"/>
  <c r="N100" i="10"/>
  <c r="P100" i="10"/>
  <c r="M101" i="10"/>
  <c r="N101" i="10"/>
  <c r="P101" i="10"/>
  <c r="M102" i="10"/>
  <c r="N102" i="10"/>
  <c r="P102" i="10"/>
  <c r="M103" i="10"/>
  <c r="N103" i="10"/>
  <c r="P103" i="10"/>
  <c r="M104" i="10"/>
  <c r="N104" i="10"/>
  <c r="P104" i="10"/>
  <c r="M105" i="10"/>
  <c r="N105" i="10"/>
  <c r="P105" i="10"/>
  <c r="M106" i="10"/>
  <c r="N106" i="10"/>
  <c r="P106" i="10"/>
  <c r="M107" i="10"/>
  <c r="N107" i="10"/>
  <c r="P107" i="10"/>
  <c r="M108" i="10"/>
  <c r="N108" i="10"/>
  <c r="P108" i="10"/>
  <c r="M109" i="10"/>
  <c r="N109" i="10"/>
  <c r="P109" i="10"/>
  <c r="Q3" i="10"/>
  <c r="Q4" i="10"/>
  <c r="Q5" i="10"/>
  <c r="Q6"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Q56" i="10"/>
  <c r="Q57" i="10"/>
  <c r="Q58" i="10"/>
  <c r="Q59" i="10"/>
  <c r="Q60" i="10"/>
  <c r="Q61" i="10"/>
  <c r="Q62" i="10"/>
  <c r="Q63" i="10"/>
  <c r="Q64" i="10"/>
  <c r="Q65" i="10"/>
  <c r="Q66" i="10"/>
  <c r="Q67" i="10"/>
  <c r="Q68" i="10"/>
  <c r="Q69" i="10"/>
  <c r="Q70" i="10"/>
  <c r="Q71" i="10"/>
  <c r="Q72" i="10"/>
  <c r="Q73" i="10"/>
  <c r="Q74" i="10"/>
  <c r="Q75" i="10"/>
  <c r="Q76" i="10"/>
  <c r="Q77" i="10"/>
  <c r="Q78" i="10"/>
  <c r="Q79" i="10"/>
  <c r="Q80" i="10"/>
  <c r="Q81" i="10"/>
  <c r="Q82" i="10"/>
  <c r="Q83" i="10"/>
  <c r="Q84" i="10"/>
  <c r="Q85" i="10"/>
  <c r="Q86" i="10"/>
  <c r="Q87" i="10"/>
  <c r="Q88" i="10"/>
  <c r="Q89" i="10"/>
  <c r="Q90" i="10"/>
  <c r="Q91" i="10"/>
  <c r="Q92" i="10"/>
  <c r="Q93" i="10"/>
  <c r="Q94" i="10"/>
  <c r="Q95" i="10"/>
  <c r="Q96" i="10"/>
  <c r="Q97" i="10"/>
  <c r="Q98" i="10"/>
  <c r="Q99" i="10"/>
  <c r="Q100" i="10"/>
  <c r="Q101" i="10"/>
  <c r="Q102" i="10"/>
  <c r="Q103" i="10"/>
  <c r="Q104" i="10"/>
  <c r="Q105" i="10"/>
  <c r="Q106" i="10"/>
  <c r="Q107" i="10"/>
  <c r="Q108" i="10"/>
  <c r="Q109" i="10"/>
  <c r="P2" i="10"/>
  <c r="Q2" i="10"/>
  <c r="N2" i="10"/>
  <c r="M2" i="10"/>
  <c r="DD90" i="7" l="1"/>
  <c r="DD91" i="7"/>
  <c r="DD92" i="7"/>
  <c r="DD86" i="7"/>
  <c r="DD17" i="7"/>
  <c r="DD40" i="7"/>
  <c r="O45" i="10" s="1"/>
  <c r="DD93" i="7"/>
  <c r="DD41" i="7"/>
  <c r="DD52" i="7"/>
  <c r="DD78" i="7"/>
  <c r="DD79" i="7"/>
  <c r="DD21" i="7"/>
  <c r="DD83" i="7"/>
  <c r="DD115" i="7"/>
  <c r="DD77" i="7"/>
  <c r="DD98" i="7"/>
  <c r="DD96" i="7"/>
  <c r="DD99" i="7"/>
  <c r="DD27" i="7"/>
  <c r="DD54" i="7"/>
  <c r="DD53" i="7"/>
  <c r="DD55" i="7"/>
  <c r="DD57" i="7"/>
  <c r="DD113" i="7"/>
  <c r="DD65" i="7"/>
  <c r="DD66" i="7"/>
  <c r="DD30" i="7"/>
  <c r="DD45" i="7"/>
  <c r="DD48" i="7"/>
  <c r="DD81" i="7"/>
  <c r="O69" i="10" s="1"/>
  <c r="DD49" i="7"/>
  <c r="DD87" i="7"/>
  <c r="DD28" i="7"/>
  <c r="DD25" i="7"/>
  <c r="DD56" i="7"/>
  <c r="DD31" i="7"/>
  <c r="DD32" i="7"/>
  <c r="DD24" i="7"/>
  <c r="DD42" i="7"/>
  <c r="DD43" i="7"/>
  <c r="DD44" i="7"/>
  <c r="DD23" i="7"/>
  <c r="O30" i="10" s="1"/>
  <c r="DD109" i="7"/>
  <c r="DD110" i="7"/>
  <c r="DD107" i="7"/>
  <c r="DD108" i="7"/>
  <c r="DD97" i="7"/>
  <c r="DD111" i="7"/>
  <c r="DD51" i="7"/>
  <c r="DD61" i="7"/>
  <c r="O91" i="10" s="1"/>
  <c r="DD69" i="7"/>
  <c r="DD71" i="7"/>
  <c r="DD94" i="7"/>
  <c r="DD100" i="7"/>
  <c r="DD50" i="7"/>
  <c r="DD29" i="7"/>
  <c r="DD22" i="7"/>
  <c r="DD63" i="7"/>
  <c r="DD84" i="7"/>
  <c r="O84" i="10" s="1"/>
  <c r="DD58" i="7"/>
  <c r="DD33" i="7"/>
  <c r="DD37" i="7"/>
  <c r="DD112" i="7"/>
  <c r="DD76" i="7"/>
  <c r="DD59" i="7"/>
  <c r="DD68" i="7"/>
  <c r="DD4" i="7"/>
  <c r="DD2" i="7"/>
  <c r="DD3" i="7"/>
  <c r="O4" i="10" s="1"/>
  <c r="DD34" i="7"/>
  <c r="DD19" i="7"/>
  <c r="DD18" i="7"/>
  <c r="DD46" i="7"/>
  <c r="DD39" i="7"/>
  <c r="DD38" i="7"/>
  <c r="O56" i="10" s="1"/>
  <c r="DD35" i="7"/>
  <c r="DD5" i="7"/>
  <c r="O5" i="10" s="1"/>
  <c r="DD6" i="7"/>
  <c r="O6" i="10" s="1"/>
  <c r="DD85" i="7"/>
  <c r="O85" i="10" s="1"/>
  <c r="DD26" i="7"/>
  <c r="DD7" i="7"/>
  <c r="O7" i="10" s="1"/>
  <c r="DD114" i="7"/>
  <c r="DD80" i="7"/>
  <c r="DD13" i="7"/>
  <c r="DD15" i="7"/>
  <c r="DD103" i="7"/>
  <c r="DD105" i="7"/>
  <c r="O50" i="10" s="1"/>
  <c r="DD104" i="7"/>
  <c r="DD106" i="7"/>
  <c r="DD102" i="7"/>
  <c r="DD95" i="7"/>
  <c r="DD9" i="7"/>
  <c r="O9" i="10" s="1"/>
  <c r="DD82" i="7"/>
  <c r="DD89" i="7"/>
  <c r="DD67" i="7"/>
  <c r="DD60" i="7"/>
  <c r="DD12" i="7"/>
  <c r="DD10" i="7"/>
  <c r="DD16" i="7"/>
  <c r="DD11" i="7"/>
  <c r="DD14" i="7"/>
  <c r="O17" i="10" s="1"/>
  <c r="DD70" i="7"/>
  <c r="DD8" i="7"/>
  <c r="O8" i="10" s="1"/>
  <c r="DD64" i="7"/>
  <c r="DD72" i="7"/>
  <c r="O101" i="10" s="1"/>
  <c r="DD73" i="7"/>
  <c r="O102" i="10" s="1"/>
  <c r="DD74" i="7"/>
  <c r="DD75" i="7"/>
  <c r="DD20" i="7"/>
  <c r="DD36" i="7"/>
  <c r="DD88" i="7"/>
  <c r="O46" i="10" l="1"/>
  <c r="O96" i="10"/>
  <c r="O44" i="10"/>
  <c r="O83" i="10"/>
  <c r="O78" i="10"/>
  <c r="O10" i="10"/>
  <c r="O26" i="10"/>
  <c r="O104" i="10"/>
  <c r="O52" i="10"/>
  <c r="O18" i="10"/>
  <c r="O43" i="10"/>
  <c r="O63" i="10"/>
  <c r="O28" i="10"/>
  <c r="O29" i="10"/>
  <c r="O67" i="10"/>
  <c r="O70" i="10"/>
  <c r="O42" i="10"/>
  <c r="O77" i="10"/>
  <c r="O109" i="10"/>
  <c r="O98" i="10"/>
  <c r="O16" i="10"/>
  <c r="O103" i="10"/>
  <c r="O97" i="10"/>
  <c r="O57" i="10"/>
  <c r="O93" i="10"/>
  <c r="O37" i="10"/>
  <c r="O100" i="10"/>
  <c r="O34" i="10"/>
  <c r="O89" i="10"/>
  <c r="O64" i="10"/>
  <c r="O24" i="10"/>
  <c r="O41" i="10"/>
  <c r="O87" i="10"/>
  <c r="O49" i="10"/>
  <c r="O19" i="10"/>
  <c r="O88" i="10"/>
  <c r="O36" i="10"/>
  <c r="O82" i="10"/>
  <c r="O80" i="10"/>
  <c r="O32" i="10"/>
  <c r="O53" i="10"/>
  <c r="O22" i="10"/>
  <c r="O39" i="10"/>
  <c r="O27" i="10"/>
  <c r="O23" i="10"/>
  <c r="O95" i="10"/>
  <c r="O20" i="10"/>
  <c r="O90" i="10"/>
  <c r="O66" i="10"/>
  <c r="O71" i="10"/>
  <c r="O60" i="10"/>
  <c r="O25" i="10"/>
  <c r="O99" i="10"/>
  <c r="O12" i="10"/>
  <c r="O59" i="10"/>
  <c r="O14" i="10"/>
  <c r="O75" i="10"/>
  <c r="O11" i="10"/>
  <c r="O58" i="10"/>
  <c r="O13" i="10"/>
  <c r="O108" i="10"/>
  <c r="O31" i="10"/>
  <c r="O81" i="10"/>
  <c r="O40" i="10"/>
  <c r="O107" i="10"/>
  <c r="O15" i="10"/>
  <c r="O86" i="10"/>
  <c r="O72" i="10"/>
  <c r="O38" i="10"/>
  <c r="O106" i="10"/>
  <c r="O94" i="10"/>
  <c r="O35" i="10"/>
  <c r="O61" i="10"/>
  <c r="O21" i="10"/>
  <c r="O74" i="10"/>
  <c r="O54" i="10"/>
  <c r="O48" i="10"/>
  <c r="O51" i="10"/>
  <c r="O55" i="10"/>
  <c r="O73" i="10"/>
  <c r="O33" i="10"/>
  <c r="O68" i="10"/>
  <c r="O76" i="10"/>
  <c r="O79" i="10"/>
  <c r="O105" i="10"/>
  <c r="O2" i="10"/>
  <c r="O3" i="10"/>
  <c r="I41" i="10"/>
  <c r="I42" i="10"/>
  <c r="I40" i="10"/>
  <c r="K13" i="10" l="1"/>
  <c r="K32" i="10" s="1"/>
  <c r="K12" i="10"/>
  <c r="K31" i="10" s="1"/>
  <c r="J14" i="10"/>
  <c r="J33" i="10" s="1"/>
  <c r="J13" i="10"/>
  <c r="J32" i="10" s="1"/>
  <c r="J12" i="10"/>
  <c r="J31" i="10" s="1"/>
  <c r="J10" i="10"/>
  <c r="J7" i="10"/>
  <c r="J6" i="10"/>
  <c r="J5" i="10"/>
  <c r="J4" i="10"/>
  <c r="J3" i="10"/>
  <c r="J2" i="10"/>
  <c r="I15" i="10"/>
  <c r="I34" i="10" s="1"/>
  <c r="I14" i="10"/>
  <c r="I33" i="10" s="1"/>
  <c r="I13" i="10"/>
  <c r="I32" i="10" s="1"/>
  <c r="I12" i="10"/>
  <c r="I31" i="10" s="1"/>
  <c r="I10" i="10"/>
  <c r="I9" i="10"/>
  <c r="I8" i="10"/>
  <c r="I7" i="10"/>
  <c r="I6" i="10"/>
  <c r="I5" i="10"/>
  <c r="I4" i="10"/>
  <c r="I3" i="10"/>
  <c r="I2" i="10"/>
  <c r="H15" i="10"/>
  <c r="H34" i="10" s="1"/>
  <c r="H14" i="10"/>
  <c r="H33" i="10" s="1"/>
  <c r="H13" i="10"/>
  <c r="H32" i="10" s="1"/>
  <c r="H12" i="10"/>
  <c r="H31" i="10" s="1"/>
  <c r="H10" i="10"/>
  <c r="H9" i="10"/>
  <c r="H8" i="10"/>
  <c r="H7" i="10"/>
  <c r="H6" i="10"/>
  <c r="H5" i="10"/>
  <c r="H4" i="10"/>
  <c r="H3" i="10"/>
  <c r="CL6" i="7" l="1"/>
  <c r="CL27" i="7"/>
  <c r="CL56" i="7"/>
  <c r="CL39" i="7"/>
  <c r="CL42" i="7"/>
  <c r="CL63" i="7"/>
  <c r="CL25" i="7"/>
  <c r="CL93" i="7"/>
  <c r="CL65" i="7"/>
  <c r="CL66" i="7"/>
  <c r="CL48" i="7"/>
  <c r="CL85" i="7"/>
  <c r="CL26" i="7"/>
  <c r="CL109" i="7"/>
  <c r="CL110" i="7"/>
  <c r="CL41" i="7"/>
  <c r="CL40" i="7"/>
  <c r="CL54" i="7"/>
  <c r="CL76" i="7"/>
  <c r="CL53" i="7"/>
  <c r="CL59" i="7"/>
  <c r="CL7" i="7"/>
  <c r="CL52" i="7"/>
  <c r="CL100" i="7"/>
  <c r="CL112" i="7"/>
  <c r="CL30" i="7"/>
  <c r="CL45" i="7"/>
  <c r="CL114" i="7"/>
  <c r="CL38" i="7"/>
  <c r="CL107" i="7"/>
  <c r="CL80" i="7"/>
  <c r="CL13" i="7"/>
  <c r="CL84" i="7"/>
  <c r="CL15" i="7"/>
  <c r="CL35" i="7"/>
  <c r="CL78" i="7"/>
  <c r="CL79" i="7"/>
  <c r="CL19" i="7"/>
  <c r="CL18" i="7"/>
  <c r="CL34" i="7"/>
  <c r="CL50" i="7"/>
  <c r="CL31" i="7"/>
  <c r="CL32" i="7"/>
  <c r="CL88" i="7"/>
  <c r="CL43" i="7"/>
  <c r="CL103" i="7"/>
  <c r="CL83" i="7"/>
  <c r="CL115" i="7"/>
  <c r="CL105" i="7"/>
  <c r="CL104" i="7"/>
  <c r="CL106" i="7"/>
  <c r="CL81" i="7"/>
  <c r="CL102" i="7"/>
  <c r="CL95" i="7"/>
  <c r="CL108" i="7"/>
  <c r="CL58" i="7"/>
  <c r="CL94" i="7"/>
  <c r="CL9" i="7"/>
  <c r="CL86" i="7"/>
  <c r="CL82" i="7"/>
  <c r="CL90" i="7"/>
  <c r="CL91" i="7"/>
  <c r="CL92" i="7"/>
  <c r="CL89" i="7"/>
  <c r="CL97" i="7"/>
  <c r="CL61" i="7"/>
  <c r="CL62" i="7"/>
  <c r="CL69" i="7"/>
  <c r="CL71" i="7"/>
  <c r="CL33" i="7"/>
  <c r="CL37" i="7"/>
  <c r="CL67" i="7"/>
  <c r="CL55" i="7"/>
  <c r="CL60" i="7"/>
  <c r="CL24" i="7"/>
  <c r="CL44" i="7"/>
  <c r="CL12" i="7"/>
  <c r="CL57" i="7"/>
  <c r="CL29" i="7"/>
  <c r="CL10" i="7"/>
  <c r="CL16" i="7"/>
  <c r="CL11" i="7"/>
  <c r="CL14" i="7"/>
  <c r="CL70" i="7"/>
  <c r="CL23" i="7"/>
  <c r="CL111" i="7"/>
  <c r="CL28" i="7"/>
  <c r="CL8" i="7"/>
  <c r="CL46" i="7"/>
  <c r="CL64" i="7"/>
  <c r="CL22" i="7"/>
  <c r="CL49" i="7"/>
  <c r="CL72" i="7"/>
  <c r="CL73" i="7"/>
  <c r="CL74" i="7"/>
  <c r="CL75" i="7"/>
  <c r="CL68" i="7"/>
  <c r="CL4" i="7"/>
  <c r="CL2" i="7"/>
  <c r="CL47" i="7"/>
  <c r="CL3" i="7"/>
  <c r="CL21" i="7"/>
  <c r="CL77" i="7"/>
  <c r="CL113" i="7"/>
  <c r="CL101" i="7"/>
  <c r="CL17" i="7"/>
  <c r="CL98" i="7"/>
  <c r="CL87" i="7"/>
  <c r="CL20" i="7"/>
  <c r="CL96" i="7"/>
  <c r="CL99" i="7"/>
  <c r="CL51" i="7"/>
  <c r="CL36" i="7"/>
  <c r="CL5" i="7"/>
  <c r="CK6" i="7"/>
  <c r="CK27" i="7"/>
  <c r="CK56" i="7"/>
  <c r="CK39" i="7"/>
  <c r="CK42" i="7"/>
  <c r="CK63" i="7"/>
  <c r="CK25" i="7"/>
  <c r="CK93" i="7"/>
  <c r="CK65" i="7"/>
  <c r="CK66" i="7"/>
  <c r="CK48" i="7"/>
  <c r="CK85" i="7"/>
  <c r="CK26" i="7"/>
  <c r="CK109" i="7"/>
  <c r="CK110" i="7"/>
  <c r="CK41" i="7"/>
  <c r="CK40" i="7"/>
  <c r="CK54" i="7"/>
  <c r="CK76" i="7"/>
  <c r="CK53" i="7"/>
  <c r="CK59" i="7"/>
  <c r="CK7" i="7"/>
  <c r="CK52" i="7"/>
  <c r="CK100" i="7"/>
  <c r="CK112" i="7"/>
  <c r="CK30" i="7"/>
  <c r="CK45" i="7"/>
  <c r="CK114" i="7"/>
  <c r="CK38" i="7"/>
  <c r="CK107" i="7"/>
  <c r="CK80" i="7"/>
  <c r="CK13" i="7"/>
  <c r="CK84" i="7"/>
  <c r="CK15" i="7"/>
  <c r="CK35" i="7"/>
  <c r="CK78" i="7"/>
  <c r="CK79" i="7"/>
  <c r="CK19" i="7"/>
  <c r="CK18" i="7"/>
  <c r="CK34" i="7"/>
  <c r="CK50" i="7"/>
  <c r="CK31" i="7"/>
  <c r="CK32" i="7"/>
  <c r="CK88" i="7"/>
  <c r="CK43" i="7"/>
  <c r="CK103" i="7"/>
  <c r="CK83" i="7"/>
  <c r="CK115" i="7"/>
  <c r="CK105" i="7"/>
  <c r="CK104" i="7"/>
  <c r="CK106" i="7"/>
  <c r="CK81" i="7"/>
  <c r="CK102" i="7"/>
  <c r="CK95" i="7"/>
  <c r="CK108" i="7"/>
  <c r="CK58" i="7"/>
  <c r="CK94" i="7"/>
  <c r="CK9" i="7"/>
  <c r="CK86" i="7"/>
  <c r="CK82" i="7"/>
  <c r="CK90" i="7"/>
  <c r="CK91" i="7"/>
  <c r="CK92" i="7"/>
  <c r="CK89" i="7"/>
  <c r="CK97" i="7"/>
  <c r="CK61" i="7"/>
  <c r="CK62" i="7"/>
  <c r="CK69" i="7"/>
  <c r="CK71" i="7"/>
  <c r="CK33" i="7"/>
  <c r="CK37" i="7"/>
  <c r="CK67" i="7"/>
  <c r="CK55" i="7"/>
  <c r="CK60" i="7"/>
  <c r="CK24" i="7"/>
  <c r="CK44" i="7"/>
  <c r="CK12" i="7"/>
  <c r="CK57" i="7"/>
  <c r="CK29" i="7"/>
  <c r="CK10" i="7"/>
  <c r="CK16" i="7"/>
  <c r="CK11" i="7"/>
  <c r="CK14" i="7"/>
  <c r="CK70" i="7"/>
  <c r="CK23" i="7"/>
  <c r="CK111" i="7"/>
  <c r="CK28" i="7"/>
  <c r="CK8" i="7"/>
  <c r="CK46" i="7"/>
  <c r="CK64" i="7"/>
  <c r="CK22" i="7"/>
  <c r="CK49" i="7"/>
  <c r="CK72" i="7"/>
  <c r="CK73" i="7"/>
  <c r="CK74" i="7"/>
  <c r="CK75" i="7"/>
  <c r="CK68" i="7"/>
  <c r="CK4" i="7"/>
  <c r="CK2" i="7"/>
  <c r="CK47" i="7"/>
  <c r="CK3" i="7"/>
  <c r="CK21" i="7"/>
  <c r="CK77" i="7"/>
  <c r="CK113" i="7"/>
  <c r="CK101" i="7"/>
  <c r="CK17" i="7"/>
  <c r="CK98" i="7"/>
  <c r="CK87" i="7"/>
  <c r="CK20" i="7"/>
  <c r="CK96" i="7"/>
  <c r="CK99" i="7"/>
  <c r="CK51" i="7"/>
  <c r="CK36" i="7"/>
  <c r="CK5" i="7"/>
  <c r="DD62" i="7" l="1"/>
  <c r="DD47" i="7"/>
  <c r="O92" i="10" l="1"/>
  <c r="O62" i="10"/>
  <c r="O65" i="10"/>
  <c r="O47" i="10"/>
  <c r="BZ2" i="2"/>
  <c r="BX2" i="2"/>
  <c r="BW2" i="2"/>
  <c r="CA88" i="7" l="1"/>
  <c r="BZ88" i="7"/>
  <c r="BY88" i="7"/>
  <c r="BX88" i="7"/>
  <c r="CC88" i="7" s="1"/>
  <c r="BW88" i="7"/>
  <c r="CA79" i="7"/>
  <c r="BZ79" i="7"/>
  <c r="BY79" i="7"/>
  <c r="BX79" i="7"/>
  <c r="CC79" i="7" s="1"/>
  <c r="BW79" i="7"/>
  <c r="CA82" i="7"/>
  <c r="BZ82" i="7"/>
  <c r="BY82" i="7"/>
  <c r="BX82" i="7"/>
  <c r="CC82" i="7" s="1"/>
  <c r="BW82" i="7"/>
  <c r="CA90" i="7"/>
  <c r="BZ90" i="7"/>
  <c r="BY90" i="7"/>
  <c r="BX90" i="7"/>
  <c r="CC90" i="7" s="1"/>
  <c r="BW90" i="7"/>
  <c r="CA62" i="7"/>
  <c r="BZ62" i="7"/>
  <c r="BY62" i="7"/>
  <c r="BX62" i="7"/>
  <c r="CC62" i="7" s="1"/>
  <c r="BW62" i="7"/>
  <c r="CA101" i="7"/>
  <c r="BZ101" i="7"/>
  <c r="BY101" i="7"/>
  <c r="BX101" i="7"/>
  <c r="CC101" i="7" s="1"/>
  <c r="BW101" i="7"/>
  <c r="CA89" i="7"/>
  <c r="BZ89" i="7"/>
  <c r="BY89" i="7"/>
  <c r="BX89" i="7"/>
  <c r="CC89" i="7" s="1"/>
  <c r="BW89" i="7"/>
  <c r="CA86" i="7"/>
  <c r="BZ86" i="7"/>
  <c r="BY86" i="7"/>
  <c r="BX86" i="7"/>
  <c r="CC86" i="7" s="1"/>
  <c r="BW86" i="7"/>
  <c r="CA92" i="7"/>
  <c r="BZ92" i="7"/>
  <c r="BY92" i="7"/>
  <c r="BX92" i="7"/>
  <c r="CC92" i="7" s="1"/>
  <c r="BW92" i="7"/>
  <c r="CA70" i="7"/>
  <c r="BZ70" i="7"/>
  <c r="BY70" i="7"/>
  <c r="BX70" i="7"/>
  <c r="CC70" i="7" s="1"/>
  <c r="BW70" i="7"/>
  <c r="CA78" i="7"/>
  <c r="BZ78" i="7"/>
  <c r="BY78" i="7"/>
  <c r="BX78" i="7"/>
  <c r="CC78" i="7" s="1"/>
  <c r="BW78" i="7"/>
  <c r="CA100" i="7"/>
  <c r="BZ100" i="7"/>
  <c r="BY100" i="7"/>
  <c r="BX100" i="7"/>
  <c r="CC100" i="7" s="1"/>
  <c r="BW100" i="7"/>
  <c r="CA114" i="7"/>
  <c r="BZ114" i="7"/>
  <c r="BY114" i="7"/>
  <c r="BX114" i="7"/>
  <c r="CC114" i="7" s="1"/>
  <c r="BW114" i="7"/>
  <c r="CA91" i="7"/>
  <c r="BZ91" i="7"/>
  <c r="BY91" i="7"/>
  <c r="BX91" i="7"/>
  <c r="CC91" i="7" s="1"/>
  <c r="BW91" i="7"/>
  <c r="CA47" i="7"/>
  <c r="BZ47" i="7"/>
  <c r="BY47" i="7"/>
  <c r="BX47" i="7"/>
  <c r="CC47" i="7" s="1"/>
  <c r="BW47" i="7"/>
  <c r="CA110" i="7"/>
  <c r="BZ110" i="7"/>
  <c r="BY110" i="7"/>
  <c r="BX110" i="7"/>
  <c r="CC110" i="7" s="1"/>
  <c r="BW110" i="7"/>
  <c r="CA112" i="7"/>
  <c r="BZ112" i="7"/>
  <c r="BY112" i="7"/>
  <c r="BX112" i="7"/>
  <c r="CC112" i="7" s="1"/>
  <c r="BW112" i="7"/>
  <c r="CA64" i="7"/>
  <c r="BZ64" i="7"/>
  <c r="BY64" i="7"/>
  <c r="BX64" i="7"/>
  <c r="CC64" i="7" s="1"/>
  <c r="BW64" i="7"/>
  <c r="CA111" i="7"/>
  <c r="BZ111" i="7"/>
  <c r="BY111" i="7"/>
  <c r="BX111" i="7"/>
  <c r="CC111" i="7" s="1"/>
  <c r="BW111" i="7"/>
  <c r="CA72" i="7"/>
  <c r="BZ72" i="7"/>
  <c r="BY72" i="7"/>
  <c r="BX72" i="7"/>
  <c r="CC72" i="7" s="1"/>
  <c r="BW72" i="7"/>
  <c r="CA67" i="7"/>
  <c r="BZ67" i="7"/>
  <c r="BY67" i="7"/>
  <c r="BX67" i="7"/>
  <c r="CC67" i="7" s="1"/>
  <c r="BW67" i="7"/>
  <c r="CA63" i="7"/>
  <c r="BZ63" i="7"/>
  <c r="BY63" i="7"/>
  <c r="BX63" i="7"/>
  <c r="CC63" i="7" s="1"/>
  <c r="BW63" i="7"/>
  <c r="CA73" i="7"/>
  <c r="BZ73" i="7"/>
  <c r="BY73" i="7"/>
  <c r="BX73" i="7"/>
  <c r="CC73" i="7" s="1"/>
  <c r="BW73" i="7"/>
  <c r="CA75" i="7"/>
  <c r="BZ75" i="7"/>
  <c r="BY75" i="7"/>
  <c r="BX75" i="7"/>
  <c r="CC75" i="7" s="1"/>
  <c r="BW75" i="7"/>
  <c r="CA74" i="7"/>
  <c r="BZ74" i="7"/>
  <c r="BY74" i="7"/>
  <c r="BX74" i="7"/>
  <c r="CC74" i="7" s="1"/>
  <c r="BW74" i="7"/>
  <c r="CA61" i="7"/>
  <c r="BZ61" i="7"/>
  <c r="BY61" i="7"/>
  <c r="BX61" i="7"/>
  <c r="CC61" i="7" s="1"/>
  <c r="BW61" i="7"/>
  <c r="CA69" i="7"/>
  <c r="BZ69" i="7"/>
  <c r="BY69" i="7"/>
  <c r="BX69" i="7"/>
  <c r="CC69" i="7" s="1"/>
  <c r="BW69" i="7"/>
  <c r="CA113" i="7"/>
  <c r="BZ113" i="7"/>
  <c r="BY113" i="7"/>
  <c r="BX113" i="7"/>
  <c r="CC113" i="7" s="1"/>
  <c r="BW113" i="7"/>
  <c r="CA71" i="7"/>
  <c r="BZ71" i="7"/>
  <c r="BY71" i="7"/>
  <c r="BX71" i="7"/>
  <c r="CC71" i="7" s="1"/>
  <c r="BW71" i="7"/>
  <c r="CA80" i="7"/>
  <c r="BZ80" i="7"/>
  <c r="BY80" i="7"/>
  <c r="BX80" i="7"/>
  <c r="CC80" i="7" s="1"/>
  <c r="BW80" i="7"/>
  <c r="CA41" i="7"/>
  <c r="BZ41" i="7"/>
  <c r="BY41" i="7"/>
  <c r="BX41" i="7"/>
  <c r="CC41" i="7" s="1"/>
  <c r="BW41" i="7"/>
  <c r="CA50" i="7"/>
  <c r="BZ50" i="7"/>
  <c r="BY50" i="7"/>
  <c r="BX50" i="7"/>
  <c r="CC50" i="7" s="1"/>
  <c r="BW50" i="7"/>
  <c r="CA58" i="7"/>
  <c r="BZ58" i="7"/>
  <c r="BY58" i="7"/>
  <c r="BX58" i="7"/>
  <c r="CC58" i="7" s="1"/>
  <c r="BW58" i="7"/>
  <c r="CA54" i="7"/>
  <c r="BZ54" i="7"/>
  <c r="BY54" i="7"/>
  <c r="BX54" i="7"/>
  <c r="CC54" i="7" s="1"/>
  <c r="BW54" i="7"/>
  <c r="CA45" i="7"/>
  <c r="BZ45" i="7"/>
  <c r="BY45" i="7"/>
  <c r="BX45" i="7"/>
  <c r="CC45" i="7" s="1"/>
  <c r="BW45" i="7"/>
  <c r="CA60" i="7"/>
  <c r="BZ60" i="7"/>
  <c r="BY60" i="7"/>
  <c r="BX60" i="7"/>
  <c r="CC60" i="7" s="1"/>
  <c r="BW60" i="7"/>
  <c r="CA97" i="7"/>
  <c r="BZ97" i="7"/>
  <c r="BY97" i="7"/>
  <c r="BX97" i="7"/>
  <c r="CC97" i="7" s="1"/>
  <c r="BW97" i="7"/>
  <c r="CA49" i="7"/>
  <c r="BZ49" i="7"/>
  <c r="BY49" i="7"/>
  <c r="BX49" i="7"/>
  <c r="CC49" i="7" s="1"/>
  <c r="BW49" i="7"/>
  <c r="CA81" i="7"/>
  <c r="BZ81" i="7"/>
  <c r="BY81" i="7"/>
  <c r="BX81" i="7"/>
  <c r="CC81" i="7" s="1"/>
  <c r="BW81" i="7"/>
  <c r="CA77" i="7"/>
  <c r="BZ77" i="7"/>
  <c r="BY77" i="7"/>
  <c r="BX77" i="7"/>
  <c r="CC77" i="7" s="1"/>
  <c r="BW77" i="7"/>
  <c r="CA55" i="7"/>
  <c r="BZ55" i="7"/>
  <c r="BY55" i="7"/>
  <c r="BX55" i="7"/>
  <c r="CC55" i="7" s="1"/>
  <c r="BW55" i="7"/>
  <c r="CA94" i="7"/>
  <c r="BZ94" i="7"/>
  <c r="BY94" i="7"/>
  <c r="BX94" i="7"/>
  <c r="CC94" i="7" s="1"/>
  <c r="BW94" i="7"/>
  <c r="CA84" i="7"/>
  <c r="BZ84" i="7"/>
  <c r="BY84" i="7"/>
  <c r="BX84" i="7"/>
  <c r="CC84" i="7" s="1"/>
  <c r="BW84" i="7"/>
  <c r="CA108" i="7"/>
  <c r="BZ108" i="7"/>
  <c r="BY108" i="7"/>
  <c r="BX108" i="7"/>
  <c r="CC108" i="7" s="1"/>
  <c r="BW108" i="7"/>
  <c r="CA24" i="7"/>
  <c r="BZ24" i="7"/>
  <c r="BY24" i="7"/>
  <c r="BX24" i="7"/>
  <c r="CC24" i="7" s="1"/>
  <c r="BW24" i="7"/>
  <c r="CA30" i="7"/>
  <c r="BZ30" i="7"/>
  <c r="BY30" i="7"/>
  <c r="BX30" i="7"/>
  <c r="CC30" i="7" s="1"/>
  <c r="BW30" i="7"/>
  <c r="CA48" i="7"/>
  <c r="BZ48" i="7"/>
  <c r="BY48" i="7"/>
  <c r="BX48" i="7"/>
  <c r="CC48" i="7" s="1"/>
  <c r="BW48" i="7"/>
  <c r="CA38" i="7"/>
  <c r="BZ38" i="7"/>
  <c r="BY38" i="7"/>
  <c r="BX38" i="7"/>
  <c r="CC38" i="7" s="1"/>
  <c r="BW38" i="7"/>
  <c r="CA40" i="7"/>
  <c r="BZ40" i="7"/>
  <c r="BY40" i="7"/>
  <c r="BX40" i="7"/>
  <c r="CC40" i="7" s="1"/>
  <c r="BW40" i="7"/>
  <c r="CA23" i="7"/>
  <c r="BZ23" i="7"/>
  <c r="BY23" i="7"/>
  <c r="BX23" i="7"/>
  <c r="CC23" i="7" s="1"/>
  <c r="BW23" i="7"/>
  <c r="CA29" i="7"/>
  <c r="BZ29" i="7"/>
  <c r="BY29" i="7"/>
  <c r="BX29" i="7"/>
  <c r="CC29" i="7" s="1"/>
  <c r="BW29" i="7"/>
  <c r="CA28" i="7"/>
  <c r="BZ28" i="7"/>
  <c r="BY28" i="7"/>
  <c r="BX28" i="7"/>
  <c r="CC28" i="7" s="1"/>
  <c r="BW28" i="7"/>
  <c r="CA26" i="7"/>
  <c r="BZ26" i="7"/>
  <c r="BY26" i="7"/>
  <c r="BX26" i="7"/>
  <c r="CC26" i="7" s="1"/>
  <c r="BW26" i="7"/>
  <c r="CA32" i="7"/>
  <c r="BZ32" i="7"/>
  <c r="BY32" i="7"/>
  <c r="BX32" i="7"/>
  <c r="CC32" i="7" s="1"/>
  <c r="BW32" i="7"/>
  <c r="CA31" i="7"/>
  <c r="BZ31" i="7"/>
  <c r="BY31" i="7"/>
  <c r="BX31" i="7"/>
  <c r="CC31" i="7" s="1"/>
  <c r="BW31" i="7"/>
  <c r="CA27" i="7"/>
  <c r="BZ27" i="7"/>
  <c r="BY27" i="7"/>
  <c r="BX27" i="7"/>
  <c r="CC27" i="7" s="1"/>
  <c r="BW27" i="7"/>
  <c r="CA39" i="7"/>
  <c r="BZ39" i="7"/>
  <c r="BY39" i="7"/>
  <c r="BX39" i="7"/>
  <c r="CC39" i="7" s="1"/>
  <c r="BW39" i="7"/>
  <c r="CA105" i="7"/>
  <c r="BZ105" i="7"/>
  <c r="BY105" i="7"/>
  <c r="BX105" i="7"/>
  <c r="CC105" i="7" s="1"/>
  <c r="BW105" i="7"/>
  <c r="CA10" i="7"/>
  <c r="BZ10" i="7"/>
  <c r="BY10" i="7"/>
  <c r="BX10" i="7"/>
  <c r="CC10" i="7" s="1"/>
  <c r="BW10" i="7"/>
  <c r="CA22" i="7"/>
  <c r="BZ22" i="7"/>
  <c r="BY22" i="7"/>
  <c r="BX22" i="7"/>
  <c r="CC22" i="7" s="1"/>
  <c r="BW22" i="7"/>
  <c r="CA8" i="7"/>
  <c r="BZ8" i="7"/>
  <c r="BY8" i="7"/>
  <c r="BX8" i="7"/>
  <c r="CC8" i="7" s="1"/>
  <c r="BW8" i="7"/>
  <c r="CA13" i="7"/>
  <c r="BZ13" i="7"/>
  <c r="BY13" i="7"/>
  <c r="BX13" i="7"/>
  <c r="CC13" i="7" s="1"/>
  <c r="BW13" i="7"/>
  <c r="CA20" i="7"/>
  <c r="BZ20" i="7"/>
  <c r="BY20" i="7"/>
  <c r="BX20" i="7"/>
  <c r="CC20" i="7" s="1"/>
  <c r="BW20" i="7"/>
  <c r="CA9" i="7"/>
  <c r="BZ9" i="7"/>
  <c r="BY9" i="7"/>
  <c r="BX9" i="7"/>
  <c r="CC9" i="7" s="1"/>
  <c r="BW9" i="7"/>
  <c r="CA16" i="7"/>
  <c r="BZ16" i="7"/>
  <c r="BY16" i="7"/>
  <c r="BX16" i="7"/>
  <c r="CC16" i="7" s="1"/>
  <c r="BW16" i="7"/>
  <c r="CA12" i="7"/>
  <c r="BZ12" i="7"/>
  <c r="BY12" i="7"/>
  <c r="BX12" i="7"/>
  <c r="CC12" i="7" s="1"/>
  <c r="BW12" i="7"/>
  <c r="CA7" i="7"/>
  <c r="BZ7" i="7"/>
  <c r="BY7" i="7"/>
  <c r="BX7" i="7"/>
  <c r="CC7" i="7" s="1"/>
  <c r="BW7" i="7"/>
  <c r="CA15" i="7"/>
  <c r="BZ15" i="7"/>
  <c r="BY15" i="7"/>
  <c r="BX15" i="7"/>
  <c r="CC15" i="7" s="1"/>
  <c r="BW15" i="7"/>
  <c r="CA17" i="7"/>
  <c r="BZ17" i="7"/>
  <c r="BY17" i="7"/>
  <c r="BX17" i="7"/>
  <c r="CC17" i="7" s="1"/>
  <c r="BW17" i="7"/>
  <c r="CA6" i="7"/>
  <c r="BZ6" i="7"/>
  <c r="BY6" i="7"/>
  <c r="BX6" i="7"/>
  <c r="CC6" i="7" s="1"/>
  <c r="BW6" i="7"/>
  <c r="CA11" i="7"/>
  <c r="BZ11" i="7"/>
  <c r="BY11" i="7"/>
  <c r="BX11" i="7"/>
  <c r="CC11" i="7" s="1"/>
  <c r="BW11" i="7"/>
  <c r="CA14" i="7"/>
  <c r="BZ14" i="7"/>
  <c r="BY14" i="7"/>
  <c r="BX14" i="7"/>
  <c r="CC14" i="7" s="1"/>
  <c r="BW14" i="7"/>
  <c r="CA93" i="7"/>
  <c r="BZ93" i="7"/>
  <c r="BY93" i="7"/>
  <c r="BX93" i="7"/>
  <c r="CC93" i="7" s="1"/>
  <c r="BW93" i="7"/>
  <c r="CA42" i="7"/>
  <c r="BZ42" i="7"/>
  <c r="BY42" i="7"/>
  <c r="BX42" i="7"/>
  <c r="CC42" i="7" s="1"/>
  <c r="BW42" i="7"/>
  <c r="CA85" i="7"/>
  <c r="BZ85" i="7"/>
  <c r="BY85" i="7"/>
  <c r="BX85" i="7"/>
  <c r="CC85" i="7" s="1"/>
  <c r="BW85" i="7"/>
  <c r="CA52" i="7"/>
  <c r="BZ52" i="7"/>
  <c r="BY52" i="7"/>
  <c r="BX52" i="7"/>
  <c r="CC52" i="7" s="1"/>
  <c r="BW52" i="7"/>
  <c r="CA57" i="7"/>
  <c r="BZ57" i="7"/>
  <c r="BY57" i="7"/>
  <c r="BX57" i="7"/>
  <c r="CC57" i="7" s="1"/>
  <c r="BW57" i="7"/>
  <c r="CA56" i="7"/>
  <c r="BZ56" i="7"/>
  <c r="BY56" i="7"/>
  <c r="BX56" i="7"/>
  <c r="CC56" i="7" s="1"/>
  <c r="BW56" i="7"/>
  <c r="CA107" i="7"/>
  <c r="BZ107" i="7"/>
  <c r="BY107" i="7"/>
  <c r="BX107" i="7"/>
  <c r="CC107" i="7" s="1"/>
  <c r="BW107" i="7"/>
  <c r="CA43" i="7"/>
  <c r="BZ43" i="7"/>
  <c r="BY43" i="7"/>
  <c r="BX43" i="7"/>
  <c r="CC43" i="7" s="1"/>
  <c r="BW43" i="7"/>
  <c r="CA59" i="7"/>
  <c r="BZ59" i="7"/>
  <c r="BY59" i="7"/>
  <c r="BX59" i="7"/>
  <c r="CC59" i="7" s="1"/>
  <c r="BW59" i="7"/>
  <c r="CA51" i="7"/>
  <c r="BZ51" i="7"/>
  <c r="BY51" i="7"/>
  <c r="BX51" i="7"/>
  <c r="CC51" i="7" s="1"/>
  <c r="BW51" i="7"/>
  <c r="CA46" i="7"/>
  <c r="BZ46" i="7"/>
  <c r="BY46" i="7"/>
  <c r="BX46" i="7"/>
  <c r="CC46" i="7" s="1"/>
  <c r="BW46" i="7"/>
  <c r="CA44" i="7"/>
  <c r="BZ44" i="7"/>
  <c r="BY44" i="7"/>
  <c r="BX44" i="7"/>
  <c r="CC44" i="7" s="1"/>
  <c r="BW44" i="7"/>
  <c r="CA109" i="7"/>
  <c r="BZ109" i="7"/>
  <c r="BY109" i="7"/>
  <c r="BX109" i="7"/>
  <c r="CC109" i="7" s="1"/>
  <c r="BW109" i="7"/>
  <c r="CA53" i="7"/>
  <c r="BZ53" i="7"/>
  <c r="BY53" i="7"/>
  <c r="BX53" i="7"/>
  <c r="CC53" i="7" s="1"/>
  <c r="BW53" i="7"/>
  <c r="CA68" i="7"/>
  <c r="BZ68" i="7"/>
  <c r="BY68" i="7"/>
  <c r="BX68" i="7"/>
  <c r="CC68" i="7" s="1"/>
  <c r="BW68" i="7"/>
  <c r="CA37" i="7"/>
  <c r="BZ37" i="7"/>
  <c r="BY37" i="7"/>
  <c r="BX37" i="7"/>
  <c r="CC37" i="7" s="1"/>
  <c r="BW37" i="7"/>
  <c r="CA34" i="7"/>
  <c r="BZ34" i="7"/>
  <c r="BY34" i="7"/>
  <c r="BX34" i="7"/>
  <c r="CC34" i="7" s="1"/>
  <c r="BW34" i="7"/>
  <c r="CA95" i="7"/>
  <c r="BZ95" i="7"/>
  <c r="BY95" i="7"/>
  <c r="BX95" i="7"/>
  <c r="CC95" i="7" s="1"/>
  <c r="BW95" i="7"/>
  <c r="CA104" i="7"/>
  <c r="BZ104" i="7"/>
  <c r="BY104" i="7"/>
  <c r="BX104" i="7"/>
  <c r="CC104" i="7" s="1"/>
  <c r="BW104" i="7"/>
  <c r="CA106" i="7"/>
  <c r="BZ106" i="7"/>
  <c r="BY106" i="7"/>
  <c r="BX106" i="7"/>
  <c r="CC106" i="7" s="1"/>
  <c r="BW106" i="7"/>
  <c r="CA83" i="7"/>
  <c r="BZ83" i="7"/>
  <c r="BY83" i="7"/>
  <c r="BX83" i="7"/>
  <c r="CC83" i="7" s="1"/>
  <c r="BW83" i="7"/>
  <c r="CA102" i="7"/>
  <c r="BZ102" i="7"/>
  <c r="BY102" i="7"/>
  <c r="BX102" i="7"/>
  <c r="CC102" i="7" s="1"/>
  <c r="BW102" i="7"/>
  <c r="CA103" i="7"/>
  <c r="BZ103" i="7"/>
  <c r="BY103" i="7"/>
  <c r="BX103" i="7"/>
  <c r="CC103" i="7" s="1"/>
  <c r="BW103" i="7"/>
  <c r="CA33" i="7"/>
  <c r="BZ33" i="7"/>
  <c r="BY33" i="7"/>
  <c r="BX33" i="7"/>
  <c r="CC33" i="7" s="1"/>
  <c r="BW33" i="7"/>
  <c r="CA25" i="7"/>
  <c r="BZ25" i="7"/>
  <c r="BY25" i="7"/>
  <c r="BX25" i="7"/>
  <c r="CC25" i="7" s="1"/>
  <c r="BW25" i="7"/>
  <c r="CA35" i="7"/>
  <c r="BZ35" i="7"/>
  <c r="BY35" i="7"/>
  <c r="BX35" i="7"/>
  <c r="CC35" i="7" s="1"/>
  <c r="BW35" i="7"/>
  <c r="CA115" i="7"/>
  <c r="BZ115" i="7"/>
  <c r="BY115" i="7"/>
  <c r="BX115" i="7"/>
  <c r="CC115" i="7" s="1"/>
  <c r="BW115" i="7"/>
  <c r="CA36" i="7"/>
  <c r="BZ36" i="7"/>
  <c r="BY36" i="7"/>
  <c r="BX36" i="7"/>
  <c r="CC36" i="7" s="1"/>
  <c r="BW36" i="7"/>
  <c r="CA66" i="7"/>
  <c r="BZ66" i="7"/>
  <c r="BY66" i="7"/>
  <c r="BX66" i="7"/>
  <c r="CC66" i="7" s="1"/>
  <c r="BW66" i="7"/>
  <c r="CA96" i="7"/>
  <c r="BZ96" i="7"/>
  <c r="BY96" i="7"/>
  <c r="BX96" i="7"/>
  <c r="CC96" i="7" s="1"/>
  <c r="BW96" i="7"/>
  <c r="CA18" i="7"/>
  <c r="BZ18" i="7"/>
  <c r="BY18" i="7"/>
  <c r="BX18" i="7"/>
  <c r="CC18" i="7" s="1"/>
  <c r="BW18" i="7"/>
  <c r="CA5" i="7"/>
  <c r="BZ5" i="7"/>
  <c r="BY5" i="7"/>
  <c r="BX5" i="7"/>
  <c r="CC5" i="7" s="1"/>
  <c r="BW5" i="7"/>
  <c r="CA21" i="7"/>
  <c r="BZ21" i="7"/>
  <c r="BY21" i="7"/>
  <c r="BX21" i="7"/>
  <c r="CC21" i="7" s="1"/>
  <c r="BW21" i="7"/>
  <c r="CA4" i="7"/>
  <c r="BZ4" i="7"/>
  <c r="BY4" i="7"/>
  <c r="BX4" i="7"/>
  <c r="CC4" i="7" s="1"/>
  <c r="BW4" i="7"/>
  <c r="CA2" i="7"/>
  <c r="BZ2" i="7"/>
  <c r="BY2" i="7"/>
  <c r="BX2" i="7"/>
  <c r="CC2" i="7" s="1"/>
  <c r="BW2" i="7"/>
  <c r="CA99" i="7"/>
  <c r="BZ99" i="7"/>
  <c r="BY99" i="7"/>
  <c r="BX99" i="7"/>
  <c r="CC99" i="7" s="1"/>
  <c r="BW99" i="7"/>
  <c r="CA19" i="7"/>
  <c r="BZ19" i="7"/>
  <c r="BY19" i="7"/>
  <c r="BX19" i="7"/>
  <c r="CC19" i="7" s="1"/>
  <c r="BW19" i="7"/>
  <c r="CA76" i="7"/>
  <c r="BZ76" i="7"/>
  <c r="BY76" i="7"/>
  <c r="BX76" i="7"/>
  <c r="CC76" i="7" s="1"/>
  <c r="BW76" i="7"/>
  <c r="CA3" i="7"/>
  <c r="BZ3" i="7"/>
  <c r="BY3" i="7"/>
  <c r="BX3" i="7"/>
  <c r="CC3" i="7" s="1"/>
  <c r="BW3" i="7"/>
  <c r="CA87" i="7"/>
  <c r="BZ87" i="7"/>
  <c r="BY87" i="7"/>
  <c r="BX87" i="7"/>
  <c r="CC87" i="7" s="1"/>
  <c r="BW87" i="7"/>
  <c r="CA98" i="7"/>
  <c r="BZ98" i="7"/>
  <c r="BY98" i="7"/>
  <c r="BX98" i="7"/>
  <c r="CC98" i="7" s="1"/>
  <c r="BW98" i="7"/>
  <c r="CA65" i="7"/>
  <c r="BZ65" i="7"/>
  <c r="BY65" i="7"/>
  <c r="BX65" i="7"/>
  <c r="CC65" i="7" s="1"/>
  <c r="BW65" i="7"/>
  <c r="BV2" i="6"/>
  <c r="BW2" i="6"/>
  <c r="BX2" i="6"/>
  <c r="BY2" i="6"/>
  <c r="BZ2" i="6"/>
  <c r="BV3" i="6"/>
  <c r="BW3" i="6"/>
  <c r="BX3" i="6"/>
  <c r="BY3" i="6"/>
  <c r="BZ3" i="6"/>
  <c r="BV4" i="6"/>
  <c r="BW4" i="6"/>
  <c r="BX4" i="6"/>
  <c r="BY4" i="6"/>
  <c r="BZ4" i="6"/>
  <c r="BV5" i="6"/>
  <c r="BW5" i="6"/>
  <c r="BX5" i="6"/>
  <c r="BY5" i="6"/>
  <c r="BZ5" i="6"/>
  <c r="BV6" i="6"/>
  <c r="BW6" i="6"/>
  <c r="BX6" i="6"/>
  <c r="BY6" i="6"/>
  <c r="BZ6" i="6"/>
  <c r="BV7" i="6"/>
  <c r="BW7" i="6"/>
  <c r="BX7" i="6"/>
  <c r="BY7" i="6"/>
  <c r="BZ7" i="6"/>
  <c r="BV8" i="6"/>
  <c r="BW8" i="6"/>
  <c r="BX8" i="6"/>
  <c r="BY8" i="6"/>
  <c r="BZ8" i="6"/>
  <c r="BV9" i="6"/>
  <c r="BW9" i="6"/>
  <c r="BX9" i="6"/>
  <c r="BY9" i="6"/>
  <c r="BZ9" i="6"/>
  <c r="BV10" i="6"/>
  <c r="BW10" i="6"/>
  <c r="BX10" i="6"/>
  <c r="BY10" i="6"/>
  <c r="BZ10" i="6"/>
  <c r="BV11" i="6"/>
  <c r="BW11" i="6"/>
  <c r="BX11" i="6"/>
  <c r="BY11" i="6"/>
  <c r="BZ11" i="6"/>
  <c r="BV12" i="6"/>
  <c r="BW12" i="6"/>
  <c r="BX12" i="6"/>
  <c r="BY12" i="6"/>
  <c r="BZ12" i="6"/>
  <c r="BV13" i="6"/>
  <c r="BW13" i="6"/>
  <c r="BX13" i="6"/>
  <c r="BY13" i="6"/>
  <c r="BZ13" i="6"/>
  <c r="BV14" i="6"/>
  <c r="BW14" i="6"/>
  <c r="BX14" i="6"/>
  <c r="BY14" i="6"/>
  <c r="BZ14" i="6"/>
  <c r="BV15" i="6"/>
  <c r="BW15" i="6"/>
  <c r="BX15" i="6"/>
  <c r="BY15" i="6"/>
  <c r="BZ15" i="6"/>
  <c r="BV16" i="6"/>
  <c r="BW16" i="6"/>
  <c r="BX16" i="6"/>
  <c r="BY16" i="6"/>
  <c r="BZ16" i="6"/>
  <c r="BV17" i="6"/>
  <c r="BW17" i="6"/>
  <c r="BX17" i="6"/>
  <c r="BY17" i="6"/>
  <c r="BZ17" i="6"/>
  <c r="BV18" i="6"/>
  <c r="BW18" i="6"/>
  <c r="BX18" i="6"/>
  <c r="BY18" i="6"/>
  <c r="BZ18" i="6"/>
  <c r="BV19" i="6"/>
  <c r="BW19" i="6"/>
  <c r="BX19" i="6"/>
  <c r="BY19" i="6"/>
  <c r="BZ19" i="6"/>
  <c r="BV20" i="6"/>
  <c r="BW20" i="6"/>
  <c r="BX20" i="6"/>
  <c r="BY20" i="6"/>
  <c r="BZ20" i="6"/>
  <c r="BV21" i="6"/>
  <c r="BW21" i="6"/>
  <c r="BX21" i="6"/>
  <c r="BY21" i="6"/>
  <c r="BZ21" i="6"/>
  <c r="BV22" i="6"/>
  <c r="BW22" i="6"/>
  <c r="BX22" i="6"/>
  <c r="BY22" i="6"/>
  <c r="BZ22" i="6"/>
  <c r="BV23" i="6"/>
  <c r="BW23" i="6"/>
  <c r="BX23" i="6"/>
  <c r="BY23" i="6"/>
  <c r="BZ23" i="6"/>
  <c r="BV24" i="6"/>
  <c r="BW24" i="6"/>
  <c r="BX24" i="6"/>
  <c r="BY24" i="6"/>
  <c r="BZ24" i="6"/>
  <c r="BV25" i="6"/>
  <c r="BW25" i="6"/>
  <c r="BX25" i="6"/>
  <c r="BY25" i="6"/>
  <c r="BZ25" i="6"/>
  <c r="BV26" i="6"/>
  <c r="BW26" i="6"/>
  <c r="BX26" i="6"/>
  <c r="BY26" i="6"/>
  <c r="BZ26" i="6"/>
  <c r="BV27" i="6"/>
  <c r="BW27" i="6"/>
  <c r="BX27" i="6"/>
  <c r="BY27" i="6"/>
  <c r="BZ27" i="6"/>
  <c r="BV28" i="6"/>
  <c r="BW28" i="6"/>
  <c r="BX28" i="6"/>
  <c r="BY28" i="6"/>
  <c r="BZ28" i="6"/>
  <c r="BV29" i="6"/>
  <c r="BW29" i="6"/>
  <c r="BX29" i="6"/>
  <c r="BY29" i="6"/>
  <c r="BZ29" i="6"/>
  <c r="BV30" i="6"/>
  <c r="BW30" i="6"/>
  <c r="BX30" i="6"/>
  <c r="BY30" i="6"/>
  <c r="BZ30" i="6"/>
  <c r="BV31" i="6"/>
  <c r="BW31" i="6"/>
  <c r="BX31" i="6"/>
  <c r="BY31" i="6"/>
  <c r="BZ31" i="6"/>
  <c r="BV32" i="6"/>
  <c r="BW32" i="6"/>
  <c r="BX32" i="6"/>
  <c r="BY32" i="6"/>
  <c r="BZ32" i="6"/>
  <c r="BV33" i="6"/>
  <c r="BW33" i="6"/>
  <c r="BX33" i="6"/>
  <c r="BY33" i="6"/>
  <c r="BZ33" i="6"/>
  <c r="BV34" i="6"/>
  <c r="BW34" i="6"/>
  <c r="BX34" i="6"/>
  <c r="BY34" i="6"/>
  <c r="BZ34" i="6"/>
  <c r="BV35" i="6"/>
  <c r="BW35" i="6"/>
  <c r="BX35" i="6"/>
  <c r="BY35" i="6"/>
  <c r="BZ35" i="6"/>
  <c r="BV36" i="6"/>
  <c r="BW36" i="6"/>
  <c r="BX36" i="6"/>
  <c r="BY36" i="6"/>
  <c r="BZ36" i="6"/>
  <c r="BV37" i="6"/>
  <c r="BW37" i="6"/>
  <c r="BX37" i="6"/>
  <c r="BY37" i="6"/>
  <c r="BZ37" i="6"/>
  <c r="BV38" i="6"/>
  <c r="BW38" i="6"/>
  <c r="BX38" i="6"/>
  <c r="BY38" i="6"/>
  <c r="BZ38" i="6"/>
  <c r="BV39" i="6"/>
  <c r="BW39" i="6"/>
  <c r="BX39" i="6"/>
  <c r="BY39" i="6"/>
  <c r="BZ39" i="6"/>
  <c r="BV40" i="6"/>
  <c r="BW40" i="6"/>
  <c r="BX40" i="6"/>
  <c r="BY40" i="6"/>
  <c r="BZ40" i="6"/>
  <c r="BV41" i="6"/>
  <c r="BW41" i="6"/>
  <c r="BX41" i="6"/>
  <c r="BY41" i="6"/>
  <c r="BZ41" i="6"/>
  <c r="BV42" i="6"/>
  <c r="BW42" i="6"/>
  <c r="BX42" i="6"/>
  <c r="BY42" i="6"/>
  <c r="BZ42" i="6"/>
  <c r="BV43" i="6"/>
  <c r="BW43" i="6"/>
  <c r="BX43" i="6"/>
  <c r="BY43" i="6"/>
  <c r="BZ43" i="6"/>
  <c r="BV44" i="6"/>
  <c r="BW44" i="6"/>
  <c r="BX44" i="6"/>
  <c r="BY44" i="6"/>
  <c r="BZ44" i="6"/>
  <c r="BV45" i="6"/>
  <c r="BW45" i="6"/>
  <c r="BX45" i="6"/>
  <c r="BY45" i="6"/>
  <c r="BZ45" i="6"/>
  <c r="BV46" i="6"/>
  <c r="BW46" i="6"/>
  <c r="BX46" i="6"/>
  <c r="BY46" i="6"/>
  <c r="BZ46" i="6"/>
  <c r="BV47" i="6"/>
  <c r="BW47" i="6"/>
  <c r="BX47" i="6"/>
  <c r="BY47" i="6"/>
  <c r="BZ47" i="6"/>
  <c r="BV48" i="6"/>
  <c r="BW48" i="6"/>
  <c r="BX48" i="6"/>
  <c r="BY48" i="6"/>
  <c r="BZ48" i="6"/>
  <c r="BV49" i="6"/>
  <c r="BW49" i="6"/>
  <c r="BX49" i="6"/>
  <c r="BY49" i="6"/>
  <c r="BZ49" i="6"/>
  <c r="BV50" i="6"/>
  <c r="BW50" i="6"/>
  <c r="BX50" i="6"/>
  <c r="BY50" i="6"/>
  <c r="BZ50" i="6"/>
  <c r="BV51" i="6"/>
  <c r="BW51" i="6"/>
  <c r="BX51" i="6"/>
  <c r="BY51" i="6"/>
  <c r="BZ51" i="6"/>
  <c r="BV52" i="6"/>
  <c r="BW52" i="6"/>
  <c r="BX52" i="6"/>
  <c r="BY52" i="6"/>
  <c r="BZ52" i="6"/>
  <c r="BV53" i="6"/>
  <c r="BW53" i="6"/>
  <c r="BX53" i="6"/>
  <c r="BY53" i="6"/>
  <c r="BZ53" i="6"/>
  <c r="BV54" i="6"/>
  <c r="BW54" i="6"/>
  <c r="BX54" i="6"/>
  <c r="BY54" i="6"/>
  <c r="BZ54" i="6"/>
  <c r="BV55" i="6"/>
  <c r="BW55" i="6"/>
  <c r="BX55" i="6"/>
  <c r="BY55" i="6"/>
  <c r="BZ55" i="6"/>
  <c r="BV56" i="6"/>
  <c r="BW56" i="6"/>
  <c r="BX56" i="6"/>
  <c r="BY56" i="6"/>
  <c r="BZ56" i="6"/>
  <c r="BV57" i="6"/>
  <c r="BW57" i="6"/>
  <c r="BX57" i="6"/>
  <c r="BY57" i="6"/>
  <c r="BZ57" i="6"/>
  <c r="BV58" i="6"/>
  <c r="BW58" i="6"/>
  <c r="BX58" i="6"/>
  <c r="BY58" i="6"/>
  <c r="BZ58" i="6"/>
  <c r="BV59" i="6"/>
  <c r="BW59" i="6"/>
  <c r="BX59" i="6"/>
  <c r="BY59" i="6"/>
  <c r="BZ59" i="6"/>
  <c r="BV60" i="6"/>
  <c r="BW60" i="6"/>
  <c r="BX60" i="6"/>
  <c r="BY60" i="6"/>
  <c r="BZ60" i="6"/>
  <c r="BV61" i="6"/>
  <c r="BW61" i="6"/>
  <c r="BX61" i="6"/>
  <c r="BY61" i="6"/>
  <c r="BZ61" i="6"/>
  <c r="BV62" i="6"/>
  <c r="BW62" i="6"/>
  <c r="BX62" i="6"/>
  <c r="BY62" i="6"/>
  <c r="BZ62" i="6"/>
  <c r="BV63" i="6"/>
  <c r="BW63" i="6"/>
  <c r="BX63" i="6"/>
  <c r="BY63" i="6"/>
  <c r="BZ63" i="6"/>
  <c r="BV64" i="6"/>
  <c r="BW64" i="6"/>
  <c r="BX64" i="6"/>
  <c r="BY64" i="6"/>
  <c r="BZ64" i="6"/>
  <c r="BV65" i="6"/>
  <c r="BW65" i="6"/>
  <c r="BX65" i="6"/>
  <c r="BY65" i="6"/>
  <c r="BZ65" i="6"/>
  <c r="BV66" i="6"/>
  <c r="BW66" i="6"/>
  <c r="BX66" i="6"/>
  <c r="BY66" i="6"/>
  <c r="BZ66" i="6"/>
  <c r="BV67" i="6"/>
  <c r="BW67" i="6"/>
  <c r="BX67" i="6"/>
  <c r="BY67" i="6"/>
  <c r="BZ67" i="6"/>
  <c r="BV68" i="6"/>
  <c r="BW68" i="6"/>
  <c r="BX68" i="6"/>
  <c r="BY68" i="6"/>
  <c r="BZ68" i="6"/>
  <c r="BV69" i="6"/>
  <c r="BW69" i="6"/>
  <c r="BX69" i="6"/>
  <c r="BY69" i="6"/>
  <c r="BZ69" i="6"/>
  <c r="BV70" i="6"/>
  <c r="BW70" i="6"/>
  <c r="BX70" i="6"/>
  <c r="BY70" i="6"/>
  <c r="BZ70" i="6"/>
  <c r="BV71" i="6"/>
  <c r="BW71" i="6"/>
  <c r="BX71" i="6"/>
  <c r="BY71" i="6"/>
  <c r="BZ71" i="6"/>
  <c r="BV72" i="6"/>
  <c r="BW72" i="6"/>
  <c r="BX72" i="6"/>
  <c r="BY72" i="6"/>
  <c r="BZ72" i="6"/>
  <c r="BV73" i="6"/>
  <c r="BW73" i="6"/>
  <c r="BX73" i="6"/>
  <c r="BY73" i="6"/>
  <c r="BZ73" i="6"/>
  <c r="BV74" i="6"/>
  <c r="BW74" i="6"/>
  <c r="BX74" i="6"/>
  <c r="BY74" i="6"/>
  <c r="BZ74" i="6"/>
  <c r="BV75" i="6"/>
  <c r="BW75" i="6"/>
  <c r="BX75" i="6"/>
  <c r="BY75" i="6"/>
  <c r="BZ75" i="6"/>
  <c r="BV76" i="6"/>
  <c r="BW76" i="6"/>
  <c r="BX76" i="6"/>
  <c r="BY76" i="6"/>
  <c r="BZ76" i="6"/>
  <c r="BV77" i="6"/>
  <c r="BW77" i="6"/>
  <c r="BX77" i="6"/>
  <c r="BY77" i="6"/>
  <c r="BZ77" i="6"/>
  <c r="BV78" i="6"/>
  <c r="BW78" i="6"/>
  <c r="BX78" i="6"/>
  <c r="BY78" i="6"/>
  <c r="BZ78" i="6"/>
  <c r="BV79" i="6"/>
  <c r="BW79" i="6"/>
  <c r="BX79" i="6"/>
  <c r="BY79" i="6"/>
  <c r="BZ79" i="6"/>
  <c r="BV80" i="6"/>
  <c r="BW80" i="6"/>
  <c r="BX80" i="6"/>
  <c r="BY80" i="6"/>
  <c r="BZ80" i="6"/>
  <c r="BV81" i="6"/>
  <c r="BW81" i="6"/>
  <c r="BX81" i="6"/>
  <c r="BY81" i="6"/>
  <c r="BZ81" i="6"/>
  <c r="BV82" i="6"/>
  <c r="BW82" i="6"/>
  <c r="BX82" i="6"/>
  <c r="BY82" i="6"/>
  <c r="BZ82" i="6"/>
  <c r="BV83" i="6"/>
  <c r="BW83" i="6"/>
  <c r="BX83" i="6"/>
  <c r="BY83" i="6"/>
  <c r="BZ83" i="6"/>
  <c r="BV84" i="6"/>
  <c r="BW84" i="6"/>
  <c r="BX84" i="6"/>
  <c r="BY84" i="6"/>
  <c r="BZ84" i="6"/>
  <c r="BV85" i="6"/>
  <c r="BW85" i="6"/>
  <c r="BX85" i="6"/>
  <c r="BY85" i="6"/>
  <c r="BZ85" i="6"/>
  <c r="BV86" i="6"/>
  <c r="BW86" i="6"/>
  <c r="BX86" i="6"/>
  <c r="BY86" i="6"/>
  <c r="BZ86" i="6"/>
  <c r="BV87" i="6"/>
  <c r="BW87" i="6"/>
  <c r="BX87" i="6"/>
  <c r="BY87" i="6"/>
  <c r="BZ87" i="6"/>
  <c r="BV88" i="6"/>
  <c r="BW88" i="6"/>
  <c r="BX88" i="6"/>
  <c r="BY88" i="6"/>
  <c r="BZ88" i="6"/>
  <c r="BV89" i="6"/>
  <c r="BW89" i="6"/>
  <c r="BX89" i="6"/>
  <c r="BY89" i="6"/>
  <c r="BZ89" i="6"/>
  <c r="BV90" i="6"/>
  <c r="BW90" i="6"/>
  <c r="BX90" i="6"/>
  <c r="BY90" i="6"/>
  <c r="BZ90" i="6"/>
  <c r="BV91" i="6"/>
  <c r="BW91" i="6"/>
  <c r="BX91" i="6"/>
  <c r="BY91" i="6"/>
  <c r="BZ91" i="6"/>
  <c r="BV92" i="6"/>
  <c r="BW92" i="6"/>
  <c r="BX92" i="6"/>
  <c r="BY92" i="6"/>
  <c r="BZ92" i="6"/>
  <c r="BV93" i="6"/>
  <c r="BW93" i="6"/>
  <c r="BX93" i="6"/>
  <c r="BY93" i="6"/>
  <c r="BZ93" i="6"/>
  <c r="BV94" i="6"/>
  <c r="BW94" i="6"/>
  <c r="BX94" i="6"/>
  <c r="BY94" i="6"/>
  <c r="BZ94" i="6"/>
  <c r="BV95" i="6"/>
  <c r="BW95" i="6"/>
  <c r="BX95" i="6"/>
  <c r="BY95" i="6"/>
  <c r="BZ95" i="6"/>
  <c r="BV96" i="6"/>
  <c r="BW96" i="6"/>
  <c r="BX96" i="6"/>
  <c r="BY96" i="6"/>
  <c r="BZ96" i="6"/>
  <c r="BV97" i="6"/>
  <c r="BW97" i="6"/>
  <c r="BX97" i="6"/>
  <c r="BY97" i="6"/>
  <c r="BZ97" i="6"/>
  <c r="BV98" i="6"/>
  <c r="BW98" i="6"/>
  <c r="BX98" i="6"/>
  <c r="BY98" i="6"/>
  <c r="BZ98" i="6"/>
  <c r="BV99" i="6"/>
  <c r="BW99" i="6"/>
  <c r="BX99" i="6"/>
  <c r="BY99" i="6"/>
  <c r="BZ99" i="6"/>
  <c r="BV100" i="6"/>
  <c r="BW100" i="6"/>
  <c r="BX100" i="6"/>
  <c r="BY100" i="6"/>
  <c r="BZ100" i="6"/>
  <c r="BV101" i="6"/>
  <c r="BW101" i="6"/>
  <c r="BX101" i="6"/>
  <c r="BY101" i="6"/>
  <c r="BZ101" i="6"/>
  <c r="BV102" i="6"/>
  <c r="BW102" i="6"/>
  <c r="BX102" i="6"/>
  <c r="BY102" i="6"/>
  <c r="BZ102" i="6"/>
  <c r="BV103" i="6"/>
  <c r="BW103" i="6"/>
  <c r="BX103" i="6"/>
  <c r="BY103" i="6"/>
  <c r="BZ103" i="6"/>
  <c r="BV104" i="6"/>
  <c r="BW104" i="6"/>
  <c r="BX104" i="6"/>
  <c r="BY104" i="6"/>
  <c r="BZ104" i="6"/>
  <c r="BV105" i="6"/>
  <c r="BW105" i="6"/>
  <c r="BX105" i="6"/>
  <c r="BY105" i="6"/>
  <c r="BZ105" i="6"/>
  <c r="BV106" i="6"/>
  <c r="BW106" i="6"/>
  <c r="BX106" i="6"/>
  <c r="BY106" i="6"/>
  <c r="BZ106" i="6"/>
  <c r="BV107" i="6"/>
  <c r="BW107" i="6"/>
  <c r="BX107" i="6"/>
  <c r="BY107" i="6"/>
  <c r="BZ107" i="6"/>
  <c r="BV108" i="6"/>
  <c r="BW108" i="6"/>
  <c r="BX108" i="6"/>
  <c r="BY108" i="6"/>
  <c r="BZ108" i="6"/>
  <c r="BV109" i="6"/>
  <c r="BW109" i="6"/>
  <c r="BX109" i="6"/>
  <c r="BY109" i="6"/>
  <c r="BZ109" i="6"/>
  <c r="BV110" i="6"/>
  <c r="BW110" i="6"/>
  <c r="BX110" i="6"/>
  <c r="BY110" i="6"/>
  <c r="BZ110" i="6"/>
  <c r="BV111" i="6"/>
  <c r="BW111" i="6"/>
  <c r="BX111" i="6"/>
  <c r="BY111" i="6"/>
  <c r="BZ111" i="6"/>
  <c r="BV112" i="6"/>
  <c r="BW112" i="6"/>
  <c r="BX112" i="6"/>
  <c r="BY112" i="6"/>
  <c r="BZ112" i="6"/>
  <c r="BV113" i="6"/>
  <c r="BW113" i="6"/>
  <c r="BX113" i="6"/>
  <c r="BY113" i="6"/>
  <c r="BZ113" i="6"/>
  <c r="BV114" i="6"/>
  <c r="BW114" i="6"/>
  <c r="BX114" i="6"/>
  <c r="BY114" i="6"/>
  <c r="BZ114" i="6"/>
  <c r="BV115" i="6"/>
  <c r="BW115" i="6"/>
  <c r="BX115" i="6"/>
  <c r="BY115" i="6"/>
  <c r="BZ115" i="6"/>
  <c r="BV116" i="6"/>
  <c r="BW116" i="6"/>
  <c r="BX116" i="6"/>
  <c r="BY116" i="6"/>
  <c r="BZ116" i="6"/>
  <c r="BV117" i="6"/>
  <c r="BW117" i="6"/>
  <c r="BX117" i="6"/>
  <c r="BY117" i="6"/>
  <c r="BZ117" i="6"/>
  <c r="BV118" i="6"/>
  <c r="BW118" i="6"/>
  <c r="BX118" i="6"/>
  <c r="BY118" i="6"/>
  <c r="BZ118" i="6"/>
  <c r="BV119" i="6"/>
  <c r="BW119" i="6"/>
  <c r="BX119" i="6"/>
  <c r="BY119" i="6"/>
  <c r="BZ119" i="6"/>
  <c r="BV120" i="6"/>
  <c r="BW120" i="6"/>
  <c r="BX120" i="6"/>
  <c r="BY120" i="6"/>
  <c r="BZ120" i="6"/>
  <c r="BV121" i="6"/>
  <c r="BW121" i="6"/>
  <c r="BX121" i="6"/>
  <c r="BY121" i="6"/>
  <c r="BZ121" i="6"/>
  <c r="BV122" i="6"/>
  <c r="BW122" i="6"/>
  <c r="BX122" i="6"/>
  <c r="BY122" i="6"/>
  <c r="BZ122" i="6"/>
  <c r="BV123" i="6"/>
  <c r="BW123" i="6"/>
  <c r="BX123" i="6"/>
  <c r="BY123" i="6"/>
  <c r="BZ123" i="6"/>
  <c r="BV124" i="6"/>
  <c r="BW124" i="6"/>
  <c r="BX124" i="6"/>
  <c r="BY124" i="6"/>
  <c r="BZ124" i="6"/>
  <c r="BV125" i="6"/>
  <c r="BW125" i="6"/>
  <c r="BX125" i="6"/>
  <c r="BY125" i="6"/>
  <c r="BZ125" i="6"/>
  <c r="BV126" i="6"/>
  <c r="BW126" i="6"/>
  <c r="BX126" i="6"/>
  <c r="BY126" i="6"/>
  <c r="BZ126" i="6"/>
  <c r="BV127" i="6"/>
  <c r="BW127" i="6"/>
  <c r="BX127" i="6"/>
  <c r="BY127" i="6"/>
  <c r="BZ127" i="6"/>
  <c r="BV128" i="6"/>
  <c r="BW128" i="6"/>
  <c r="BX128" i="6"/>
  <c r="BY128" i="6"/>
  <c r="BZ128" i="6"/>
  <c r="BV129" i="6"/>
  <c r="BW129" i="6"/>
  <c r="BX129" i="6"/>
  <c r="BY129" i="6"/>
  <c r="BZ129" i="6"/>
  <c r="BV130" i="6"/>
  <c r="BW130" i="6"/>
  <c r="BX130" i="6"/>
  <c r="BY130" i="6"/>
  <c r="BZ130" i="6"/>
  <c r="BV131" i="6"/>
  <c r="BW131" i="6"/>
  <c r="BX131" i="6"/>
  <c r="BY131" i="6"/>
  <c r="BZ131" i="6"/>
  <c r="BV132" i="6"/>
  <c r="BW132" i="6"/>
  <c r="BX132" i="6"/>
  <c r="BY132" i="6"/>
  <c r="BZ132" i="6"/>
  <c r="BV133" i="6"/>
  <c r="BW133" i="6"/>
  <c r="BX133" i="6"/>
  <c r="BY133" i="6"/>
  <c r="BZ133" i="6"/>
  <c r="BV134" i="6"/>
  <c r="BW134" i="6"/>
  <c r="BX134" i="6"/>
  <c r="BY134" i="6"/>
  <c r="BZ134" i="6"/>
  <c r="BV135" i="6"/>
  <c r="BW135" i="6"/>
  <c r="BX135" i="6"/>
  <c r="BY135" i="6"/>
  <c r="BZ135" i="6"/>
  <c r="BV136" i="6"/>
  <c r="BW136" i="6"/>
  <c r="BX136" i="6"/>
  <c r="BY136" i="6"/>
  <c r="BZ136" i="6"/>
  <c r="BV137" i="6"/>
  <c r="BW137" i="6"/>
  <c r="BX137" i="6"/>
  <c r="BY137" i="6"/>
  <c r="BZ137" i="6"/>
  <c r="BV138" i="6"/>
  <c r="BW138" i="6"/>
  <c r="BX138" i="6"/>
  <c r="BY138" i="6"/>
  <c r="BZ138" i="6"/>
  <c r="BV139" i="6"/>
  <c r="BW139" i="6"/>
  <c r="BX139" i="6"/>
  <c r="BY139" i="6"/>
  <c r="BZ139" i="6"/>
  <c r="BV140" i="6"/>
  <c r="BW140" i="6"/>
  <c r="BX140" i="6"/>
  <c r="BY140" i="6"/>
  <c r="BZ140" i="6"/>
  <c r="BV141" i="6"/>
  <c r="BW141" i="6"/>
  <c r="BX141" i="6"/>
  <c r="BY141" i="6"/>
  <c r="BZ141" i="6"/>
  <c r="BV142" i="6"/>
  <c r="BW142" i="6"/>
  <c r="BX142" i="6"/>
  <c r="BY142" i="6"/>
  <c r="BZ142" i="6"/>
  <c r="BV143" i="6"/>
  <c r="BW143" i="6"/>
  <c r="BX143" i="6"/>
  <c r="BY143" i="6"/>
  <c r="BZ143" i="6"/>
  <c r="BV144" i="6"/>
  <c r="BW144" i="6"/>
  <c r="BX144" i="6"/>
  <c r="BY144" i="6"/>
  <c r="BZ144" i="6"/>
  <c r="BV145" i="6"/>
  <c r="BW145" i="6"/>
  <c r="BX145" i="6"/>
  <c r="BY145" i="6"/>
  <c r="BZ145" i="6"/>
  <c r="BV146" i="6"/>
  <c r="BW146" i="6"/>
  <c r="BX146" i="6"/>
  <c r="BY146" i="6"/>
  <c r="BZ146" i="6"/>
  <c r="BV147" i="6"/>
  <c r="BW147" i="6"/>
  <c r="BX147" i="6"/>
  <c r="BY147" i="6"/>
  <c r="BZ147" i="6"/>
  <c r="BV148" i="6"/>
  <c r="BW148" i="6"/>
  <c r="BX148" i="6"/>
  <c r="BY148" i="6"/>
  <c r="BZ148" i="6"/>
  <c r="BV149" i="6"/>
  <c r="BW149" i="6"/>
  <c r="BX149" i="6"/>
  <c r="BY149" i="6"/>
  <c r="BZ149" i="6"/>
  <c r="BV150" i="6"/>
  <c r="BW150" i="6"/>
  <c r="BX150" i="6"/>
  <c r="BY150" i="6"/>
  <c r="BZ150" i="6"/>
  <c r="BV151" i="6"/>
  <c r="BW151" i="6"/>
  <c r="BX151" i="6"/>
  <c r="BY151" i="6"/>
  <c r="BZ151" i="6"/>
  <c r="BV152" i="6"/>
  <c r="BW152" i="6"/>
  <c r="BX152" i="6"/>
  <c r="BY152" i="6"/>
  <c r="BZ152" i="6"/>
  <c r="BV153" i="6"/>
  <c r="BW153" i="6"/>
  <c r="BX153" i="6"/>
  <c r="BY153" i="6"/>
  <c r="BZ153" i="6"/>
  <c r="BV154" i="6"/>
  <c r="BW154" i="6"/>
  <c r="BX154" i="6"/>
  <c r="BY154" i="6"/>
  <c r="BZ154" i="6"/>
  <c r="BV155" i="6"/>
  <c r="BW155" i="6"/>
  <c r="BX155" i="6"/>
  <c r="BY155" i="6"/>
  <c r="BZ155" i="6"/>
  <c r="BV156" i="6"/>
  <c r="BW156" i="6"/>
  <c r="BX156" i="6"/>
  <c r="BY156" i="6"/>
  <c r="BZ156" i="6"/>
  <c r="BV157" i="6"/>
  <c r="BW157" i="6"/>
  <c r="BX157" i="6"/>
  <c r="BY157" i="6"/>
  <c r="BZ157" i="6"/>
  <c r="BV158" i="6"/>
  <c r="BW158" i="6"/>
  <c r="BX158" i="6"/>
  <c r="BY158" i="6"/>
  <c r="BZ158" i="6"/>
  <c r="BV159" i="6"/>
  <c r="BW159" i="6"/>
  <c r="BX159" i="6"/>
  <c r="BY159" i="6"/>
  <c r="BZ159" i="6"/>
  <c r="BV160" i="6"/>
  <c r="BW160" i="6"/>
  <c r="BX160" i="6"/>
  <c r="BY160" i="6"/>
  <c r="BZ160" i="6"/>
  <c r="BV161" i="6"/>
  <c r="BW161" i="6"/>
  <c r="BX161" i="6"/>
  <c r="BY161" i="6"/>
  <c r="BZ161" i="6"/>
  <c r="BV162" i="6"/>
  <c r="BW162" i="6"/>
  <c r="BX162" i="6"/>
  <c r="BY162" i="6"/>
  <c r="BZ162" i="6"/>
  <c r="BV163" i="6"/>
  <c r="BW163" i="6"/>
  <c r="BX163" i="6"/>
  <c r="BY163" i="6"/>
  <c r="BZ163" i="6"/>
  <c r="BV164" i="6"/>
  <c r="BW164" i="6"/>
  <c r="BX164" i="6"/>
  <c r="BY164" i="6"/>
  <c r="BZ164" i="6"/>
  <c r="BV165" i="6"/>
  <c r="BW165" i="6"/>
  <c r="BX165" i="6"/>
  <c r="BY165" i="6"/>
  <c r="BZ165" i="6"/>
  <c r="BV166" i="6"/>
  <c r="BW166" i="6"/>
  <c r="BX166" i="6"/>
  <c r="BY166" i="6"/>
  <c r="BZ166" i="6"/>
  <c r="BV167" i="6"/>
  <c r="BW167" i="6"/>
  <c r="BX167" i="6"/>
  <c r="BY167" i="6"/>
  <c r="BZ167" i="6"/>
  <c r="BV168" i="6"/>
  <c r="BW168" i="6"/>
  <c r="BX168" i="6"/>
  <c r="BY168" i="6"/>
  <c r="BZ168" i="6"/>
  <c r="BV169" i="6"/>
  <c r="BW169" i="6"/>
  <c r="BX169" i="6"/>
  <c r="BY169" i="6"/>
  <c r="BZ169" i="6"/>
  <c r="BV170" i="6"/>
  <c r="BW170" i="6"/>
  <c r="BX170" i="6"/>
  <c r="BY170" i="6"/>
  <c r="BZ170" i="6"/>
  <c r="BV171" i="6"/>
  <c r="BW171" i="6"/>
  <c r="BX171" i="6"/>
  <c r="BY171" i="6"/>
  <c r="BZ171" i="6"/>
  <c r="BV172" i="6"/>
  <c r="BW172" i="6"/>
  <c r="BX172" i="6"/>
  <c r="BY172" i="6"/>
  <c r="BZ172" i="6"/>
  <c r="BV173" i="6"/>
  <c r="BW173" i="6"/>
  <c r="BX173" i="6"/>
  <c r="BY173" i="6"/>
  <c r="BZ173" i="6"/>
  <c r="BV174" i="6"/>
  <c r="BW174" i="6"/>
  <c r="BX174" i="6"/>
  <c r="BY174" i="6"/>
  <c r="BZ174" i="6"/>
  <c r="BV175" i="6"/>
  <c r="BW175" i="6"/>
  <c r="BX175" i="6"/>
  <c r="BY175" i="6"/>
  <c r="BZ175" i="6"/>
  <c r="BV176" i="6"/>
  <c r="BW176" i="6"/>
  <c r="BX176" i="6"/>
  <c r="BY176" i="6"/>
  <c r="BZ176" i="6"/>
  <c r="BV177" i="6"/>
  <c r="BW177" i="6"/>
  <c r="BX177" i="6"/>
  <c r="BY177" i="6"/>
  <c r="BZ177" i="6"/>
  <c r="BV178" i="6"/>
  <c r="BW178" i="6"/>
  <c r="BX178" i="6"/>
  <c r="BY178" i="6"/>
  <c r="BZ178" i="6"/>
  <c r="BV179" i="6"/>
  <c r="BW179" i="6"/>
  <c r="BX179" i="6"/>
  <c r="BY179" i="6"/>
  <c r="BZ179" i="6"/>
  <c r="BV180" i="6"/>
  <c r="BW180" i="6"/>
  <c r="BX180" i="6"/>
  <c r="BY180" i="6"/>
  <c r="BZ180" i="6"/>
  <c r="BV181" i="6"/>
  <c r="BW181" i="6"/>
  <c r="BX181" i="6"/>
  <c r="BY181" i="6"/>
  <c r="BZ181" i="6"/>
  <c r="BV182" i="6"/>
  <c r="BW182" i="6"/>
  <c r="BX182" i="6"/>
  <c r="BY182" i="6"/>
  <c r="BZ182" i="6"/>
  <c r="BV183" i="6"/>
  <c r="BW183" i="6"/>
  <c r="BX183" i="6"/>
  <c r="BY183" i="6"/>
  <c r="BZ183" i="6"/>
  <c r="BV184" i="6"/>
  <c r="BW184" i="6"/>
  <c r="BX184" i="6"/>
  <c r="BY184" i="6"/>
  <c r="BZ184" i="6"/>
  <c r="BV185" i="6"/>
  <c r="BW185" i="6"/>
  <c r="BX185" i="6"/>
  <c r="BY185" i="6"/>
  <c r="BZ185" i="6"/>
  <c r="BV186" i="6"/>
  <c r="BW186" i="6"/>
  <c r="BX186" i="6"/>
  <c r="BY186" i="6"/>
  <c r="BZ186" i="6"/>
  <c r="BV187" i="6"/>
  <c r="BW187" i="6"/>
  <c r="BX187" i="6"/>
  <c r="BY187" i="6"/>
  <c r="BZ187" i="6"/>
  <c r="BV188" i="6"/>
  <c r="BW188" i="6"/>
  <c r="BX188" i="6"/>
  <c r="BY188" i="6"/>
  <c r="BZ188" i="6"/>
  <c r="BV189" i="6"/>
  <c r="BW189" i="6"/>
  <c r="BX189" i="6"/>
  <c r="BY189" i="6"/>
  <c r="BZ189" i="6"/>
  <c r="BV190" i="6"/>
  <c r="BW190" i="6"/>
  <c r="BX190" i="6"/>
  <c r="BY190" i="6"/>
  <c r="BZ190" i="6"/>
  <c r="BV191" i="6"/>
  <c r="BW191" i="6"/>
  <c r="BX191" i="6"/>
  <c r="BY191" i="6"/>
  <c r="BZ191" i="6"/>
  <c r="BV192" i="6"/>
  <c r="BW192" i="6"/>
  <c r="BX192" i="6"/>
  <c r="BY192" i="6"/>
  <c r="BZ192" i="6"/>
  <c r="BV193" i="6"/>
  <c r="BW193" i="6"/>
  <c r="BX193" i="6"/>
  <c r="BY193" i="6"/>
  <c r="BZ193" i="6"/>
  <c r="BV194" i="6"/>
  <c r="BW194" i="6"/>
  <c r="BX194" i="6"/>
  <c r="BY194" i="6"/>
  <c r="BZ194" i="6"/>
  <c r="BV195" i="6"/>
  <c r="BW195" i="6"/>
  <c r="BX195" i="6"/>
  <c r="BY195" i="6"/>
  <c r="BZ195" i="6"/>
  <c r="BV196" i="6"/>
  <c r="BW196" i="6"/>
  <c r="BX196" i="6"/>
  <c r="BY196" i="6"/>
  <c r="BZ196" i="6"/>
  <c r="BV197" i="6"/>
  <c r="BW197" i="6"/>
  <c r="BX197" i="6"/>
  <c r="BY197" i="6"/>
  <c r="BZ197" i="6"/>
  <c r="BV198" i="6"/>
  <c r="BW198" i="6"/>
  <c r="BX198" i="6"/>
  <c r="BY198" i="6"/>
  <c r="BZ198" i="6"/>
  <c r="BV199" i="6"/>
  <c r="BW199" i="6"/>
  <c r="BX199" i="6"/>
  <c r="BY199" i="6"/>
  <c r="BZ199" i="6"/>
  <c r="BV200" i="6"/>
  <c r="BW200" i="6"/>
  <c r="BX200" i="6"/>
  <c r="BY200" i="6"/>
  <c r="BZ200" i="6"/>
  <c r="BV201" i="6"/>
  <c r="BW201" i="6"/>
  <c r="BX201" i="6"/>
  <c r="BY201" i="6"/>
  <c r="BZ201" i="6"/>
  <c r="BV202" i="6"/>
  <c r="BW202" i="6"/>
  <c r="BX202" i="6"/>
  <c r="BY202" i="6"/>
  <c r="BZ202" i="6"/>
  <c r="BV203" i="6"/>
  <c r="BW203" i="6"/>
  <c r="BX203" i="6"/>
  <c r="BY203" i="6"/>
  <c r="BZ203" i="6"/>
  <c r="BV204" i="6"/>
  <c r="BW204" i="6"/>
  <c r="BX204" i="6"/>
  <c r="BY204" i="6"/>
  <c r="BZ204" i="6"/>
  <c r="BV205" i="6"/>
  <c r="BW205" i="6"/>
  <c r="BX205" i="6"/>
  <c r="BY205" i="6"/>
  <c r="BZ205" i="6"/>
  <c r="BV206" i="6"/>
  <c r="BW206" i="6"/>
  <c r="BX206" i="6"/>
  <c r="BY206" i="6"/>
  <c r="BZ206" i="6"/>
  <c r="BV207" i="6"/>
  <c r="BW207" i="6"/>
  <c r="BX207" i="6"/>
  <c r="BY207" i="6"/>
  <c r="BZ207" i="6"/>
  <c r="BV208" i="6"/>
  <c r="BW208" i="6"/>
  <c r="BX208" i="6"/>
  <c r="BY208" i="6"/>
  <c r="BZ208" i="6"/>
  <c r="BV209" i="6"/>
  <c r="BW209" i="6"/>
  <c r="BX209" i="6"/>
  <c r="BY209" i="6"/>
  <c r="BZ209" i="6"/>
  <c r="BV210" i="6"/>
  <c r="BW210" i="6"/>
  <c r="BX210" i="6"/>
  <c r="BY210" i="6"/>
  <c r="BZ210" i="6"/>
  <c r="BV211" i="6"/>
  <c r="BW211" i="6"/>
  <c r="BX211" i="6"/>
  <c r="BY211" i="6"/>
  <c r="BZ211" i="6"/>
  <c r="BV212" i="6"/>
  <c r="BW212" i="6"/>
  <c r="BX212" i="6"/>
  <c r="BY212" i="6"/>
  <c r="BZ212" i="6"/>
  <c r="BV213" i="6"/>
  <c r="BW213" i="6"/>
  <c r="BX213" i="6"/>
  <c r="BY213" i="6"/>
  <c r="BZ213" i="6"/>
  <c r="BV214" i="6"/>
  <c r="BW214" i="6"/>
  <c r="BX214" i="6"/>
  <c r="BY214" i="6"/>
  <c r="BZ214" i="6"/>
  <c r="BV215" i="6"/>
  <c r="BW215" i="6"/>
  <c r="BX215" i="6"/>
  <c r="BY215" i="6"/>
  <c r="BZ215" i="6"/>
  <c r="BV216" i="6"/>
  <c r="BW216" i="6"/>
  <c r="BX216" i="6"/>
  <c r="BY216" i="6"/>
  <c r="BZ216" i="6"/>
  <c r="BV217" i="6"/>
  <c r="BW217" i="6"/>
  <c r="BX217" i="6"/>
  <c r="BY217" i="6"/>
  <c r="BZ217" i="6"/>
  <c r="BV218" i="6"/>
  <c r="BW218" i="6"/>
  <c r="BX218" i="6"/>
  <c r="BY218" i="6"/>
  <c r="BZ218" i="6"/>
  <c r="BV219" i="6"/>
  <c r="BW219" i="6"/>
  <c r="BX219" i="6"/>
  <c r="BY219" i="6"/>
  <c r="BZ219" i="6"/>
  <c r="BV220" i="6"/>
  <c r="BW220" i="6"/>
  <c r="BX220" i="6"/>
  <c r="BY220" i="6"/>
  <c r="BZ220" i="6"/>
  <c r="BV221" i="6"/>
  <c r="BW221" i="6"/>
  <c r="BX221" i="6"/>
  <c r="BY221" i="6"/>
  <c r="BZ221" i="6"/>
  <c r="BV222" i="6"/>
  <c r="BW222" i="6"/>
  <c r="BX222" i="6"/>
  <c r="BY222" i="6"/>
  <c r="BZ222" i="6"/>
  <c r="BV223" i="6"/>
  <c r="BW223" i="6"/>
  <c r="BX223" i="6"/>
  <c r="BY223" i="6"/>
  <c r="BZ223" i="6"/>
  <c r="BV224" i="6"/>
  <c r="BW224" i="6"/>
  <c r="BX224" i="6"/>
  <c r="BY224" i="6"/>
  <c r="BZ224" i="6"/>
  <c r="BV225" i="6"/>
  <c r="BW225" i="6"/>
  <c r="BX225" i="6"/>
  <c r="BY225" i="6"/>
  <c r="BZ225" i="6"/>
  <c r="BV226" i="6"/>
  <c r="BW226" i="6"/>
  <c r="BX226" i="6"/>
  <c r="BY226" i="6"/>
  <c r="BZ226" i="6"/>
  <c r="CA65" i="2"/>
  <c r="BZ65" i="2"/>
  <c r="BY65" i="2"/>
  <c r="BX65" i="2"/>
  <c r="CC65" i="2" s="1"/>
  <c r="BW65" i="2"/>
  <c r="CA8" i="2"/>
  <c r="BZ8" i="2"/>
  <c r="BY8" i="2"/>
  <c r="BX8" i="2"/>
  <c r="CC8" i="2" s="1"/>
  <c r="BW8" i="2"/>
  <c r="CA10" i="2"/>
  <c r="BZ10" i="2"/>
  <c r="BY10" i="2"/>
  <c r="BX10" i="2"/>
  <c r="CC10" i="2" s="1"/>
  <c r="BW10" i="2"/>
  <c r="CA42" i="2"/>
  <c r="BZ42" i="2"/>
  <c r="BY42" i="2"/>
  <c r="BX42" i="2"/>
  <c r="CC42" i="2" s="1"/>
  <c r="BW42" i="2"/>
  <c r="CA48" i="2"/>
  <c r="BZ48" i="2"/>
  <c r="BY48" i="2"/>
  <c r="BX48" i="2"/>
  <c r="CC48" i="2" s="1"/>
  <c r="BW48" i="2"/>
  <c r="CA68" i="2"/>
  <c r="BZ68" i="2"/>
  <c r="BY68" i="2"/>
  <c r="BX68" i="2"/>
  <c r="CC68" i="2" s="1"/>
  <c r="BW68" i="2"/>
  <c r="CA63" i="2"/>
  <c r="BZ63" i="2"/>
  <c r="BY63" i="2"/>
  <c r="BX63" i="2"/>
  <c r="CC63" i="2" s="1"/>
  <c r="BW63" i="2"/>
  <c r="CA15" i="2"/>
  <c r="BZ15" i="2"/>
  <c r="BY15" i="2"/>
  <c r="BX15" i="2"/>
  <c r="CC15" i="2" s="1"/>
  <c r="BW15" i="2"/>
  <c r="CA12" i="2"/>
  <c r="BZ12" i="2"/>
  <c r="BY12" i="2"/>
  <c r="BX12" i="2"/>
  <c r="CC12" i="2" s="1"/>
  <c r="BW12" i="2"/>
  <c r="CA60" i="2"/>
  <c r="BZ60" i="2"/>
  <c r="BY60" i="2"/>
  <c r="BX60" i="2"/>
  <c r="CC60" i="2" s="1"/>
  <c r="BW60" i="2"/>
  <c r="CA14" i="2"/>
  <c r="BZ14" i="2"/>
  <c r="BY14" i="2"/>
  <c r="BX14" i="2"/>
  <c r="CC14" i="2" s="1"/>
  <c r="BW14" i="2"/>
  <c r="CA59" i="2"/>
  <c r="BZ59" i="2"/>
  <c r="BY59" i="2"/>
  <c r="BX59" i="2"/>
  <c r="CC59" i="2" s="1"/>
  <c r="BW59" i="2"/>
  <c r="CA4" i="2"/>
  <c r="BZ4" i="2"/>
  <c r="BY4" i="2"/>
  <c r="BX4" i="2"/>
  <c r="CC4" i="2" s="1"/>
  <c r="BW4" i="2"/>
  <c r="CA2" i="2"/>
  <c r="BY2" i="2"/>
  <c r="CC2" i="2"/>
  <c r="CA64" i="2"/>
  <c r="BZ64" i="2"/>
  <c r="BY64" i="2"/>
  <c r="BX64" i="2"/>
  <c r="CC64" i="2" s="1"/>
  <c r="BW64" i="2"/>
  <c r="CA9" i="2"/>
  <c r="BZ9" i="2"/>
  <c r="BY9" i="2"/>
  <c r="BX9" i="2"/>
  <c r="CC9" i="2" s="1"/>
  <c r="BW9" i="2"/>
  <c r="CA31" i="2"/>
  <c r="BZ31" i="2"/>
  <c r="BY31" i="2"/>
  <c r="BX31" i="2"/>
  <c r="CC31" i="2" s="1"/>
  <c r="BW31" i="2"/>
  <c r="CA6" i="2"/>
  <c r="BZ6" i="2"/>
  <c r="BY6" i="2"/>
  <c r="BX6" i="2"/>
  <c r="CC6" i="2" s="1"/>
  <c r="BW6" i="2"/>
  <c r="CA37" i="2"/>
  <c r="BZ37" i="2"/>
  <c r="BY37" i="2"/>
  <c r="BX37" i="2"/>
  <c r="CC37" i="2" s="1"/>
  <c r="BW37" i="2"/>
  <c r="CA5" i="2"/>
  <c r="BZ5" i="2"/>
  <c r="BY5" i="2"/>
  <c r="BX5" i="2"/>
  <c r="CC5" i="2" s="1"/>
  <c r="BW5" i="2"/>
  <c r="CA46" i="2"/>
  <c r="BZ46" i="2"/>
  <c r="BY46" i="2"/>
  <c r="BX46" i="2"/>
  <c r="CC46" i="2" s="1"/>
  <c r="BW46" i="2"/>
  <c r="CA16" i="2"/>
  <c r="BZ16" i="2"/>
  <c r="BY16" i="2"/>
  <c r="BX16" i="2"/>
  <c r="CC16" i="2" s="1"/>
  <c r="BW16" i="2"/>
  <c r="CA39" i="2"/>
  <c r="BZ39" i="2"/>
  <c r="BY39" i="2"/>
  <c r="BX39" i="2"/>
  <c r="CC39" i="2" s="1"/>
  <c r="BW39" i="2"/>
  <c r="CA24" i="2"/>
  <c r="BZ24" i="2"/>
  <c r="BY24" i="2"/>
  <c r="BX24" i="2"/>
  <c r="CC24" i="2" s="1"/>
  <c r="BW24" i="2"/>
  <c r="CA67" i="2"/>
  <c r="BZ67" i="2"/>
  <c r="BY67" i="2"/>
  <c r="BX67" i="2"/>
  <c r="CC67" i="2" s="1"/>
  <c r="BW67" i="2"/>
  <c r="CA11" i="2"/>
  <c r="BZ11" i="2"/>
  <c r="BY11" i="2"/>
  <c r="BX11" i="2"/>
  <c r="CC11" i="2" s="1"/>
  <c r="BW11" i="2"/>
  <c r="CA17" i="2"/>
  <c r="BZ17" i="2"/>
  <c r="BY17" i="2"/>
  <c r="BX17" i="2"/>
  <c r="CC17" i="2" s="1"/>
  <c r="BW17" i="2"/>
  <c r="CA50" i="2"/>
  <c r="BZ50" i="2"/>
  <c r="BY50" i="2"/>
  <c r="BX50" i="2"/>
  <c r="CC50" i="2" s="1"/>
  <c r="BW50" i="2"/>
  <c r="CA52" i="2"/>
  <c r="BZ52" i="2"/>
  <c r="BY52" i="2"/>
  <c r="BX52" i="2"/>
  <c r="CC52" i="2" s="1"/>
  <c r="BW52" i="2"/>
  <c r="CA19" i="2"/>
  <c r="BZ19" i="2"/>
  <c r="BY19" i="2"/>
  <c r="BX19" i="2"/>
  <c r="CC19" i="2" s="1"/>
  <c r="BW19" i="2"/>
  <c r="CA45" i="2"/>
  <c r="BZ45" i="2"/>
  <c r="BY45" i="2"/>
  <c r="BX45" i="2"/>
  <c r="CC45" i="2" s="1"/>
  <c r="BW45" i="2"/>
  <c r="CA170" i="2"/>
  <c r="BZ170" i="2"/>
  <c r="BY170" i="2"/>
  <c r="BX170" i="2"/>
  <c r="CC170" i="2" s="1"/>
  <c r="BW170" i="2"/>
  <c r="CA350" i="2"/>
  <c r="BZ350" i="2"/>
  <c r="BY350" i="2"/>
  <c r="BX350" i="2"/>
  <c r="CC350" i="2" s="1"/>
  <c r="BW350" i="2"/>
  <c r="CA199" i="2"/>
  <c r="BZ199" i="2"/>
  <c r="BY199" i="2"/>
  <c r="BX199" i="2"/>
  <c r="CC199" i="2" s="1"/>
  <c r="BW199" i="2"/>
  <c r="CA226" i="2"/>
  <c r="BZ226" i="2"/>
  <c r="BY226" i="2"/>
  <c r="BX226" i="2"/>
  <c r="CC226" i="2" s="1"/>
  <c r="BW226" i="2"/>
  <c r="CA133" i="2"/>
  <c r="BZ133" i="2"/>
  <c r="BY133" i="2"/>
  <c r="BX133" i="2"/>
  <c r="CC133" i="2" s="1"/>
  <c r="BW133" i="2"/>
  <c r="CA204" i="2"/>
  <c r="BZ204" i="2"/>
  <c r="BY204" i="2"/>
  <c r="BX204" i="2"/>
  <c r="CC204" i="2" s="1"/>
  <c r="BW204" i="2"/>
  <c r="CA235" i="2"/>
  <c r="BZ235" i="2"/>
  <c r="BY235" i="2"/>
  <c r="BX235" i="2"/>
  <c r="CC235" i="2" s="1"/>
  <c r="BW235" i="2"/>
  <c r="CA322" i="2"/>
  <c r="BZ322" i="2"/>
  <c r="BY322" i="2"/>
  <c r="BX322" i="2"/>
  <c r="CC322" i="2" s="1"/>
  <c r="BW322" i="2"/>
  <c r="CA325" i="2"/>
  <c r="BZ325" i="2"/>
  <c r="BY325" i="2"/>
  <c r="BX325" i="2"/>
  <c r="CC325" i="2" s="1"/>
  <c r="BW325" i="2"/>
  <c r="CA100" i="2"/>
  <c r="BZ100" i="2"/>
  <c r="BY100" i="2"/>
  <c r="BX100" i="2"/>
  <c r="CC100" i="2" s="1"/>
  <c r="BW100" i="2"/>
  <c r="CA73" i="2"/>
  <c r="BZ73" i="2"/>
  <c r="BY73" i="2"/>
  <c r="BX73" i="2"/>
  <c r="CC73" i="2" s="1"/>
  <c r="BW73" i="2"/>
  <c r="CA345" i="2"/>
  <c r="BZ345" i="2"/>
  <c r="BY345" i="2"/>
  <c r="BX345" i="2"/>
  <c r="CC345" i="2" s="1"/>
  <c r="BW345" i="2"/>
  <c r="CA158" i="2"/>
  <c r="BZ158" i="2"/>
  <c r="BY158" i="2"/>
  <c r="BX158" i="2"/>
  <c r="CC158" i="2" s="1"/>
  <c r="BW158" i="2"/>
  <c r="CA225" i="2"/>
  <c r="BZ225" i="2"/>
  <c r="BY225" i="2"/>
  <c r="BX225" i="2"/>
  <c r="CC225" i="2" s="1"/>
  <c r="BW225" i="2"/>
  <c r="CA147" i="2"/>
  <c r="BZ147" i="2"/>
  <c r="BY147" i="2"/>
  <c r="BX147" i="2"/>
  <c r="CC147" i="2" s="1"/>
  <c r="BW147" i="2"/>
  <c r="CA114" i="2"/>
  <c r="BZ114" i="2"/>
  <c r="BY114" i="2"/>
  <c r="BX114" i="2"/>
  <c r="CC114" i="2" s="1"/>
  <c r="BW114" i="2"/>
  <c r="CA369" i="2"/>
  <c r="BZ369" i="2"/>
  <c r="BY369" i="2"/>
  <c r="BX369" i="2"/>
  <c r="CC369" i="2" s="1"/>
  <c r="BW369" i="2"/>
  <c r="CA169" i="2"/>
  <c r="BZ169" i="2"/>
  <c r="BY169" i="2"/>
  <c r="BX169" i="2"/>
  <c r="CC169" i="2" s="1"/>
  <c r="BW169" i="2"/>
  <c r="CA103" i="2"/>
  <c r="BZ103" i="2"/>
  <c r="BY103" i="2"/>
  <c r="BX103" i="2"/>
  <c r="CC103" i="2" s="1"/>
  <c r="BW103" i="2"/>
  <c r="CA361" i="2"/>
  <c r="BZ361" i="2"/>
  <c r="BY361" i="2"/>
  <c r="BX361" i="2"/>
  <c r="CC361" i="2" s="1"/>
  <c r="BW361" i="2"/>
  <c r="CA356" i="2"/>
  <c r="BZ356" i="2"/>
  <c r="BY356" i="2"/>
  <c r="BX356" i="2"/>
  <c r="CC356" i="2" s="1"/>
  <c r="BW356" i="2"/>
  <c r="CA221" i="2"/>
  <c r="BZ221" i="2"/>
  <c r="BY221" i="2"/>
  <c r="BX221" i="2"/>
  <c r="CC221" i="2" s="1"/>
  <c r="BW221" i="2"/>
  <c r="CA161" i="2"/>
  <c r="BZ161" i="2"/>
  <c r="BY161" i="2"/>
  <c r="BX161" i="2"/>
  <c r="CC161" i="2" s="1"/>
  <c r="BW161" i="2"/>
  <c r="CA220" i="2"/>
  <c r="BZ220" i="2"/>
  <c r="BY220" i="2"/>
  <c r="BX220" i="2"/>
  <c r="CC220" i="2" s="1"/>
  <c r="BW220" i="2"/>
  <c r="CA182" i="2"/>
  <c r="BZ182" i="2"/>
  <c r="BY182" i="2"/>
  <c r="BX182" i="2"/>
  <c r="CC182" i="2" s="1"/>
  <c r="BW182" i="2"/>
  <c r="CA241" i="2"/>
  <c r="BZ241" i="2"/>
  <c r="BY241" i="2"/>
  <c r="BX241" i="2"/>
  <c r="CC241" i="2" s="1"/>
  <c r="BW241" i="2"/>
  <c r="CA206" i="2"/>
  <c r="BZ206" i="2"/>
  <c r="BY206" i="2"/>
  <c r="BX206" i="2"/>
  <c r="CC206" i="2" s="1"/>
  <c r="BW206" i="2"/>
  <c r="CA184" i="2"/>
  <c r="BZ184" i="2"/>
  <c r="BY184" i="2"/>
  <c r="BX184" i="2"/>
  <c r="CC184" i="2" s="1"/>
  <c r="BW184" i="2"/>
  <c r="CA340" i="2"/>
  <c r="BZ340" i="2"/>
  <c r="BY340" i="2"/>
  <c r="BX340" i="2"/>
  <c r="CC340" i="2" s="1"/>
  <c r="BW340" i="2"/>
  <c r="CA230" i="2"/>
  <c r="BZ230" i="2"/>
  <c r="BY230" i="2"/>
  <c r="BX230" i="2"/>
  <c r="CC230" i="2" s="1"/>
  <c r="BW230" i="2"/>
  <c r="CA193" i="2"/>
  <c r="BZ193" i="2"/>
  <c r="BY193" i="2"/>
  <c r="BX193" i="2"/>
  <c r="CC193" i="2" s="1"/>
  <c r="BW193" i="2"/>
  <c r="CA143" i="2"/>
  <c r="BZ143" i="2"/>
  <c r="BY143" i="2"/>
  <c r="BX143" i="2"/>
  <c r="CC143" i="2" s="1"/>
  <c r="BW143" i="2"/>
  <c r="CA187" i="2"/>
  <c r="BZ187" i="2"/>
  <c r="BY187" i="2"/>
  <c r="BX187" i="2"/>
  <c r="CC187" i="2" s="1"/>
  <c r="BW187" i="2"/>
  <c r="CA238" i="2"/>
  <c r="BZ238" i="2"/>
  <c r="BY238" i="2"/>
  <c r="BX238" i="2"/>
  <c r="CC238" i="2" s="1"/>
  <c r="BW238" i="2"/>
  <c r="CA286" i="2"/>
  <c r="BZ286" i="2"/>
  <c r="BY286" i="2"/>
  <c r="BX286" i="2"/>
  <c r="CC286" i="2" s="1"/>
  <c r="BW286" i="2"/>
  <c r="CA266" i="2"/>
  <c r="BZ266" i="2"/>
  <c r="BY266" i="2"/>
  <c r="BX266" i="2"/>
  <c r="CC266" i="2" s="1"/>
  <c r="BW266" i="2"/>
  <c r="CA150" i="2"/>
  <c r="BZ150" i="2"/>
  <c r="BY150" i="2"/>
  <c r="BX150" i="2"/>
  <c r="CC150" i="2" s="1"/>
  <c r="BW150" i="2"/>
  <c r="CA105" i="2"/>
  <c r="BZ105" i="2"/>
  <c r="BY105" i="2"/>
  <c r="BX105" i="2"/>
  <c r="CC105" i="2" s="1"/>
  <c r="BW105" i="2"/>
  <c r="CA145" i="2"/>
  <c r="BZ145" i="2"/>
  <c r="BY145" i="2"/>
  <c r="BX145" i="2"/>
  <c r="CC145" i="2" s="1"/>
  <c r="BW145" i="2"/>
  <c r="CA236" i="2"/>
  <c r="BZ236" i="2"/>
  <c r="BY236" i="2"/>
  <c r="BX236" i="2"/>
  <c r="CC236" i="2" s="1"/>
  <c r="BW236" i="2"/>
  <c r="CA176" i="2"/>
  <c r="BZ176" i="2"/>
  <c r="BY176" i="2"/>
  <c r="BX176" i="2"/>
  <c r="CC176" i="2" s="1"/>
  <c r="BW176" i="2"/>
  <c r="CA149" i="2"/>
  <c r="BZ149" i="2"/>
  <c r="BY149" i="2"/>
  <c r="BX149" i="2"/>
  <c r="CC149" i="2" s="1"/>
  <c r="BW149" i="2"/>
  <c r="CA349" i="2"/>
  <c r="BZ349" i="2"/>
  <c r="BY349" i="2"/>
  <c r="BX349" i="2"/>
  <c r="CC349" i="2" s="1"/>
  <c r="BW349" i="2"/>
  <c r="CA177" i="2"/>
  <c r="BZ177" i="2"/>
  <c r="BY177" i="2"/>
  <c r="BX177" i="2"/>
  <c r="CC177" i="2" s="1"/>
  <c r="BW177" i="2"/>
  <c r="CA123" i="2"/>
  <c r="BZ123" i="2"/>
  <c r="BY123" i="2"/>
  <c r="BX123" i="2"/>
  <c r="CC123" i="2" s="1"/>
  <c r="BW123" i="2"/>
  <c r="CA233" i="2"/>
  <c r="BZ233" i="2"/>
  <c r="BY233" i="2"/>
  <c r="BX233" i="2"/>
  <c r="CC233" i="2" s="1"/>
  <c r="BW233" i="2"/>
  <c r="CA180" i="2"/>
  <c r="BZ180" i="2"/>
  <c r="BY180" i="2"/>
  <c r="BX180" i="2"/>
  <c r="CC180" i="2" s="1"/>
  <c r="BW180" i="2"/>
  <c r="CA137" i="2"/>
  <c r="BZ137" i="2"/>
  <c r="BY137" i="2"/>
  <c r="BX137" i="2"/>
  <c r="CC137" i="2" s="1"/>
  <c r="BW137" i="2"/>
  <c r="CA234" i="2"/>
  <c r="BZ234" i="2"/>
  <c r="BY234" i="2"/>
  <c r="BX234" i="2"/>
  <c r="CC234" i="2" s="1"/>
  <c r="BW234" i="2"/>
  <c r="CA247" i="2"/>
  <c r="BZ247" i="2"/>
  <c r="BY247" i="2"/>
  <c r="BX247" i="2"/>
  <c r="CC247" i="2" s="1"/>
  <c r="BW247" i="2"/>
  <c r="CA130" i="2"/>
  <c r="BZ130" i="2"/>
  <c r="BY130" i="2"/>
  <c r="BX130" i="2"/>
  <c r="CC130" i="2" s="1"/>
  <c r="BW130" i="2"/>
  <c r="CA271" i="2"/>
  <c r="BZ271" i="2"/>
  <c r="BY271" i="2"/>
  <c r="BX271" i="2"/>
  <c r="CC271" i="2" s="1"/>
  <c r="BW271" i="2"/>
  <c r="CA295" i="2"/>
  <c r="BZ295" i="2"/>
  <c r="BY295" i="2"/>
  <c r="BX295" i="2"/>
  <c r="CC295" i="2" s="1"/>
  <c r="BW295" i="2"/>
  <c r="CA205" i="2"/>
  <c r="BZ205" i="2"/>
  <c r="BY205" i="2"/>
  <c r="BX205" i="2"/>
  <c r="CC205" i="2" s="1"/>
  <c r="BW205" i="2"/>
  <c r="CA213" i="2"/>
  <c r="BZ213" i="2"/>
  <c r="BY213" i="2"/>
  <c r="BX213" i="2"/>
  <c r="CC213" i="2" s="1"/>
  <c r="BW213" i="2"/>
  <c r="CA203" i="2"/>
  <c r="BZ203" i="2"/>
  <c r="BY203" i="2"/>
  <c r="BX203" i="2"/>
  <c r="CC203" i="2" s="1"/>
  <c r="BW203" i="2"/>
  <c r="CA242" i="2"/>
  <c r="BZ242" i="2"/>
  <c r="BY242" i="2"/>
  <c r="BX242" i="2"/>
  <c r="CC242" i="2" s="1"/>
  <c r="BW242" i="2"/>
  <c r="CA126" i="2"/>
  <c r="BZ126" i="2"/>
  <c r="BY126" i="2"/>
  <c r="BX126" i="2"/>
  <c r="CC126" i="2" s="1"/>
  <c r="BW126" i="2"/>
  <c r="CA148" i="2"/>
  <c r="BZ148" i="2"/>
  <c r="BY148" i="2"/>
  <c r="BX148" i="2"/>
  <c r="CC148" i="2" s="1"/>
  <c r="BW148" i="2"/>
  <c r="CA79" i="2"/>
  <c r="BZ79" i="2"/>
  <c r="BY79" i="2"/>
  <c r="BX79" i="2"/>
  <c r="CC79" i="2" s="1"/>
  <c r="BW79" i="2"/>
  <c r="CA118" i="2"/>
  <c r="BZ118" i="2"/>
  <c r="BY118" i="2"/>
  <c r="BX118" i="2"/>
  <c r="CC118" i="2" s="1"/>
  <c r="BW118" i="2"/>
  <c r="CA172" i="2"/>
  <c r="BZ172" i="2"/>
  <c r="BY172" i="2"/>
  <c r="BX172" i="2"/>
  <c r="CC172" i="2" s="1"/>
  <c r="BW172" i="2"/>
  <c r="CA75" i="2"/>
  <c r="BZ75" i="2"/>
  <c r="BY75" i="2"/>
  <c r="BX75" i="2"/>
  <c r="CC75" i="2" s="1"/>
  <c r="BW75" i="2"/>
  <c r="CA179" i="2"/>
  <c r="BZ179" i="2"/>
  <c r="BY179" i="2"/>
  <c r="BX179" i="2"/>
  <c r="CC179" i="2" s="1"/>
  <c r="BW179" i="2"/>
  <c r="CA173" i="2"/>
  <c r="BZ173" i="2"/>
  <c r="BY173" i="2"/>
  <c r="BX173" i="2"/>
  <c r="CC173" i="2" s="1"/>
  <c r="BW173" i="2"/>
  <c r="CA290" i="2"/>
  <c r="BZ290" i="2"/>
  <c r="BY290" i="2"/>
  <c r="BX290" i="2"/>
  <c r="CC290" i="2" s="1"/>
  <c r="BW290" i="2"/>
  <c r="CA85" i="2"/>
  <c r="BZ85" i="2"/>
  <c r="BY85" i="2"/>
  <c r="BX85" i="2"/>
  <c r="CC85" i="2" s="1"/>
  <c r="BW85" i="2"/>
  <c r="CA207" i="2"/>
  <c r="BZ207" i="2"/>
  <c r="BY207" i="2"/>
  <c r="BX207" i="2"/>
  <c r="CC207" i="2" s="1"/>
  <c r="BW207" i="2"/>
  <c r="CA214" i="2"/>
  <c r="BZ214" i="2"/>
  <c r="BY214" i="2"/>
  <c r="BX214" i="2"/>
  <c r="CC214" i="2" s="1"/>
  <c r="BW214" i="2"/>
  <c r="CA86" i="2"/>
  <c r="BZ86" i="2"/>
  <c r="BY86" i="2"/>
  <c r="BX86" i="2"/>
  <c r="CC86" i="2" s="1"/>
  <c r="BW86" i="2"/>
  <c r="CA192" i="2"/>
  <c r="BZ192" i="2"/>
  <c r="BY192" i="2"/>
  <c r="BX192" i="2"/>
  <c r="CC192" i="2" s="1"/>
  <c r="BW192" i="2"/>
  <c r="CA202" i="2"/>
  <c r="BZ202" i="2"/>
  <c r="BY202" i="2"/>
  <c r="BX202" i="2"/>
  <c r="CC202" i="2" s="1"/>
  <c r="BW202" i="2"/>
  <c r="CA183" i="2"/>
  <c r="BZ183" i="2"/>
  <c r="BY183" i="2"/>
  <c r="BX183" i="2"/>
  <c r="CC183" i="2" s="1"/>
  <c r="BW183" i="2"/>
  <c r="CA151" i="2"/>
  <c r="BZ151" i="2"/>
  <c r="BY151" i="2"/>
  <c r="BX151" i="2"/>
  <c r="CC151" i="2" s="1"/>
  <c r="BW151" i="2"/>
  <c r="CA140" i="2"/>
  <c r="BZ140" i="2"/>
  <c r="BY140" i="2"/>
  <c r="BX140" i="2"/>
  <c r="CC140" i="2" s="1"/>
  <c r="BW140" i="2"/>
  <c r="CA243" i="2"/>
  <c r="BZ243" i="2"/>
  <c r="BY243" i="2"/>
  <c r="BX243" i="2"/>
  <c r="CC243" i="2" s="1"/>
  <c r="BW243" i="2"/>
  <c r="CA216" i="2"/>
  <c r="BZ216" i="2"/>
  <c r="BY216" i="2"/>
  <c r="BX216" i="2"/>
  <c r="CC216" i="2" s="1"/>
  <c r="BW216" i="2"/>
  <c r="CA189" i="2"/>
  <c r="BZ189" i="2"/>
  <c r="BY189" i="2"/>
  <c r="BX189" i="2"/>
  <c r="CC189" i="2" s="1"/>
  <c r="BW189" i="2"/>
  <c r="CA93" i="2"/>
  <c r="BZ93" i="2"/>
  <c r="BY93" i="2"/>
  <c r="BX93" i="2"/>
  <c r="CC93" i="2" s="1"/>
  <c r="BW93" i="2"/>
  <c r="CA168" i="2"/>
  <c r="BZ168" i="2"/>
  <c r="BY168" i="2"/>
  <c r="BX168" i="2"/>
  <c r="CC168" i="2" s="1"/>
  <c r="BW168" i="2"/>
  <c r="CA222" i="2"/>
  <c r="BZ222" i="2"/>
  <c r="BY222" i="2"/>
  <c r="BX222" i="2"/>
  <c r="CC222" i="2" s="1"/>
  <c r="BW222" i="2"/>
  <c r="CA108" i="2"/>
  <c r="BZ108" i="2"/>
  <c r="BY108" i="2"/>
  <c r="BX108" i="2"/>
  <c r="CC108" i="2" s="1"/>
  <c r="BW108" i="2"/>
  <c r="CA218" i="2"/>
  <c r="BZ218" i="2"/>
  <c r="BY218" i="2"/>
  <c r="BX218" i="2"/>
  <c r="CC218" i="2" s="1"/>
  <c r="BW218" i="2"/>
  <c r="CA162" i="2"/>
  <c r="BZ162" i="2"/>
  <c r="BY162" i="2"/>
  <c r="BX162" i="2"/>
  <c r="CC162" i="2" s="1"/>
  <c r="BW162" i="2"/>
  <c r="CA109" i="2"/>
  <c r="BZ109" i="2"/>
  <c r="BY109" i="2"/>
  <c r="BX109" i="2"/>
  <c r="CC109" i="2" s="1"/>
  <c r="BW109" i="2"/>
  <c r="CA153" i="2"/>
  <c r="BZ153" i="2"/>
  <c r="BY153" i="2"/>
  <c r="BX153" i="2"/>
  <c r="CC153" i="2" s="1"/>
  <c r="BW153" i="2"/>
  <c r="CA165" i="2"/>
  <c r="BZ165" i="2"/>
  <c r="BY165" i="2"/>
  <c r="BX165" i="2"/>
  <c r="CC165" i="2" s="1"/>
  <c r="BW165" i="2"/>
  <c r="CA217" i="2"/>
  <c r="BZ217" i="2"/>
  <c r="BY217" i="2"/>
  <c r="BX217" i="2"/>
  <c r="CC217" i="2" s="1"/>
  <c r="BW217" i="2"/>
  <c r="CA231" i="2"/>
  <c r="BZ231" i="2"/>
  <c r="BY231" i="2"/>
  <c r="BX231" i="2"/>
  <c r="CC231" i="2" s="1"/>
  <c r="BW231" i="2"/>
  <c r="CA323" i="2"/>
  <c r="BZ323" i="2"/>
  <c r="BY323" i="2"/>
  <c r="BX323" i="2"/>
  <c r="CC323" i="2" s="1"/>
  <c r="BW323" i="2"/>
  <c r="CA96" i="2"/>
  <c r="BZ96" i="2"/>
  <c r="BY96" i="2"/>
  <c r="BX96" i="2"/>
  <c r="CC96" i="2" s="1"/>
  <c r="BW96" i="2"/>
  <c r="CA198" i="2"/>
  <c r="BZ198" i="2"/>
  <c r="BY198" i="2"/>
  <c r="BX198" i="2"/>
  <c r="CC198" i="2" s="1"/>
  <c r="BW198" i="2"/>
  <c r="CA72" i="2"/>
  <c r="BZ72" i="2"/>
  <c r="BY72" i="2"/>
  <c r="BX72" i="2"/>
  <c r="CC72" i="2" s="1"/>
  <c r="BW72" i="2"/>
  <c r="CA104" i="2"/>
  <c r="BZ104" i="2"/>
  <c r="BY104" i="2"/>
  <c r="BX104" i="2"/>
  <c r="CC104" i="2" s="1"/>
  <c r="BW104" i="2"/>
  <c r="CA224" i="2"/>
  <c r="BZ224" i="2"/>
  <c r="BY224" i="2"/>
  <c r="BX224" i="2"/>
  <c r="CC224" i="2" s="1"/>
  <c r="BW224" i="2"/>
  <c r="CA119" i="2"/>
  <c r="BZ119" i="2"/>
  <c r="BY119" i="2"/>
  <c r="BX119" i="2"/>
  <c r="CC119" i="2" s="1"/>
  <c r="BW119" i="2"/>
  <c r="CA152" i="2"/>
  <c r="BZ152" i="2"/>
  <c r="BY152" i="2"/>
  <c r="BX152" i="2"/>
  <c r="CC152" i="2" s="1"/>
  <c r="BW152" i="2"/>
  <c r="CA175" i="2"/>
  <c r="BZ175" i="2"/>
  <c r="BY175" i="2"/>
  <c r="BX175" i="2"/>
  <c r="CC175" i="2" s="1"/>
  <c r="BW175" i="2"/>
  <c r="CA240" i="2"/>
  <c r="BZ240" i="2"/>
  <c r="BY240" i="2"/>
  <c r="BX240" i="2"/>
  <c r="CC240" i="2" s="1"/>
  <c r="BW240" i="2"/>
  <c r="CA116" i="2"/>
  <c r="BZ116" i="2"/>
  <c r="BY116" i="2"/>
  <c r="BX116" i="2"/>
  <c r="CC116" i="2" s="1"/>
  <c r="BW116" i="2"/>
  <c r="CA132" i="2"/>
  <c r="BZ132" i="2"/>
  <c r="BY132" i="2"/>
  <c r="BX132" i="2"/>
  <c r="CC132" i="2" s="1"/>
  <c r="BW132" i="2"/>
  <c r="CA258" i="2"/>
  <c r="BZ258" i="2"/>
  <c r="BY258" i="2"/>
  <c r="BX258" i="2"/>
  <c r="CC258" i="2" s="1"/>
  <c r="BW258" i="2"/>
  <c r="CA122" i="2"/>
  <c r="BZ122" i="2"/>
  <c r="BY122" i="2"/>
  <c r="BX122" i="2"/>
  <c r="CC122" i="2" s="1"/>
  <c r="BW122" i="2"/>
  <c r="CA208" i="2"/>
  <c r="BZ208" i="2"/>
  <c r="BY208" i="2"/>
  <c r="BX208" i="2"/>
  <c r="CC208" i="2" s="1"/>
  <c r="BW208" i="2"/>
  <c r="CA232" i="2"/>
  <c r="BZ232" i="2"/>
  <c r="BY232" i="2"/>
  <c r="BX232" i="2"/>
  <c r="CC232" i="2" s="1"/>
  <c r="BW232" i="2"/>
  <c r="CA263" i="2"/>
  <c r="BZ263" i="2"/>
  <c r="BY263" i="2"/>
  <c r="BX263" i="2"/>
  <c r="CC263" i="2" s="1"/>
  <c r="BW263" i="2"/>
  <c r="CA154" i="2"/>
  <c r="BZ154" i="2"/>
  <c r="BY154" i="2"/>
  <c r="BX154" i="2"/>
  <c r="CC154" i="2" s="1"/>
  <c r="BW154" i="2"/>
  <c r="CA98" i="2"/>
  <c r="BZ98" i="2"/>
  <c r="BY98" i="2"/>
  <c r="BX98" i="2"/>
  <c r="CC98" i="2" s="1"/>
  <c r="BW98" i="2"/>
  <c r="CA82" i="2"/>
  <c r="BZ82" i="2"/>
  <c r="BY82" i="2"/>
  <c r="BX82" i="2"/>
  <c r="CC82" i="2" s="1"/>
  <c r="BW82" i="2"/>
  <c r="CA76" i="2"/>
  <c r="BZ76" i="2"/>
  <c r="BY76" i="2"/>
  <c r="BX76" i="2"/>
  <c r="CC76" i="2" s="1"/>
  <c r="BW76" i="2"/>
  <c r="CA360" i="2"/>
  <c r="BZ360" i="2"/>
  <c r="BY360" i="2"/>
  <c r="BX360" i="2"/>
  <c r="CC360" i="2" s="1"/>
  <c r="BW360" i="2"/>
  <c r="CA134" i="2"/>
  <c r="BZ134" i="2"/>
  <c r="BY134" i="2"/>
  <c r="BX134" i="2"/>
  <c r="CC134" i="2" s="1"/>
  <c r="BW134" i="2"/>
  <c r="CA90" i="2"/>
  <c r="BZ90" i="2"/>
  <c r="BY90" i="2"/>
  <c r="BX90" i="2"/>
  <c r="CC90" i="2" s="1"/>
  <c r="BW90" i="2"/>
  <c r="CA113" i="2"/>
  <c r="BZ113" i="2"/>
  <c r="BY113" i="2"/>
  <c r="BX113" i="2"/>
  <c r="CC113" i="2" s="1"/>
  <c r="BW113" i="2"/>
  <c r="CA163" i="2"/>
  <c r="BZ163" i="2"/>
  <c r="BY163" i="2"/>
  <c r="BX163" i="2"/>
  <c r="CC163" i="2" s="1"/>
  <c r="BW163" i="2"/>
  <c r="CA120" i="2"/>
  <c r="BZ120" i="2"/>
  <c r="BY120" i="2"/>
  <c r="BX120" i="2"/>
  <c r="CC120" i="2" s="1"/>
  <c r="BW120" i="2"/>
  <c r="CA125" i="2"/>
  <c r="BZ125" i="2"/>
  <c r="BY125" i="2"/>
  <c r="BX125" i="2"/>
  <c r="CC125" i="2" s="1"/>
  <c r="BW125" i="2"/>
  <c r="CA281" i="2"/>
  <c r="BZ281" i="2"/>
  <c r="BY281" i="2"/>
  <c r="BX281" i="2"/>
  <c r="CC281" i="2" s="1"/>
  <c r="BW281" i="2"/>
  <c r="CA185" i="2"/>
  <c r="BZ185" i="2"/>
  <c r="BY185" i="2"/>
  <c r="BX185" i="2"/>
  <c r="CC185" i="2" s="1"/>
  <c r="BW185" i="2"/>
  <c r="CA244" i="2"/>
  <c r="BZ244" i="2"/>
  <c r="BY244" i="2"/>
  <c r="BX244" i="2"/>
  <c r="CC244" i="2" s="1"/>
  <c r="BW244" i="2"/>
  <c r="CA200" i="2"/>
  <c r="BZ200" i="2"/>
  <c r="BY200" i="2"/>
  <c r="BX200" i="2"/>
  <c r="CC200" i="2" s="1"/>
  <c r="BW200" i="2"/>
  <c r="CA155" i="2"/>
  <c r="BZ155" i="2"/>
  <c r="BY155" i="2"/>
  <c r="BX155" i="2"/>
  <c r="CC155" i="2" s="1"/>
  <c r="BW155" i="2"/>
  <c r="CA101" i="2"/>
  <c r="BZ101" i="2"/>
  <c r="BY101" i="2"/>
  <c r="BX101" i="2"/>
  <c r="CC101" i="2" s="1"/>
  <c r="BW101" i="2"/>
  <c r="CA91" i="2"/>
  <c r="BZ91" i="2"/>
  <c r="BY91" i="2"/>
  <c r="BX91" i="2"/>
  <c r="CC91" i="2" s="1"/>
  <c r="BW91" i="2"/>
  <c r="CA88" i="2"/>
  <c r="BZ88" i="2"/>
  <c r="BY88" i="2"/>
  <c r="BX88" i="2"/>
  <c r="CC88" i="2" s="1"/>
  <c r="BW88" i="2"/>
  <c r="CA71" i="2"/>
  <c r="BZ71" i="2"/>
  <c r="BY71" i="2"/>
  <c r="BX71" i="2"/>
  <c r="CC71" i="2" s="1"/>
  <c r="BW71" i="2"/>
  <c r="CA124" i="2"/>
  <c r="BZ124" i="2"/>
  <c r="BY124" i="2"/>
  <c r="BX124" i="2"/>
  <c r="CC124" i="2" s="1"/>
  <c r="BW124" i="2"/>
  <c r="CA164" i="2"/>
  <c r="BZ164" i="2"/>
  <c r="BY164" i="2"/>
  <c r="BX164" i="2"/>
  <c r="CC164" i="2" s="1"/>
  <c r="BW164" i="2"/>
  <c r="CA131" i="2"/>
  <c r="BZ131" i="2"/>
  <c r="BY131" i="2"/>
  <c r="BX131" i="2"/>
  <c r="CC131" i="2" s="1"/>
  <c r="BW131" i="2"/>
  <c r="CA136" i="2"/>
  <c r="BZ136" i="2"/>
  <c r="BY136" i="2"/>
  <c r="BX136" i="2"/>
  <c r="CC136" i="2" s="1"/>
  <c r="BW136" i="2"/>
  <c r="CA237" i="2"/>
  <c r="BZ237" i="2"/>
  <c r="BY237" i="2"/>
  <c r="BX237" i="2"/>
  <c r="CC237" i="2" s="1"/>
  <c r="BW237" i="2"/>
  <c r="CA357" i="2"/>
  <c r="BZ357" i="2"/>
  <c r="BY357" i="2"/>
  <c r="BX357" i="2"/>
  <c r="CC357" i="2" s="1"/>
  <c r="BW357" i="2"/>
  <c r="CA102" i="2"/>
  <c r="BZ102" i="2"/>
  <c r="BY102" i="2"/>
  <c r="BX102" i="2"/>
  <c r="CC102" i="2" s="1"/>
  <c r="BW102" i="2"/>
  <c r="CA112" i="2"/>
  <c r="BZ112" i="2"/>
  <c r="BY112" i="2"/>
  <c r="BX112" i="2"/>
  <c r="CC112" i="2" s="1"/>
  <c r="BW112" i="2"/>
  <c r="CA181" i="2"/>
  <c r="BZ181" i="2"/>
  <c r="BY181" i="2"/>
  <c r="BX181" i="2"/>
  <c r="CC181" i="2" s="1"/>
  <c r="BW181" i="2"/>
  <c r="CA139" i="2"/>
  <c r="BZ139" i="2"/>
  <c r="BY139" i="2"/>
  <c r="BX139" i="2"/>
  <c r="CC139" i="2" s="1"/>
  <c r="BW139" i="2"/>
  <c r="CA186" i="2"/>
  <c r="BZ186" i="2"/>
  <c r="BY186" i="2"/>
  <c r="BX186" i="2"/>
  <c r="CC186" i="2" s="1"/>
  <c r="BW186" i="2"/>
  <c r="CA70" i="2"/>
  <c r="BZ70" i="2"/>
  <c r="BY70" i="2"/>
  <c r="BX70" i="2"/>
  <c r="CC70" i="2" s="1"/>
  <c r="BW70" i="2"/>
  <c r="CA78" i="2"/>
  <c r="BZ78" i="2"/>
  <c r="BY78" i="2"/>
  <c r="BX78" i="2"/>
  <c r="CC78" i="2" s="1"/>
  <c r="BW78" i="2"/>
  <c r="CA74" i="2"/>
  <c r="BZ74" i="2"/>
  <c r="BY74" i="2"/>
  <c r="BX74" i="2"/>
  <c r="CC74" i="2" s="1"/>
  <c r="BW74" i="2"/>
  <c r="CA117" i="2"/>
  <c r="BZ117" i="2"/>
  <c r="BY117" i="2"/>
  <c r="BX117" i="2"/>
  <c r="CC117" i="2" s="1"/>
  <c r="BW117" i="2"/>
  <c r="CA97" i="2"/>
  <c r="BZ97" i="2"/>
  <c r="BY97" i="2"/>
  <c r="BX97" i="2"/>
  <c r="CC97" i="2" s="1"/>
  <c r="BW97" i="2"/>
  <c r="CA80" i="2"/>
  <c r="BZ80" i="2"/>
  <c r="BY80" i="2"/>
  <c r="BX80" i="2"/>
  <c r="CC80" i="2" s="1"/>
  <c r="BW80" i="2"/>
  <c r="CA362" i="2"/>
  <c r="BZ362" i="2"/>
  <c r="BY362" i="2"/>
  <c r="BX362" i="2"/>
  <c r="CC362" i="2" s="1"/>
  <c r="BW362" i="2"/>
  <c r="CA141" i="2"/>
  <c r="BZ141" i="2"/>
  <c r="BY141" i="2"/>
  <c r="BX141" i="2"/>
  <c r="CC141" i="2" s="1"/>
  <c r="BW141" i="2"/>
  <c r="CA274" i="2"/>
  <c r="BZ274" i="2"/>
  <c r="BY274" i="2"/>
  <c r="BX274" i="2"/>
  <c r="CC274" i="2" s="1"/>
  <c r="BW274" i="2"/>
  <c r="CA127" i="2"/>
  <c r="BZ127" i="2"/>
  <c r="BY127" i="2"/>
  <c r="BX127" i="2"/>
  <c r="CC127" i="2" s="1"/>
  <c r="BW127" i="2"/>
  <c r="CA280" i="2"/>
  <c r="BZ280" i="2"/>
  <c r="BY280" i="2"/>
  <c r="BX280" i="2"/>
  <c r="CC280" i="2" s="1"/>
  <c r="BW280" i="2"/>
  <c r="CA110" i="2"/>
  <c r="BZ110" i="2"/>
  <c r="BY110" i="2"/>
  <c r="BX110" i="2"/>
  <c r="CC110" i="2" s="1"/>
  <c r="BW110" i="2"/>
  <c r="CA106" i="2"/>
  <c r="BZ106" i="2"/>
  <c r="BY106" i="2"/>
  <c r="BX106" i="2"/>
  <c r="CC106" i="2" s="1"/>
  <c r="BW106" i="2"/>
  <c r="CA144" i="2"/>
  <c r="BZ144" i="2"/>
  <c r="BY144" i="2"/>
  <c r="BX144" i="2"/>
  <c r="CC144" i="2" s="1"/>
  <c r="BW144" i="2"/>
  <c r="CA115" i="2"/>
  <c r="BZ115" i="2"/>
  <c r="BY115" i="2"/>
  <c r="BX115" i="2"/>
  <c r="CC115" i="2" s="1"/>
  <c r="BW115" i="2"/>
  <c r="CA201" i="2"/>
  <c r="BZ201" i="2"/>
  <c r="BY201" i="2"/>
  <c r="BX201" i="2"/>
  <c r="CC201" i="2" s="1"/>
  <c r="BW201" i="2"/>
  <c r="CA157" i="2"/>
  <c r="BZ157" i="2"/>
  <c r="BY157" i="2"/>
  <c r="BX157" i="2"/>
  <c r="CC157" i="2" s="1"/>
  <c r="BW157" i="2"/>
  <c r="CA174" i="2"/>
  <c r="BZ174" i="2"/>
  <c r="BY174" i="2"/>
  <c r="BX174" i="2"/>
  <c r="CC174" i="2" s="1"/>
  <c r="BW174" i="2"/>
  <c r="CA190" i="2"/>
  <c r="BZ190" i="2"/>
  <c r="BY190" i="2"/>
  <c r="BX190" i="2"/>
  <c r="CC190" i="2" s="1"/>
  <c r="BW190" i="2"/>
  <c r="CA77" i="2"/>
  <c r="BZ77" i="2"/>
  <c r="BY77" i="2"/>
  <c r="BX77" i="2"/>
  <c r="CC77" i="2" s="1"/>
  <c r="BW77" i="2"/>
  <c r="CA366" i="2"/>
  <c r="BZ366" i="2"/>
  <c r="BY366" i="2"/>
  <c r="BX366" i="2"/>
  <c r="CC366" i="2" s="1"/>
  <c r="BW366" i="2"/>
  <c r="CA346" i="2"/>
  <c r="BZ346" i="2"/>
  <c r="BY346" i="2"/>
  <c r="BX346" i="2"/>
  <c r="CC346" i="2" s="1"/>
  <c r="BW346" i="2"/>
  <c r="CA159" i="2"/>
  <c r="BZ159" i="2"/>
  <c r="BY159" i="2"/>
  <c r="BX159" i="2"/>
  <c r="CC159" i="2" s="1"/>
  <c r="BW159" i="2"/>
  <c r="CA212" i="2"/>
  <c r="BZ212" i="2"/>
  <c r="BY212" i="2"/>
  <c r="BX212" i="2"/>
  <c r="CC212" i="2" s="1"/>
  <c r="BW212" i="2"/>
  <c r="CA138" i="2"/>
  <c r="BZ138" i="2"/>
  <c r="BY138" i="2"/>
  <c r="BX138" i="2"/>
  <c r="CC138" i="2" s="1"/>
  <c r="BW138" i="2"/>
  <c r="CA84" i="2"/>
  <c r="BZ84" i="2"/>
  <c r="BY84" i="2"/>
  <c r="BX84" i="2"/>
  <c r="CC84" i="2" s="1"/>
  <c r="BW84" i="2"/>
  <c r="CA342" i="2"/>
  <c r="BZ342" i="2"/>
  <c r="BY342" i="2"/>
  <c r="BX342" i="2"/>
  <c r="CC342" i="2" s="1"/>
  <c r="BW342" i="2"/>
  <c r="CA92" i="2"/>
  <c r="BZ92" i="2"/>
  <c r="BY92" i="2"/>
  <c r="BX92" i="2"/>
  <c r="CC92" i="2" s="1"/>
  <c r="BW92" i="2"/>
  <c r="CA211" i="2"/>
  <c r="BZ211" i="2"/>
  <c r="BY211" i="2"/>
  <c r="BX211" i="2"/>
  <c r="CC211" i="2" s="1"/>
  <c r="BW211" i="2"/>
  <c r="CA129" i="2"/>
  <c r="BZ129" i="2"/>
  <c r="BY129" i="2"/>
  <c r="BX129" i="2"/>
  <c r="CC129" i="2" s="1"/>
  <c r="BW129" i="2"/>
  <c r="CA95" i="2"/>
  <c r="BZ95" i="2"/>
  <c r="BY95" i="2"/>
  <c r="BX95" i="2"/>
  <c r="CC95" i="2" s="1"/>
  <c r="BW95" i="2"/>
  <c r="CA135" i="2"/>
  <c r="BZ135" i="2"/>
  <c r="BY135" i="2"/>
  <c r="BX135" i="2"/>
  <c r="CC135" i="2" s="1"/>
  <c r="BW135" i="2"/>
  <c r="CA260" i="2"/>
  <c r="BZ260" i="2"/>
  <c r="BY260" i="2"/>
  <c r="BX260" i="2"/>
  <c r="CC260" i="2" s="1"/>
  <c r="BW260" i="2"/>
  <c r="CA94" i="2"/>
  <c r="BZ94" i="2"/>
  <c r="BY94" i="2"/>
  <c r="BX94" i="2"/>
  <c r="CC94" i="2" s="1"/>
  <c r="BW94" i="2"/>
  <c r="CA87" i="2"/>
  <c r="BZ87" i="2"/>
  <c r="BY87" i="2"/>
  <c r="BX87" i="2"/>
  <c r="CC87" i="2" s="1"/>
  <c r="BW87" i="2"/>
  <c r="CA288" i="2"/>
  <c r="BZ288" i="2"/>
  <c r="BY288" i="2"/>
  <c r="BX288" i="2"/>
  <c r="CC288" i="2" s="1"/>
  <c r="BW288" i="2"/>
  <c r="CA128" i="2"/>
  <c r="BZ128" i="2"/>
  <c r="BY128" i="2"/>
  <c r="BX128" i="2"/>
  <c r="CC128" i="2" s="1"/>
  <c r="BW128" i="2"/>
  <c r="CA273" i="2"/>
  <c r="BZ273" i="2"/>
  <c r="BY273" i="2"/>
  <c r="BX273" i="2"/>
  <c r="CC273" i="2" s="1"/>
  <c r="BW273" i="2"/>
  <c r="CA81" i="2"/>
  <c r="BZ81" i="2"/>
  <c r="BY81" i="2"/>
  <c r="BX81" i="2"/>
  <c r="CC81" i="2" s="1"/>
  <c r="BW81" i="2"/>
  <c r="CA83" i="2"/>
  <c r="BZ83" i="2"/>
  <c r="BY83" i="2"/>
  <c r="BX83" i="2"/>
  <c r="CC83" i="2" s="1"/>
  <c r="BW83" i="2"/>
  <c r="CA99" i="2"/>
  <c r="BZ99" i="2"/>
  <c r="BY99" i="2"/>
  <c r="BX99" i="2"/>
  <c r="CC99" i="2" s="1"/>
  <c r="BW99" i="2"/>
  <c r="CA336" i="2"/>
  <c r="BZ336" i="2"/>
  <c r="BY336" i="2"/>
  <c r="BX336" i="2"/>
  <c r="CC336" i="2" s="1"/>
  <c r="BW336" i="2"/>
  <c r="CA343" i="2"/>
  <c r="BZ343" i="2"/>
  <c r="BY343" i="2"/>
  <c r="BX343" i="2"/>
  <c r="CC343" i="2" s="1"/>
  <c r="BW343" i="2"/>
  <c r="CA223" i="2"/>
  <c r="BZ223" i="2"/>
  <c r="BY223" i="2"/>
  <c r="BX223" i="2"/>
  <c r="CC223" i="2" s="1"/>
  <c r="BW223" i="2"/>
  <c r="CA107" i="2"/>
  <c r="BZ107" i="2"/>
  <c r="BY107" i="2"/>
  <c r="BX107" i="2"/>
  <c r="CC107" i="2" s="1"/>
  <c r="BW107" i="2"/>
  <c r="CA305" i="2"/>
  <c r="BZ305" i="2"/>
  <c r="BY305" i="2"/>
  <c r="BX305" i="2"/>
  <c r="CC305" i="2" s="1"/>
  <c r="BW305" i="2"/>
  <c r="CA245" i="2"/>
  <c r="BZ245" i="2"/>
  <c r="BY245" i="2"/>
  <c r="BX245" i="2"/>
  <c r="CC245" i="2" s="1"/>
  <c r="CE245" i="2" s="1"/>
  <c r="BW245" i="2"/>
  <c r="CA197" i="2"/>
  <c r="BZ197" i="2"/>
  <c r="BY197" i="2"/>
  <c r="BX197" i="2"/>
  <c r="CC197" i="2" s="1"/>
  <c r="BW197" i="2"/>
  <c r="CA239" i="2"/>
  <c r="BZ239" i="2"/>
  <c r="BY239" i="2"/>
  <c r="BX239" i="2"/>
  <c r="CC239" i="2" s="1"/>
  <c r="BW239" i="2"/>
  <c r="CA309" i="2"/>
  <c r="BZ309" i="2"/>
  <c r="BY309" i="2"/>
  <c r="BX309" i="2"/>
  <c r="CC309" i="2" s="1"/>
  <c r="BW309" i="2"/>
  <c r="CA229" i="2"/>
  <c r="BZ229" i="2"/>
  <c r="BY229" i="2"/>
  <c r="BX229" i="2"/>
  <c r="CC229" i="2" s="1"/>
  <c r="BW229" i="2"/>
  <c r="CA227" i="2"/>
  <c r="BZ227" i="2"/>
  <c r="BY227" i="2"/>
  <c r="BX227" i="2"/>
  <c r="CC227" i="2" s="1"/>
  <c r="BW227" i="2"/>
  <c r="CA316" i="2"/>
  <c r="BZ316" i="2"/>
  <c r="BY316" i="2"/>
  <c r="BX316" i="2"/>
  <c r="CC316" i="2" s="1"/>
  <c r="BW316" i="2"/>
  <c r="CA194" i="2"/>
  <c r="BZ194" i="2"/>
  <c r="BY194" i="2"/>
  <c r="BX194" i="2"/>
  <c r="CC194" i="2" s="1"/>
  <c r="BW194" i="2"/>
  <c r="CA196" i="2"/>
  <c r="BZ196" i="2"/>
  <c r="BY196" i="2"/>
  <c r="BX196" i="2"/>
  <c r="CC196" i="2" s="1"/>
  <c r="BW196" i="2"/>
  <c r="CA321" i="2"/>
  <c r="BZ321" i="2"/>
  <c r="BY321" i="2"/>
  <c r="BX321" i="2"/>
  <c r="CC321" i="2" s="1"/>
  <c r="BW321" i="2"/>
  <c r="CA156" i="2"/>
  <c r="BZ156" i="2"/>
  <c r="BY156" i="2"/>
  <c r="BX156" i="2"/>
  <c r="CC156" i="2" s="1"/>
  <c r="BW156" i="2"/>
  <c r="CA166" i="2"/>
  <c r="BZ166" i="2"/>
  <c r="BY166" i="2"/>
  <c r="BX166" i="2"/>
  <c r="CC166" i="2" s="1"/>
  <c r="BW166" i="2"/>
  <c r="CA352" i="2"/>
  <c r="BZ352" i="2"/>
  <c r="BY352" i="2"/>
  <c r="BX352" i="2"/>
  <c r="CC352" i="2" s="1"/>
  <c r="BW352" i="2"/>
  <c r="CA318" i="2"/>
  <c r="BZ318" i="2"/>
  <c r="BY318" i="2"/>
  <c r="BX318" i="2"/>
  <c r="CC318" i="2" s="1"/>
  <c r="BW318" i="2"/>
  <c r="CA299" i="2"/>
  <c r="BZ299" i="2"/>
  <c r="BY299" i="2"/>
  <c r="BX299" i="2"/>
  <c r="CC299" i="2" s="1"/>
  <c r="BW299" i="2"/>
  <c r="CA146" i="2"/>
  <c r="BZ146" i="2"/>
  <c r="BY146" i="2"/>
  <c r="BX146" i="2"/>
  <c r="CC146" i="2" s="1"/>
  <c r="BW146" i="2"/>
  <c r="CA312" i="2"/>
  <c r="BZ312" i="2"/>
  <c r="BY312" i="2"/>
  <c r="BX312" i="2"/>
  <c r="CC312" i="2" s="1"/>
  <c r="BW312" i="2"/>
  <c r="CA89" i="2"/>
  <c r="BZ89" i="2"/>
  <c r="BY89" i="2"/>
  <c r="BX89" i="2"/>
  <c r="CC89" i="2" s="1"/>
  <c r="BW89" i="2"/>
  <c r="CA167" i="2"/>
  <c r="BZ167" i="2"/>
  <c r="BY167" i="2"/>
  <c r="BX167" i="2"/>
  <c r="CC167" i="2" s="1"/>
  <c r="BW167" i="2"/>
  <c r="CA121" i="2"/>
  <c r="BZ121" i="2"/>
  <c r="BY121" i="2"/>
  <c r="BX121" i="2"/>
  <c r="CC121" i="2" s="1"/>
  <c r="BW121" i="2"/>
  <c r="CA210" i="2"/>
  <c r="BZ210" i="2"/>
  <c r="BY210" i="2"/>
  <c r="BX210" i="2"/>
  <c r="CC210" i="2" s="1"/>
  <c r="BW210" i="2"/>
  <c r="CA282" i="2"/>
  <c r="BZ282" i="2"/>
  <c r="BY282" i="2"/>
  <c r="BX282" i="2"/>
  <c r="CC282" i="2" s="1"/>
  <c r="BW282" i="2"/>
  <c r="CA270" i="2"/>
  <c r="BZ270" i="2"/>
  <c r="BY270" i="2"/>
  <c r="BX270" i="2"/>
  <c r="CC270" i="2" s="1"/>
  <c r="BW270" i="2"/>
  <c r="CA269" i="2"/>
  <c r="BZ269" i="2"/>
  <c r="BY269" i="2"/>
  <c r="BX269" i="2"/>
  <c r="CC269" i="2" s="1"/>
  <c r="BW269" i="2"/>
  <c r="CA327" i="2"/>
  <c r="BZ327" i="2"/>
  <c r="BY327" i="2"/>
  <c r="BX327" i="2"/>
  <c r="CC327" i="2" s="1"/>
  <c r="BW327" i="2"/>
  <c r="CA188" i="2"/>
  <c r="BZ188" i="2"/>
  <c r="BY188" i="2"/>
  <c r="BX188" i="2"/>
  <c r="CC188" i="2" s="1"/>
  <c r="BW188" i="2"/>
  <c r="CA160" i="2"/>
  <c r="BZ160" i="2"/>
  <c r="BY160" i="2"/>
  <c r="BX160" i="2"/>
  <c r="CC160" i="2" s="1"/>
  <c r="BW160" i="2"/>
  <c r="CA363" i="2"/>
  <c r="BZ363" i="2"/>
  <c r="BY363" i="2"/>
  <c r="BX363" i="2"/>
  <c r="CC363" i="2" s="1"/>
  <c r="BW363" i="2"/>
  <c r="CA209" i="2"/>
  <c r="BZ209" i="2"/>
  <c r="BY209" i="2"/>
  <c r="BX209" i="2"/>
  <c r="CC209" i="2" s="1"/>
  <c r="BW209" i="2"/>
  <c r="CA228" i="2"/>
  <c r="BZ228" i="2"/>
  <c r="BY228" i="2"/>
  <c r="BX228" i="2"/>
  <c r="CC228" i="2" s="1"/>
  <c r="BW228" i="2"/>
  <c r="CA382" i="2"/>
  <c r="BZ382" i="2"/>
  <c r="BY382" i="2"/>
  <c r="BX382" i="2"/>
  <c r="CC382" i="2" s="1"/>
  <c r="BW382" i="2"/>
  <c r="CA254" i="2"/>
  <c r="BZ254" i="2"/>
  <c r="BY254" i="2"/>
  <c r="BX254" i="2"/>
  <c r="CC254" i="2" s="1"/>
  <c r="BW254" i="2"/>
  <c r="CA195" i="2"/>
  <c r="BZ195" i="2"/>
  <c r="BY195" i="2"/>
  <c r="BX195" i="2"/>
  <c r="CC195" i="2" s="1"/>
  <c r="BW195" i="2"/>
  <c r="CA365" i="2"/>
  <c r="BZ365" i="2"/>
  <c r="BY365" i="2"/>
  <c r="BX365" i="2"/>
  <c r="CC365" i="2" s="1"/>
  <c r="BW365" i="2"/>
  <c r="CA215" i="2"/>
  <c r="BZ215" i="2"/>
  <c r="BY215" i="2"/>
  <c r="BX215" i="2"/>
  <c r="CC215" i="2" s="1"/>
  <c r="BW215" i="2"/>
  <c r="CA304" i="2"/>
  <c r="BZ304" i="2"/>
  <c r="BY304" i="2"/>
  <c r="BX304" i="2"/>
  <c r="CC304" i="2" s="1"/>
  <c r="BW304" i="2"/>
  <c r="CA332" i="2"/>
  <c r="BZ332" i="2"/>
  <c r="BY332" i="2"/>
  <c r="BX332" i="2"/>
  <c r="CC332" i="2" s="1"/>
  <c r="BW332" i="2"/>
  <c r="CA354" i="2"/>
  <c r="BZ354" i="2"/>
  <c r="BY354" i="2"/>
  <c r="BX354" i="2"/>
  <c r="CC354" i="2" s="1"/>
  <c r="BW354" i="2"/>
  <c r="CA257" i="2"/>
  <c r="BZ257" i="2"/>
  <c r="BY257" i="2"/>
  <c r="BX257" i="2"/>
  <c r="CC257" i="2" s="1"/>
  <c r="BW257" i="2"/>
  <c r="CA191" i="2"/>
  <c r="BZ191" i="2"/>
  <c r="BY191" i="2"/>
  <c r="BX191" i="2"/>
  <c r="CC191" i="2" s="1"/>
  <c r="BW191" i="2"/>
  <c r="CA262" i="2"/>
  <c r="BZ262" i="2"/>
  <c r="BY262" i="2"/>
  <c r="BX262" i="2"/>
  <c r="CC262" i="2" s="1"/>
  <c r="BW262" i="2"/>
  <c r="CA308" i="2"/>
  <c r="BZ308" i="2"/>
  <c r="BY308" i="2"/>
  <c r="BX308" i="2"/>
  <c r="CC308" i="2" s="1"/>
  <c r="BW308" i="2"/>
  <c r="CA337" i="2"/>
  <c r="BZ337" i="2"/>
  <c r="BY337" i="2"/>
  <c r="BX337" i="2"/>
  <c r="CC337" i="2" s="1"/>
  <c r="BW337" i="2"/>
  <c r="CA142" i="2"/>
  <c r="BZ142" i="2"/>
  <c r="BY142" i="2"/>
  <c r="BX142" i="2"/>
  <c r="CC142" i="2" s="1"/>
  <c r="BW142" i="2"/>
  <c r="CA353" i="2"/>
  <c r="BZ353" i="2"/>
  <c r="BY353" i="2"/>
  <c r="BX353" i="2"/>
  <c r="CC353" i="2" s="1"/>
  <c r="BW353" i="2"/>
  <c r="CA276" i="2"/>
  <c r="BZ276" i="2"/>
  <c r="BY276" i="2"/>
  <c r="BX276" i="2"/>
  <c r="CC276" i="2" s="1"/>
  <c r="BW276" i="2"/>
  <c r="CA341" i="2"/>
  <c r="BZ341" i="2"/>
  <c r="BY341" i="2"/>
  <c r="BX341" i="2"/>
  <c r="CC341" i="2" s="1"/>
  <c r="BW341" i="2"/>
  <c r="CA284" i="2"/>
  <c r="BZ284" i="2"/>
  <c r="BY284" i="2"/>
  <c r="BX284" i="2"/>
  <c r="CC284" i="2" s="1"/>
  <c r="BW284" i="2"/>
  <c r="CA351" i="2"/>
  <c r="BZ351" i="2"/>
  <c r="BY351" i="2"/>
  <c r="BX351" i="2"/>
  <c r="CC351" i="2" s="1"/>
  <c r="BW351" i="2"/>
  <c r="CA334" i="2"/>
  <c r="BZ334" i="2"/>
  <c r="BY334" i="2"/>
  <c r="BX334" i="2"/>
  <c r="CC334" i="2" s="1"/>
  <c r="BW334" i="2"/>
  <c r="CA326" i="2"/>
  <c r="BZ326" i="2"/>
  <c r="BY326" i="2"/>
  <c r="BX326" i="2"/>
  <c r="CC326" i="2" s="1"/>
  <c r="BW326" i="2"/>
  <c r="CA339" i="2"/>
  <c r="BZ339" i="2"/>
  <c r="BY339" i="2"/>
  <c r="BX339" i="2"/>
  <c r="CC339" i="2" s="1"/>
  <c r="BW339" i="2"/>
  <c r="CA261" i="2"/>
  <c r="BZ261" i="2"/>
  <c r="BY261" i="2"/>
  <c r="BX261" i="2"/>
  <c r="CC261" i="2" s="1"/>
  <c r="BW261" i="2"/>
  <c r="CA364" i="2"/>
  <c r="BZ364" i="2"/>
  <c r="BY364" i="2"/>
  <c r="BX364" i="2"/>
  <c r="CC364" i="2" s="1"/>
  <c r="BW364" i="2"/>
  <c r="CA249" i="2"/>
  <c r="BZ249" i="2"/>
  <c r="BY249" i="2"/>
  <c r="BX249" i="2"/>
  <c r="CC249" i="2" s="1"/>
  <c r="BW249" i="2"/>
  <c r="CA319" i="2"/>
  <c r="BZ319" i="2"/>
  <c r="BY319" i="2"/>
  <c r="BX319" i="2"/>
  <c r="CC319" i="2" s="1"/>
  <c r="BW319" i="2"/>
  <c r="CA335" i="2"/>
  <c r="BZ335" i="2"/>
  <c r="BY335" i="2"/>
  <c r="BX335" i="2"/>
  <c r="CC335" i="2" s="1"/>
  <c r="BW335" i="2"/>
  <c r="CA291" i="2"/>
  <c r="BZ291" i="2"/>
  <c r="BY291" i="2"/>
  <c r="BX291" i="2"/>
  <c r="CC291" i="2" s="1"/>
  <c r="BW291" i="2"/>
  <c r="CA310" i="2"/>
  <c r="BZ310" i="2"/>
  <c r="BY310" i="2"/>
  <c r="BX310" i="2"/>
  <c r="CC310" i="2" s="1"/>
  <c r="BW310" i="2"/>
  <c r="CA293" i="2"/>
  <c r="BZ293" i="2"/>
  <c r="BY293" i="2"/>
  <c r="BX293" i="2"/>
  <c r="CC293" i="2" s="1"/>
  <c r="BW293" i="2"/>
  <c r="CA314" i="2"/>
  <c r="BZ314" i="2"/>
  <c r="BY314" i="2"/>
  <c r="BX314" i="2"/>
  <c r="CC314" i="2" s="1"/>
  <c r="BW314" i="2"/>
  <c r="CA275" i="2"/>
  <c r="BZ275" i="2"/>
  <c r="BY275" i="2"/>
  <c r="BX275" i="2"/>
  <c r="CC275" i="2" s="1"/>
  <c r="BW275" i="2"/>
  <c r="CA301" i="2"/>
  <c r="BZ301" i="2"/>
  <c r="BY301" i="2"/>
  <c r="BX301" i="2"/>
  <c r="CC301" i="2" s="1"/>
  <c r="BW301" i="2"/>
  <c r="CA324" i="2"/>
  <c r="BZ324" i="2"/>
  <c r="BY324" i="2"/>
  <c r="BX324" i="2"/>
  <c r="CC324" i="2" s="1"/>
  <c r="BW324" i="2"/>
  <c r="CA330" i="2"/>
  <c r="BZ330" i="2"/>
  <c r="BY330" i="2"/>
  <c r="BX330" i="2"/>
  <c r="CC330" i="2" s="1"/>
  <c r="BW330" i="2"/>
  <c r="CA264" i="2"/>
  <c r="BZ264" i="2"/>
  <c r="BY264" i="2"/>
  <c r="BX264" i="2"/>
  <c r="CC264" i="2" s="1"/>
  <c r="BW264" i="2"/>
  <c r="CA333" i="2"/>
  <c r="BZ333" i="2"/>
  <c r="BY333" i="2"/>
  <c r="BX333" i="2"/>
  <c r="CC333" i="2" s="1"/>
  <c r="BW333" i="2"/>
  <c r="CA267" i="2"/>
  <c r="BZ267" i="2"/>
  <c r="BY267" i="2"/>
  <c r="BX267" i="2"/>
  <c r="CC267" i="2" s="1"/>
  <c r="BW267" i="2"/>
  <c r="CA178" i="2"/>
  <c r="BZ178" i="2"/>
  <c r="BY178" i="2"/>
  <c r="BX178" i="2"/>
  <c r="CC178" i="2" s="1"/>
  <c r="BW178" i="2"/>
  <c r="CA347" i="2"/>
  <c r="BZ347" i="2"/>
  <c r="BY347" i="2"/>
  <c r="BX347" i="2"/>
  <c r="CC347" i="2" s="1"/>
  <c r="BW347" i="2"/>
  <c r="CA278" i="2"/>
  <c r="BZ278" i="2"/>
  <c r="BY278" i="2"/>
  <c r="BX278" i="2"/>
  <c r="CC278" i="2" s="1"/>
  <c r="BW278" i="2"/>
  <c r="CA306" i="2"/>
  <c r="BZ306" i="2"/>
  <c r="BY306" i="2"/>
  <c r="BX306" i="2"/>
  <c r="CC306" i="2" s="1"/>
  <c r="BW306" i="2"/>
  <c r="CA289" i="2"/>
  <c r="BZ289" i="2"/>
  <c r="BY289" i="2"/>
  <c r="BX289" i="2"/>
  <c r="CC289" i="2" s="1"/>
  <c r="BW289" i="2"/>
  <c r="CA219" i="2"/>
  <c r="BZ219" i="2"/>
  <c r="BY219" i="2"/>
  <c r="BX219" i="2"/>
  <c r="CC219" i="2" s="1"/>
  <c r="BW219" i="2"/>
  <c r="CA358" i="2"/>
  <c r="BZ358" i="2"/>
  <c r="BY358" i="2"/>
  <c r="BX358" i="2"/>
  <c r="CC358" i="2" s="1"/>
  <c r="BW358" i="2"/>
  <c r="CA252" i="2"/>
  <c r="BZ252" i="2"/>
  <c r="BY252" i="2"/>
  <c r="BX252" i="2"/>
  <c r="CC252" i="2" s="1"/>
  <c r="BW252" i="2"/>
  <c r="CA329" i="2"/>
  <c r="BZ329" i="2"/>
  <c r="BY329" i="2"/>
  <c r="BX329" i="2"/>
  <c r="CC329" i="2" s="1"/>
  <c r="BW329" i="2"/>
  <c r="CA279" i="2"/>
  <c r="BZ279" i="2"/>
  <c r="BY279" i="2"/>
  <c r="BX279" i="2"/>
  <c r="CC279" i="2" s="1"/>
  <c r="BW279" i="2"/>
  <c r="CA277" i="2"/>
  <c r="BZ277" i="2"/>
  <c r="BY277" i="2"/>
  <c r="BX277" i="2"/>
  <c r="CC277" i="2" s="1"/>
  <c r="BW277" i="2"/>
  <c r="CA248" i="2"/>
  <c r="BZ248" i="2"/>
  <c r="BY248" i="2"/>
  <c r="BX248" i="2"/>
  <c r="CC248" i="2" s="1"/>
  <c r="BW248" i="2"/>
  <c r="CA296" i="2"/>
  <c r="BZ296" i="2"/>
  <c r="BY296" i="2"/>
  <c r="BX296" i="2"/>
  <c r="CC296" i="2" s="1"/>
  <c r="BW296" i="2"/>
  <c r="CA283" i="2"/>
  <c r="BZ283" i="2"/>
  <c r="BY283" i="2"/>
  <c r="BX283" i="2"/>
  <c r="CC283" i="2" s="1"/>
  <c r="BW283" i="2"/>
  <c r="CA372" i="2"/>
  <c r="BZ372" i="2"/>
  <c r="BY372" i="2"/>
  <c r="BX372" i="2"/>
  <c r="CC372" i="2" s="1"/>
  <c r="BW372" i="2"/>
  <c r="CA303" i="2"/>
  <c r="BZ303" i="2"/>
  <c r="BY303" i="2"/>
  <c r="BX303" i="2"/>
  <c r="CC303" i="2" s="1"/>
  <c r="BW303" i="2"/>
  <c r="CA379" i="2"/>
  <c r="BZ379" i="2"/>
  <c r="BY379" i="2"/>
  <c r="BX379" i="2"/>
  <c r="CC379" i="2" s="1"/>
  <c r="BW379" i="2"/>
  <c r="CA328" i="2"/>
  <c r="BZ328" i="2"/>
  <c r="BY328" i="2"/>
  <c r="BX328" i="2"/>
  <c r="CC328" i="2" s="1"/>
  <c r="BW328" i="2"/>
  <c r="CA171" i="2"/>
  <c r="BZ171" i="2"/>
  <c r="BY171" i="2"/>
  <c r="BX171" i="2"/>
  <c r="CC171" i="2" s="1"/>
  <c r="BW171" i="2"/>
  <c r="CA331" i="2"/>
  <c r="BZ331" i="2"/>
  <c r="BY331" i="2"/>
  <c r="BX331" i="2"/>
  <c r="CC331" i="2" s="1"/>
  <c r="BW331" i="2"/>
  <c r="CA251" i="2"/>
  <c r="BZ251" i="2"/>
  <c r="BY251" i="2"/>
  <c r="BX251" i="2"/>
  <c r="CC251" i="2" s="1"/>
  <c r="BW251" i="2"/>
  <c r="CA355" i="2"/>
  <c r="BZ355" i="2"/>
  <c r="BY355" i="2"/>
  <c r="BX355" i="2"/>
  <c r="CC355" i="2" s="1"/>
  <c r="BW355" i="2"/>
  <c r="CA285" i="2"/>
  <c r="BZ285" i="2"/>
  <c r="BY285" i="2"/>
  <c r="BX285" i="2"/>
  <c r="CC285" i="2" s="1"/>
  <c r="BW285" i="2"/>
  <c r="CA302" i="2"/>
  <c r="BZ302" i="2"/>
  <c r="BY302" i="2"/>
  <c r="BX302" i="2"/>
  <c r="CC302" i="2" s="1"/>
  <c r="BW302" i="2"/>
  <c r="CA111" i="2"/>
  <c r="BZ111" i="2"/>
  <c r="BY111" i="2"/>
  <c r="BX111" i="2"/>
  <c r="CC111" i="2" s="1"/>
  <c r="BW111" i="2"/>
  <c r="CA348" i="2"/>
  <c r="BZ348" i="2"/>
  <c r="BY348" i="2"/>
  <c r="BX348" i="2"/>
  <c r="CC348" i="2" s="1"/>
  <c r="BW348" i="2"/>
  <c r="CA373" i="2"/>
  <c r="BZ373" i="2"/>
  <c r="BY373" i="2"/>
  <c r="BX373" i="2"/>
  <c r="CC373" i="2" s="1"/>
  <c r="BW373" i="2"/>
  <c r="CA250" i="2"/>
  <c r="BZ250" i="2"/>
  <c r="BY250" i="2"/>
  <c r="BX250" i="2"/>
  <c r="CC250" i="2" s="1"/>
  <c r="BW250" i="2"/>
  <c r="CA311" i="2"/>
  <c r="BZ311" i="2"/>
  <c r="BY311" i="2"/>
  <c r="BX311" i="2"/>
  <c r="CC311" i="2" s="1"/>
  <c r="BW311" i="2"/>
  <c r="CA265" i="2"/>
  <c r="BZ265" i="2"/>
  <c r="BY265" i="2"/>
  <c r="BX265" i="2"/>
  <c r="CC265" i="2" s="1"/>
  <c r="BW265" i="2"/>
  <c r="CA298" i="2"/>
  <c r="BZ298" i="2"/>
  <c r="BY298" i="2"/>
  <c r="BX298" i="2"/>
  <c r="CC298" i="2" s="1"/>
  <c r="BW298" i="2"/>
  <c r="CA381" i="2"/>
  <c r="BZ381" i="2"/>
  <c r="BY381" i="2"/>
  <c r="BX381" i="2"/>
  <c r="CC381" i="2" s="1"/>
  <c r="BW381" i="2"/>
  <c r="CA253" i="2"/>
  <c r="BZ253" i="2"/>
  <c r="BY253" i="2"/>
  <c r="BX253" i="2"/>
  <c r="CC253" i="2" s="1"/>
  <c r="BW253" i="2"/>
  <c r="CA338" i="2"/>
  <c r="BZ338" i="2"/>
  <c r="BY338" i="2"/>
  <c r="BX338" i="2"/>
  <c r="CC338" i="2" s="1"/>
  <c r="BW338" i="2"/>
  <c r="CA378" i="2"/>
  <c r="BZ378" i="2"/>
  <c r="BY378" i="2"/>
  <c r="BX378" i="2"/>
  <c r="CC378" i="2" s="1"/>
  <c r="BW378" i="2"/>
  <c r="CA320" i="2"/>
  <c r="BZ320" i="2"/>
  <c r="BY320" i="2"/>
  <c r="BX320" i="2"/>
  <c r="CC320" i="2" s="1"/>
  <c r="BW320" i="2"/>
  <c r="CA359" i="2"/>
  <c r="BZ359" i="2"/>
  <c r="BY359" i="2"/>
  <c r="BX359" i="2"/>
  <c r="CC359" i="2" s="1"/>
  <c r="BW359" i="2"/>
  <c r="CA292" i="2"/>
  <c r="BZ292" i="2"/>
  <c r="BY292" i="2"/>
  <c r="BX292" i="2"/>
  <c r="CC292" i="2" s="1"/>
  <c r="BW292" i="2"/>
  <c r="CA374" i="2"/>
  <c r="BZ374" i="2"/>
  <c r="BY374" i="2"/>
  <c r="BX374" i="2"/>
  <c r="CC374" i="2" s="1"/>
  <c r="BW374" i="2"/>
  <c r="CA376" i="2"/>
  <c r="BZ376" i="2"/>
  <c r="BY376" i="2"/>
  <c r="BX376" i="2"/>
  <c r="CC376" i="2" s="1"/>
  <c r="BW376" i="2"/>
  <c r="CA255" i="2"/>
  <c r="BZ255" i="2"/>
  <c r="BY255" i="2"/>
  <c r="BX255" i="2"/>
  <c r="CC255" i="2" s="1"/>
  <c r="BW255" i="2"/>
  <c r="CA377" i="2"/>
  <c r="BZ377" i="2"/>
  <c r="BY377" i="2"/>
  <c r="BX377" i="2"/>
  <c r="CC377" i="2" s="1"/>
  <c r="BW377" i="2"/>
  <c r="CA375" i="2"/>
  <c r="BZ375" i="2"/>
  <c r="BY375" i="2"/>
  <c r="BX375" i="2"/>
  <c r="CC375" i="2" s="1"/>
  <c r="BW375" i="2"/>
  <c r="CA344" i="2"/>
  <c r="BZ344" i="2"/>
  <c r="BY344" i="2"/>
  <c r="BX344" i="2"/>
  <c r="CC344" i="2" s="1"/>
  <c r="BW344" i="2"/>
  <c r="CA317" i="2"/>
  <c r="BZ317" i="2"/>
  <c r="BY317" i="2"/>
  <c r="BX317" i="2"/>
  <c r="CC317" i="2" s="1"/>
  <c r="BW317" i="2"/>
  <c r="CA256" i="2"/>
  <c r="BZ256" i="2"/>
  <c r="BY256" i="2"/>
  <c r="BX256" i="2"/>
  <c r="CC256" i="2" s="1"/>
  <c r="BW256" i="2"/>
  <c r="CA272" i="2"/>
  <c r="BZ272" i="2"/>
  <c r="BY272" i="2"/>
  <c r="BX272" i="2"/>
  <c r="CC272" i="2" s="1"/>
  <c r="BW272" i="2"/>
  <c r="CA383" i="2"/>
  <c r="BZ383" i="2"/>
  <c r="BY383" i="2"/>
  <c r="BX383" i="2"/>
  <c r="CC383" i="2" s="1"/>
  <c r="BW383" i="2"/>
  <c r="CA315" i="2"/>
  <c r="BZ315" i="2"/>
  <c r="BY315" i="2"/>
  <c r="BX315" i="2"/>
  <c r="CC315" i="2" s="1"/>
  <c r="BW315" i="2"/>
  <c r="CA287" i="2"/>
  <c r="BZ287" i="2"/>
  <c r="BY287" i="2"/>
  <c r="BX287" i="2"/>
  <c r="CC287" i="2" s="1"/>
  <c r="BW287" i="2"/>
  <c r="CA268" i="2"/>
  <c r="BZ268" i="2"/>
  <c r="BY268" i="2"/>
  <c r="BX268" i="2"/>
  <c r="CC268" i="2" s="1"/>
  <c r="BW268" i="2"/>
  <c r="CA313" i="2"/>
  <c r="BZ313" i="2"/>
  <c r="BY313" i="2"/>
  <c r="BX313" i="2"/>
  <c r="CC313" i="2" s="1"/>
  <c r="BW313" i="2"/>
  <c r="CA246" i="2"/>
  <c r="BZ246" i="2"/>
  <c r="BY246" i="2"/>
  <c r="BX246" i="2"/>
  <c r="CC246" i="2" s="1"/>
  <c r="BW246" i="2"/>
  <c r="CA307" i="2"/>
  <c r="BZ307" i="2"/>
  <c r="BY307" i="2"/>
  <c r="BX307" i="2"/>
  <c r="CC307" i="2" s="1"/>
  <c r="BW307" i="2"/>
  <c r="CA371" i="2"/>
  <c r="BZ371" i="2"/>
  <c r="BY371" i="2"/>
  <c r="BX371" i="2"/>
  <c r="CC371" i="2" s="1"/>
  <c r="BW371" i="2"/>
  <c r="CA384" i="2"/>
  <c r="BZ384" i="2"/>
  <c r="BY384" i="2"/>
  <c r="BX384" i="2"/>
  <c r="CC384" i="2" s="1"/>
  <c r="BW384" i="2"/>
  <c r="CA294" i="2"/>
  <c r="BZ294" i="2"/>
  <c r="BY294" i="2"/>
  <c r="BX294" i="2"/>
  <c r="CC294" i="2" s="1"/>
  <c r="BW294" i="2"/>
  <c r="CA297" i="2"/>
  <c r="BZ297" i="2"/>
  <c r="BY297" i="2"/>
  <c r="BX297" i="2"/>
  <c r="CC297" i="2" s="1"/>
  <c r="BW297" i="2"/>
  <c r="CA368" i="2"/>
  <c r="BZ368" i="2"/>
  <c r="BY368" i="2"/>
  <c r="BX368" i="2"/>
  <c r="CC368" i="2" s="1"/>
  <c r="BW368" i="2"/>
  <c r="CA380" i="2"/>
  <c r="BZ380" i="2"/>
  <c r="BY380" i="2"/>
  <c r="BX380" i="2"/>
  <c r="CC380" i="2" s="1"/>
  <c r="BW380" i="2"/>
  <c r="CA370" i="2"/>
  <c r="BZ370" i="2"/>
  <c r="BY370" i="2"/>
  <c r="BX370" i="2"/>
  <c r="CC370" i="2" s="1"/>
  <c r="BW370" i="2"/>
  <c r="CA300" i="2"/>
  <c r="BZ300" i="2"/>
  <c r="BY300" i="2"/>
  <c r="BX300" i="2"/>
  <c r="CC300" i="2" s="1"/>
  <c r="BW300" i="2"/>
  <c r="CA259" i="2"/>
  <c r="BZ259" i="2"/>
  <c r="BY259" i="2"/>
  <c r="BX259" i="2"/>
  <c r="CC259" i="2" s="1"/>
  <c r="BW259" i="2"/>
  <c r="CA367" i="2"/>
  <c r="BZ367" i="2"/>
  <c r="BY367" i="2"/>
  <c r="BX367" i="2"/>
  <c r="CC367" i="2" s="1"/>
  <c r="CE367" i="2" s="1"/>
  <c r="BW367" i="2"/>
  <c r="CA496" i="2"/>
  <c r="BZ496" i="2"/>
  <c r="BY496" i="2"/>
  <c r="BX496" i="2"/>
  <c r="CC496" i="2" s="1"/>
  <c r="BW496" i="2"/>
  <c r="CA432" i="2"/>
  <c r="BZ432" i="2"/>
  <c r="BY432" i="2"/>
  <c r="BX432" i="2"/>
  <c r="CC432" i="2" s="1"/>
  <c r="BW432" i="2"/>
  <c r="CA453" i="2"/>
  <c r="BZ453" i="2"/>
  <c r="BY453" i="2"/>
  <c r="BX453" i="2"/>
  <c r="CC453" i="2" s="1"/>
  <c r="BW453" i="2"/>
  <c r="CA388" i="2"/>
  <c r="BZ388" i="2"/>
  <c r="BY388" i="2"/>
  <c r="BX388" i="2"/>
  <c r="CC388" i="2" s="1"/>
  <c r="BW388" i="2"/>
  <c r="CA476" i="2"/>
  <c r="BZ476" i="2"/>
  <c r="BY476" i="2"/>
  <c r="BX476" i="2"/>
  <c r="CC476" i="2" s="1"/>
  <c r="BW476" i="2"/>
  <c r="CA481" i="2"/>
  <c r="BZ481" i="2"/>
  <c r="BY481" i="2"/>
  <c r="BX481" i="2"/>
  <c r="CC481" i="2" s="1"/>
  <c r="BW481" i="2"/>
  <c r="CA457" i="2"/>
  <c r="BZ457" i="2"/>
  <c r="BY457" i="2"/>
  <c r="BX457" i="2"/>
  <c r="CC457" i="2" s="1"/>
  <c r="BW457" i="2"/>
  <c r="CA419" i="2"/>
  <c r="BZ419" i="2"/>
  <c r="BY419" i="2"/>
  <c r="BX419" i="2"/>
  <c r="CC419" i="2" s="1"/>
  <c r="BW419" i="2"/>
  <c r="CA393" i="2"/>
  <c r="BZ393" i="2"/>
  <c r="BY393" i="2"/>
  <c r="BX393" i="2"/>
  <c r="CC393" i="2" s="1"/>
  <c r="BW393" i="2"/>
  <c r="CA429" i="2"/>
  <c r="BZ429" i="2"/>
  <c r="BY429" i="2"/>
  <c r="BX429" i="2"/>
  <c r="CC429" i="2" s="1"/>
  <c r="BW429" i="2"/>
  <c r="CA436" i="2"/>
  <c r="BZ436" i="2"/>
  <c r="BY436" i="2"/>
  <c r="BX436" i="2"/>
  <c r="CC436" i="2" s="1"/>
  <c r="BW436" i="2"/>
  <c r="CA396" i="2"/>
  <c r="BZ396" i="2"/>
  <c r="BY396" i="2"/>
  <c r="BX396" i="2"/>
  <c r="CC396" i="2" s="1"/>
  <c r="BW396" i="2"/>
  <c r="CA398" i="2"/>
  <c r="BZ398" i="2"/>
  <c r="BY398" i="2"/>
  <c r="BX398" i="2"/>
  <c r="CC398" i="2" s="1"/>
  <c r="BW398" i="2"/>
  <c r="CA490" i="2"/>
  <c r="BZ490" i="2"/>
  <c r="BY490" i="2"/>
  <c r="BX490" i="2"/>
  <c r="CC490" i="2" s="1"/>
  <c r="BW490" i="2"/>
  <c r="CA470" i="2"/>
  <c r="BZ470" i="2"/>
  <c r="BY470" i="2"/>
  <c r="BX470" i="2"/>
  <c r="CC470" i="2" s="1"/>
  <c r="BW470" i="2"/>
  <c r="CA459" i="2"/>
  <c r="BZ459" i="2"/>
  <c r="BY459" i="2"/>
  <c r="BX459" i="2"/>
  <c r="CC459" i="2" s="1"/>
  <c r="BW459" i="2"/>
  <c r="CA414" i="2"/>
  <c r="BZ414" i="2"/>
  <c r="BY414" i="2"/>
  <c r="BX414" i="2"/>
  <c r="CC414" i="2" s="1"/>
  <c r="BW414" i="2"/>
  <c r="CA427" i="2"/>
  <c r="BZ427" i="2"/>
  <c r="BY427" i="2"/>
  <c r="BX427" i="2"/>
  <c r="CC427" i="2" s="1"/>
  <c r="BW427" i="2"/>
  <c r="CA391" i="2"/>
  <c r="BZ391" i="2"/>
  <c r="BY391" i="2"/>
  <c r="BX391" i="2"/>
  <c r="CC391" i="2" s="1"/>
  <c r="BW391" i="2"/>
  <c r="CA415" i="2"/>
  <c r="BZ415" i="2"/>
  <c r="BY415" i="2"/>
  <c r="BX415" i="2"/>
  <c r="CC415" i="2" s="1"/>
  <c r="BW415" i="2"/>
  <c r="CA433" i="2"/>
  <c r="BZ433" i="2"/>
  <c r="BY433" i="2"/>
  <c r="BX433" i="2"/>
  <c r="CC433" i="2" s="1"/>
  <c r="BW433" i="2"/>
  <c r="CA418" i="2"/>
  <c r="BZ418" i="2"/>
  <c r="BY418" i="2"/>
  <c r="BX418" i="2"/>
  <c r="CC418" i="2" s="1"/>
  <c r="BW418" i="2"/>
  <c r="CA445" i="2"/>
  <c r="BZ445" i="2"/>
  <c r="BY445" i="2"/>
  <c r="BX445" i="2"/>
  <c r="CC445" i="2" s="1"/>
  <c r="BW445" i="2"/>
  <c r="CA472" i="2"/>
  <c r="BZ472" i="2"/>
  <c r="BY472" i="2"/>
  <c r="BX472" i="2"/>
  <c r="CC472" i="2" s="1"/>
  <c r="BW472" i="2"/>
  <c r="CA439" i="2"/>
  <c r="BZ439" i="2"/>
  <c r="BY439" i="2"/>
  <c r="BX439" i="2"/>
  <c r="CC439" i="2" s="1"/>
  <c r="BW439" i="2"/>
  <c r="CA438" i="2"/>
  <c r="BZ438" i="2"/>
  <c r="BY438" i="2"/>
  <c r="BX438" i="2"/>
  <c r="CC438" i="2" s="1"/>
  <c r="BW438" i="2"/>
  <c r="CA455" i="2"/>
  <c r="BZ455" i="2"/>
  <c r="BY455" i="2"/>
  <c r="BX455" i="2"/>
  <c r="CC455" i="2" s="1"/>
  <c r="BW455" i="2"/>
  <c r="CA461" i="2"/>
  <c r="BZ461" i="2"/>
  <c r="BY461" i="2"/>
  <c r="BX461" i="2"/>
  <c r="CC461" i="2" s="1"/>
  <c r="BW461" i="2"/>
  <c r="CA480" i="2"/>
  <c r="BZ480" i="2"/>
  <c r="BY480" i="2"/>
  <c r="BX480" i="2"/>
  <c r="CC480" i="2" s="1"/>
  <c r="BW480" i="2"/>
  <c r="CA402" i="2"/>
  <c r="BZ402" i="2"/>
  <c r="BY402" i="2"/>
  <c r="BX402" i="2"/>
  <c r="CC402" i="2" s="1"/>
  <c r="BW402" i="2"/>
  <c r="CA460" i="2"/>
  <c r="BZ460" i="2"/>
  <c r="BY460" i="2"/>
  <c r="BX460" i="2"/>
  <c r="CC460" i="2" s="1"/>
  <c r="BW460" i="2"/>
  <c r="CA448" i="2"/>
  <c r="BZ448" i="2"/>
  <c r="BY448" i="2"/>
  <c r="BX448" i="2"/>
  <c r="CC448" i="2" s="1"/>
  <c r="BW448" i="2"/>
  <c r="CA424" i="2"/>
  <c r="BZ424" i="2"/>
  <c r="BY424" i="2"/>
  <c r="BX424" i="2"/>
  <c r="CC424" i="2" s="1"/>
  <c r="BW424" i="2"/>
  <c r="CA423" i="2"/>
  <c r="BZ423" i="2"/>
  <c r="BY423" i="2"/>
  <c r="BX423" i="2"/>
  <c r="CC423" i="2" s="1"/>
  <c r="BW423" i="2"/>
  <c r="CA450" i="2"/>
  <c r="BZ450" i="2"/>
  <c r="BY450" i="2"/>
  <c r="BX450" i="2"/>
  <c r="CC450" i="2" s="1"/>
  <c r="BW450" i="2"/>
  <c r="CA488" i="2"/>
  <c r="BZ488" i="2"/>
  <c r="BY488" i="2"/>
  <c r="BX488" i="2"/>
  <c r="CC488" i="2" s="1"/>
  <c r="BW488" i="2"/>
  <c r="CA473" i="2"/>
  <c r="BZ473" i="2"/>
  <c r="BY473" i="2"/>
  <c r="BX473" i="2"/>
  <c r="CC473" i="2" s="1"/>
  <c r="BW473" i="2"/>
  <c r="CA407" i="2"/>
  <c r="BZ407" i="2"/>
  <c r="BY407" i="2"/>
  <c r="BX407" i="2"/>
  <c r="CC407" i="2" s="1"/>
  <c r="BW407" i="2"/>
  <c r="CA458" i="2"/>
  <c r="BZ458" i="2"/>
  <c r="BY458" i="2"/>
  <c r="BX458" i="2"/>
  <c r="CC458" i="2" s="1"/>
  <c r="BW458" i="2"/>
  <c r="CA495" i="2"/>
  <c r="BZ495" i="2"/>
  <c r="BY495" i="2"/>
  <c r="BX495" i="2"/>
  <c r="CC495" i="2" s="1"/>
  <c r="BW495" i="2"/>
  <c r="CA474" i="2"/>
  <c r="BZ474" i="2"/>
  <c r="BY474" i="2"/>
  <c r="BX474" i="2"/>
  <c r="CC474" i="2" s="1"/>
  <c r="BW474" i="2"/>
  <c r="CA463" i="2"/>
  <c r="BZ463" i="2"/>
  <c r="BY463" i="2"/>
  <c r="BX463" i="2"/>
  <c r="CC463" i="2" s="1"/>
  <c r="BW463" i="2"/>
  <c r="CA431" i="2"/>
  <c r="BZ431" i="2"/>
  <c r="BY431" i="2"/>
  <c r="BX431" i="2"/>
  <c r="CC431" i="2" s="1"/>
  <c r="BW431" i="2"/>
  <c r="CA462" i="2"/>
  <c r="BZ462" i="2"/>
  <c r="BY462" i="2"/>
  <c r="BX462" i="2"/>
  <c r="CC462" i="2" s="1"/>
  <c r="BW462" i="2"/>
  <c r="CA440" i="2"/>
  <c r="BZ440" i="2"/>
  <c r="BY440" i="2"/>
  <c r="BX440" i="2"/>
  <c r="CC440" i="2" s="1"/>
  <c r="BW440" i="2"/>
  <c r="CA489" i="2"/>
  <c r="BZ489" i="2"/>
  <c r="BY489" i="2"/>
  <c r="BX489" i="2"/>
  <c r="CC489" i="2" s="1"/>
  <c r="BW489" i="2"/>
  <c r="CA417" i="2"/>
  <c r="BZ417" i="2"/>
  <c r="BY417" i="2"/>
  <c r="BX417" i="2"/>
  <c r="CC417" i="2" s="1"/>
  <c r="BW417" i="2"/>
  <c r="CA498" i="2"/>
  <c r="BZ498" i="2"/>
  <c r="BY498" i="2"/>
  <c r="BX498" i="2"/>
  <c r="CC498" i="2" s="1"/>
  <c r="BW498" i="2"/>
  <c r="CA467" i="2"/>
  <c r="BZ467" i="2"/>
  <c r="BY467" i="2"/>
  <c r="BX467" i="2"/>
  <c r="CC467" i="2" s="1"/>
  <c r="BW467" i="2"/>
  <c r="CA443" i="2"/>
  <c r="BZ443" i="2"/>
  <c r="BY443" i="2"/>
  <c r="BX443" i="2"/>
  <c r="CC443" i="2" s="1"/>
  <c r="BW443" i="2"/>
  <c r="CA466" i="2"/>
  <c r="BZ466" i="2"/>
  <c r="BY466" i="2"/>
  <c r="BX466" i="2"/>
  <c r="CC466" i="2" s="1"/>
  <c r="BW466" i="2"/>
  <c r="CA452" i="2"/>
  <c r="BZ452" i="2"/>
  <c r="BY452" i="2"/>
  <c r="BX452" i="2"/>
  <c r="CC452" i="2" s="1"/>
  <c r="BW452" i="2"/>
  <c r="CA469" i="2"/>
  <c r="BZ469" i="2"/>
  <c r="BY469" i="2"/>
  <c r="BX469" i="2"/>
  <c r="CC469" i="2" s="1"/>
  <c r="BW469" i="2"/>
  <c r="CA399" i="2"/>
  <c r="BZ399" i="2"/>
  <c r="BY399" i="2"/>
  <c r="BX399" i="2"/>
  <c r="CC399" i="2" s="1"/>
  <c r="BW399" i="2"/>
  <c r="CA491" i="2"/>
  <c r="BZ491" i="2"/>
  <c r="BY491" i="2"/>
  <c r="BX491" i="2"/>
  <c r="CC491" i="2" s="1"/>
  <c r="BW491" i="2"/>
  <c r="CA385" i="2"/>
  <c r="BZ385" i="2"/>
  <c r="BY385" i="2"/>
  <c r="BX385" i="2"/>
  <c r="CC385" i="2" s="1"/>
  <c r="CE385" i="2" s="1"/>
  <c r="BW385" i="2"/>
  <c r="CA437" i="2"/>
  <c r="BZ437" i="2"/>
  <c r="BY437" i="2"/>
  <c r="BX437" i="2"/>
  <c r="CC437" i="2" s="1"/>
  <c r="BW437" i="2"/>
  <c r="CA394" i="2"/>
  <c r="BZ394" i="2"/>
  <c r="BY394" i="2"/>
  <c r="BX394" i="2"/>
  <c r="CC394" i="2" s="1"/>
  <c r="BW394" i="2"/>
  <c r="CA444" i="2"/>
  <c r="BZ444" i="2"/>
  <c r="BY444" i="2"/>
  <c r="BX444" i="2"/>
  <c r="CC444" i="2" s="1"/>
  <c r="BW444" i="2"/>
  <c r="CA404" i="2"/>
  <c r="BZ404" i="2"/>
  <c r="BY404" i="2"/>
  <c r="BX404" i="2"/>
  <c r="CC404" i="2" s="1"/>
  <c r="BW404" i="2"/>
  <c r="CA390" i="2"/>
  <c r="BZ390" i="2"/>
  <c r="BY390" i="2"/>
  <c r="BX390" i="2"/>
  <c r="CC390" i="2" s="1"/>
  <c r="BW390" i="2"/>
  <c r="CA441" i="2"/>
  <c r="BZ441" i="2"/>
  <c r="BY441" i="2"/>
  <c r="BX441" i="2"/>
  <c r="CC441" i="2" s="1"/>
  <c r="BW441" i="2"/>
  <c r="CA492" i="2"/>
  <c r="BZ492" i="2"/>
  <c r="BY492" i="2"/>
  <c r="BX492" i="2"/>
  <c r="CC492" i="2" s="1"/>
  <c r="BW492" i="2"/>
  <c r="CA475" i="2"/>
  <c r="BZ475" i="2"/>
  <c r="BY475" i="2"/>
  <c r="BX475" i="2"/>
  <c r="CC475" i="2" s="1"/>
  <c r="BW475" i="2"/>
  <c r="CA401" i="2"/>
  <c r="BZ401" i="2"/>
  <c r="BY401" i="2"/>
  <c r="BX401" i="2"/>
  <c r="CC401" i="2" s="1"/>
  <c r="BW401" i="2"/>
  <c r="CA465" i="2"/>
  <c r="BZ465" i="2"/>
  <c r="BY465" i="2"/>
  <c r="BX465" i="2"/>
  <c r="CC465" i="2" s="1"/>
  <c r="BW465" i="2"/>
  <c r="CA478" i="2"/>
  <c r="BZ478" i="2"/>
  <c r="BY478" i="2"/>
  <c r="BX478" i="2"/>
  <c r="CC478" i="2" s="1"/>
  <c r="BW478" i="2"/>
  <c r="CA422" i="2"/>
  <c r="BZ422" i="2"/>
  <c r="BY422" i="2"/>
  <c r="BX422" i="2"/>
  <c r="CC422" i="2" s="1"/>
  <c r="BW422" i="2"/>
  <c r="CA420" i="2"/>
  <c r="BZ420" i="2"/>
  <c r="BY420" i="2"/>
  <c r="BX420" i="2"/>
  <c r="CC420" i="2" s="1"/>
  <c r="BW420" i="2"/>
  <c r="CA403" i="2"/>
  <c r="BZ403" i="2"/>
  <c r="BY403" i="2"/>
  <c r="BX403" i="2"/>
  <c r="CC403" i="2" s="1"/>
  <c r="BW403" i="2"/>
  <c r="CA410" i="2"/>
  <c r="BZ410" i="2"/>
  <c r="BY410" i="2"/>
  <c r="BX410" i="2"/>
  <c r="CC410" i="2" s="1"/>
  <c r="BW410" i="2"/>
  <c r="CA464" i="2"/>
  <c r="BZ464" i="2"/>
  <c r="BY464" i="2"/>
  <c r="BX464" i="2"/>
  <c r="CC464" i="2" s="1"/>
  <c r="BW464" i="2"/>
  <c r="CA413" i="2"/>
  <c r="BZ413" i="2"/>
  <c r="BY413" i="2"/>
  <c r="BX413" i="2"/>
  <c r="CC413" i="2" s="1"/>
  <c r="BW413" i="2"/>
  <c r="CA479" i="2"/>
  <c r="BZ479" i="2"/>
  <c r="BY479" i="2"/>
  <c r="BX479" i="2"/>
  <c r="CC479" i="2" s="1"/>
  <c r="BW479" i="2"/>
  <c r="CA477" i="2"/>
  <c r="BZ477" i="2"/>
  <c r="BY477" i="2"/>
  <c r="BX477" i="2"/>
  <c r="CC477" i="2" s="1"/>
  <c r="BW477" i="2"/>
  <c r="CA484" i="2"/>
  <c r="BZ484" i="2"/>
  <c r="BY484" i="2"/>
  <c r="BX484" i="2"/>
  <c r="CC484" i="2" s="1"/>
  <c r="BW484" i="2"/>
  <c r="CA486" i="2"/>
  <c r="BZ486" i="2"/>
  <c r="BY486" i="2"/>
  <c r="BX486" i="2"/>
  <c r="CC486" i="2" s="1"/>
  <c r="BW486" i="2"/>
  <c r="CA487" i="2"/>
  <c r="BZ487" i="2"/>
  <c r="BY487" i="2"/>
  <c r="BX487" i="2"/>
  <c r="CC487" i="2" s="1"/>
  <c r="BW487" i="2"/>
  <c r="CA406" i="2"/>
  <c r="BZ406" i="2"/>
  <c r="BY406" i="2"/>
  <c r="BX406" i="2"/>
  <c r="CC406" i="2" s="1"/>
  <c r="BW406" i="2"/>
  <c r="CA411" i="2"/>
  <c r="BZ411" i="2"/>
  <c r="BY411" i="2"/>
  <c r="BX411" i="2"/>
  <c r="CC411" i="2" s="1"/>
  <c r="BW411" i="2"/>
  <c r="CA430" i="2"/>
  <c r="BZ430" i="2"/>
  <c r="BY430" i="2"/>
  <c r="BX430" i="2"/>
  <c r="CC430" i="2" s="1"/>
  <c r="BW430" i="2"/>
  <c r="CA456" i="2"/>
  <c r="BZ456" i="2"/>
  <c r="BY456" i="2"/>
  <c r="BX456" i="2"/>
  <c r="CC456" i="2" s="1"/>
  <c r="BW456" i="2"/>
  <c r="CA397" i="2"/>
  <c r="BZ397" i="2"/>
  <c r="BY397" i="2"/>
  <c r="BX397" i="2"/>
  <c r="CC397" i="2" s="1"/>
  <c r="BW397" i="2"/>
  <c r="CA434" i="2"/>
  <c r="BZ434" i="2"/>
  <c r="BY434" i="2"/>
  <c r="BX434" i="2"/>
  <c r="CC434" i="2" s="1"/>
  <c r="BW434" i="2"/>
  <c r="CA454" i="2"/>
  <c r="BZ454" i="2"/>
  <c r="BY454" i="2"/>
  <c r="BX454" i="2"/>
  <c r="CC454" i="2" s="1"/>
  <c r="BW454" i="2"/>
  <c r="CA435" i="2"/>
  <c r="BZ435" i="2"/>
  <c r="BY435" i="2"/>
  <c r="BX435" i="2"/>
  <c r="CC435" i="2" s="1"/>
  <c r="BW435" i="2"/>
  <c r="CA405" i="2"/>
  <c r="BZ405" i="2"/>
  <c r="BY405" i="2"/>
  <c r="BX405" i="2"/>
  <c r="CC405" i="2" s="1"/>
  <c r="BW405" i="2"/>
  <c r="CA446" i="2"/>
  <c r="BZ446" i="2"/>
  <c r="BY446" i="2"/>
  <c r="BX446" i="2"/>
  <c r="CC446" i="2" s="1"/>
  <c r="BW446" i="2"/>
  <c r="CA447" i="2"/>
  <c r="BZ447" i="2"/>
  <c r="BY447" i="2"/>
  <c r="BX447" i="2"/>
  <c r="CC447" i="2" s="1"/>
  <c r="BW447" i="2"/>
  <c r="CA497" i="2"/>
  <c r="BZ497" i="2"/>
  <c r="BY497" i="2"/>
  <c r="BX497" i="2"/>
  <c r="CC497" i="2" s="1"/>
  <c r="BW497" i="2"/>
  <c r="CA416" i="2"/>
  <c r="BZ416" i="2"/>
  <c r="BY416" i="2"/>
  <c r="BX416" i="2"/>
  <c r="CC416" i="2" s="1"/>
  <c r="BW416" i="2"/>
  <c r="CA494" i="2"/>
  <c r="BZ494" i="2"/>
  <c r="BY494" i="2"/>
  <c r="BX494" i="2"/>
  <c r="CC494" i="2" s="1"/>
  <c r="BW494" i="2"/>
  <c r="CA468" i="2"/>
  <c r="BZ468" i="2"/>
  <c r="BY468" i="2"/>
  <c r="BX468" i="2"/>
  <c r="CC468" i="2" s="1"/>
  <c r="BW468" i="2"/>
  <c r="CA421" i="2"/>
  <c r="BZ421" i="2"/>
  <c r="BY421" i="2"/>
  <c r="BX421" i="2"/>
  <c r="CC421" i="2" s="1"/>
  <c r="BW421" i="2"/>
  <c r="CA442" i="2"/>
  <c r="BZ442" i="2"/>
  <c r="BY442" i="2"/>
  <c r="BX442" i="2"/>
  <c r="CC442" i="2" s="1"/>
  <c r="BW442" i="2"/>
  <c r="CA426" i="2"/>
  <c r="BZ426" i="2"/>
  <c r="BY426" i="2"/>
  <c r="BX426" i="2"/>
  <c r="CC426" i="2" s="1"/>
  <c r="BW426" i="2"/>
  <c r="CA485" i="2"/>
  <c r="BZ485" i="2"/>
  <c r="BY485" i="2"/>
  <c r="BX485" i="2"/>
  <c r="CC485" i="2" s="1"/>
  <c r="BW485" i="2"/>
  <c r="CA482" i="2"/>
  <c r="BZ482" i="2"/>
  <c r="BY482" i="2"/>
  <c r="BX482" i="2"/>
  <c r="CC482" i="2" s="1"/>
  <c r="BW482" i="2"/>
  <c r="CA400" i="2"/>
  <c r="BZ400" i="2"/>
  <c r="BY400" i="2"/>
  <c r="BX400" i="2"/>
  <c r="CC400" i="2" s="1"/>
  <c r="BW400" i="2"/>
  <c r="CA387" i="2"/>
  <c r="BZ387" i="2"/>
  <c r="BY387" i="2"/>
  <c r="BX387" i="2"/>
  <c r="CC387" i="2" s="1"/>
  <c r="BW387" i="2"/>
  <c r="CA483" i="2"/>
  <c r="BZ483" i="2"/>
  <c r="BY483" i="2"/>
  <c r="BX483" i="2"/>
  <c r="CC483" i="2" s="1"/>
  <c r="BW483" i="2"/>
  <c r="CA392" i="2"/>
  <c r="BZ392" i="2"/>
  <c r="BY392" i="2"/>
  <c r="BX392" i="2"/>
  <c r="CC392" i="2" s="1"/>
  <c r="BW392" i="2"/>
  <c r="CA493" i="2"/>
  <c r="BZ493" i="2"/>
  <c r="BY493" i="2"/>
  <c r="BX493" i="2"/>
  <c r="CC493" i="2" s="1"/>
  <c r="BW493" i="2"/>
  <c r="CA428" i="2"/>
  <c r="BZ428" i="2"/>
  <c r="BY428" i="2"/>
  <c r="BX428" i="2"/>
  <c r="CC428" i="2" s="1"/>
  <c r="BW428" i="2"/>
  <c r="CA395" i="2"/>
  <c r="BZ395" i="2"/>
  <c r="BY395" i="2"/>
  <c r="BX395" i="2"/>
  <c r="CC395" i="2" s="1"/>
  <c r="BW395" i="2"/>
  <c r="CA408" i="2"/>
  <c r="BZ408" i="2"/>
  <c r="BY408" i="2"/>
  <c r="BX408" i="2"/>
  <c r="CC408" i="2" s="1"/>
  <c r="BW408" i="2"/>
  <c r="CA451" i="2"/>
  <c r="BZ451" i="2"/>
  <c r="BY451" i="2"/>
  <c r="BX451" i="2"/>
  <c r="CC451" i="2" s="1"/>
  <c r="BW451" i="2"/>
  <c r="CA409" i="2"/>
  <c r="BZ409" i="2"/>
  <c r="BY409" i="2"/>
  <c r="BX409" i="2"/>
  <c r="CC409" i="2" s="1"/>
  <c r="BW409" i="2"/>
  <c r="CA425" i="2"/>
  <c r="BZ425" i="2"/>
  <c r="BY425" i="2"/>
  <c r="BX425" i="2"/>
  <c r="CC425" i="2" s="1"/>
  <c r="BW425" i="2"/>
  <c r="CA449" i="2"/>
  <c r="BZ449" i="2"/>
  <c r="BY449" i="2"/>
  <c r="BX449" i="2"/>
  <c r="CC449" i="2" s="1"/>
  <c r="BW449" i="2"/>
  <c r="CA412" i="2"/>
  <c r="BZ412" i="2"/>
  <c r="BY412" i="2"/>
  <c r="BX412" i="2"/>
  <c r="CC412" i="2" s="1"/>
  <c r="BW412" i="2"/>
  <c r="CA471" i="2"/>
  <c r="BZ471" i="2"/>
  <c r="BY471" i="2"/>
  <c r="BX471" i="2"/>
  <c r="CC471" i="2" s="1"/>
  <c r="BW471" i="2"/>
  <c r="CA389" i="2"/>
  <c r="BZ389" i="2"/>
  <c r="BY389" i="2"/>
  <c r="BX389" i="2"/>
  <c r="CC389" i="2" s="1"/>
  <c r="BW389" i="2"/>
  <c r="CA386" i="2"/>
  <c r="BZ386" i="2"/>
  <c r="BY386" i="2"/>
  <c r="BX386" i="2"/>
  <c r="CC386" i="2" s="1"/>
  <c r="BW386" i="2"/>
  <c r="CE368" i="2" l="1"/>
  <c r="CE387" i="2"/>
  <c r="CE388" i="2" s="1"/>
  <c r="CE389" i="2" s="1"/>
  <c r="CE390" i="2" s="1"/>
  <c r="CE391" i="2" s="1"/>
  <c r="CE392" i="2" s="1"/>
  <c r="CE393" i="2" s="1"/>
  <c r="CE394" i="2" s="1"/>
  <c r="CE395" i="2" s="1"/>
  <c r="CE396" i="2" s="1"/>
  <c r="CE397" i="2" s="1"/>
  <c r="CE398" i="2" s="1"/>
  <c r="CE399" i="2" s="1"/>
  <c r="CE400" i="2" s="1"/>
  <c r="CE401" i="2" s="1"/>
  <c r="CE402" i="2" s="1"/>
  <c r="CE403" i="2" s="1"/>
  <c r="CE404" i="2" s="1"/>
  <c r="CE405" i="2" s="1"/>
  <c r="CE406" i="2" s="1"/>
  <c r="CE407" i="2" s="1"/>
  <c r="CE408" i="2" s="1"/>
  <c r="CE409" i="2" s="1"/>
  <c r="CE410" i="2" s="1"/>
  <c r="CE411" i="2" s="1"/>
  <c r="CE412" i="2" s="1"/>
  <c r="CE413" i="2" s="1"/>
  <c r="CE414" i="2" s="1"/>
  <c r="CE415" i="2" s="1"/>
  <c r="CE416" i="2" s="1"/>
  <c r="CE417" i="2" s="1"/>
  <c r="CE418" i="2" s="1"/>
  <c r="CE419" i="2" s="1"/>
  <c r="CE420" i="2" s="1"/>
  <c r="CE421" i="2" s="1"/>
  <c r="CE422" i="2" s="1"/>
  <c r="CE423" i="2" s="1"/>
  <c r="CE424" i="2" s="1"/>
  <c r="CE425" i="2" s="1"/>
  <c r="CE426" i="2" s="1"/>
  <c r="CE427" i="2" s="1"/>
  <c r="CE428" i="2" s="1"/>
  <c r="CE429" i="2" s="1"/>
  <c r="CE430" i="2" s="1"/>
  <c r="CE431" i="2" s="1"/>
  <c r="CE432" i="2" s="1"/>
  <c r="CE433" i="2" s="1"/>
  <c r="CE434" i="2" s="1"/>
  <c r="CE435" i="2" s="1"/>
  <c r="CE436" i="2" s="1"/>
  <c r="CE437" i="2" s="1"/>
  <c r="CE438" i="2" s="1"/>
  <c r="CE439" i="2" s="1"/>
  <c r="CE440" i="2" s="1"/>
  <c r="CE441" i="2" s="1"/>
  <c r="CE442" i="2" s="1"/>
  <c r="CE443" i="2" s="1"/>
  <c r="CE444" i="2" s="1"/>
  <c r="CE445" i="2" s="1"/>
  <c r="CE446" i="2" s="1"/>
  <c r="CE447" i="2" s="1"/>
  <c r="CE448" i="2" s="1"/>
  <c r="CE449" i="2" s="1"/>
  <c r="CE450" i="2" s="1"/>
  <c r="CE451" i="2" s="1"/>
  <c r="CE452" i="2" s="1"/>
  <c r="CE453" i="2" s="1"/>
  <c r="CE454" i="2" s="1"/>
  <c r="CE455" i="2" s="1"/>
  <c r="CE456" i="2" s="1"/>
  <c r="CE457" i="2" s="1"/>
  <c r="CE458" i="2" s="1"/>
  <c r="CE459" i="2" s="1"/>
  <c r="CE460" i="2" s="1"/>
  <c r="CE461" i="2" s="1"/>
  <c r="CE462" i="2" s="1"/>
  <c r="CE463" i="2" s="1"/>
  <c r="CE464" i="2" s="1"/>
  <c r="CE465" i="2" s="1"/>
  <c r="CE466" i="2" s="1"/>
  <c r="CE467" i="2" s="1"/>
  <c r="CE468" i="2" s="1"/>
  <c r="CE469" i="2" s="1"/>
  <c r="CE470" i="2" s="1"/>
  <c r="CE471" i="2" s="1"/>
  <c r="CE472" i="2" s="1"/>
  <c r="CE473" i="2" s="1"/>
  <c r="CE474" i="2" s="1"/>
  <c r="CE475" i="2" s="1"/>
  <c r="CE476" i="2" s="1"/>
  <c r="CE477" i="2" s="1"/>
  <c r="CE478" i="2" s="1"/>
  <c r="CE479" i="2" s="1"/>
  <c r="CE480" i="2" s="1"/>
  <c r="CE481" i="2" s="1"/>
  <c r="CE482" i="2" s="1"/>
  <c r="CE483" i="2" s="1"/>
  <c r="CE484" i="2" s="1"/>
  <c r="CE485" i="2" s="1"/>
  <c r="CE486" i="2" s="1"/>
  <c r="CE487" i="2" s="1"/>
  <c r="CE488" i="2" s="1"/>
  <c r="CE489" i="2" s="1"/>
  <c r="CE490" i="2" s="1"/>
  <c r="CE491" i="2" s="1"/>
  <c r="CE492" i="2" s="1"/>
  <c r="CE493" i="2" s="1"/>
  <c r="CE494" i="2" s="1"/>
  <c r="CE495" i="2" s="1"/>
  <c r="CE496" i="2" s="1"/>
  <c r="CE497" i="2" s="1"/>
  <c r="CE498" i="2" s="1"/>
  <c r="CE246" i="2"/>
  <c r="CE247" i="2" s="1"/>
  <c r="CE248" i="2" s="1"/>
  <c r="CE249" i="2" s="1"/>
  <c r="CE250" i="2" s="1"/>
  <c r="CE251" i="2" s="1"/>
  <c r="CE252" i="2" s="1"/>
  <c r="CE253" i="2" s="1"/>
  <c r="CE254" i="2" s="1"/>
  <c r="CE255" i="2" s="1"/>
  <c r="CE256" i="2" s="1"/>
  <c r="CE257" i="2" s="1"/>
  <c r="CE258" i="2" s="1"/>
  <c r="CE259" i="2" s="1"/>
  <c r="CE260" i="2" s="1"/>
  <c r="CE261" i="2" s="1"/>
  <c r="CE262" i="2" s="1"/>
  <c r="CE263" i="2" s="1"/>
  <c r="CE264" i="2" s="1"/>
  <c r="CE265" i="2" s="1"/>
  <c r="CE266" i="2" s="1"/>
  <c r="CE267" i="2" s="1"/>
  <c r="CE268" i="2" s="1"/>
  <c r="CE269" i="2" s="1"/>
  <c r="CE270" i="2" s="1"/>
  <c r="CE271" i="2" s="1"/>
  <c r="CE272" i="2" s="1"/>
  <c r="CE273" i="2" s="1"/>
  <c r="CE274" i="2" s="1"/>
  <c r="CE275" i="2" s="1"/>
  <c r="CE276" i="2" s="1"/>
  <c r="CE277" i="2" s="1"/>
  <c r="CE278" i="2" s="1"/>
  <c r="CE279" i="2" s="1"/>
  <c r="CE280" i="2" s="1"/>
  <c r="CE281" i="2" s="1"/>
  <c r="CE282" i="2" s="1"/>
  <c r="CE283" i="2" s="1"/>
  <c r="CE284" i="2" s="1"/>
  <c r="CE285" i="2" s="1"/>
  <c r="CE286" i="2" s="1"/>
  <c r="CE287" i="2" s="1"/>
  <c r="CE288" i="2" s="1"/>
  <c r="CE289" i="2" s="1"/>
  <c r="CE290" i="2" s="1"/>
  <c r="CE291" i="2" s="1"/>
  <c r="CE292" i="2" s="1"/>
  <c r="CE293" i="2" s="1"/>
  <c r="CE294" i="2" s="1"/>
  <c r="CE295" i="2" s="1"/>
  <c r="CE296" i="2" s="1"/>
  <c r="CE297" i="2" s="1"/>
  <c r="CE298" i="2" s="1"/>
  <c r="CE299" i="2" s="1"/>
  <c r="CE300" i="2" s="1"/>
  <c r="CE301" i="2" s="1"/>
  <c r="CE302" i="2" s="1"/>
  <c r="CE303" i="2" s="1"/>
  <c r="CE304" i="2" s="1"/>
  <c r="CE305" i="2" s="1"/>
  <c r="CE306" i="2" s="1"/>
  <c r="CE307" i="2" s="1"/>
  <c r="CE308" i="2" s="1"/>
  <c r="CE309" i="2" s="1"/>
  <c r="CE310" i="2" s="1"/>
  <c r="CE311" i="2" s="1"/>
  <c r="CE312" i="2" s="1"/>
  <c r="CE313" i="2" s="1"/>
  <c r="CE314" i="2" s="1"/>
  <c r="CE315" i="2" s="1"/>
  <c r="CE316" i="2" s="1"/>
  <c r="CE317" i="2" s="1"/>
  <c r="CE318" i="2" s="1"/>
  <c r="CE319" i="2" s="1"/>
  <c r="CE320" i="2" s="1"/>
  <c r="CE321" i="2" s="1"/>
  <c r="CE322" i="2" s="1"/>
  <c r="CE323" i="2" s="1"/>
  <c r="CE324" i="2" s="1"/>
  <c r="CE325" i="2" s="1"/>
  <c r="CE326" i="2" s="1"/>
  <c r="CE327" i="2" s="1"/>
  <c r="CE328" i="2" s="1"/>
  <c r="CE329" i="2" s="1"/>
  <c r="CE330" i="2" s="1"/>
  <c r="CE331" i="2" s="1"/>
  <c r="CE332" i="2" s="1"/>
  <c r="CE333" i="2" s="1"/>
  <c r="CE334" i="2" s="1"/>
  <c r="CE335" i="2" s="1"/>
  <c r="CE336" i="2" s="1"/>
  <c r="CE337" i="2" s="1"/>
  <c r="CE338" i="2" s="1"/>
  <c r="CE339" i="2" s="1"/>
  <c r="CE340" i="2" s="1"/>
  <c r="CE341" i="2" s="1"/>
  <c r="CE342" i="2" s="1"/>
  <c r="CE343" i="2" s="1"/>
  <c r="CE344" i="2" s="1"/>
  <c r="CE345" i="2" s="1"/>
  <c r="CE346" i="2" s="1"/>
  <c r="CE347" i="2" s="1"/>
  <c r="CE348" i="2" s="1"/>
  <c r="CE349" i="2" s="1"/>
  <c r="CE350" i="2" s="1"/>
  <c r="CE351" i="2" s="1"/>
  <c r="CE352" i="2" s="1"/>
  <c r="CE353" i="2" s="1"/>
  <c r="CE354" i="2" s="1"/>
  <c r="CE355" i="2" s="1"/>
  <c r="CE356" i="2" s="1"/>
  <c r="CE357" i="2" s="1"/>
  <c r="CE358" i="2" s="1"/>
  <c r="CE359" i="2" s="1"/>
  <c r="CE360" i="2" s="1"/>
  <c r="CE361" i="2" s="1"/>
  <c r="CE362" i="2" s="1"/>
  <c r="CE363" i="2" s="1"/>
  <c r="CE364" i="2" s="1"/>
  <c r="CE365" i="2" s="1"/>
  <c r="CE366" i="2" s="1"/>
  <c r="CE386" i="2"/>
  <c r="CE369" i="2"/>
  <c r="CE370" i="2" s="1"/>
  <c r="CE371" i="2" s="1"/>
  <c r="CE372" i="2" s="1"/>
  <c r="CE373" i="2" s="1"/>
  <c r="CE374" i="2" s="1"/>
  <c r="CE375" i="2" s="1"/>
  <c r="CE376" i="2" s="1"/>
  <c r="CE377" i="2" s="1"/>
  <c r="CE378" i="2" s="1"/>
  <c r="CE379" i="2" s="1"/>
  <c r="CE380" i="2" s="1"/>
  <c r="CE381" i="2" s="1"/>
  <c r="CE382" i="2" s="1"/>
  <c r="CE383" i="2" s="1"/>
  <c r="CE384" i="2" s="1"/>
  <c r="CE142" i="2"/>
  <c r="CE143" i="2"/>
  <c r="CE144" i="2" s="1"/>
  <c r="CE145" i="2" s="1"/>
  <c r="CE146" i="2" s="1"/>
  <c r="CE147" i="2" s="1"/>
  <c r="CE148" i="2" s="1"/>
  <c r="CE149" i="2" s="1"/>
  <c r="CE150" i="2" s="1"/>
  <c r="CE151" i="2" s="1"/>
  <c r="CE152" i="2" s="1"/>
  <c r="CE153" i="2" s="1"/>
  <c r="CE154" i="2" s="1"/>
  <c r="CE155" i="2" s="1"/>
  <c r="CE156" i="2" s="1"/>
  <c r="CE157" i="2" s="1"/>
  <c r="CE158" i="2" s="1"/>
  <c r="CE159" i="2" s="1"/>
  <c r="CE160" i="2" s="1"/>
  <c r="CE161" i="2" s="1"/>
  <c r="CE162" i="2" s="1"/>
  <c r="CE163" i="2" s="1"/>
  <c r="CE164" i="2" s="1"/>
  <c r="CE165" i="2" s="1"/>
  <c r="CE166" i="2" s="1"/>
  <c r="CE167" i="2" s="1"/>
  <c r="CE168" i="2" s="1"/>
  <c r="CE169" i="2" s="1"/>
  <c r="CE170" i="2" s="1"/>
  <c r="CE171" i="2" s="1"/>
  <c r="CE172" i="2" s="1"/>
  <c r="CE173" i="2" s="1"/>
  <c r="CE174" i="2" s="1"/>
  <c r="CE175" i="2" s="1"/>
  <c r="CE176" i="2" s="1"/>
  <c r="CE177" i="2" s="1"/>
  <c r="CE178" i="2" s="1"/>
  <c r="CE179" i="2" s="1"/>
  <c r="CE180" i="2" s="1"/>
  <c r="CE181" i="2" s="1"/>
  <c r="CE182" i="2" s="1"/>
  <c r="CE183" i="2" s="1"/>
  <c r="CE184" i="2" s="1"/>
  <c r="CE185" i="2" s="1"/>
  <c r="CE186" i="2" s="1"/>
  <c r="CE187" i="2" s="1"/>
  <c r="CE188" i="2" s="1"/>
  <c r="CE189" i="2" s="1"/>
  <c r="CE190" i="2" s="1"/>
  <c r="CE191" i="2" s="1"/>
  <c r="CE192" i="2" s="1"/>
  <c r="CE193" i="2" s="1"/>
  <c r="CE194" i="2" s="1"/>
  <c r="CE195" i="2" s="1"/>
  <c r="CE196" i="2" s="1"/>
  <c r="CE197" i="2" s="1"/>
  <c r="CE198" i="2" s="1"/>
  <c r="CE199" i="2" s="1"/>
  <c r="CE200" i="2" s="1"/>
  <c r="CE201" i="2" s="1"/>
  <c r="CE202" i="2" s="1"/>
  <c r="CE203" i="2" s="1"/>
  <c r="CE204" i="2" s="1"/>
  <c r="CE205" i="2" s="1"/>
  <c r="CE206" i="2" s="1"/>
  <c r="CE207" i="2" s="1"/>
  <c r="CE208" i="2" s="1"/>
  <c r="CE209" i="2" s="1"/>
  <c r="CE210" i="2" s="1"/>
  <c r="CE211" i="2" s="1"/>
  <c r="CE212" i="2" s="1"/>
  <c r="CE213" i="2" s="1"/>
  <c r="CE214" i="2" s="1"/>
  <c r="CE215" i="2" s="1"/>
  <c r="CE216" i="2" s="1"/>
  <c r="CE217" i="2" s="1"/>
  <c r="CE218" i="2" s="1"/>
  <c r="CE219" i="2" s="1"/>
  <c r="CE220" i="2" s="1"/>
  <c r="CE221" i="2" s="1"/>
  <c r="CE222" i="2" s="1"/>
  <c r="CE223" i="2" s="1"/>
  <c r="CE224" i="2" s="1"/>
  <c r="CE225" i="2" s="1"/>
  <c r="CE226" i="2" s="1"/>
  <c r="CE227" i="2" s="1"/>
  <c r="CE228" i="2" s="1"/>
  <c r="CE229" i="2" s="1"/>
  <c r="CE230" i="2" s="1"/>
  <c r="CE231" i="2" s="1"/>
  <c r="CE232" i="2" s="1"/>
  <c r="CE233" i="2" s="1"/>
  <c r="CE234" i="2" s="1"/>
  <c r="CE235" i="2" s="1"/>
  <c r="CE236" i="2" s="1"/>
  <c r="CE237" i="2" s="1"/>
  <c r="CE238" i="2" s="1"/>
  <c r="CE239" i="2" s="1"/>
  <c r="CE240" i="2" s="1"/>
  <c r="CE241" i="2" s="1"/>
  <c r="CE242" i="2" s="1"/>
  <c r="CE243" i="2" s="1"/>
  <c r="CE244" i="2" s="1"/>
  <c r="CE110" i="7"/>
  <c r="CE98" i="7"/>
  <c r="CE93" i="7"/>
  <c r="CE47" i="7"/>
  <c r="CE105" i="7"/>
  <c r="CA69" i="2" l="1"/>
  <c r="CA55" i="2"/>
  <c r="CA38" i="2"/>
  <c r="CA23" i="2"/>
  <c r="CA29" i="2"/>
  <c r="CA3" i="2"/>
  <c r="CA54" i="2"/>
  <c r="CA61" i="2"/>
  <c r="CA25" i="2"/>
  <c r="CA53" i="2"/>
  <c r="CA44" i="2"/>
  <c r="CA40" i="2"/>
  <c r="CA41" i="2"/>
  <c r="CA47" i="2"/>
  <c r="CA62" i="2"/>
  <c r="CA57" i="2"/>
  <c r="CA51" i="2"/>
  <c r="CA58" i="2"/>
  <c r="CA66" i="2"/>
  <c r="CA49" i="2"/>
  <c r="CA26" i="2"/>
  <c r="CA34" i="2"/>
  <c r="CA21" i="2"/>
  <c r="CA43" i="2"/>
  <c r="CA35" i="2"/>
  <c r="CA33" i="2"/>
  <c r="CA36" i="2"/>
  <c r="CA18" i="2"/>
  <c r="CA13" i="2"/>
  <c r="CA7" i="2"/>
  <c r="CA56" i="2"/>
  <c r="CA27" i="2"/>
  <c r="CA32" i="2"/>
  <c r="CA22" i="2"/>
  <c r="CA28" i="2"/>
  <c r="CA30" i="2"/>
  <c r="CA20" i="2"/>
  <c r="BZ69" i="2"/>
  <c r="BZ55" i="2"/>
  <c r="BZ38" i="2"/>
  <c r="BZ23" i="2"/>
  <c r="BZ29" i="2"/>
  <c r="BZ3" i="2"/>
  <c r="BZ54" i="2"/>
  <c r="BZ61" i="2"/>
  <c r="BZ25" i="2"/>
  <c r="BZ53" i="2"/>
  <c r="BZ44" i="2"/>
  <c r="BZ40" i="2"/>
  <c r="BZ41" i="2"/>
  <c r="BZ47" i="2"/>
  <c r="BZ62" i="2"/>
  <c r="BZ57" i="2"/>
  <c r="BZ51" i="2"/>
  <c r="BZ58" i="2"/>
  <c r="BZ66" i="2"/>
  <c r="BZ49" i="2"/>
  <c r="BZ26" i="2"/>
  <c r="BZ34" i="2"/>
  <c r="BZ21" i="2"/>
  <c r="BZ43" i="2"/>
  <c r="BZ35" i="2"/>
  <c r="BZ33" i="2"/>
  <c r="BZ36" i="2"/>
  <c r="BZ18" i="2"/>
  <c r="BZ13" i="2"/>
  <c r="BZ7" i="2"/>
  <c r="BZ56" i="2"/>
  <c r="BZ27" i="2"/>
  <c r="BZ32" i="2"/>
  <c r="BZ22" i="2"/>
  <c r="BZ28" i="2"/>
  <c r="BZ30" i="2"/>
  <c r="BZ20" i="2"/>
  <c r="BY20" i="2"/>
  <c r="BX20" i="2"/>
  <c r="CC20" i="2" s="1"/>
  <c r="BW20" i="2"/>
  <c r="BY30" i="2"/>
  <c r="BX30" i="2"/>
  <c r="CC30" i="2" s="1"/>
  <c r="BW30" i="2"/>
  <c r="BY28" i="2"/>
  <c r="BX28" i="2"/>
  <c r="CC28" i="2" s="1"/>
  <c r="BW28" i="2"/>
  <c r="BY22" i="2"/>
  <c r="BX22" i="2"/>
  <c r="CC22" i="2" s="1"/>
  <c r="BW22" i="2"/>
  <c r="BY32" i="2"/>
  <c r="BX32" i="2"/>
  <c r="CC32" i="2" s="1"/>
  <c r="BW32" i="2"/>
  <c r="BY27" i="2"/>
  <c r="BX27" i="2"/>
  <c r="CC27" i="2" s="1"/>
  <c r="BW27" i="2"/>
  <c r="BY56" i="2"/>
  <c r="BX56" i="2"/>
  <c r="CC56" i="2" s="1"/>
  <c r="BW56" i="2"/>
  <c r="BY7" i="2"/>
  <c r="BX7" i="2"/>
  <c r="CC7" i="2" s="1"/>
  <c r="BW7" i="2"/>
  <c r="BY13" i="2"/>
  <c r="BX13" i="2"/>
  <c r="CC13" i="2" s="1"/>
  <c r="BW13" i="2"/>
  <c r="BY18" i="2"/>
  <c r="BX18" i="2"/>
  <c r="CC18" i="2" s="1"/>
  <c r="BW18" i="2"/>
  <c r="BY36" i="2"/>
  <c r="BX36" i="2"/>
  <c r="CC36" i="2" s="1"/>
  <c r="BW36" i="2"/>
  <c r="BY33" i="2"/>
  <c r="BX33" i="2"/>
  <c r="CC33" i="2" s="1"/>
  <c r="BW33" i="2"/>
  <c r="BY35" i="2"/>
  <c r="BX35" i="2"/>
  <c r="CC35" i="2" s="1"/>
  <c r="BW35" i="2"/>
  <c r="BY43" i="2"/>
  <c r="BX43" i="2"/>
  <c r="CC43" i="2" s="1"/>
  <c r="BW43" i="2"/>
  <c r="BY21" i="2"/>
  <c r="BX21" i="2"/>
  <c r="CC21" i="2" s="1"/>
  <c r="BW21" i="2"/>
  <c r="BY34" i="2"/>
  <c r="BX34" i="2"/>
  <c r="CC34" i="2" s="1"/>
  <c r="BW34" i="2"/>
  <c r="BY26" i="2"/>
  <c r="BX26" i="2"/>
  <c r="CC26" i="2" s="1"/>
  <c r="BW26" i="2"/>
  <c r="BY49" i="2"/>
  <c r="BX49" i="2"/>
  <c r="CC49" i="2" s="1"/>
  <c r="BW49" i="2"/>
  <c r="BY66" i="2"/>
  <c r="BX66" i="2"/>
  <c r="CC66" i="2" s="1"/>
  <c r="BW66" i="2"/>
  <c r="BY58" i="2"/>
  <c r="BX58" i="2"/>
  <c r="CC58" i="2" s="1"/>
  <c r="BW58" i="2"/>
  <c r="BY51" i="2"/>
  <c r="BX51" i="2"/>
  <c r="CC51" i="2" s="1"/>
  <c r="BW51" i="2"/>
  <c r="BY57" i="2"/>
  <c r="BX57" i="2"/>
  <c r="CC57" i="2" s="1"/>
  <c r="BW57" i="2"/>
  <c r="BY62" i="2"/>
  <c r="BX62" i="2"/>
  <c r="CC62" i="2" s="1"/>
  <c r="BW62" i="2"/>
  <c r="BY47" i="2"/>
  <c r="BX47" i="2"/>
  <c r="CC47" i="2" s="1"/>
  <c r="BW47" i="2"/>
  <c r="BY41" i="2"/>
  <c r="BX41" i="2"/>
  <c r="CC41" i="2" s="1"/>
  <c r="BW41" i="2"/>
  <c r="BY40" i="2"/>
  <c r="BX40" i="2"/>
  <c r="CC40" i="2" s="1"/>
  <c r="BW40" i="2"/>
  <c r="BY44" i="2"/>
  <c r="BX44" i="2"/>
  <c r="CC44" i="2" s="1"/>
  <c r="BW44" i="2"/>
  <c r="BY53" i="2"/>
  <c r="BX53" i="2"/>
  <c r="CC53" i="2" s="1"/>
  <c r="BW53" i="2"/>
  <c r="BY25" i="2"/>
  <c r="BX25" i="2"/>
  <c r="CC25" i="2" s="1"/>
  <c r="BW25" i="2"/>
  <c r="BY61" i="2"/>
  <c r="BX61" i="2"/>
  <c r="CC61" i="2" s="1"/>
  <c r="BW61" i="2"/>
  <c r="BY54" i="2"/>
  <c r="BX54" i="2"/>
  <c r="CC54" i="2" s="1"/>
  <c r="BW54" i="2"/>
  <c r="BY3" i="2"/>
  <c r="BX3" i="2"/>
  <c r="CC3" i="2" s="1"/>
  <c r="CE3" i="2" s="1"/>
  <c r="CE4" i="2" s="1"/>
  <c r="CE5" i="2" s="1"/>
  <c r="CE6" i="2" s="1"/>
  <c r="CE7" i="2" s="1"/>
  <c r="CE8" i="2" s="1"/>
  <c r="CE9" i="2" s="1"/>
  <c r="CE10" i="2" s="1"/>
  <c r="CE11" i="2" s="1"/>
  <c r="CE12" i="2" s="1"/>
  <c r="CE13" i="2" s="1"/>
  <c r="CE14" i="2" s="1"/>
  <c r="CE15" i="2" s="1"/>
  <c r="CE16" i="2" s="1"/>
  <c r="CE17" i="2" s="1"/>
  <c r="BW3" i="2"/>
  <c r="BY29" i="2"/>
  <c r="BX29" i="2"/>
  <c r="CC29" i="2" s="1"/>
  <c r="BW29" i="2"/>
  <c r="BY23" i="2"/>
  <c r="BX23" i="2"/>
  <c r="CC23" i="2" s="1"/>
  <c r="BW23" i="2"/>
  <c r="BY38" i="2"/>
  <c r="BX38" i="2"/>
  <c r="CC38" i="2" s="1"/>
  <c r="BW38" i="2"/>
  <c r="BY55" i="2"/>
  <c r="BX55" i="2"/>
  <c r="CC55" i="2" s="1"/>
  <c r="BW55" i="2"/>
  <c r="BY69" i="2"/>
  <c r="BX69" i="2"/>
  <c r="CC69" i="2" s="1"/>
  <c r="BW69" i="2"/>
  <c r="CE44" i="2" l="1"/>
  <c r="CE45" i="2" s="1"/>
  <c r="CE46" i="2" s="1"/>
  <c r="CE47" i="2" s="1"/>
  <c r="CE48" i="2" s="1"/>
  <c r="CE49" i="2" s="1"/>
  <c r="CE50" i="2" s="1"/>
  <c r="CE51" i="2" s="1"/>
  <c r="CE52" i="2" s="1"/>
  <c r="CE53" i="2" s="1"/>
  <c r="CE54" i="2" s="1"/>
  <c r="CE55" i="2" s="1"/>
  <c r="CE56" i="2" s="1"/>
  <c r="CE57" i="2" s="1"/>
  <c r="CE58" i="2" s="1"/>
  <c r="CE59" i="2" s="1"/>
  <c r="CE60" i="2" s="1"/>
  <c r="CE61" i="2" s="1"/>
  <c r="CE62" i="2" s="1"/>
  <c r="CE63" i="2" s="1"/>
  <c r="CE64" i="2" s="1"/>
  <c r="CE65" i="2" s="1"/>
  <c r="CE66" i="2" s="1"/>
  <c r="CE67" i="2" s="1"/>
  <c r="CE68" i="2" s="1"/>
  <c r="CE18" i="2"/>
  <c r="CE19" i="2" s="1"/>
  <c r="CE20" i="2" s="1"/>
  <c r="CE21" i="2" s="1"/>
  <c r="CE69" i="2"/>
  <c r="CE70" i="2"/>
  <c r="CE71" i="2" s="1"/>
  <c r="CE72" i="2" s="1"/>
  <c r="CE73" i="2" s="1"/>
  <c r="CE74" i="2" s="1"/>
  <c r="CE75" i="2" s="1"/>
  <c r="CE76" i="2" s="1"/>
  <c r="CE77" i="2" s="1"/>
  <c r="CE78" i="2" s="1"/>
  <c r="CE79" i="2" s="1"/>
  <c r="CE80" i="2" s="1"/>
  <c r="CE81" i="2" s="1"/>
  <c r="CE82" i="2" s="1"/>
  <c r="CE83" i="2" s="1"/>
  <c r="CE84" i="2" s="1"/>
  <c r="CE85" i="2" s="1"/>
  <c r="CE86" i="2" s="1"/>
  <c r="CE87" i="2" s="1"/>
  <c r="CE88" i="2" s="1"/>
  <c r="CE89" i="2" s="1"/>
  <c r="CE90" i="2" s="1"/>
  <c r="CE91" i="2" s="1"/>
  <c r="CE92" i="2" s="1"/>
  <c r="CE93" i="2" s="1"/>
  <c r="CE94" i="2" s="1"/>
  <c r="CE95" i="2" s="1"/>
  <c r="CE96" i="2" s="1"/>
  <c r="CE97" i="2" s="1"/>
  <c r="CE98" i="2" s="1"/>
  <c r="CE99" i="2" s="1"/>
  <c r="CE100" i="2" s="1"/>
  <c r="CE101" i="2" s="1"/>
  <c r="CE102" i="2" s="1"/>
  <c r="CE103" i="2" s="1"/>
  <c r="CE104" i="2" s="1"/>
  <c r="CE105" i="2" s="1"/>
  <c r="CE106" i="2" s="1"/>
  <c r="CE107" i="2" s="1"/>
  <c r="CE108" i="2" s="1"/>
  <c r="CE109" i="2" s="1"/>
  <c r="CE110" i="2" s="1"/>
  <c r="CE111" i="2" s="1"/>
  <c r="CE112" i="2" s="1"/>
  <c r="CE113" i="2" s="1"/>
  <c r="CE114" i="2" s="1"/>
  <c r="CE115" i="2" s="1"/>
  <c r="CE116" i="2" s="1"/>
  <c r="CE117" i="2" s="1"/>
  <c r="CE118" i="2" s="1"/>
  <c r="CE119" i="2" s="1"/>
  <c r="CE120" i="2" s="1"/>
  <c r="CE121" i="2" s="1"/>
  <c r="CE122" i="2" s="1"/>
  <c r="CE123" i="2" s="1"/>
  <c r="CE124" i="2" s="1"/>
  <c r="CE125" i="2" s="1"/>
  <c r="CE126" i="2" s="1"/>
  <c r="CE127" i="2" s="1"/>
  <c r="CE128" i="2" s="1"/>
  <c r="CE129" i="2" s="1"/>
  <c r="CE130" i="2" s="1"/>
  <c r="CE131" i="2" s="1"/>
  <c r="CE132" i="2" s="1"/>
  <c r="CE133" i="2" s="1"/>
  <c r="CE134" i="2" s="1"/>
  <c r="CE135" i="2" s="1"/>
  <c r="CE136" i="2" s="1"/>
  <c r="CE137" i="2" s="1"/>
  <c r="CE138" i="2" s="1"/>
  <c r="CE139" i="2" s="1"/>
  <c r="CE140" i="2" s="1"/>
  <c r="CE141" i="2" s="1"/>
  <c r="CE22" i="2"/>
  <c r="CE23" i="2" s="1"/>
  <c r="CE24" i="2" s="1"/>
  <c r="CE25" i="2" s="1"/>
  <c r="CE26" i="2" s="1"/>
  <c r="CE27" i="2" s="1"/>
  <c r="CE28" i="2" s="1"/>
  <c r="CE29" i="2" s="1"/>
  <c r="CE30" i="2" s="1"/>
  <c r="CE31" i="2" s="1"/>
  <c r="CE32" i="2" s="1"/>
  <c r="CE33" i="2" s="1"/>
  <c r="CE34" i="2" s="1"/>
  <c r="CE35" i="2" s="1"/>
  <c r="CE36" i="2" s="1"/>
  <c r="CE37" i="2" s="1"/>
  <c r="CE38" i="2" s="1"/>
  <c r="CE39" i="2" s="1"/>
  <c r="CE40" i="2" s="1"/>
  <c r="CE41" i="2" s="1"/>
  <c r="CE42" i="2" s="1"/>
  <c r="CE43" i="2" s="1"/>
  <c r="CE109" i="7"/>
  <c r="CE46" i="7"/>
  <c r="CE51" i="7"/>
  <c r="CE52" i="7" s="1"/>
  <c r="CE53" i="7" s="1"/>
  <c r="CE56" i="7"/>
  <c r="CE107" i="7" s="1"/>
  <c r="CE85" i="7"/>
  <c r="CE42" i="7"/>
  <c r="CE43" i="7" s="1"/>
  <c r="CE44" i="7" s="1"/>
  <c r="CE63" i="7"/>
  <c r="CE64" i="7" s="1"/>
  <c r="CE67" i="7" s="1"/>
  <c r="CE111" i="7"/>
  <c r="CE80" i="7" s="1"/>
  <c r="CE70" i="7"/>
  <c r="CE78" i="7"/>
  <c r="CE79" i="7" s="1"/>
  <c r="CE114" i="7" s="1"/>
  <c r="CE23" i="7"/>
  <c r="CE38" i="7"/>
  <c r="CE39" i="7" s="1"/>
  <c r="CE26" i="7"/>
  <c r="CE76" i="7"/>
  <c r="CE66" i="7"/>
  <c r="CE96" i="7" s="1"/>
  <c r="CE99" i="7" s="1"/>
  <c r="CE87" i="7" s="1"/>
  <c r="CE68" i="7"/>
  <c r="CE62" i="7"/>
  <c r="CE84" i="7"/>
  <c r="CE45" i="7"/>
  <c r="CE54" i="7"/>
  <c r="CE55" i="7" s="1"/>
  <c r="CE108" i="7"/>
  <c r="CE41" i="7"/>
  <c r="CE20" i="7"/>
  <c r="CE22" i="7"/>
  <c r="CE6" i="7"/>
  <c r="CE7" i="7" s="1"/>
  <c r="CE8" i="7" s="1"/>
  <c r="CE9" i="7" s="1"/>
  <c r="CE112" i="7" l="1"/>
  <c r="CE60" i="7"/>
  <c r="CE77" i="7"/>
  <c r="CE59" i="7"/>
  <c r="CE27" i="7"/>
  <c r="CE25" i="7"/>
  <c r="CE40" i="7"/>
  <c r="CE57" i="7"/>
  <c r="CE58" i="7"/>
  <c r="CE97" i="7"/>
  <c r="CE61" i="7" l="1"/>
  <c r="CE69" i="7" s="1"/>
  <c r="CE71" i="7" s="1"/>
  <c r="CE72" i="7" s="1"/>
  <c r="CE73" i="7" s="1"/>
  <c r="CE74" i="7" s="1"/>
  <c r="CE75" i="7" s="1"/>
  <c r="CE113" i="7"/>
  <c r="CE82" i="7"/>
  <c r="CE10" i="7" l="1"/>
  <c r="CE11" i="7" s="1"/>
  <c r="CE12" i="7" s="1"/>
  <c r="CE13" i="7" s="1"/>
  <c r="CE14" i="7" s="1"/>
  <c r="CE2" i="7"/>
  <c r="CE3" i="7" s="1"/>
  <c r="CE21" i="7"/>
  <c r="CE86" i="7"/>
  <c r="CE94" i="7"/>
  <c r="CE88" i="7"/>
  <c r="CE89" i="7" s="1"/>
  <c r="CE90" i="7" s="1"/>
  <c r="CE91" i="7" s="1"/>
  <c r="CE92" i="7" s="1"/>
  <c r="CE35" i="7"/>
  <c r="CE36" i="7" s="1"/>
  <c r="CE37" i="7" s="1"/>
  <c r="CE106" i="7"/>
  <c r="CE95" i="7"/>
  <c r="CE102" i="7"/>
  <c r="CE103" i="7" s="1"/>
  <c r="CE104" i="7" s="1"/>
  <c r="CE33" i="7"/>
  <c r="CE34" i="7" s="1"/>
  <c r="CE49" i="7"/>
  <c r="CE50" i="7" s="1"/>
  <c r="CE81" i="7"/>
  <c r="CE24" i="7"/>
  <c r="CE48" i="7"/>
  <c r="CE28" i="7"/>
  <c r="CE29" i="7" s="1"/>
  <c r="CE30" i="7" s="1"/>
  <c r="CE31" i="7" s="1"/>
  <c r="CE32" i="7" s="1"/>
  <c r="CE115" i="7"/>
  <c r="CE83" i="7"/>
  <c r="CE100" i="7"/>
  <c r="CE101" i="7"/>
  <c r="CE18" i="7"/>
  <c r="CE19" i="7" s="1"/>
  <c r="CE15" i="7" l="1"/>
  <c r="CE16" i="7" s="1"/>
  <c r="CE17" i="7" s="1"/>
  <c r="CE4" i="7"/>
  <c r="CE5" i="7" s="1"/>
</calcChain>
</file>

<file path=xl/sharedStrings.xml><?xml version="1.0" encoding="utf-8"?>
<sst xmlns="http://schemas.openxmlformats.org/spreadsheetml/2006/main" count="16873" uniqueCount="6095">
  <si>
    <t>Publication Stage</t>
  </si>
  <si>
    <t>published</t>
  </si>
  <si>
    <t>ArtsWA | Washington State Arts Commission, Art in Public Places program</t>
  </si>
  <si>
    <t>Open Data Commons Attribution License</t>
  </si>
  <si>
    <t>Alysa Kipersztok</t>
  </si>
  <si>
    <t>Brodie Cox, WDFW</t>
  </si>
  <si>
    <t>Annual</t>
  </si>
  <si>
    <t>Public Domain</t>
  </si>
  <si>
    <t>Amelia Min-Venditti</t>
  </si>
  <si>
    <t>CenturyLink</t>
  </si>
  <si>
    <t>Annual (Spring)</t>
  </si>
  <si>
    <t>Public Domain U.S. Government</t>
  </si>
  <si>
    <t>AMErnst</t>
  </si>
  <si>
    <t>City of Colfax</t>
  </si>
  <si>
    <t>annually</t>
  </si>
  <si>
    <t>dataset</t>
  </si>
  <si>
    <t>See Terms of Use</t>
  </si>
  <si>
    <t>Andrew Weller</t>
  </si>
  <si>
    <t>City of Colfax, Washington</t>
  </si>
  <si>
    <t>as needed</t>
  </si>
  <si>
    <t>ApoorvaD</t>
  </si>
  <si>
    <t>Department of Corrections</t>
  </si>
  <si>
    <t xml:space="preserve">Biannually </t>
  </si>
  <si>
    <t>ashley cabibbo</t>
  </si>
  <si>
    <t>Department of Ecology</t>
  </si>
  <si>
    <t>Biennially</t>
  </si>
  <si>
    <t>bahu461@ecy.wa.gov</t>
  </si>
  <si>
    <t>Department of Ecology, Environmental Assessment Program</t>
  </si>
  <si>
    <t>Daily</t>
  </si>
  <si>
    <t>bao</t>
  </si>
  <si>
    <t>Department of Enterprise Services</t>
  </si>
  <si>
    <t>Even years as part of the State of the Salmon in Watersheds biennial report.</t>
  </si>
  <si>
    <t>Barney, Phyllis (DOH)</t>
  </si>
  <si>
    <t>Department of Health</t>
  </si>
  <si>
    <t>every two years</t>
  </si>
  <si>
    <t>Bridget Mason</t>
  </si>
  <si>
    <t>Department of Licensing</t>
  </si>
  <si>
    <t>Every two years.</t>
  </si>
  <si>
    <t>Brodie Cox</t>
  </si>
  <si>
    <t>Department of the Ecology River and Stream Ambient Monitoring Program</t>
  </si>
  <si>
    <t>irregular</t>
  </si>
  <si>
    <t>c_krider</t>
  </si>
  <si>
    <t>DES - Enterprise Reporting Services</t>
  </si>
  <si>
    <t>L&amp;I Contractor Insurance Data is updated thee times per day: 8:00 a.m., 12:15 p.m., 5:15 p.m.</t>
  </si>
  <si>
    <t>Cameron McGee</t>
  </si>
  <si>
    <t>DOH</t>
  </si>
  <si>
    <t>Monthly</t>
  </si>
  <si>
    <t>Camille St. Onge</t>
  </si>
  <si>
    <t>DSHS Juvenile Justice</t>
  </si>
  <si>
    <t>occasional</t>
  </si>
  <si>
    <t>Climate Policy Section</t>
  </si>
  <si>
    <t>occasionally</t>
  </si>
  <si>
    <t>collyard</t>
  </si>
  <si>
    <t>Ecy TCP</t>
  </si>
  <si>
    <t>Office of Financial Management</t>
  </si>
  <si>
    <t>Dan Saul</t>
  </si>
  <si>
    <t>Education Research &amp; Data Center</t>
  </si>
  <si>
    <t>Once</t>
  </si>
  <si>
    <t>Dan Weston</t>
  </si>
  <si>
    <t>Employment Security Department/Labor Market and Economic Analysis (LMEA); U.S. Bureau of Labor Statistics, Current Employment Statistics</t>
  </si>
  <si>
    <t>Once per hour.</t>
  </si>
  <si>
    <t>Data Steward</t>
  </si>
  <si>
    <t>Employment Security Department/LMEA; U.S. Bureau of Labor Statistics, Local Area Unemployment Statistics</t>
  </si>
  <si>
    <t>one-time</t>
  </si>
  <si>
    <t>David Baskett</t>
  </si>
  <si>
    <t>Employment Security Department/Workforce Information and Technology Services (WITS); U.S. Bureau of Labor Statistics, Occupational Employment Statistics (OES)</t>
  </si>
  <si>
    <t>quarterly</t>
  </si>
  <si>
    <t>Dee Peace Ragsdale</t>
  </si>
  <si>
    <t>Enterprise Services</t>
  </si>
  <si>
    <t>semi-annually</t>
  </si>
  <si>
    <t>Department of Early Learning</t>
  </si>
  <si>
    <t>FCC</t>
  </si>
  <si>
    <t>TBD</t>
  </si>
  <si>
    <t>Department of Health Open Data</t>
  </si>
  <si>
    <t>FCC Wireless Competition Bureau</t>
  </si>
  <si>
    <t>Twice Per Year - Next posting will be January 1, 2019 or shortly thereafter.</t>
  </si>
  <si>
    <t>fiscal.wa.gov</t>
  </si>
  <si>
    <t>Weekly</t>
  </si>
  <si>
    <t>Derek Puckett</t>
  </si>
  <si>
    <t>French Wetmore, CFM; French &amp; Associates, Ltd.; 253/753-6811</t>
  </si>
  <si>
    <t>Weekly (TBD)</t>
  </si>
  <si>
    <t>DES-Rebecca Linville</t>
  </si>
  <si>
    <t>glenn.merritt@ecy.wa.gov</t>
  </si>
  <si>
    <t>when data is available</t>
  </si>
  <si>
    <t>Devin Felix</t>
  </si>
  <si>
    <t>Governor's Office for Regulatory Innovation and Assistance</t>
  </si>
  <si>
    <t>when updated data is available</t>
  </si>
  <si>
    <t>DFW - Gallivan, Timothy</t>
  </si>
  <si>
    <t>Governor's Salmon Recovery Office</t>
  </si>
  <si>
    <t>DNR ITD Service Account</t>
  </si>
  <si>
    <t>GSRO</t>
  </si>
  <si>
    <t>DSB-Lockwood, LaDell</t>
  </si>
  <si>
    <t>L &amp; I</t>
  </si>
  <si>
    <t>Eavey, Joanna  (DOH)</t>
  </si>
  <si>
    <t>L&amp;I</t>
  </si>
  <si>
    <t>ECY-Righi, Amanda</t>
  </si>
  <si>
    <t>Labor &amp; Industries</t>
  </si>
  <si>
    <t>ECY-Wesley, Ian</t>
  </si>
  <si>
    <t>LMPA</t>
  </si>
  <si>
    <t>Eliza.Keeley-Arnold@ecy.wa.gov</t>
  </si>
  <si>
    <t>Markus Von Prasue, WA State Department of Ecology's River and Stream Monitoring Program</t>
  </si>
  <si>
    <t>Eric Kraig</t>
  </si>
  <si>
    <t>Markus Von Prause WA Department of Ecology</t>
  </si>
  <si>
    <t>Farren Herron-Thorpe</t>
  </si>
  <si>
    <t>Markus Von Prause, WA State Department of Ecology's River and Stream Monitoring Program</t>
  </si>
  <si>
    <t>Francis, Dan (DOH)</t>
  </si>
  <si>
    <t>NTIA</t>
  </si>
  <si>
    <t>Garnet Osborn</t>
  </si>
  <si>
    <t>OCIO</t>
  </si>
  <si>
    <t>Gauri Chitre</t>
  </si>
  <si>
    <t>Office Of Administrative Hearings</t>
  </si>
  <si>
    <t>Greg Tudor</t>
  </si>
  <si>
    <t>Office of Immunization and Child Profile, Department of Health</t>
  </si>
  <si>
    <t>Gretchen Newman</t>
  </si>
  <si>
    <t>Office of Immunization and Child Profile, WA Department of Health</t>
  </si>
  <si>
    <t>Hayden</t>
  </si>
  <si>
    <t>Office of Juvenile Justice</t>
  </si>
  <si>
    <t>Janae Huber</t>
  </si>
  <si>
    <t>Office of the CIO</t>
  </si>
  <si>
    <t>Jason McKee</t>
  </si>
  <si>
    <t>Office of the Superintendent of Public Instruction (OSPI)</t>
  </si>
  <si>
    <t>Jeff Marti</t>
  </si>
  <si>
    <t>OFM</t>
  </si>
  <si>
    <t>Jennifer Johnson</t>
  </si>
  <si>
    <t>OPDP</t>
  </si>
  <si>
    <t>jeromel</t>
  </si>
  <si>
    <t>Org</t>
  </si>
  <si>
    <t>Jim Shedd</t>
  </si>
  <si>
    <t>Organization</t>
  </si>
  <si>
    <t>Joshua Plaster</t>
  </si>
  <si>
    <t>justinb.ocio</t>
  </si>
  <si>
    <t>Public Disclosure Commission</t>
  </si>
  <si>
    <t>Public Works Board</t>
  </si>
  <si>
    <t>Kennewick School District #17</t>
  </si>
  <si>
    <t>Recovery.gov</t>
  </si>
  <si>
    <t>Krier, Sean M  (DOH)</t>
  </si>
  <si>
    <t>Renae L'Heureux, Washington Department of Health</t>
  </si>
  <si>
    <t>kyle.howlett@ecy.wa.gov</t>
  </si>
  <si>
    <t>SHORELINE SCHOOL DISTRICT CAPITAL PROJECTS</t>
  </si>
  <si>
    <t>Lars Larsson</t>
  </si>
  <si>
    <t>Shoreline School District No. 412</t>
  </si>
  <si>
    <t>Leonard Sherman</t>
  </si>
  <si>
    <t>Source:  Puzzanchera, C., Sladky, A. and Kang, W. (2013).  "Easy Access to Juvenile Populations: 1990-2012."  Online.  Available:  http://www.ojjdp.gov/ojstabb/ezapop/</t>
  </si>
  <si>
    <t>L'Heureux, Renae (DOH)</t>
  </si>
  <si>
    <t>State Agencies</t>
  </si>
  <si>
    <t>Marcus Briscoe</t>
  </si>
  <si>
    <t>State of Washington Department of Ecology</t>
  </si>
  <si>
    <t>Markus.Von Prause@ecy.wa.gov</t>
  </si>
  <si>
    <t>State of Washington Office of Financial Management / Statistical Analysis Center</t>
  </si>
  <si>
    <t>MatthewMontana</t>
  </si>
  <si>
    <t>State of Washington Office of the CIO</t>
  </si>
  <si>
    <t>max.pham</t>
  </si>
  <si>
    <t>The Washington State Department of Ecology</t>
  </si>
  <si>
    <t>Meeta Pandit</t>
  </si>
  <si>
    <t>Toxics Cleanup Program : Washington Department of Ecology</t>
  </si>
  <si>
    <t>Mike Rizzitiello</t>
  </si>
  <si>
    <t>Toxics Cleanup Program, Washington Department of Ecology</t>
  </si>
  <si>
    <t>United States Department of Labor</t>
  </si>
  <si>
    <t>Miles Neale</t>
  </si>
  <si>
    <t>Universal Service Administrative Co</t>
  </si>
  <si>
    <t>Nat Kale</t>
  </si>
  <si>
    <t>US Dept of Education</t>
  </si>
  <si>
    <t>Nithya</t>
  </si>
  <si>
    <t>USAC</t>
  </si>
  <si>
    <t>OCIO-Will Saunders</t>
  </si>
  <si>
    <t>WA - ESD - LMEA</t>
  </si>
  <si>
    <t>ORIA - McNabb, Michael</t>
  </si>
  <si>
    <t>Wa Department of Ecology</t>
  </si>
  <si>
    <t>OSPI Data</t>
  </si>
  <si>
    <t>WA Department of Ecology River and Stream Monitoring</t>
  </si>
  <si>
    <t>Wa Department of Ecology River and Stream Monitoring Program</t>
  </si>
  <si>
    <t>Ray Cheng</t>
  </si>
  <si>
    <t>WA Department of Ecology River and Stream Monitroing Program</t>
  </si>
  <si>
    <t>RLeisinger</t>
  </si>
  <si>
    <t>Wa Department of Health, Office of Immunization and Child Profile</t>
  </si>
  <si>
    <t>Robert Haglund</t>
  </si>
  <si>
    <t>WA Department of Health, Office of Immunziation and Child Profile</t>
  </si>
  <si>
    <t>Rodney</t>
  </si>
  <si>
    <t>WA Dept of Natural Resources</t>
  </si>
  <si>
    <t>Ross Cowman</t>
  </si>
  <si>
    <t>WA Dept. of Ecology</t>
  </si>
  <si>
    <t>Rupert Wild</t>
  </si>
  <si>
    <t>WA OCIO</t>
  </si>
  <si>
    <t>ryan.leisinger</t>
  </si>
  <si>
    <t>WA State Accessibility Champion</t>
  </si>
  <si>
    <t>Scott</t>
  </si>
  <si>
    <t>WA State Department of Commerce</t>
  </si>
  <si>
    <t>sdsm</t>
  </si>
  <si>
    <t>WA State Department of Health</t>
  </si>
  <si>
    <t>Stuart Gano</t>
  </si>
  <si>
    <t>WA State Department of Labor &amp; Industries</t>
  </si>
  <si>
    <t>Tammy Osborn</t>
  </si>
  <si>
    <t>WA State Dept of Ecology</t>
  </si>
  <si>
    <t>Thomas Kimpel</t>
  </si>
  <si>
    <t>WA State Dept. of Ecology</t>
  </si>
  <si>
    <t>Tim Lewis</t>
  </si>
  <si>
    <t>WA State Recreation and Conservation Office</t>
  </si>
  <si>
    <t>Tom Leonard</t>
  </si>
  <si>
    <t>WA-DOH</t>
  </si>
  <si>
    <t>Toxics Cleanup Program</t>
  </si>
  <si>
    <t>Wahington State Board of Accountancy</t>
  </si>
  <si>
    <t>Valerie Peterman</t>
  </si>
  <si>
    <t>Washingotn State Department of Ecology</t>
  </si>
  <si>
    <t>VARUNA</t>
  </si>
  <si>
    <t>Washington Department of Ecolgoy</t>
  </si>
  <si>
    <t>Vijay Bala</t>
  </si>
  <si>
    <t>Washington Department of Ecology</t>
  </si>
  <si>
    <t>WA PMP</t>
  </si>
  <si>
    <t>Washington Public Disclosure Commission</t>
  </si>
  <si>
    <t>Washington Department of Ecology, Environmental Assessment Program</t>
  </si>
  <si>
    <t>WDFW Data</t>
  </si>
  <si>
    <t>Washington Department of Fish and Wildlife</t>
  </si>
  <si>
    <t>Wei Yen</t>
  </si>
  <si>
    <t>Washington Geological Survey</t>
  </si>
  <si>
    <t>William Falling</t>
  </si>
  <si>
    <t>Washington office of the Insurance Commissioner</t>
  </si>
  <si>
    <t>WSAC</t>
  </si>
  <si>
    <t>Washington Recreation and Conservation Office</t>
  </si>
  <si>
    <t>WSAC_Chadd</t>
  </si>
  <si>
    <t>Washington State</t>
  </si>
  <si>
    <t>WSDOT - Data Resource Management</t>
  </si>
  <si>
    <t>Washington State Arts Commission</t>
  </si>
  <si>
    <t>Young, Marvin (ATG)</t>
  </si>
  <si>
    <t>Washington State Arts Commission (ArtsWA)</t>
  </si>
  <si>
    <t>Washington State Arts Commission, Art in Public Places program</t>
  </si>
  <si>
    <t>Washington State Attorney General's Office</t>
  </si>
  <si>
    <t>Washington State Attorney General's Office Consumer Protection Division</t>
  </si>
  <si>
    <t>Washington State Board of Accountancy</t>
  </si>
  <si>
    <t>Washington State Broadband Office</t>
  </si>
  <si>
    <t>Washington State Department of Children, Youth, and Families</t>
  </si>
  <si>
    <t>Washington State Department of Commerce</t>
  </si>
  <si>
    <t>Washington State Department of Ecology</t>
  </si>
  <si>
    <t>Washington State Department of Ecology, Environmental Assessment Program</t>
  </si>
  <si>
    <t>Washington State Department of Fish and Wildlife</t>
  </si>
  <si>
    <t>Washington State Department of Health</t>
  </si>
  <si>
    <t>Washington State Department of Labor &amp; Industries</t>
  </si>
  <si>
    <t>Washington State Department Of Licensing</t>
  </si>
  <si>
    <t>Washington State Department of Services for the Blind</t>
  </si>
  <si>
    <t>Washington State Employment Security Department</t>
  </si>
  <si>
    <t>Washington State Office of Financial Management, Forecasting and Research Division</t>
  </si>
  <si>
    <t>Washington State Office of Financial Management, Forecasting Division</t>
  </si>
  <si>
    <t>Washington State Public Disclosure Commission</t>
  </si>
  <si>
    <t>Washington State Recreation and Conservation Office (WA RCO)</t>
  </si>
  <si>
    <t>Washington Student Achievement Council</t>
  </si>
  <si>
    <t>Waste 2 Resources</t>
  </si>
  <si>
    <t>WaTech</t>
  </si>
  <si>
    <t>WaTech (OCIO)</t>
  </si>
  <si>
    <t>WDFW</t>
  </si>
  <si>
    <t>WDFW HEAT Unit</t>
  </si>
  <si>
    <t>WDFW, Brodie Cox</t>
  </si>
  <si>
    <t>Wei Yen, Washington State Office of Financial Management</t>
  </si>
  <si>
    <t>WSDOT</t>
  </si>
  <si>
    <t>URL</t>
  </si>
  <si>
    <t>U ID</t>
  </si>
  <si>
    <t>Public</t>
  </si>
  <si>
    <t>Derived View</t>
  </si>
  <si>
    <t>Parent UID</t>
  </si>
  <si>
    <t>Domain</t>
  </si>
  <si>
    <t>Type</t>
  </si>
  <si>
    <t>Name</t>
  </si>
  <si>
    <t>Description</t>
  </si>
  <si>
    <t>Visits</t>
  </si>
  <si>
    <t>Creation Date Original</t>
  </si>
  <si>
    <t>Last Update Date (data)</t>
  </si>
  <si>
    <t>Creation Year</t>
  </si>
  <si>
    <t>Creation Time</t>
  </si>
  <si>
    <t>Update Year</t>
  </si>
  <si>
    <t>Update Time</t>
  </si>
  <si>
    <t>Category</t>
  </si>
  <si>
    <t>Keywords</t>
  </si>
  <si>
    <t>Downloads</t>
  </si>
  <si>
    <t>Owner</t>
  </si>
  <si>
    <t>Contact Email</t>
  </si>
  <si>
    <t>License</t>
  </si>
  <si>
    <t>Published Version Name</t>
  </si>
  <si>
    <t>Published Version UID</t>
  </si>
  <si>
    <t>data_provided_by</t>
  </si>
  <si>
    <t>Period of Time</t>
  </si>
  <si>
    <t>Publishing Department</t>
  </si>
  <si>
    <t>routing_approval</t>
  </si>
  <si>
    <t>api_endpoint</t>
  </si>
  <si>
    <t>Posting Frequency</t>
  </si>
  <si>
    <t>source_link</t>
  </si>
  <si>
    <t>owner_uid</t>
  </si>
  <si>
    <t>View Moderation Status</t>
  </si>
  <si>
    <t>provenance</t>
  </si>
  <si>
    <t>capabilities</t>
  </si>
  <si>
    <t>supportedQueryFormats</t>
  </si>
  <si>
    <t>htmlPopupType</t>
  </si>
  <si>
    <t>copyrightText</t>
  </si>
  <si>
    <t>geometryType</t>
  </si>
  <si>
    <t>Spatial Reference wkid</t>
  </si>
  <si>
    <t>Source</t>
  </si>
  <si>
    <t>fields</t>
  </si>
  <si>
    <t>displayField</t>
  </si>
  <si>
    <t>Last Update</t>
  </si>
  <si>
    <t>Endpoint</t>
  </si>
  <si>
    <t>Public Access Level</t>
  </si>
  <si>
    <t>Geographic Coverage</t>
  </si>
  <si>
    <t>Unique Identifier</t>
  </si>
  <si>
    <t>Publisher</t>
  </si>
  <si>
    <t>Homepage</t>
  </si>
  <si>
    <t>Theme</t>
  </si>
  <si>
    <t>Issued</t>
  </si>
  <si>
    <t>Contact Name</t>
  </si>
  <si>
    <t>Originator</t>
  </si>
  <si>
    <t>Metadata Language</t>
  </si>
  <si>
    <t>Data Definition</t>
  </si>
  <si>
    <t>Data Frequency</t>
  </si>
  <si>
    <t>Data Source</t>
  </si>
  <si>
    <t>Target Rationale</t>
  </si>
  <si>
    <t>Level of Influence</t>
  </si>
  <si>
    <t>Contact Email (custom)</t>
  </si>
  <si>
    <t>Program Code</t>
  </si>
  <si>
    <t>Contact Point</t>
  </si>
  <si>
    <t>Bureau Code</t>
  </si>
  <si>
    <t>email-domain</t>
  </si>
  <si>
    <t>Saunders-flagged</t>
  </si>
  <si>
    <t>parent-uid-and-uid</t>
  </si>
  <si>
    <t>Year-created</t>
  </si>
  <si>
    <t>Year-updated</t>
  </si>
  <si>
    <t>https://data.wa.gov/d/ebqc-wddc</t>
  </si>
  <si>
    <t>ebqc-wddc</t>
  </si>
  <si>
    <t>data.wa.gov</t>
  </si>
  <si>
    <t>Sources Covered by the Clean Air Rule</t>
  </si>
  <si>
    <t>These 33 sources in Washington are covered under the Clean Air Rule.  This does not include natural gas distributors.</t>
  </si>
  <si>
    <t>10/30/2015 04:17:00 PM +0000</t>
  </si>
  <si>
    <t>11/10/2015 12:17:00 AM +0000</t>
  </si>
  <si>
    <t>Natural Resources &amp; Environment</t>
  </si>
  <si>
    <t>air quality,clean air rule</t>
  </si>
  <si>
    <t>airemissions@ecy.wa.gov</t>
  </si>
  <si>
    <t>https://data.wa.gov/resource/ebqc-wddc.json</t>
  </si>
  <si>
    <t>http://www.ecy.wa.gov/programs/air/airhome.html</t>
  </si>
  <si>
    <t>s6s4-icwb</t>
  </si>
  <si>
    <t>official</t>
  </si>
  <si>
    <t>ecy.wa.gov</t>
  </si>
  <si>
    <t>No</t>
  </si>
  <si>
    <t>wvrf-jdmh</t>
  </si>
  <si>
    <t>Electricity production and carbon dioxide emissions from power plants affected by EPA's Clean Power Plan.  All data is for 2014.</t>
  </si>
  <si>
    <t>10/23/2015 01:51:00 PM +0000</t>
  </si>
  <si>
    <t>carbon dioxide,greenhouse gas,power plant,clean power plan,electricity</t>
  </si>
  <si>
    <t>http://www.ecy.wa.gov/air.html</t>
  </si>
  <si>
    <t>ncri-v6ym</t>
  </si>
  <si>
    <t>10/05/2018 03:02:00 PM +0000</t>
  </si>
  <si>
    <t>WA Department of Ecology</t>
  </si>
  <si>
    <t>All Values in Tons Per Year.  GHG data uses metric tons.  AOP data uses US tons.</t>
  </si>
  <si>
    <t>https://ecology.wa.gov/Air-Climate/</t>
  </si>
  <si>
    <t>https://data.wa.gov/d/wvrf-jdmh</t>
  </si>
  <si>
    <t>Power Plants Affected by EPA's Clean Power Plan</t>
  </si>
  <si>
    <t>10/22/2015 08:05:00 PM +0000</t>
  </si>
  <si>
    <t>https://data.wa.gov/resource/wvrf-jdmh.json</t>
  </si>
  <si>
    <t>Economics</t>
  </si>
  <si>
    <t>commerce.wa.gov</t>
  </si>
  <si>
    <t>Yes</t>
  </si>
  <si>
    <t>https://data.wa.gov/d/5dup-ie9a</t>
  </si>
  <si>
    <t>5dup-ie9a</t>
  </si>
  <si>
    <t>Juvenile Justice Dashboard - Post Secondary Completion</t>
  </si>
  <si>
    <t>05/21/2019 07:34:00 PM +0000</t>
  </si>
  <si>
    <t>05/21/2019 07:36:00 PM +0000</t>
  </si>
  <si>
    <t>Education</t>
  </si>
  <si>
    <t>p20w,longitudinal,juvenile justice</t>
  </si>
  <si>
    <t>andrew.weller@ofm.wa.gov</t>
  </si>
  <si>
    <t>2012-2016</t>
  </si>
  <si>
    <t>https://data.wa.gov/resource/5dup-ie9a.json</t>
  </si>
  <si>
    <t>To protect student privacy, some rows of this dataset are “blurred.”  In these cases, the [Pct] column is null, and the [RedactedPct] column displays a range of percentages.  The actual percentage lands somewhere between the range displayed.</t>
  </si>
  <si>
    <t>See https://erdc.wa.gov/data-dashboards/juvenile-justice-dashboard for more details.</t>
  </si>
  <si>
    <t>https://erdc.wa.gov/data-dashboards/juvenile-justice-dashboard</t>
  </si>
  <si>
    <t>bvsx-y3xv</t>
  </si>
  <si>
    <t>ofm.wa.gov</t>
  </si>
  <si>
    <t>https://data.wa.gov/d/64hn-ugy2</t>
  </si>
  <si>
    <t>64hn-ugy2</t>
  </si>
  <si>
    <t>PCHEES Dashboard - Success in College Courses</t>
  </si>
  <si>
    <t>Percentage of direct from high school students who enrolled in Math and English courses in a given academic year and completed college-level Math and English courses within the first two consecutive academic years.  Because this metric calculates success based on completion of Math or English courses within two academic years, more recent academic years will not have data.  The Evergreen State College is not included due to nature of courses.</t>
  </si>
  <si>
    <t>05/28/2019 08:34:00 PM +0000</t>
  </si>
  <si>
    <t>05/28/2019 08:38:00 PM +0000</t>
  </si>
  <si>
    <t>2007-2017</t>
  </si>
  <si>
    <t>https://data.wa.gov/resource/64hn-ugy2.json</t>
  </si>
  <si>
    <t>To protect student privacy, some rows contain "Details Redacted" in DemographicValue and DemographicSubGroupValue. This occurs when the cell size does not meet federal and state privacy requirements for public disclosure.</t>
  </si>
  <si>
    <t>See https://erdc.wa.gov/data-dashboards/public-four-year-dashboard#about-data for more information.</t>
  </si>
  <si>
    <t>https://erdc.wa.gov/data-dashboards/public-four-year-dashboard#success-in-math-english</t>
  </si>
  <si>
    <t>uc69-gudu</t>
  </si>
  <si>
    <t>Annual number of degrees awarded by 2-Digit, 4-Digit and 6-Digit CIP Codes.</t>
  </si>
  <si>
    <t>05/28/2019 09:18:00 PM +0000</t>
  </si>
  <si>
    <t>https://erdc.wa.gov/data-dashboards/public-four-year-dashboard#degrees-by-major</t>
  </si>
  <si>
    <t>https://data.wa.gov/d/6xgf-ceg4</t>
  </si>
  <si>
    <t>6xgf-ceg4</t>
  </si>
  <si>
    <t>Juvenile Justice Dashboard - Workforce Outcomes</t>
  </si>
  <si>
    <t>05/21/2019 07:37:00 PM +0000</t>
  </si>
  <si>
    <t>05/21/2019 07:40:00 PM +0000</t>
  </si>
  <si>
    <t>p20w,juvenile justice,longitudinal</t>
  </si>
  <si>
    <t>https://data.wa.gov/resource/6xgf-ceg4.json</t>
  </si>
  <si>
    <t>https://data.wa.gov/d/88hx-6isc</t>
  </si>
  <si>
    <t>88hx-6isc</t>
  </si>
  <si>
    <t>PCHEES Dashboard - Success Beyond Pre-College</t>
  </si>
  <si>
    <t>Percentage of students who complete college level Math or English courses after taking pre-college Math or English courses (or both).  Because this metric calculates success based on enrollment in math or English courses within two academic years of taking a pre-college course, more recent academic years will not have data.</t>
  </si>
  <si>
    <t>05/28/2019 08:28:00 PM +0000</t>
  </si>
  <si>
    <t>05/28/2019 08:33:00 PM +0000</t>
  </si>
  <si>
    <t>https://data.wa.gov/resource/88hx-6isc.json</t>
  </si>
  <si>
    <t xml:space="preserve">	To protect student privacy, some rows contain "Details Redacted" in DemographicValue and DemographicSubGroupValue. This occurs when the cell size does not meet federal and state privacy requirements for public disclosure.</t>
  </si>
  <si>
    <t xml:space="preserve">	See https://erdc.wa.gov/data-dashboards/public-four-year-dashboard#about-data for more information.</t>
  </si>
  <si>
    <t>https://erdc.wa.gov/data-dashboards/public-four-year-dashboard#success-beyond-college</t>
  </si>
  <si>
    <t>https://data.wa.gov/d/98ng-jhtx</t>
  </si>
  <si>
    <t>98ng-jhtx</t>
  </si>
  <si>
    <t>PCHEES Dashboard - Graduation / Continuation</t>
  </si>
  <si>
    <t>Continuation and graduation rates for various groups of students.  The latest year displayed (AY 2016-17) includes enrollment data but does not include completions.  It is likely that a portion of the "Not Found" students will move to the "Graduated" category when that data becomes available.</t>
  </si>
  <si>
    <t>05/28/2019 08:43:00 PM +0000</t>
  </si>
  <si>
    <t>05/28/2019 08:50:00 PM +0000</t>
  </si>
  <si>
    <t>To further protect student privacy, counts are not provided.  If your research requires counts, please contact the owner of this dataset.</t>
  </si>
  <si>
    <t>https://data.wa.gov/resource/98ng-jhtx.json</t>
  </si>
  <si>
    <t>https://erdc.wa.gov/data-dashboards/public-four-year-dashboard#graduation-continuation</t>
  </si>
  <si>
    <t>https://data.wa.gov/d/avbf-hy5j</t>
  </si>
  <si>
    <t>avbf-hy5j</t>
  </si>
  <si>
    <t>Juvenile Justice Dashboard - Justice Involved Youth</t>
  </si>
  <si>
    <t>05/21/2019 07:23:00 PM +0000</t>
  </si>
  <si>
    <t>05/21/2019 07:26:00 PM +0000</t>
  </si>
  <si>
    <t>https://data.wa.gov/resource/avbf-hy5j.json</t>
  </si>
  <si>
    <t>https://data.wa.gov/d/c7kq-bkba</t>
  </si>
  <si>
    <t>c7kq-bkba</t>
  </si>
  <si>
    <t>PCHEES Dashboard - Market Penetration</t>
  </si>
  <si>
    <t>Annual ratio of undergraduate bachelors degrees awarded relative to the state's population aged 18-24 years old with a high school diploma.</t>
  </si>
  <si>
    <t>05/28/2019 09:41:00 PM +0000</t>
  </si>
  <si>
    <t>05/28/2019 09:43:00 PM +0000</t>
  </si>
  <si>
    <t>https://data.wa.gov/resource/c7kq-bkba.json</t>
  </si>
  <si>
    <t>https://erdc.wa.gov/data-dashboards/public-four-year-dashboard#market-penetration</t>
  </si>
  <si>
    <t>https://data.wa.gov/d/e4c4-megs</t>
  </si>
  <si>
    <t>e4c4-megs</t>
  </si>
  <si>
    <t>PCHEES Dashboard - Pre-College Coursetaking</t>
  </si>
  <si>
    <t>Statewide count of unduplicated undergraduate students enrolled in remedial Math or English courses (or both).  Not all institutions provide pre-college courses.</t>
  </si>
  <si>
    <t>05/28/2019 08:13:00 PM +0000</t>
  </si>
  <si>
    <t>05/28/2019 08:19:00 PM +0000</t>
  </si>
  <si>
    <t>https://data.wa.gov/resource/e4c4-megs.json</t>
  </si>
  <si>
    <t>Note on percentages. Consider a demographic combination of gender and race: 'DemographicValue' = 'Asian' and 'DemographicSubgroupValue' = 'Female'. In this instance, 'pctOfGroup' represents the percent of Asian students that were female; 'pctOfSubgroup' represents the percent of female students that were Asian.</t>
  </si>
  <si>
    <t>https://erdc.wa.gov/data-dashboards/public-four-year-dashboard#precollege-courses</t>
  </si>
  <si>
    <t>https://data.wa.gov/d/ej5m-hutb</t>
  </si>
  <si>
    <t>ej5m-hutb</t>
  </si>
  <si>
    <t>Juvenile Justice Dashboard - HS Completion</t>
  </si>
  <si>
    <t>05/20/2019 08:56:00 PM +0000</t>
  </si>
  <si>
    <t>05/21/2019 07:22:00 PM +0000</t>
  </si>
  <si>
    <t>https://data.wa.gov/resource/ej5m-hutb.json</t>
  </si>
  <si>
    <t>To protect student privacy, some rows of this dataset are “blurred.” In these cases, the [Pct] column is null, and the [RedactedPct] column displays a range of percentages. The actual percentage lands somewhere between the range displayed.</t>
  </si>
  <si>
    <t>https://data.wa.gov/d/f8ne-bbvv</t>
  </si>
  <si>
    <t>f8ne-bbvv</t>
  </si>
  <si>
    <t>PCHEES Dashboard - Credits to Degree</t>
  </si>
  <si>
    <t>Average number of credits a student has accumulated when they earn a bachelor's degree.  Institutions on the quarter system typically require 180 credits to graduate while institutions on the semester system typically require 120 credits to graduate.  Washington State University is the only institution on the semester system.</t>
  </si>
  <si>
    <t>05/28/2019 09:34:00 PM +0000</t>
  </si>
  <si>
    <t>05/28/2019 09:36:00 PM +0000</t>
  </si>
  <si>
    <t>https://data.wa.gov/resource/f8ne-bbvv.json</t>
  </si>
  <si>
    <t>https://erdc.wa.gov/data-dashboards/public-four-year-dashboard#credits-to-degree</t>
  </si>
  <si>
    <t>https://data.wa.gov/d/itdd-tv4f</t>
  </si>
  <si>
    <t>itdd-tv4f</t>
  </si>
  <si>
    <t>PCHEES Dashboard - Credit Accumulation</t>
  </si>
  <si>
    <t>Percentage of students who complete either a full- or part-time load of credits within their first academic year.  A student is categorized as full-time or part-time based on the number of credits taken in the fall quarter.  A full-time student needs to complete 24 semester or 36 quarter credits in a year and a part-time student needs to complete at least 12 semester or 18 quarter credits in a year.</t>
  </si>
  <si>
    <t>05/28/2019 08:39:00 PM +0000</t>
  </si>
  <si>
    <t>05/28/2019 08:42:00 PM +0000</t>
  </si>
  <si>
    <t>https://data.wa.gov/resource/itdd-tv4f.json</t>
  </si>
  <si>
    <t>https://erdc.wa.gov/data-dashboards/public-four-year-dashboard#credit-accumulation</t>
  </si>
  <si>
    <t>https://data.wa.gov/d/k37g-4h7p</t>
  </si>
  <si>
    <t>k37g-4h7p</t>
  </si>
  <si>
    <t>PCHEES Dashboard - Course Completion</t>
  </si>
  <si>
    <t>Percentage of credit hours completed out of those attempted.</t>
  </si>
  <si>
    <t>05/28/2019 09:00:00 PM +0000</t>
  </si>
  <si>
    <t>05/28/2019 09:05:00 PM +0000</t>
  </si>
  <si>
    <t>https://data.wa.gov/resource/k37g-4h7p.json</t>
  </si>
  <si>
    <t>https://erdc.wa.gov/data-dashboards/public-four-year-dashboard#course-completion</t>
  </si>
  <si>
    <t>https://data.wa.gov/d/krsk-s76t</t>
  </si>
  <si>
    <t>krsk-s76t</t>
  </si>
  <si>
    <t>PCHEES Dashboard - Degrees Awarded</t>
  </si>
  <si>
    <t>Annual number of degrees awarded (Fall, Winter, Spring, Summer terms).</t>
  </si>
  <si>
    <t>05/28/2019 09:11:00 PM +0000</t>
  </si>
  <si>
    <t>https://data.wa.gov/resource/krsk-s76t.json</t>
  </si>
  <si>
    <t>Note on percentages. Consider a demographic combination of gender and race: 'DemographicValue' = 'Asian' and 'DemographicSubgroupValue' = 'Female'. In this instance, 'pctOfGroup' represents the percent of Asian graduates that were female; 'pctOfSubgroup' represents the percent of female graduates that were Asian.</t>
  </si>
  <si>
    <t>https://erdc.wa.gov/data-dashboards/public-four-year-dashboard#degrees-by-demographic</t>
  </si>
  <si>
    <t>https://data.wa.gov/d/mzzh-7zmi</t>
  </si>
  <si>
    <t>mzzh-7zmi</t>
  </si>
  <si>
    <t>Juvenile Justice Dashboard - Types of Offences</t>
  </si>
  <si>
    <t>05/21/2019 07:27:00 PM +0000</t>
  </si>
  <si>
    <t>05/21/2019 07:30:00 PM +0000</t>
  </si>
  <si>
    <t>https://data.wa.gov/resource/mzzh-7zmi.json</t>
  </si>
  <si>
    <t>https://data.wa.gov/d/pst9-2na4</t>
  </si>
  <si>
    <t>pst9-2na4</t>
  </si>
  <si>
    <t>Juvenile Justice Dashboard - Post Secondary Enrollment</t>
  </si>
  <si>
    <t>05/21/2019 07:31:00 PM +0000</t>
  </si>
  <si>
    <t>https://data.wa.gov/resource/pst9-2na4.json</t>
  </si>
  <si>
    <t>https://data.wa.gov/d/uc69-gudu</t>
  </si>
  <si>
    <t>PCHEES Dashboard - Degrees by Major</t>
  </si>
  <si>
    <t>05/28/2019 09:12:00 PM +0000</t>
  </si>
  <si>
    <t>https://data.wa.gov/resource/uc69-gudu.json</t>
  </si>
  <si>
    <t>https://data.wa.gov/d/wmk5-euti</t>
  </si>
  <si>
    <t>wmk5-euti</t>
  </si>
  <si>
    <t>PCHEES Dashboard - Time to Degree</t>
  </si>
  <si>
    <t>Length of time in years a student takes to complete a bachelor's degree.  Because this is calculated using calendar months, some groups' time to degree is less than four years.  For example, a student starting in September 2007 and graduating in June 2011 takes 3.75 years to graduate.</t>
  </si>
  <si>
    <t>05/28/2019 09:25:00 PM +0000</t>
  </si>
  <si>
    <t>05/28/2019 09:31:00 PM +0000</t>
  </si>
  <si>
    <t>https://data.wa.gov/resource/wmk5-euti.json</t>
  </si>
  <si>
    <t>https://erdc.wa.gov/data-dashboards/public-four-year-dashboard#time-to-degree</t>
  </si>
  <si>
    <t>https://data.wa.gov/d/xbyk-35rp</t>
  </si>
  <si>
    <t>xbyk-35rp</t>
  </si>
  <si>
    <t>PCHEES Dashboard - Completion Ratio</t>
  </si>
  <si>
    <t>Annual ratio of degrees awarded per 100 FTE students.</t>
  </si>
  <si>
    <t>05/28/2019 09:37:00 PM +0000</t>
  </si>
  <si>
    <t>05/28/2019 09:40:00 PM +0000</t>
  </si>
  <si>
    <t>https://data.wa.gov/resource/xbyk-35rp.json</t>
  </si>
  <si>
    <t>https://erdc.wa.gov/data-dashboards/public-four-year-dashboard#completion-ratio</t>
  </si>
  <si>
    <t>https://data.wa.gov/d/xk9k-f7k7</t>
  </si>
  <si>
    <t>xk9k-f7k7</t>
  </si>
  <si>
    <t>PCHEES Dashboard - Annual Enrollment</t>
  </si>
  <si>
    <t>Count of unduplicated students enrolled in courses in each academic year (Summer, Fall, Winter, Spring terms).</t>
  </si>
  <si>
    <t>05/28/2019 07:58:00 PM +0000</t>
  </si>
  <si>
    <t>05/28/2019 08:11:00 PM +0000</t>
  </si>
  <si>
    <t>To protect student privacy, some rows contain "Details Redacted" in DemographicValue and DemographicSubGroupValue.  This occurs when the cell size does not meet federal and state privacy requirements for public disclosure.</t>
  </si>
  <si>
    <t>https://data.wa.gov/resource/xk9k-f7k7.json</t>
  </si>
  <si>
    <t>Note on percentages.  Consider a demographic combination of gender and race:  'DemographicValue' = 'Asian' and 'DemographicSubgroupValue' = 'Female'.  In this instance, 'pctOfGroup' represents the percent of Asian students that were female; 'pctOfSubgroup' represents the percent of female students that were Asian.</t>
  </si>
  <si>
    <t>https://erdc.wa.gov/data-dashboards/public-four-year-dashboard#annual-enrollment</t>
  </si>
  <si>
    <t>v447-ceze</t>
  </si>
  <si>
    <t>07/01/2014 10:38:00 PM +0000</t>
  </si>
  <si>
    <t>ecology,rules,instream flow,spokane</t>
  </si>
  <si>
    <t>ann.wessel@ecy.wa.gov</t>
  </si>
  <si>
    <t>http://www.ecy.wa.gov/programs/wr/rules/557-ov.html</t>
  </si>
  <si>
    <t>m4wk-vfvn</t>
  </si>
  <si>
    <t>https://data.wa.gov/d/v447-ceze</t>
  </si>
  <si>
    <t>Spokane River Instream Flow Rule Comments</t>
  </si>
  <si>
    <t>10/17/2013 07:16:00 PM +0000</t>
  </si>
  <si>
    <t>https://data.wa.gov/resource/v447-ceze.json</t>
  </si>
  <si>
    <t>r8ch-6m68</t>
  </si>
  <si>
    <t>10/09/2018 07:44:00 PM +0000</t>
  </si>
  <si>
    <t>license,migration,population</t>
  </si>
  <si>
    <t>ASDForecastingOffice@DOL.WA.GOV</t>
  </si>
  <si>
    <t>http://www.dol.wa.gov/about/driversreports.html</t>
  </si>
  <si>
    <t>eagg-6py7</t>
  </si>
  <si>
    <t xml:space="preserve">Department Of Licensing, Forecasting Office </t>
  </si>
  <si>
    <t>DOL.WA.GOV</t>
  </si>
  <si>
    <t>https://data.wa.gov/d/r8ch-6m68</t>
  </si>
  <si>
    <t>Washington Driver License In State Migration</t>
  </si>
  <si>
    <t>The number of drivers from other states and countries who were issued new Washington driver licenses and the county they moved to.</t>
  </si>
  <si>
    <t>02/21/2017 04:55:00 PM +0000</t>
  </si>
  <si>
    <t>https://data.wa.gov/resource/r8ch-6m68.json</t>
  </si>
  <si>
    <t>vng3-838h</t>
  </si>
  <si>
    <t>The number of drivers from other states and countries who were issued new Washington driver licenses by year and month.</t>
  </si>
  <si>
    <t>02/16/2018 09:50:00 PM +0000</t>
  </si>
  <si>
    <t>https://data.wa.gov/d/vng3-838h</t>
  </si>
  <si>
    <t>Washington Driver License In State Migration - Location From By Month</t>
  </si>
  <si>
    <t>06/12/2017 06:53:00 PM +0000</t>
  </si>
  <si>
    <t>https://data.wa.gov/resource/vng3-838h.json</t>
  </si>
  <si>
    <t>https://data.wa.gov/d/5ntt-w96d</t>
  </si>
  <si>
    <t>5ntt-w96d</t>
  </si>
  <si>
    <t>National Groundwater Monitoring Network-Water Level Data</t>
  </si>
  <si>
    <t>his dataset is part of the Washington Geological Survey's (WGS) delivery to the National Groundwater Monitoring Network (NGWMN). It contains water level data for wells submitted the NGWMN.</t>
  </si>
  <si>
    <t>04/29/2019 04:21:00 PM +0000</t>
  </si>
  <si>
    <t>06/12/2019 03:52:00 PM +0000</t>
  </si>
  <si>
    <t>national groundwater monitoring network,washington geological survey,groundwater,water well</t>
  </si>
  <si>
    <t>ashley.cabibbo@dnr.wa.gov</t>
  </si>
  <si>
    <t>all historical data-present</t>
  </si>
  <si>
    <t>https://data.wa.gov/resource/5ntt-w96d.json</t>
  </si>
  <si>
    <t>Quarterly</t>
  </si>
  <si>
    <t>https://www.dnr.wa.gov/geology</t>
  </si>
  <si>
    <t>nk9e-xjui</t>
  </si>
  <si>
    <t>dnr.wa.gov</t>
  </si>
  <si>
    <t>https://data.wa.gov/d/r975-qgsb</t>
  </si>
  <si>
    <t>r975-qgsb</t>
  </si>
  <si>
    <t>National Groundwater Monitoring Network-Well Construction Data</t>
  </si>
  <si>
    <t>This dataset is part of the Washington Geological Survey's (WGS) delivery to the National Groundwater Monitoring Network (NGWMN). It contains well construction data for wells submitted the NGWMN.</t>
  </si>
  <si>
    <t>01/07/2019 06:24:00 PM +0000</t>
  </si>
  <si>
    <t>01/07/2019 07:25:00 PM +0000</t>
  </si>
  <si>
    <t>https://data.wa.gov/resource/r975-qgsb.json</t>
  </si>
  <si>
    <t>https://data.wa.gov/d/vp9t-gixy</t>
  </si>
  <si>
    <t>vp9t-gixy</t>
  </si>
  <si>
    <t>National Groundwater Monitoring Network- Well Lithology Data</t>
  </si>
  <si>
    <t>This dataset is part of the Washington Geological Survey's (WGS) delivery to the National Groundwater Monitoring Network (NGWMN). It contains well lithology data for wells submitted the NGWMN.</t>
  </si>
  <si>
    <t>04/29/2019 03:39:00 PM +0000</t>
  </si>
  <si>
    <t>04/29/2019 04:16:00 PM +0000</t>
  </si>
  <si>
    <t>https://data.wa.gov/resource/vp9t-gixy.json</t>
  </si>
  <si>
    <t>Public Safety</t>
  </si>
  <si>
    <t>h2ue-vnnt</t>
  </si>
  <si>
    <t>https://data.wa.gov/d/7k34-g5x2</t>
  </si>
  <si>
    <t>7k34-g5x2</t>
  </si>
  <si>
    <t>CSI- Sites- Master- List</t>
  </si>
  <si>
    <t>ECY TCP Test</t>
  </si>
  <si>
    <t>08/27/2014 05:30:00 PM +0000</t>
  </si>
  <si>
    <t>08/27/2014 05:42:00 PM +0000</t>
  </si>
  <si>
    <t>test</t>
  </si>
  <si>
    <t>https://data.wa.gov/resource/7k34-g5x2.json</t>
  </si>
  <si>
    <t>latency = quarterly +- 3 weeks</t>
  </si>
  <si>
    <t>http://ecy.wa.gov/tcp</t>
  </si>
  <si>
    <t>iz8f-xjv9</t>
  </si>
  <si>
    <t>https://data.wa.gov/d/cfma-aqzr</t>
  </si>
  <si>
    <t>cfma-aqzr</t>
  </si>
  <si>
    <t>WDFW-RMIS Releases</t>
  </si>
  <si>
    <t>05/08/2019 07:02:00 PM +0000</t>
  </si>
  <si>
    <t>05/16/2019 03:13:00 PM +0000</t>
  </si>
  <si>
    <t>bds.swat@dfw.wa.gov</t>
  </si>
  <si>
    <t>https://data.wa.gov/resource/cfma-aqzr.json</t>
  </si>
  <si>
    <t>h2p6-jrpv</t>
  </si>
  <si>
    <t>dfw.wa.gov</t>
  </si>
  <si>
    <t>https://data.wa.gov/d/d8mu-pcf6</t>
  </si>
  <si>
    <t>d8mu-pcf6</t>
  </si>
  <si>
    <t>WDFW-Salmonid Stock Inventory Population Recovery Goals</t>
  </si>
  <si>
    <t>12/02/2014 10:31:00 PM +0000</t>
  </si>
  <si>
    <t>06/15/2019 08:00:00 AM +0000</t>
  </si>
  <si>
    <t>wdfw,sasi,salmon,state-of-the-salmon</t>
  </si>
  <si>
    <t>https://data.wa.gov/resource/d8mu-pcf6.json</t>
  </si>
  <si>
    <t>https://data.wa.gov/d/ferj-zqte</t>
  </si>
  <si>
    <t>ferj-zqte</t>
  </si>
  <si>
    <t>Voluntary Clean Water Guidance for Agriculture Proposed Process Comments</t>
  </si>
  <si>
    <t>Comments for our proposed process for developing voluntary clean water guidance for agriculture</t>
  </si>
  <si>
    <t>01/12/2017 10:50:00 PM +0000</t>
  </si>
  <si>
    <t>02/25/2017 05:43:00 PM +0000</t>
  </si>
  <si>
    <t>ecology,agriculture</t>
  </si>
  <si>
    <t>ben.rau@ecy.wa.gov</t>
  </si>
  <si>
    <t>https://data.wa.gov/resource/ferj-zqte.json</t>
  </si>
  <si>
    <t>us76-w9xc</t>
  </si>
  <si>
    <t>https://data.wa.gov/d/67t4-gp46</t>
  </si>
  <si>
    <t>67t4-gp46</t>
  </si>
  <si>
    <t>Illicit Discharge Detection &amp; Elimination (IDDE)</t>
  </si>
  <si>
    <t>Incident Tracking Form</t>
  </si>
  <si>
    <t>07/24/2015 04:59:00 PM +0000</t>
  </si>
  <si>
    <t>03/29/2016 03:50:00 PM +0000</t>
  </si>
  <si>
    <t>illicit discharge detection &amp; elimination (idde)</t>
  </si>
  <si>
    <t>brandi.lubliner@ecy.wa.gov</t>
  </si>
  <si>
    <t>https://data.wa.gov/resource/67t4-gp46.json</t>
  </si>
  <si>
    <t>https://data.wa.gov/d/42qd-frvg</t>
  </si>
  <si>
    <t>42qd-frvg</t>
  </si>
  <si>
    <t>WDFW Juvenile Trap Sites</t>
  </si>
  <si>
    <t>WDFW Juvenile salmonid trap locations active and inactive</t>
  </si>
  <si>
    <t>11/16/2012 10:22:00 PM +0000</t>
  </si>
  <si>
    <t>05/31/2013 04:08:00 PM +0000</t>
  </si>
  <si>
    <t>jmx,salmon,juveniles,trapping,monitoring</t>
  </si>
  <si>
    <t>brodie.cox@dfw.wa.gov</t>
  </si>
  <si>
    <t>https://data.wa.gov/resource/42qd-frvg.json</t>
  </si>
  <si>
    <t>b2s6-8ii9</t>
  </si>
  <si>
    <t>https://data.wa.gov/d/6gz9-kery</t>
  </si>
  <si>
    <t>6gz9-kery</t>
  </si>
  <si>
    <t>2012 SOS Juvenile Density Merged Export  --OLD</t>
  </si>
  <si>
    <t>WDFW Smolt trapping Juvenile density Data</t>
  </si>
  <si>
    <t>09/07/2012 06:05:00 PM +0000</t>
  </si>
  <si>
    <t>05/29/2013 08:08:00 PM +0000</t>
  </si>
  <si>
    <t>sos,wdfw,jmx,salmon,salmonids</t>
  </si>
  <si>
    <t>https://data.wa.gov/resource/6gz9-kery.json</t>
  </si>
  <si>
    <t>https://data.wa.gov/d/cgsz-htgb</t>
  </si>
  <si>
    <t>cgsz-htgb</t>
  </si>
  <si>
    <t>SoS HAIP Compliance Data  --OLD</t>
  </si>
  <si>
    <t>2010 SOS - Hatchery Programs meeting recommended standards</t>
  </si>
  <si>
    <t>07/09/2012 11:03:00 PM +0000</t>
  </si>
  <si>
    <t>sos,haip,hsrg,hatchery,fish,salmon</t>
  </si>
  <si>
    <t>https://data.wa.gov/resource/cgsz-htgb.json</t>
  </si>
  <si>
    <t>https://data.wa.gov/d/fkrj-zq56</t>
  </si>
  <si>
    <t>fkrj-zq56</t>
  </si>
  <si>
    <t>Master 2014 SOS Juvenile Abundance Density Final 91614</t>
  </si>
  <si>
    <t>WDFW Juvenile Salmon Density Data</t>
  </si>
  <si>
    <t>09/19/2014 09:03:00 PM +0000</t>
  </si>
  <si>
    <t>01/28/2015 01:09:00 AM +0000</t>
  </si>
  <si>
    <t>smolt,sos,salmon,state-of-the-salmon,wdfw,fish,parr</t>
  </si>
  <si>
    <t>https://data.wa.gov/resource/fkrj-zq56.json</t>
  </si>
  <si>
    <t>https://data.wa.gov/d/qp76-kq4t</t>
  </si>
  <si>
    <t>qp76-kq4t</t>
  </si>
  <si>
    <t>Hatchery Broodstock Tracking Update SoS 2012 Exp --OLD</t>
  </si>
  <si>
    <t>WDFW HEAT Hatchery Broodstock Tracking Update for SoS</t>
  </si>
  <si>
    <t>08/28/2012 08:11:00 PM +0000</t>
  </si>
  <si>
    <t>sos,hatchery broodstock heat,wdfw,salmon</t>
  </si>
  <si>
    <t>https://data.wa.gov/resource/qp76-kq4t.json</t>
  </si>
  <si>
    <t>2000-2016</t>
  </si>
  <si>
    <t>unia-6izm</t>
  </si>
  <si>
    <t>02/07/2016 12:54:00 PM +0000</t>
  </si>
  <si>
    <t>ecology,carbon rule,clean air,climate change</t>
  </si>
  <si>
    <t>camille.st.onge@ecy.wa.gov</t>
  </si>
  <si>
    <t>https://data.wa.gov/d/g39u-b47h</t>
  </si>
  <si>
    <t>g39u-b47h</t>
  </si>
  <si>
    <t>Carbon Pollution Comments</t>
  </si>
  <si>
    <t>09/17/2015 08:38:00 PM +0000</t>
  </si>
  <si>
    <t>08/01/2016 12:52:00 PM +0000</t>
  </si>
  <si>
    <t>ecology,carbon pollution</t>
  </si>
  <si>
    <t>https://data.wa.gov/resource/g39u-b47h.json</t>
  </si>
  <si>
    <t>https://data.wa.gov/d/unia-6izm</t>
  </si>
  <si>
    <t>Clean Air Rule Comments</t>
  </si>
  <si>
    <t>10/09/2015 03:35:00 PM +0000</t>
  </si>
  <si>
    <t>https://data.wa.gov/resource/unia-6izm.json</t>
  </si>
  <si>
    <t>wfix-4hvd</t>
  </si>
  <si>
    <t>10/30/2015 05:34:00 PM +0000</t>
  </si>
  <si>
    <t>ecology,sand &amp; gravel,permit</t>
  </si>
  <si>
    <t>carg461@ecy.wa.gov</t>
  </si>
  <si>
    <t>community</t>
  </si>
  <si>
    <t>https://data.wa.gov/d/wfix-4hvd</t>
  </si>
  <si>
    <t>Sand &amp; Gravel General Permit Comments</t>
  </si>
  <si>
    <t>09/28/2015 04:18:00 PM +0000</t>
  </si>
  <si>
    <t>https://data.wa.gov/resource/wfix-4hvd.json</t>
  </si>
  <si>
    <t>https://data.wa.gov/d/387j-hdvk</t>
  </si>
  <si>
    <t>387j-hdvk</t>
  </si>
  <si>
    <t>Clean Power Plan Feedback</t>
  </si>
  <si>
    <t>08/25/2015 08:42:00 PM +0000</t>
  </si>
  <si>
    <t>03/08/2018 01:01:00 AM +0000</t>
  </si>
  <si>
    <t>ecology,clean power</t>
  </si>
  <si>
    <t>cast461@ecy.wa.gov</t>
  </si>
  <si>
    <t>https://data.wa.gov/resource/387j-hdvk.json</t>
  </si>
  <si>
    <t>6sne-y9ve</t>
  </si>
  <si>
    <t>https://data.wa.gov/d/9x2h-r8wc</t>
  </si>
  <si>
    <t>9x2h-r8wc</t>
  </si>
  <si>
    <t>FAFSA OLD Report Master</t>
  </si>
  <si>
    <t>October 2017 Version with column labels and order from 1st run. Replaced on 12/5 by https://data.wa.gov/Education/FAFSA-MASTER/evh8-93c5/data</t>
  </si>
  <si>
    <t>10/20/2017 06:15:00 PM +0000</t>
  </si>
  <si>
    <t>10/26/2017 06:34:00 PM +0000</t>
  </si>
  <si>
    <t>chaddb@wsac.wa.gov</t>
  </si>
  <si>
    <t>https://data.wa.gov/resource/9x2h-r8wc.json</t>
  </si>
  <si>
    <t>ybgg-3x27</t>
  </si>
  <si>
    <t>wsac.wa.gov</t>
  </si>
  <si>
    <t>https://data.wa.gov/d/dms8-ias7</t>
  </si>
  <si>
    <t>dms8-ias7</t>
  </si>
  <si>
    <t>Project_Type</t>
  </si>
  <si>
    <t>Fund Finder project type by funding program</t>
  </si>
  <si>
    <t>11/12/2018 08:25:00 PM +0000</t>
  </si>
  <si>
    <t>11/12/2018 08:28:00 PM +0000</t>
  </si>
  <si>
    <t>chantell.krider@rco.wa.gov</t>
  </si>
  <si>
    <t>https://data.wa.gov/resource/dms8-ias7.json</t>
  </si>
  <si>
    <t>https://www.rco.wa.gov/</t>
  </si>
  <si>
    <t>mr74-7w2j</t>
  </si>
  <si>
    <t>rco.wa.gov</t>
  </si>
  <si>
    <t>https://data.wa.gov/d/hc7a-9nhh</t>
  </si>
  <si>
    <t>hc7a-9nhh</t>
  </si>
  <si>
    <t>FundFinder_03222019</t>
  </si>
  <si>
    <t>The Washington Water &amp; Salmon Fund Finder is a grant and loan search tool that stores natural resource funding opportunities in Washington. 
Anyone can use the tool to search, track, and prepare for potential funding opportunities.
Use the search buttons above to search multiple grant and loan opportunities that support salmon and water projects in your community. 
To share your thoughts or offer suggestions for improving the tool, please take our short survey below.</t>
  </si>
  <si>
    <t>03/22/2019 10:26:00 PM +0000</t>
  </si>
  <si>
    <t>03/22/2019 10:40:00 PM +0000</t>
  </si>
  <si>
    <t>Updated March 22, 2019</t>
  </si>
  <si>
    <t>https://data.wa.gov/resource/hc7a-9nhh.json</t>
  </si>
  <si>
    <t xml:space="preserve">Multiple </t>
  </si>
  <si>
    <t>English</t>
  </si>
  <si>
    <t>https://data.wa.gov/d/izse-xpxv</t>
  </si>
  <si>
    <t>izse-xpxv</t>
  </si>
  <si>
    <t>Hatchery Locations</t>
  </si>
  <si>
    <t>Hatchery locations for State of Salmon in Watersheds report. Data were provided by Washington Department of Fish and Wildlife. Hatchery location information and compliance with hatchery genetic management program are indicated.</t>
  </si>
  <si>
    <t>11/16/2018 08:37:00 PM +0000</t>
  </si>
  <si>
    <t>11/16/2018 08:42:00 PM +0000</t>
  </si>
  <si>
    <t>wdfw,hatchery,genetic management program,location,state of salmon in watershed</t>
  </si>
  <si>
    <t>2016 - 2018</t>
  </si>
  <si>
    <t>https://data.wa.gov/resource/izse-xpxv.json</t>
  </si>
  <si>
    <t>https://data.wa.gov/d/kzee-y7cg</t>
  </si>
  <si>
    <t>kzee-y7cg</t>
  </si>
  <si>
    <t>Biennial Funding (10-01-2018)</t>
  </si>
  <si>
    <t>Funding data includes salmon recovery funding from Washington Recreation and Conservation Office's Project Management System (PRISM). All funding programs that support salmon recovery were included in  the data extract. NOTE: For reporting consistency, only 1999 - 2017 were depicted in the charts for State of Salmon in Watershed report.</t>
  </si>
  <si>
    <t>11/16/2018 06:04:00 PM +0000</t>
  </si>
  <si>
    <t>11/16/2018 06:33:00 PM +0000</t>
  </si>
  <si>
    <t>salmon recovery,funding,state of salmon in watersheds,recreation and conservation office,prism</t>
  </si>
  <si>
    <t>1999 - 2018</t>
  </si>
  <si>
    <t>https://data.wa.gov/resource/kzee-y7cg.json</t>
  </si>
  <si>
    <t>PRISM</t>
  </si>
  <si>
    <t>https://data.wa.gov/d/mibg-3zz6</t>
  </si>
  <si>
    <t>mibg-3zz6</t>
  </si>
  <si>
    <t>Habitat Project Focus Metrics - 11012018</t>
  </si>
  <si>
    <t>Included here are restoration measures for three types of projects: riparian habitat treatments, estuary habitat treatments, and fish passage barrier corrections.
For more detailed information about these essential activities, visit the Recreation and Conservation Office’s Habitat Work Schedule and PRISM Project Search public databases, the Lower Columbia Fish Recovery Board’s SalmonPORT, and data from the Washington Department of Natural Resources, State Parks, Washington Department of Fish and Wildlife, and Washington Department of Transportation.</t>
  </si>
  <si>
    <t>11/01/2018 10:11:00 PM +0000</t>
  </si>
  <si>
    <t>11/01/2018 10:28:00 PM +0000</t>
  </si>
  <si>
    <t>state of salmon in watersheds 2018,habitat projects,barrier removal,riparian acres treated,riparian miles treated,river miles opened,salmon,recovery</t>
  </si>
  <si>
    <t>2005 - 2017</t>
  </si>
  <si>
    <t>https://data.wa.gov/resource/mibg-3zz6.json</t>
  </si>
  <si>
    <t>https://data.wa.gov/d/visb-dxrt</t>
  </si>
  <si>
    <t>visb-dxrt</t>
  </si>
  <si>
    <t>Appeal Intake By Agency By Program</t>
  </si>
  <si>
    <t>Appeals requested organized by Referring Agency and then by the individual programs in that agency.  The data is aggregated by month and year.</t>
  </si>
  <si>
    <t>10/04/2018 09:41:00 PM +0000</t>
  </si>
  <si>
    <t>06/01/2019 05:24:00 PM +0000</t>
  </si>
  <si>
    <t>chris.cassidy@oah.wa.gov</t>
  </si>
  <si>
    <t>https://data.wa.gov/resource/visb-dxrt.json</t>
  </si>
  <si>
    <t>n7v9-73jw</t>
  </si>
  <si>
    <t>OAH</t>
  </si>
  <si>
    <t>oah.wa.gov</t>
  </si>
  <si>
    <t>https://data.wa.gov/d/5duh-m3h5</t>
  </si>
  <si>
    <t>5duh-m3h5</t>
  </si>
  <si>
    <t>City of Colfax: Vendor Log February 16th, 2016</t>
  </si>
  <si>
    <t>This dataset entails Accounts Payable activity between February 2nd and 16th.</t>
  </si>
  <si>
    <t>03/15/2016 05:42:00 PM +0000</t>
  </si>
  <si>
    <t>colfax,finance,accounts payable,vendor</t>
  </si>
  <si>
    <t>cityadmin@colfaxwa.org</t>
  </si>
  <si>
    <t>https://data.wa.gov/resource/5duh-m3h5.json</t>
  </si>
  <si>
    <t>http://www.colfaxwa.org</t>
  </si>
  <si>
    <t>bn5q-s6v7</t>
  </si>
  <si>
    <t>colfaxwa.org</t>
  </si>
  <si>
    <t>https://data.wa.gov/d/7m2f-hxab</t>
  </si>
  <si>
    <t>7m2f-hxab</t>
  </si>
  <si>
    <t>City of Colfax: Vendor Log March 7th, 2016</t>
  </si>
  <si>
    <t>This dataset has all vendors paid between February 17th and March 7th, 2016.</t>
  </si>
  <si>
    <t>03/15/2016 05:54:00 PM +0000</t>
  </si>
  <si>
    <t>colfax,finance,vendor,accounts payable</t>
  </si>
  <si>
    <t>https://data.wa.gov/resource/7m2f-hxab.json</t>
  </si>
  <si>
    <t>https://data.wa.gov/d/d4ty-5qew</t>
  </si>
  <si>
    <t>d4ty-5qew</t>
  </si>
  <si>
    <t>City of Colfax Police Reports</t>
  </si>
  <si>
    <t>Police activity reports in document form from City of Colfax</t>
  </si>
  <si>
    <t>05/20/2016 05:29:00 PM +0000</t>
  </si>
  <si>
    <t>06/02/2016 12:07:00 AM +0000</t>
  </si>
  <si>
    <t>library,documents,activity reports,police</t>
  </si>
  <si>
    <t>https://data.wa.gov/resource/d4ty-5qew.json</t>
  </si>
  <si>
    <t>https://data.wa.gov/d/e573-w2te</t>
  </si>
  <si>
    <t>e573-w2te</t>
  </si>
  <si>
    <t>City of Colfax: Vendor Log February 1st, 2016</t>
  </si>
  <si>
    <t>Accounts payable log for February 1st, 2016 City Council meeting.</t>
  </si>
  <si>
    <t>03/15/2016 05:36:00 PM +0000</t>
  </si>
  <si>
    <t>https://data.wa.gov/resource/e573-w2te.json</t>
  </si>
  <si>
    <t>https://data.wa.gov/d/iqrw-294q</t>
  </si>
  <si>
    <t>iqrw-294q</t>
  </si>
  <si>
    <t>City of Colfax: Building Permits January 2016</t>
  </si>
  <si>
    <t>This dataset has building permits issued during the month of January 2016.</t>
  </si>
  <si>
    <t>03/15/2016 05:59:00 PM +0000</t>
  </si>
  <si>
    <t>colfax,building permits,permits,building,january,2016</t>
  </si>
  <si>
    <t>https://data.wa.gov/resource/iqrw-294q.json</t>
  </si>
  <si>
    <t>https://data.wa.gov/d/sefr-g784</t>
  </si>
  <si>
    <t>sefr-g784</t>
  </si>
  <si>
    <t>City of Colfax: Building Permits February 2016</t>
  </si>
  <si>
    <t>This dataset has building permits issued by the City during February 2016</t>
  </si>
  <si>
    <t>03/15/2016 06:03:00 PM +0000</t>
  </si>
  <si>
    <t>colfax,building,permit,building permit,2016</t>
  </si>
  <si>
    <t>https://data.wa.gov/resource/sefr-g784.json</t>
  </si>
  <si>
    <t>qb4i-rg7u</t>
  </si>
  <si>
    <t>Artworks included in this dataset are part of the State Art Collection, a collection that is publicly owned, publicly sited, and publicly selected. For more information: http://www.arts.wa.gov/public-art. To view artwork images and information, please visit My Public Art Portal at arts.wa.gov.</t>
  </si>
  <si>
    <t>05/11/2017 11:05:00 PM +0000</t>
  </si>
  <si>
    <t>public art,culture,art,visual art,architecture,sculpture,paintings,state art collection,washington state arts commission,artswa,colleges,universities,artwork,work of art,heritage,art in public places,washington art,artist,university,college,higher education,fine art,campus</t>
  </si>
  <si>
    <t>collections@arts.wa.gov</t>
  </si>
  <si>
    <t>http://arts.wa.gov</t>
  </si>
  <si>
    <t>wjx2-y8md</t>
  </si>
  <si>
    <t>arts.wa.gov</t>
  </si>
  <si>
    <t>https://data.wa.gov/d/eae8-g7j8</t>
  </si>
  <si>
    <t>eae8-g7j8</t>
  </si>
  <si>
    <t>State Art Collection At Colleges And Universities 2014-10-02</t>
  </si>
  <si>
    <t>Artworks included in this dataset are part of the State Art Collection, a collection that is publicly owned, publicly sited, and publicly selected.</t>
  </si>
  <si>
    <t>10/02/2014 09:43:00 PM +0000</t>
  </si>
  <si>
    <t>10/02/2014 09:48:00 PM +0000</t>
  </si>
  <si>
    <t>https://data.wa.gov/resource/eae8-g7j8.json</t>
  </si>
  <si>
    <t>http://www.arts.wa.gov</t>
  </si>
  <si>
    <t>https://data.wa.gov/d/qb4i-rg7u</t>
  </si>
  <si>
    <t>State Art Collection Published 2017-05-10</t>
  </si>
  <si>
    <t>05/11/2017 10:53:00 PM +0000</t>
  </si>
  <si>
    <t>https://data.wa.gov/resource/qb4i-rg7u.json</t>
  </si>
  <si>
    <t>https://data.wa.gov/d/yfjt-f6ae</t>
  </si>
  <si>
    <t>yfjt-f6ae</t>
  </si>
  <si>
    <t>State Art Collection</t>
  </si>
  <si>
    <t>07/14/2017 05:06:00 PM +0000</t>
  </si>
  <si>
    <t>01/16/2019 07:56:00 PM +0000</t>
  </si>
  <si>
    <t>https://data.wa.gov/resource/yfjt-f6ae.json</t>
  </si>
  <si>
    <t>6hjb-isx8</t>
  </si>
  <si>
    <t>https://data.wa.gov/d/223u-d4ip</t>
  </si>
  <si>
    <t>223u-d4ip</t>
  </si>
  <si>
    <t>CBS Complete Applications, Point In Time Report by District (Tall)</t>
  </si>
  <si>
    <t>09/18/2017 10:21:00 PM +0000</t>
  </si>
  <si>
    <t>09/18/2017 10:34:00 PM +0000</t>
  </si>
  <si>
    <t>wsac,cbs,school district</t>
  </si>
  <si>
    <t>collegebound@wsac.wa.gov</t>
  </si>
  <si>
    <t>Complete Applications To Date</t>
  </si>
  <si>
    <t>https://data.wa.gov/resource/223u-d4ip.json</t>
  </si>
  <si>
    <t>https://data.wa.gov/d/asjc-htyz</t>
  </si>
  <si>
    <t>asjc-htyz</t>
  </si>
  <si>
    <t>WSAC College Bound Scholarship Sign-Up Rates</t>
  </si>
  <si>
    <t>The College Bound Scholarship was created to provide state financial aid to low-income students who may not consider college a possibility due to the cost. The scholarship covers tuition (at comparable public college rates), some fees, and a small book allowance.
This dataset contains the counts of 7th or 8th grade students whose family meets the income requirements (CBS_Eligible),  those who submit and complete an application by June 30 of the student’s 8th grade year(CBS_Applications), and the Sign-Up Rate (CBS_Rate) calculated as a percentage.</t>
  </si>
  <si>
    <t>01/17/2019 01:58:00 PM +0000</t>
  </si>
  <si>
    <t>01/28/2019 11:46:00 PM +0000</t>
  </si>
  <si>
    <t>wsac,financial aid,college bound scholarship</t>
  </si>
  <si>
    <t>Eligible Student counts of less than 10 have been labeled &lt;10. Sign-up Rates for entities with fewer than 10 eligible students have are been rounded to the nearest 10%, and for other entities, rates less than 5% are coded to 5% and greater than 95% are coded to 95%.</t>
  </si>
  <si>
    <t>Academic School Year</t>
  </si>
  <si>
    <t xml:space="preserve">To maximize the CBS sign-up rate, districts should use the WSAC online portal, middle school toolbox, and upload process. </t>
  </si>
  <si>
    <t>For inquiries, please email collegebound@wsac.wa.gov</t>
  </si>
  <si>
    <t>https://data.wa.gov/resource/asjc-htyz.json</t>
  </si>
  <si>
    <t>For more information, please visit https://readysetgrad.wa.gov/college/CBS-Resources</t>
  </si>
  <si>
    <t>Data has been pre-aggregated to the state, Educational Service District, school district, and school levels, as some entities have fewer than 10 eligible students and thus have been suppressed.</t>
  </si>
  <si>
    <t xml:space="preserve">This data set includes students enrolled in Washington public schools. It does not include students who are homeschooled or attending private school. </t>
  </si>
  <si>
    <t>https://wsac.wa.gov/college-bound</t>
  </si>
  <si>
    <t>b2pf-39fu</t>
  </si>
  <si>
    <t>https://data.wa.gov/d/cqwd-f6xy</t>
  </si>
  <si>
    <t>cqwd-f6xy</t>
  </si>
  <si>
    <t>CBS Complete Applications, Point In Time Report by District</t>
  </si>
  <si>
    <t>Enter description here</t>
  </si>
  <si>
    <t>09/15/2017 10:30:00 PM +0000</t>
  </si>
  <si>
    <t>09/17/2017 10:47:00 PM +0000</t>
  </si>
  <si>
    <t>https://data.wa.gov/resource/cqwd-f6xy.json</t>
  </si>
  <si>
    <t>or here</t>
  </si>
  <si>
    <t>Add Notes here</t>
  </si>
  <si>
    <t>https://data.wa.gov/d/cv3j-ra48</t>
  </si>
  <si>
    <t>cv3j-ra48</t>
  </si>
  <si>
    <t>CBS Applications by WCAN District</t>
  </si>
  <si>
    <t>09/20/2017 10:52:00 PM +0000</t>
  </si>
  <si>
    <t>09/20/2017 11:18:00 PM +0000</t>
  </si>
  <si>
    <t>cbs</t>
  </si>
  <si>
    <t>https://data.wa.gov/resource/cv3j-ra48.json</t>
  </si>
  <si>
    <t>j59h-dkq5</t>
  </si>
  <si>
    <t>List of agency contracts in compliance with RCW 39.26</t>
  </si>
  <si>
    <t>05/08/2018 08:02:00 PM +0000</t>
  </si>
  <si>
    <t>Procurements and Contracts</t>
  </si>
  <si>
    <t>contracts,procurement,report</t>
  </si>
  <si>
    <t>contractreporting@des.wa.gov</t>
  </si>
  <si>
    <t>des.wa.gov</t>
  </si>
  <si>
    <t>https://data.wa.gov/d/dq2q-43tp</t>
  </si>
  <si>
    <t>dq2q-43tp</t>
  </si>
  <si>
    <t>Agency Contracts Fiscal Year 2016</t>
  </si>
  <si>
    <t>List of agency contracts in compliance with RCW 39.26.</t>
  </si>
  <si>
    <t>09/26/2016 10:24:00 PM +0000</t>
  </si>
  <si>
    <t>05/08/2018 08:17:00 PM +0000</t>
  </si>
  <si>
    <t>contracts,procurement,report,agency,spend</t>
  </si>
  <si>
    <t>https://data.wa.gov/resource/dq2q-43tp.json</t>
  </si>
  <si>
    <t>vrr3-nct2</t>
  </si>
  <si>
    <t>https://data.wa.gov/d/j59h-dkq5</t>
  </si>
  <si>
    <t>Agency Contracts Fiscal Year 2015</t>
  </si>
  <si>
    <t>09/03/2015 11:27:00 PM +0000</t>
  </si>
  <si>
    <t>https://data.wa.gov/resource/j59h-dkq5.json</t>
  </si>
  <si>
    <t>https://data.wa.gov/d/jeuk-pueh</t>
  </si>
  <si>
    <t>jeuk-pueh</t>
  </si>
  <si>
    <t>Agency Contracts Fiscal Year 2014</t>
  </si>
  <si>
    <t>05/11/2015 04:08:00 PM +0000</t>
  </si>
  <si>
    <t>05/08/2018 08:12:00 PM +0000</t>
  </si>
  <si>
    <t>https://data.wa.gov/resource/jeuk-pueh.json</t>
  </si>
  <si>
    <t>https://data.wa.gov/d/seiu-bbm7</t>
  </si>
  <si>
    <t>seiu-bbm7</t>
  </si>
  <si>
    <t>2015 Master Contract Sales Data by Customer, Contract, Vendor</t>
  </si>
  <si>
    <t>DES is publishing Master Contract spend as data becomes available. The spend is reported by vendors and is reported by contract and customer.</t>
  </si>
  <si>
    <t>05/04/2016 04:45:00 PM +0000</t>
  </si>
  <si>
    <t>05/16/2016 10:35:00 PM +0000</t>
  </si>
  <si>
    <t>master contracts,contracts,procurement,spend</t>
  </si>
  <si>
    <t>cprmanalytics@des.wa.gov</t>
  </si>
  <si>
    <t>https://data.wa.gov/resource/seiu-bbm7.json</t>
  </si>
  <si>
    <t>Health</t>
  </si>
  <si>
    <t>e7wh-v535</t>
  </si>
  <si>
    <t>doh.wa.gov</t>
  </si>
  <si>
    <t>5pxv-mthc</t>
  </si>
  <si>
    <t>Composting Facilities in Washington State</t>
  </si>
  <si>
    <t>04/19/2017 10:24:00 PM +0000</t>
  </si>
  <si>
    <t>daniel.weston@ecy.wa.gov</t>
  </si>
  <si>
    <t>rz5u-tzrx</t>
  </si>
  <si>
    <t>https://data.wa.gov/d/5pxv-mthc</t>
  </si>
  <si>
    <t>Compost Facilities</t>
  </si>
  <si>
    <t>01/29/2015 06:24:00 PM +0000</t>
  </si>
  <si>
    <t>compost</t>
  </si>
  <si>
    <t>https://data.wa.gov/resource/5pxv-mthc.json</t>
  </si>
  <si>
    <t>vwx3-h5xi</t>
  </si>
  <si>
    <t>12/02/2016 01:04:00 AM +0000</t>
  </si>
  <si>
    <t>https://data.wa.gov/d/vwx3-h5xi</t>
  </si>
  <si>
    <t>2015 County Organics Management</t>
  </si>
  <si>
    <t>11/09/2016 12:45:00 AM +0000</t>
  </si>
  <si>
    <t>https://data.wa.gov/resource/vwx3-h5xi.json</t>
  </si>
  <si>
    <t>https://data.wa.gov/d/aqa5-4cee</t>
  </si>
  <si>
    <t>aqa5-4cee</t>
  </si>
  <si>
    <t>Educational Attainment of Washington Population by Age, Race/Ethnicity/, and PUMA Region</t>
  </si>
  <si>
    <t>The American Community Survey (ACS) is designed to estimate the characteristic distribution of populations* and estimated counts should only be used to calculate percentages. They do not represent the actual population counts or totals. Beginning in 2019, the Washington Student Achievement Council (WSAC) has measured educational attainment for the Roadmap Progress Report using one-year American Community Survey (ACS) data from the United States Census Bureau. These public microdata represents the most current data, but it is limited to areas with larger populations leading to some multi-county regions**. 
*The American Community Survey is not the official source of population counts. It is designed to show the characteristics of the nation's population and should not be used as actual population counts or housing totals for the nation, states or counties.  The official population count — including population by age, sex, race and Hispanic origin — comes from the once-a-decade census, supplemented by annual population estimates (which do not typically contain educational attainment variables) from the following groups and surveys:  
  -- Washington State Office of Financial Management (OFM): 
      https://www.ofm.wa.gov/washington-data-research/population-demographics
  -- US Census Decennial Census: https://www.census.gov/programs-surveys/decennial-census.html and Population Estimates Program: https://www.census.gov/programs-surveys/popest.html
**In prior years, WSAC used both the five-year and three-year (now discontinued) data. While the 5-year estimates provide a larger sample, they are not recommended for year to year trends and also are released later than the one-year files. 
Detailed information about the ACS at https://www.census.gov/programs-surveys/acs/guidance.html</t>
  </si>
  <si>
    <t>04/25/2019 04:42:00 PM +0000</t>
  </si>
  <si>
    <t>05/16/2019 07:05:00 PM +0000</t>
  </si>
  <si>
    <t>acs,educational-attainment,regional,wsac,roadmap</t>
  </si>
  <si>
    <t>data@wsac.wa.gov</t>
  </si>
  <si>
    <t>Educational Attainment (schl_recode):  0 Less than high school; 2 High school or equivalent; 3 Some college, no degree; 4 Associate degree; 5 Bachelor's degree; 6 Master's degree; 7 Professional or Doctorate degree</t>
  </si>
  <si>
    <t>1-Year ACS represents data collected in a calendar year. Multi-year labels (not yet included) represent 5 calendar years of pooled data.</t>
  </si>
  <si>
    <t>Ethnicity and Race (rac1p_recode): 0 Hispanic/Latino (of any race); 1 White; 2 Black or African American; 3 American Indian/Alaska Native; 6 Asian; 7 Pacific Islander; 8 Some Other Race; 9 Two or More Races</t>
  </si>
  <si>
    <t>Age (f_age_cat): &lt; 18; 18-24; 25-44; 45-64; &gt;= 65; Total</t>
  </si>
  <si>
    <t>https://data.wa.gov/resource/aqa5-4cee.json</t>
  </si>
  <si>
    <t>Aggregated PUMA Regions: PUMAs are special non-overlapping areas that partition each state into contiguous geographic units containing no fewer than 100,000 people each,” leading to some multi-county puma regions. (2017 ACS 1-Year PUMS Files ReadMe) In this dataset, counties that contain multiple PUMAs are aggregated to the county level, including Spokane, Yakima, Clark, Thurston, Pierce, King, Snohomish, and Kitsap Counties.  In the case of Benton, Franklin, and Walla Walla Counties, the following three puma areas were aggregated into a tri-county region: 10701-Benton &amp; Franklin Counties--Pasco, Richland (North) &amp; West Richland Cities, 10702-Benton County (East Central)--Kennewick &amp; Richland (South) Cities, 10703-Walla Walla, Benton (Outer) &amp; Franklin (Outer) Counties.  The remaining county clusters represent the non-aggregated puma region. Codes in this dataset are the first three digits of the PUMA code: 101 Whatcom County--Bellingham City; 102	Skagit, Island &amp; San Juan Counties; 103 Chelan &amp; Douglas Counties; 104 Stevens, Okanogan, Pend Oreille &amp; Ferry Counties; 105 Spokane County; 106 Whitman, Asotin, Adams, Lincoln, Columbia &amp; Garfield Counties; 107 Benton, Franklin, Kennewick, Richland &amp; Walla Walla Counties; 108 Grant &amp; Kittitas Counties; 109 Yakima County; 110 Lewis, Klickitat &amp; Skamania Counties; 111 Clark County; 112 Cowlitz, Pacific &amp; Wahkiakum Counties; 113 Grays Harbor &amp; Mason Counties; 114 Thurston County; 115	Pierce County; 116 King County; 117 Snohomish County; 118 Kitsap County; 119 Clallam &amp; Jefferson Counties; Total Total</t>
  </si>
  <si>
    <t xml:space="preserve">Single year labels (e.g. 2017) represent 1-year ACS survey data. </t>
  </si>
  <si>
    <t>The American Community Survey is not the official source of population counts.  American Community Survey data are designed to show the characteristics of the nation's population and should not be used as actual population counts or housing totals for the nation, states or counties.  The official population count — including population by age, sex, race and Hispanic origin — comes from the once-a-decade census, supplemented by annual population estimates (e.g. Population Estimates Program and Washington's OFM).</t>
  </si>
  <si>
    <t>https://wsac.wa.gov/roadmap/attainment</t>
  </si>
  <si>
    <t>2016-17</t>
  </si>
  <si>
    <t>daily</t>
  </si>
  <si>
    <t>https://data.wa.gov/d/pchc-4957</t>
  </si>
  <si>
    <t>pchc-4957</t>
  </si>
  <si>
    <t>School Building Technology Survey</t>
  </si>
  <si>
    <t>Tabular results of the Annual Technology Survey, submitted to the Office of the Superintendent of Public Instruction (OSPI). This dataset combines multiple years of the survey data to allow longitudinal analysis.</t>
  </si>
  <si>
    <t>12/29/2017 01:15:00 AM +0000</t>
  </si>
  <si>
    <t>12/29/2017 11:01:00 PM +0000</t>
  </si>
  <si>
    <t>broadband,schools,computers,survey</t>
  </si>
  <si>
    <t>dennis.small@k12.wa.us</t>
  </si>
  <si>
    <t>2015-17</t>
  </si>
  <si>
    <t>https://data.wa.gov/resource/pchc-4957.json</t>
  </si>
  <si>
    <t>http://www.k12.wa.us/EdTech/TechSurvey.aspx</t>
  </si>
  <si>
    <t>k12.wa.us</t>
  </si>
  <si>
    <t>https://data.wa.gov/d/4rhj-k96j</t>
  </si>
  <si>
    <t>4rhj-k96j</t>
  </si>
  <si>
    <t>FY16 YTD IT Spend By Functional Group</t>
  </si>
  <si>
    <t>Year to date IT Spend numbers for fiscal year 2016</t>
  </si>
  <si>
    <t>01/10/2017 06:00:00 PM +0000</t>
  </si>
  <si>
    <t>01/10/2017 06:01:00 PM +0000</t>
  </si>
  <si>
    <t>it spend</t>
  </si>
  <si>
    <t>derek.puckett@ocio.wa.gov</t>
  </si>
  <si>
    <t>https://data.wa.gov/resource/4rhj-k96j.json</t>
  </si>
  <si>
    <t>x4yv-cfu9</t>
  </si>
  <si>
    <t>ocio.wa.gov</t>
  </si>
  <si>
    <t>https://data.wa.gov/d/5wav-rrs8</t>
  </si>
  <si>
    <t>5wav-rrs8</t>
  </si>
  <si>
    <t>Fiscal Year 2017 IT Spend By Functional Group</t>
  </si>
  <si>
    <t>Spend numbers are reflected as of the most recently closed fiscal month.</t>
  </si>
  <si>
    <t>01/10/2017 05:49:00 PM +0000</t>
  </si>
  <si>
    <t>01/10/2017 05:56:00 PM +0000</t>
  </si>
  <si>
    <t>November Fiscal Year 2017</t>
  </si>
  <si>
    <t>https://data.wa.gov/resource/5wav-rrs8.json</t>
  </si>
  <si>
    <t>https://data.wa.gov/d/mx83-wxi5</t>
  </si>
  <si>
    <t>mx83-wxi5</t>
  </si>
  <si>
    <t>Department of Health Contracts Started or Amended during State Fiscal Year 2016</t>
  </si>
  <si>
    <t>A partial list of contracts the State Department of Health started or amended between July 1, 2015 and June 30, 2016. Includes grants, loans, and contracts for goods and professional services tracked in the department's primary contract database, the Enterprise Contract Management System (ECMS). It does not include contracts with Washington's local health jurisdictions, contracts for expert witnesses, or purchase orders. Acronyms are used for doing business as (DBA), statement of work (SOW), and period of performance (POP). Amendments are represented as the contract number with a hyphen extension. For example, N12345-1 would be the first amendment to contract N12345.</t>
  </si>
  <si>
    <t>02/23/2017 04:57:00 PM +0000</t>
  </si>
  <si>
    <t>02/24/2017 10:12:00 PM +0000</t>
  </si>
  <si>
    <t>department of health,doh,dept of health,dept. of health,contract,contracts,grant,grants,loan,loans,procurement,procurements,amendment,amendments,state fiscal year 2016,sfy 16,fiscal,expenditures</t>
  </si>
  <si>
    <t>dohcon.mgmt@doh.wa.gov</t>
  </si>
  <si>
    <t>https://data.wa.gov/resource/mx83-wxi5.json</t>
  </si>
  <si>
    <t>http://www.doh.wa.gov</t>
  </si>
  <si>
    <t>atpv-6pyv</t>
  </si>
  <si>
    <t>rpr4-cgyd</t>
  </si>
  <si>
    <t>06/17/2019 09:19:00 PM +0000</t>
  </si>
  <si>
    <t>Demographics</t>
  </si>
  <si>
    <t>DOLdataRequest@dol.wa.gov</t>
  </si>
  <si>
    <t>DOL Data Team</t>
  </si>
  <si>
    <t>dol.wa.gov</t>
  </si>
  <si>
    <t>https://data.wa.gov/d/f6w7-q2d2</t>
  </si>
  <si>
    <t>f6w7-q2d2</t>
  </si>
  <si>
    <t>Electric Vehicle Population Data</t>
  </si>
  <si>
    <t>This dataset shows the Battery Electric Vehicles (BEVs) and Plug-in Hybrid Electric Vehicles (PHEVs) that are currently registered through Washington State Department of Licensing (DOL).</t>
  </si>
  <si>
    <t>04/16/2019 05:26:00 PM +0000</t>
  </si>
  <si>
    <t>06/07/2019 06:15:00 PM +0000</t>
  </si>
  <si>
    <t>Transportation</t>
  </si>
  <si>
    <t>tesla,leaf,nissan,model 3,dol,department of licensing,green report,ev,evs,phev,phevs,bev,bevs,electric,hybrid,vehicle,plug-in,volt,bolt,chevy,chevrolet,car,environment,clean energy,population,hybrids,plug-ins,vehicles,cars,energy</t>
  </si>
  <si>
    <t>Data includes Battery Electric Vehicles and Plug-in Hybrid Electric Vehicles registered as of May 31, 2019.</t>
  </si>
  <si>
    <t>https://data.wa.gov/resource/f6w7-q2d2.json</t>
  </si>
  <si>
    <t>The dataset now includes the DOL Vehicle ID, which is a unique number assigned to each vehicle by Department of Licensing for identification purposes.</t>
  </si>
  <si>
    <t>The 2019 Jaguar I-Pace is now reflected within the dataset.</t>
  </si>
  <si>
    <t>https://data.wa.gov/d/geg7-qybq</t>
  </si>
  <si>
    <t>geg7-qybq</t>
  </si>
  <si>
    <t>Art Larson Stations Fixed</t>
  </si>
  <si>
    <t>A test dataset.</t>
  </si>
  <si>
    <t>03/23/2015 10:50:00 PM +0000</t>
  </si>
  <si>
    <t>wells fixed</t>
  </si>
  <si>
    <t>dsau461@ecy.wa.gov</t>
  </si>
  <si>
    <t>https://data.wa.gov/resource/geg7-qybq.json</t>
  </si>
  <si>
    <t>http://www.ecy.wa.gov/</t>
  </si>
  <si>
    <t>szh4-tipu</t>
  </si>
  <si>
    <t>https://data.wa.gov/d/9fej-br89</t>
  </si>
  <si>
    <t>9fej-br89</t>
  </si>
  <si>
    <t>KSD Apprenticeship Utilization</t>
  </si>
  <si>
    <t>Apprenticeship Utilization data for Kennewick School District Projects.</t>
  </si>
  <si>
    <t>09/15/2017 10:06:00 PM +0000</t>
  </si>
  <si>
    <t>10/29/2018 05:06:00 PM +0000</t>
  </si>
  <si>
    <t>dustin.fisk@ksd.org</t>
  </si>
  <si>
    <t>https://data.wa.gov/resource/9fej-br89.json</t>
  </si>
  <si>
    <t>myrq-cd3j</t>
  </si>
  <si>
    <t>ksd.org</t>
  </si>
  <si>
    <t>https://data.wa.gov/d/sibs-5k6j</t>
  </si>
  <si>
    <t>sibs-5k6j</t>
  </si>
  <si>
    <t>2016 Residential Sewer Rate Survey</t>
  </si>
  <si>
    <t>The survey includes monthly sewer rates per “equivalent residential unit” (ERU)* served by municipal wastewater treatment plants in Washington State. Information was compiled from August 2016-January 2017 using information from utility billing web pages and phone surveys. Stormwater rates were also included as available.</t>
  </si>
  <si>
    <t>09/22/2017 01:49:00 AM +0000</t>
  </si>
  <si>
    <t>11/27/2017 10:51:00 PM +0000</t>
  </si>
  <si>
    <t>sewer rates,stormwater rates,wastewater,ecology</t>
  </si>
  <si>
    <t>e.keeley-arnold@ecy.wa.gov</t>
  </si>
  <si>
    <t>https://data.wa.gov/resource/sibs-5k6j.json</t>
  </si>
  <si>
    <t>https://fortress.wa.gov/ecy/publications/documents/1710024.pdf</t>
  </si>
  <si>
    <t>mysd-vsim</t>
  </si>
  <si>
    <t>E. Keeley-Arnold</t>
  </si>
  <si>
    <t>https://data.wa.gov/d/thnz-yg58</t>
  </si>
  <si>
    <t>thnz-yg58</t>
  </si>
  <si>
    <t>DCYF ECEAP Sites base</t>
  </si>
  <si>
    <t>The DCYF ECEAP Sites data set is comprised of ECEAP site information for active sites at the point in time the data is extracted.  Below is a description of the data elements for the data set.</t>
  </si>
  <si>
    <t>06/12/2013 03:18:00 PM +0000</t>
  </si>
  <si>
    <t>06/05/2019 11:02:00 PM +0000</t>
  </si>
  <si>
    <t>eceap,early childhood education and  assistance program,early childhood education &amp; assistance program,del,early learning</t>
  </si>
  <si>
    <t>eceap@dcyf.wa.gov</t>
  </si>
  <si>
    <t>https://data.wa.gov/resource/thnz-yg58.json</t>
  </si>
  <si>
    <t>2rzx-gdqv</t>
  </si>
  <si>
    <t>dcyf.wa.gov</t>
  </si>
  <si>
    <t>https://data.wa.gov/d/39uh-rsgs</t>
  </si>
  <si>
    <t>39uh-rsgs</t>
  </si>
  <si>
    <t>High School Feedback Report - Earnings</t>
  </si>
  <si>
    <t>12/05/2018 11:45:00 PM +0000</t>
  </si>
  <si>
    <t>Employment</t>
  </si>
  <si>
    <t>p20w,longitudinal</t>
  </si>
  <si>
    <t>erdc@erdc.wa.gov</t>
  </si>
  <si>
    <t>2005-2017</t>
  </si>
  <si>
    <t>https://data.wa.gov/resource/39uh-rsgs.json</t>
  </si>
  <si>
    <t>See https://erdc.wa.gov/data-dashboards/high-school-feedback-report for more details.</t>
  </si>
  <si>
    <t>https://erdc.wa.gov/data-dashboards/high-school-feedback-report</t>
  </si>
  <si>
    <t>erdc.wa.gov</t>
  </si>
  <si>
    <t>https://data.wa.gov/d/6he9-ya4y</t>
  </si>
  <si>
    <t>6he9-ya4y</t>
  </si>
  <si>
    <t>High School Feedback Report - Earnings by Industry</t>
  </si>
  <si>
    <t>12/06/2018 07:05:00 PM +0000</t>
  </si>
  <si>
    <t>12/06/2018 07:44:00 PM +0000</t>
  </si>
  <si>
    <t>https://data.wa.gov/resource/6he9-ya4y.json</t>
  </si>
  <si>
    <t>See https://www.census.gov/eos/www/naics/index.html for more details on NAICS Codes.</t>
  </si>
  <si>
    <t>https://data.wa.gov/d/7hx3-t3pn</t>
  </si>
  <si>
    <t>7hx3-t3pn</t>
  </si>
  <si>
    <t>High School Feedback Report - Persistence / Retention</t>
  </si>
  <si>
    <t>12/06/2018 06:03:00 PM +0000</t>
  </si>
  <si>
    <t>01/10/2019 08:22:00 PM +0000</t>
  </si>
  <si>
    <t>Cohort Type: In order to display as many demographic groups as possible while maintaining student privacy, some rows of this dataset represent a 3-Year rolling average (indicated by [cohortType] = ‘3yr’).  In these cases, the year displayed is the last year of the rolling average: “2007” contains students that graduated in 2007, 2006, and 2005.</t>
  </si>
  <si>
    <t>2005-2016</t>
  </si>
  <si>
    <t>https://data.wa.gov/resource/7hx3-t3pn.json</t>
  </si>
  <si>
    <t>https://data.wa.gov/d/7ma7-qs6m</t>
  </si>
  <si>
    <t>7ma7-qs6m</t>
  </si>
  <si>
    <t>High School Feedback Report - First Year Enrollment</t>
  </si>
  <si>
    <t>12/05/2018 11:29:00 PM +0000</t>
  </si>
  <si>
    <t>01/10/2019 08:31:00 PM +0000</t>
  </si>
  <si>
    <t>https://data.wa.gov/resource/7ma7-qs6m.json</t>
  </si>
  <si>
    <t>https://data.wa.gov/d/7yh5-na26</t>
  </si>
  <si>
    <t>7yh5-na26</t>
  </si>
  <si>
    <t>High School Feedback Report - First Year Enrollment by Institution</t>
  </si>
  <si>
    <t>12/06/2018 06:21:00 PM +0000</t>
  </si>
  <si>
    <t>12/06/2018 07:46:00 PM +0000</t>
  </si>
  <si>
    <t>https://data.wa.gov/resource/7yh5-na26.json</t>
  </si>
  <si>
    <t>https://data.wa.gov/d/udag-wz3k</t>
  </si>
  <si>
    <t>udag-wz3k</t>
  </si>
  <si>
    <t>High School Feedback Report - Post Secondary Completion</t>
  </si>
  <si>
    <t>12/06/2018 06:10:00 PM +0000</t>
  </si>
  <si>
    <t>01/10/2019 08:34:00 PM +0000</t>
  </si>
  <si>
    <t>2005-2009</t>
  </si>
  <si>
    <t>https://data.wa.gov/resource/udag-wz3k.json</t>
  </si>
  <si>
    <t>https://data.wa.gov/d/vk6s-am8z</t>
  </si>
  <si>
    <t>vk6s-am8z</t>
  </si>
  <si>
    <t>High School Feedback Report - First Year Enrollment by Sector</t>
  </si>
  <si>
    <t>12/06/2018 05:27:00 PM +0000</t>
  </si>
  <si>
    <t>12/06/2018 07:49:00 PM +0000</t>
  </si>
  <si>
    <t>https://data.wa.gov/resource/vk6s-am8z.json</t>
  </si>
  <si>
    <t>https://data.wa.gov/d/y8qh-965v</t>
  </si>
  <si>
    <t>y8qh-965v</t>
  </si>
  <si>
    <t>High School Feedback Report - Remedial Coursetaking</t>
  </si>
  <si>
    <t>12/06/2018 05:48:00 PM +0000</t>
  </si>
  <si>
    <t>01/10/2019 08:27:00 PM +0000</t>
  </si>
  <si>
    <t>https://data.wa.gov/resource/y8qh-965v.json</t>
  </si>
  <si>
    <t>https://data.wa.gov/d/9mju-mxty</t>
  </si>
  <si>
    <t>9mju-mxty</t>
  </si>
  <si>
    <t>Washington Anadromous Fish Harvest Data 1974 - 2012</t>
  </si>
  <si>
    <t>WDFW combined Sport/ Commercial/ Treaty salmon harvest data.</t>
  </si>
  <si>
    <t>10/07/2013 10:19:00 PM +0000</t>
  </si>
  <si>
    <t>10/07/2013 10:53:00 PM +0000</t>
  </si>
  <si>
    <t>salmon,steelhead,chinook,sockeye,pink,chum,coho,harvest,fisheries</t>
  </si>
  <si>
    <t>Eric.Kraig@dfw.wa.gov</t>
  </si>
  <si>
    <t xml:space="preserve">Source data from WA Sport Catch database &amp; Commercial/ Treaty LiFT database						</t>
  </si>
  <si>
    <t>https://data.wa.gov/resource/9mju-mxty.json</t>
  </si>
  <si>
    <t xml:space="preserve">Steelhead reporting years are for fishing period May through April </t>
  </si>
  <si>
    <t>Non-steelhead species were reported by calendar year until 1999.  That year, the total is for the period January 1, 1999 through March 31, 2000.  For following years, the reports are by license year, running April-March.</t>
  </si>
  <si>
    <t>https://data.wa.gov/d/4xk5-x9j6</t>
  </si>
  <si>
    <t>4xk5-x9j6</t>
  </si>
  <si>
    <t>L&amp;I Contractor License - Principal Data</t>
  </si>
  <si>
    <t>Addendum to L&amp;I Contractor License Data - General. Principles are owners associated with a registered license number.</t>
  </si>
  <si>
    <t>10/13/2015 08:41:00 PM +0000</t>
  </si>
  <si>
    <t>06/18/2019 12:39:00 AM +0000</t>
  </si>
  <si>
    <t>Labor</t>
  </si>
  <si>
    <t>l&amp;i,contractor,license</t>
  </si>
  <si>
    <t>Estz235@Lni.wa.gov</t>
  </si>
  <si>
    <t>https://data.wa.gov/resource/4xk5-x9j6.json</t>
  </si>
  <si>
    <t>http://www.lni.wa.gov/TradesLicensing/Contractors/HireCon/default.asp</t>
  </si>
  <si>
    <t>54vy-b9jn</t>
  </si>
  <si>
    <t>Lni.wa.gov</t>
  </si>
  <si>
    <t>https://data.wa.gov/d/bzff-4fmt</t>
  </si>
  <si>
    <t>bzff-4fmt</t>
  </si>
  <si>
    <t>L&amp;I Contractor License Data - Bond</t>
  </si>
  <si>
    <t>State of Washington, Labor &amp; Industries contractor license and bond data.</t>
  </si>
  <si>
    <t>12/02/2016 06:42:00 PM +0000</t>
  </si>
  <si>
    <t>06/18/2019 12:34:00 AM +0000</t>
  </si>
  <si>
    <t>l&amp;i,lni,labor &amp; industries,contractor,license,insurance</t>
  </si>
  <si>
    <t>https://data.wa.gov/resource/bzff-4fmt.json</t>
  </si>
  <si>
    <t>http://www.lni.wa.gov/TradesLicensing/Contractors/HireCon/Verify</t>
  </si>
  <si>
    <t>https://data.wa.gov/d/ciwg-agsx</t>
  </si>
  <si>
    <t>ciwg-agsx</t>
  </si>
  <si>
    <t>L&amp;I Contractor License Data - Insurance</t>
  </si>
  <si>
    <t>State of Washington, Labor &amp; Industries contractor license and insurance data</t>
  </si>
  <si>
    <t>04/18/2016 11:22:00 PM +0000</t>
  </si>
  <si>
    <t>06/18/2019 12:36:00 AM +0000</t>
  </si>
  <si>
    <t>l&amp;i,lni,labor &amp; industries,contractor,license</t>
  </si>
  <si>
    <t>https://data.wa.gov/resource/ciwg-agsx.json</t>
  </si>
  <si>
    <t>https://data.wa.gov/d/m8qx-ubtq</t>
  </si>
  <si>
    <t>m8qx-ubtq</t>
  </si>
  <si>
    <t>L&amp;I Contractor License Data - General</t>
  </si>
  <si>
    <t>State of Washington, Labor &amp; Industries contractor license and registration data</t>
  </si>
  <si>
    <t>10/13/2015 09:34:00 PM +0000</t>
  </si>
  <si>
    <t>06/18/2019 12:40:00 AM +0000</t>
  </si>
  <si>
    <t>l&amp;i,labor &amp; industries,contractor,licenses</t>
  </si>
  <si>
    <t>https://data.wa.gov/resource/m8qx-ubtq.json</t>
  </si>
  <si>
    <t>L&amp;I Contractor Contractor Data is updated thee times per day: 8:00 a.m., 12:15 p.m., 5:15 p.m.</t>
  </si>
  <si>
    <t>https://data.wa.gov/d/s7ge-wicw</t>
  </si>
  <si>
    <t>s7ge-wicw</t>
  </si>
  <si>
    <t>L&amp;I Contractor Authorized Signer Data</t>
  </si>
  <si>
    <t>Addendum to Labor &amp; Industries Contractor License and Registration data. Authorized signers are those identified on the license as authorized signers for permits or affidavits.</t>
  </si>
  <si>
    <t>10/15/2015 04:45:00 PM +0000</t>
  </si>
  <si>
    <t>02/21/2019 06:30:00 PM +0000</t>
  </si>
  <si>
    <t>l&amp;i,labor &amp; industries,labor and industries,contractor,license</t>
  </si>
  <si>
    <t>https://data.wa.gov/resource/s7ge-wicw.json</t>
  </si>
  <si>
    <t>http://www.Lni.wa.gov/TradesLicensing/Contractors/HireCon/Verify/</t>
  </si>
  <si>
    <t>fafsa@wsac.wa.gov</t>
  </si>
  <si>
    <t>evh8-93c5</t>
  </si>
  <si>
    <t>12/05/2017 08:29:00 PM +0000</t>
  </si>
  <si>
    <t>fafsa,postsecondary,education</t>
  </si>
  <si>
    <t>https://data.wa.gov/d/evh8-93c5</t>
  </si>
  <si>
    <t>FAFSA MASTER</t>
  </si>
  <si>
    <t>12/05/2017 07:47:00 PM +0000</t>
  </si>
  <si>
    <t>https://data.wa.gov/resource/evh8-93c5.json</t>
  </si>
  <si>
    <t>https://data.wa.gov/d/asne-y2hi</t>
  </si>
  <si>
    <t>asne-y2hi</t>
  </si>
  <si>
    <t>Bridge and Ferry Terminal Washing Draft General Permit Comments</t>
  </si>
  <si>
    <t>Public comments received on the draft general permit for Bridge and Ferry Terminal Washing</t>
  </si>
  <si>
    <t>12/09/2016 05:35:00 PM +0000</t>
  </si>
  <si>
    <t>12/09/2016 06:24:00 PM +0000</t>
  </si>
  <si>
    <t>ecology,bridge and ferry terminal washing,general permit</t>
  </si>
  <si>
    <t>foroozan.labib@ecy.wa.gov</t>
  </si>
  <si>
    <t>https://data.wa.gov/resource/asne-y2hi.json</t>
  </si>
  <si>
    <t>https://data.wa.gov/d/7yy6-89nx</t>
  </si>
  <si>
    <t>7yy6-89nx</t>
  </si>
  <si>
    <t>Aberdeen Flood Depths 11-27-18</t>
  </si>
  <si>
    <t>1.  This dataset provides summary data needed to help determine the premium for a flood insurance policy.
2.  The elevation and depth data come from approximate methods and could be one foot or more off. A FEMA Elevation Certificate is needed to provide the more accurate data required to write a policy. The dataset was compiled by French &amp; Associates with support from the Washington State Department of Ecology. The source elevation information came from the Federal Emergency Management Agency’s Flood Depth Grid for Grays Harbor County. Property information came from Grays Harbor County, with help from the City of Aberdeen.
3.  Download instructions for getting a floor level for flood insurance elevation rating at https://bit.ly/2BJDdTi.</t>
  </si>
  <si>
    <t>11/29/2018 01:28:00 PM +0000</t>
  </si>
  <si>
    <t>11/29/2018 01:39:00 PM +0000</t>
  </si>
  <si>
    <t>chehalis basin,flooding,flood insurance</t>
  </si>
  <si>
    <t>french@frenchasoc.com</t>
  </si>
  <si>
    <t>https://data.wa.gov/resource/7yy6-89nx.json</t>
  </si>
  <si>
    <t>ugen-sv2k</t>
  </si>
  <si>
    <t>frenchasoc.com</t>
  </si>
  <si>
    <t>https://data.wa.gov/d/vhe5-ishr</t>
  </si>
  <si>
    <t>vhe5-ishr</t>
  </si>
  <si>
    <t>Hoquiam Flood Depths 11-29-18</t>
  </si>
  <si>
    <t>1.  This dataset provides summary data needed to help determine the premium for a flood insurance policy.
2.  The elevation and depth data come from approximate methods and could be one foot or more off. A FEMA Elevation Certificate is needed to provide the more accurate data required to write a policy. The dataset was compiled by French &amp; Associates with support from the Washington State Department of Ecology. The source elevation information came from the Federal Emergency Management Agency’s Flood Depth Grid for Grays Harbor County. Property information came from Grays Harbor County.
3.  Download instructions for getting a floor level for flood insurance elevation rating at https://bit.ly/2BHNa3o.</t>
  </si>
  <si>
    <t>11/29/2018 01:41:00 PM +0000</t>
  </si>
  <si>
    <t>11/30/2018 02:27:00 PM +0000</t>
  </si>
  <si>
    <t>https://data.wa.gov/resource/vhe5-ishr.json</t>
  </si>
  <si>
    <t>https://data.wa.gov/d/37v3-hyq8</t>
  </si>
  <si>
    <t>37v3-hyq8</t>
  </si>
  <si>
    <t>Washington Aircraft Bulk Fuel Users</t>
  </si>
  <si>
    <t>This list show individuals or companies certified in Washington to use aviation or jet fuel.</t>
  </si>
  <si>
    <t>06/13/2017 08:25:00 PM +0000</t>
  </si>
  <si>
    <t>11/15/2018 04:55:00 PM +0000</t>
  </si>
  <si>
    <t>fuel,tax,license,gas</t>
  </si>
  <si>
    <t>FuelTax@dol.wa.gov</t>
  </si>
  <si>
    <t>https://data.wa.gov/resource/37v3-hyq8.json</t>
  </si>
  <si>
    <t>http://www.dol.wa.gov/about/ftlists.html</t>
  </si>
  <si>
    <t>Department of Licensing, Prorate and fuel tax offices</t>
  </si>
  <si>
    <t>https://data.wa.gov/d/cmpj-kzga</t>
  </si>
  <si>
    <t>cmpj-kzga</t>
  </si>
  <si>
    <t>Washington Fuel Tax Active Licensees</t>
  </si>
  <si>
    <t>This list show companies with any of the following active licenses in Washington State;  Motor vehicle fuel blender, exporter, importer, and supplier;  Special fuel blender, exporter, importer, and supplier.</t>
  </si>
  <si>
    <t>06/13/2017 06:01:00 PM +0000</t>
  </si>
  <si>
    <t>11/15/2018 05:35:00 PM +0000</t>
  </si>
  <si>
    <t>https://data.wa.gov/resource/cmpj-kzga.json</t>
  </si>
  <si>
    <t>https://data.wa.gov/d/g8jc-ah3h</t>
  </si>
  <si>
    <t>g8jc-ah3h</t>
  </si>
  <si>
    <t>Washington Canceled Or Revoked Fuel Tax Licenses</t>
  </si>
  <si>
    <t>This list show fuel tax licenses we've canceled or revoked in Washington State;  Motor vehicle fuel blenders, exporters, importers, and suppliers;  Special fuel blenders, exporters, importers, and suppliers;  Aircraft aviation fuel distributors and jet fuel distributors.</t>
  </si>
  <si>
    <t>06/13/2017 09:06:00 PM +0000</t>
  </si>
  <si>
    <t>11/15/2018 05:06:00 PM +0000</t>
  </si>
  <si>
    <t>https://data.wa.gov/resource/g8jc-ah3h.json</t>
  </si>
  <si>
    <t>https://data.wa.gov/d/kw82-bcav</t>
  </si>
  <si>
    <t>kw82-bcav</t>
  </si>
  <si>
    <t>ALD Phase I- Faber- Summary Statementof Apprentice- Journeyman Participation DES</t>
  </si>
  <si>
    <t>Aldercrest Campus Modernization Phase I, Faber Construction</t>
  </si>
  <si>
    <t>04/28/2017 05:13:00 PM +0000</t>
  </si>
  <si>
    <t>04/28/2017 05:33:00 PM +0000</t>
  </si>
  <si>
    <t>aldercrest,faber,shoreline,school</t>
  </si>
  <si>
    <t>garnet.osborn@shorelineschools.org</t>
  </si>
  <si>
    <t>https://data.wa.gov/resource/kw82-bcav.json</t>
  </si>
  <si>
    <t>vqc5-3vxz</t>
  </si>
  <si>
    <t>shorelineschools.org</t>
  </si>
  <si>
    <t>https://data.wa.gov/d/auvb-4rvk</t>
  </si>
  <si>
    <t>auvb-4rvk</t>
  </si>
  <si>
    <t>WDFW-Coded Wire Tag Fish Recoveries</t>
  </si>
  <si>
    <t>New data (unverified) within this dataset is preliminary and subject to change per the verification process.</t>
  </si>
  <si>
    <t>12/04/2012 10:09:00 PM +0000</t>
  </si>
  <si>
    <t>06/15/2019 08:41:00 AM +0000</t>
  </si>
  <si>
    <t>wdfw,salmon,cwt</t>
  </si>
  <si>
    <t>Gilbert.Lensegrav@dfw.wa.gov</t>
  </si>
  <si>
    <t>https://data.wa.gov/resource/auvb-4rvk.json</t>
  </si>
  <si>
    <t>Updated nightly as of 1/10/2014.</t>
  </si>
  <si>
    <t>https://data.wa.gov/d/fgyz-n3uk</t>
  </si>
  <si>
    <t>fgyz-n3uk</t>
  </si>
  <si>
    <t>WDFW-Salmonid Stock Inventory Population Escapement</t>
  </si>
  <si>
    <t>WDFW SaSI wild salmonid abundance</t>
  </si>
  <si>
    <t>07/15/2013 10:48:00 PM +0000</t>
  </si>
  <si>
    <t>06/11/2019 01:09:00 PM +0000</t>
  </si>
  <si>
    <t>https://data.wa.gov/resource/fgyz-n3uk.json</t>
  </si>
  <si>
    <t>http://wdfw.wa.gov/score</t>
  </si>
  <si>
    <t>https://data.wa.gov/d/ncqh-ypvf</t>
  </si>
  <si>
    <t>ncqh-ypvf</t>
  </si>
  <si>
    <t>WDFW-Salmonid Stock Inventory Populations</t>
  </si>
  <si>
    <t>WDFW SaSI wild samonid populations</t>
  </si>
  <si>
    <t>07/15/2013 09:48:00 PM +0000</t>
  </si>
  <si>
    <t>https://data.wa.gov/resource/ncqh-ypvf.json</t>
  </si>
  <si>
    <t>FY2017</t>
  </si>
  <si>
    <t>e6ka-4u42</t>
  </si>
  <si>
    <t>Occurrences of aquatic vertebrate species during electrofishing for the Yakima Basin REMAP project in 1994 and 1995</t>
  </si>
  <si>
    <t>11/19/2015 10:00:00 PM +0000</t>
  </si>
  <si>
    <t>aquatic vertebrate assemblage; streams</t>
  </si>
  <si>
    <t>h9w5-qfr2</t>
  </si>
  <si>
    <t>https://data.wa.gov/d/63h7-zpny</t>
  </si>
  <si>
    <t>63h7-zpny</t>
  </si>
  <si>
    <t>Watershed Health Monitoring: Excess Sediment in Salmon/Trout Streams</t>
  </si>
  <si>
    <t>This file lists random sites sampled by the Department of Ecology's Watershed Health Monitoring program during 2009-2016. The list is limited to those sites known to be occupied by salmon or trout at some time during the year. It also shows percentage of the stream network represented by the site and whether the observed sediment on the surface of the stream bottom exceeded levels estimated to be optimum for sediment-sensitive salmonids.</t>
  </si>
  <si>
    <t>08/29/2018 07:20:00 PM +0000</t>
  </si>
  <si>
    <t>08/29/2018 08:39:00 PM +0000</t>
  </si>
  <si>
    <t>watershed health monitoring,physical habitat,sediment,salmonids,sand,fines</t>
  </si>
  <si>
    <t>2009-2016</t>
  </si>
  <si>
    <t>https://data.wa.gov/resource/63h7-zpny.json</t>
  </si>
  <si>
    <t>https://ecology.wa.gov/Research-Data/Monitoring-assessment/River-stream-monitoring/Habitat-monitoring/Watershed-health</t>
  </si>
  <si>
    <t>Glenn Merritt</t>
  </si>
  <si>
    <t>https://data.wa.gov/d/6nhy-s9k7</t>
  </si>
  <si>
    <t>6nhy-s9k7</t>
  </si>
  <si>
    <t>2015 Candidate Sites: Mid Columbia Status and Trends Region</t>
  </si>
  <si>
    <t>11/13/2014 10:37:00 PM +0000</t>
  </si>
  <si>
    <t>11/13/2014 10:38:00 PM +0000</t>
  </si>
  <si>
    <t>watershed health monitoring</t>
  </si>
  <si>
    <t>https://data.wa.gov/resource/6nhy-s9k7.json</t>
  </si>
  <si>
    <t>http://tinyurl.com/WatershedHealth</t>
  </si>
  <si>
    <t>fri6-n6k5</t>
  </si>
  <si>
    <t>Watershed Health Monitoring samples sentinel sites on an annual basis to help with large-scale trend detection. They are located below landscapes where we expect few changes in land uses.</t>
  </si>
  <si>
    <t>11/14/2014 06:19:00 PM +0000</t>
  </si>
  <si>
    <t>watershed health monitoring,sentinel</t>
  </si>
  <si>
    <t>cqkd-w8f2</t>
  </si>
  <si>
    <t>EMAP-West sites sampled during 2000-2005 by the Department of Ecology and the US EPA. Data are found in STORET.</t>
  </si>
  <si>
    <t>01/26/2016 05:53:00 PM +0000</t>
  </si>
  <si>
    <t>emap,nars,grts,streams,biological monitoring</t>
  </si>
  <si>
    <t>2000-2005</t>
  </si>
  <si>
    <t>http://www.ecy.wa.gov</t>
  </si>
  <si>
    <t>https://data.wa.gov/d/asqd-efxe</t>
  </si>
  <si>
    <t>asqd-efxe</t>
  </si>
  <si>
    <t>Watershed Health Monitoring: Riparian Cover using X DensioBank</t>
  </si>
  <si>
    <t>This is a list of random sites sampled by the Department of Ecology's Watershed Health Monitoring Program during 2009-2016. It includes data for riparian cover as measured with a densiometer at the bankfull margins and the amount of stream network represented by the random site. Densiometer data are assigned ratings of riparian condition relative to reference conditions.</t>
  </si>
  <si>
    <t>09/06/2018 04:57:00 PM +0000</t>
  </si>
  <si>
    <t>09/06/2018 05:49:00 PM +0000</t>
  </si>
  <si>
    <t>watershed health monitoring,physical habitat,riparian cover,shade,status and trends monitoring,densiometer,streams</t>
  </si>
  <si>
    <t>https://data.wa.gov/resource/asqd-efxe.json</t>
  </si>
  <si>
    <t>As needed</t>
  </si>
  <si>
    <t>https://data.wa.gov/d/cqkd-w8f2</t>
  </si>
  <si>
    <t>EMAPW STORET Sites</t>
  </si>
  <si>
    <t>https://data.wa.gov/resource/cqkd-w8f2.json</t>
  </si>
  <si>
    <t>fn6e-4szt</t>
  </si>
  <si>
    <t>Randomized sites sampled in the Mid-Columbia Status &amp; Trends Region 2015. Includes representatives from each of 5 size classes and 2 repeat classes (2011&amp;2015, vs. new)</t>
  </si>
  <si>
    <t>11/09/2015 09:06:00 PM +0000</t>
  </si>
  <si>
    <t>watershed health,biological integrity,habitat</t>
  </si>
  <si>
    <t>https://data.wa.gov/d/e6ka-4u42</t>
  </si>
  <si>
    <t>YAKIMA BASIN 9495 VERT Presence</t>
  </si>
  <si>
    <t>https://data.wa.gov/resource/e6ka-4u42.json</t>
  </si>
  <si>
    <t>https://data.wa.gov/d/fcrw-p9wq</t>
  </si>
  <si>
    <t>fcrw-p9wq</t>
  </si>
  <si>
    <t>Watershed Health Monitoring: BIBI</t>
  </si>
  <si>
    <t>This file lists annual-average benthic biological integrity scores for weighted sites sampled by the Watershed Health Monitoring Program through 2016. Adjusted spatial weights are also provided.</t>
  </si>
  <si>
    <t>08/29/2018 04:52:00 PM +0000</t>
  </si>
  <si>
    <t>08/29/2018 06:36:00 PM +0000</t>
  </si>
  <si>
    <t>watershed health monitoring,macroinvertebrates,status and trends monitoring,biological integrity</t>
  </si>
  <si>
    <t>https://data.wa.gov/resource/fcrw-p9wq.json</t>
  </si>
  <si>
    <t>https://data.wa.gov/d/ff68-pa9c</t>
  </si>
  <si>
    <t>ff68-pa9c</t>
  </si>
  <si>
    <t>Watershed Health Monitoring: Copper in Stream Sediment</t>
  </si>
  <si>
    <t>This file lists random sites sampled during the first round of statewide surveys (2009-2012). The list also provides the average copper concentration from 1-2 samples of sediment for the given sample year. Coordinates are provided for each site.</t>
  </si>
  <si>
    <t>09/04/2018 03:55:00 PM +0000</t>
  </si>
  <si>
    <t>09/04/2018 04:29:00 PM +0000</t>
  </si>
  <si>
    <t>watershed health monitoring,habitat,status and trends monitoring,sediment,copper,streams</t>
  </si>
  <si>
    <t>2009-2012</t>
  </si>
  <si>
    <t>https://data.wa.gov/resource/ff68-pa9c.json</t>
  </si>
  <si>
    <t>https://data.wa.gov/d/fri6-n6k5</t>
  </si>
  <si>
    <t>SENTINEL SITES WHM- 11-14-2014</t>
  </si>
  <si>
    <t>https://data.wa.gov/resource/fri6-n6k5.json</t>
  </si>
  <si>
    <t>rgra-syy5</t>
  </si>
  <si>
    <t>01/30/2015 08:20:00 PM +0000</t>
  </si>
  <si>
    <t>https://data.wa.gov/d/pj4z-63k7</t>
  </si>
  <si>
    <t>pj4z-63k7</t>
  </si>
  <si>
    <t>Ambient Bioassessment Sites (to 2013)</t>
  </si>
  <si>
    <t>11/15/2014 04:42:00 PM +0000</t>
  </si>
  <si>
    <t>watershed health monitoring,ambient bioassessment</t>
  </si>
  <si>
    <t>https://data.wa.gov/resource/pj4z-63k7.json</t>
  </si>
  <si>
    <t>https://data.wa.gov/d/q4is-ii4v</t>
  </si>
  <si>
    <t>q4is-ii4v</t>
  </si>
  <si>
    <t>Watershed Health Monitoring: Wood Volume in Streams</t>
  </si>
  <si>
    <t>This is a list of wood volume measurements among randomly selected stream sites in Washington State during 2009-2016. Data were collected for the Department of Ecology's Watershed Health Monitoring surveys. This list only displays data from the most recent sampling event at any site.</t>
  </si>
  <si>
    <t>08/28/2018 09:48:00 PM +0000</t>
  </si>
  <si>
    <t>08/28/2018 10:43:00 PM +0000</t>
  </si>
  <si>
    <t>watershed health monitoring,physical habitat,large woody debris,status and trends monitoring,streams</t>
  </si>
  <si>
    <t>https://data.wa.gov/resource/q4is-ii4v.json</t>
  </si>
  <si>
    <t>https://data.wa.gov/d/rgra-syy5</t>
  </si>
  <si>
    <t>2015 Candidate Sites - We'll Sample 50</t>
  </si>
  <si>
    <t>01/30/2015 08:19:00 PM +0000</t>
  </si>
  <si>
    <t>https://data.wa.gov/resource/rgra-syy5.json</t>
  </si>
  <si>
    <t>https://data.wa.gov/d/sg4a-7hjj</t>
  </si>
  <si>
    <t>sg4a-7hjj</t>
  </si>
  <si>
    <t>Watershed Health Monitoring: Non-native species 2009-2012</t>
  </si>
  <si>
    <t>This is a list of random sites sampled for the Watershed Health Monitoring surveys of 2009-2012 (Round 1 through the state). The list provides indication of which non-native aquatic vertebrate species were detected at each site, plus the stream km represented by each site.</t>
  </si>
  <si>
    <t>08/30/2018 07:36:00 PM +0000</t>
  </si>
  <si>
    <t>08/30/2018 10:35:00 PM +0000</t>
  </si>
  <si>
    <t>watershed health monitoring,aquatic vertebrate assemblage,fish community,amphibian community,biological assessment,non-native species,streams,habitat</t>
  </si>
  <si>
    <t>https://data.wa.gov/resource/sg4a-7hjj.json</t>
  </si>
  <si>
    <t>ITIS Serial numbers are from https://www.itis.gov/ as reported here: https://fortress.wa.gov/ecy/eimhelp/ValidValues/Taxa</t>
  </si>
  <si>
    <t>https://data.wa.gov/d/v4rj-vzug</t>
  </si>
  <si>
    <t>v4rj-vzug</t>
  </si>
  <si>
    <t>Watershed Health Monitoring: Riparian Disturbance by Region and Survey</t>
  </si>
  <si>
    <t>This dataset lists random sites sampled by Watershed Health Monitoring surveys during 2009 to 2016. It provides adjusted spatial weights (km of stream represented by the site). It also provides metric values for proximity-weighted presence of riparian disturbance from any type (PWP all) and the disturbance condition rating (low, medium, or high).  Sites are assigned regional and survey year membership.</t>
  </si>
  <si>
    <t>08/30/2018 05:02:00 PM +0000</t>
  </si>
  <si>
    <t>08/30/2018 06:09:00 PM +0000</t>
  </si>
  <si>
    <t>watershed health monitoring,physical habitat,riparian disturbance,streams,status and trends monitoring</t>
  </si>
  <si>
    <t>https://data.wa.gov/resource/v4rj-vzug.json</t>
  </si>
  <si>
    <t>https://data.wa.gov/d/33rc-5prd</t>
  </si>
  <si>
    <t>33rc-5prd</t>
  </si>
  <si>
    <t>Cleanup at HW Facilities Data</t>
  </si>
  <si>
    <t>This indicator tracks the progress toward completing "corrective actions" at 39 priority dangerous waste treatment, storage, and disposal (TSD) facilities in Washington. TSDs are facilities that are permitted by the state to treat, store, or dispose of large amounts of dangerous waste either generated on-site or collected from other businesses. Corrective action is the term used for cleaning up contamination at TSDs.</t>
  </si>
  <si>
    <t>05/15/2017 02:33:00 AM +0000</t>
  </si>
  <si>
    <t>ecology,hazardous wastes &amp; toxics reduction</t>
  </si>
  <si>
    <t>gretchen.newman@ecy.wa.gov</t>
  </si>
  <si>
    <t>Copyright information for the Washington Department of Ecology: https://ecology.wa.gov/About-us/Accountability-transparency/Our-website/Copyright-information</t>
  </si>
  <si>
    <t>2005-2014</t>
  </si>
  <si>
    <t>Link to the Ecology Website:  https://ecology.wa.gov/</t>
  </si>
  <si>
    <t>https://data.wa.gov/resource/33rc-5prd.json</t>
  </si>
  <si>
    <t>Data source is the Hazardous Waste, Toxics Reduction Program at the Washington Department of Ecology.</t>
  </si>
  <si>
    <t>annual</t>
  </si>
  <si>
    <t>"Corrective action" is the term used for cleaning up contamination at Treatment, Storage, and Disposal (TSD) facilities.  TSDs are permitted facilities that manage large amounts of hazardous waste either generated on-site or collected from other businesses.</t>
  </si>
  <si>
    <t>d3v8-wjka</t>
  </si>
  <si>
    <t>https://data.wa.gov/d/6ffb-b8kq</t>
  </si>
  <si>
    <t>6ffb-b8kq</t>
  </si>
  <si>
    <t>Solid Waste Generation &amp; Recycling</t>
  </si>
  <si>
    <t>This indicator tracks the amount of solid waste generated (disposed and recovered for recycling and other uses) in Washington State each year, by ton and per capita.</t>
  </si>
  <si>
    <t>05/07/2017 11:17:00 PM +0000</t>
  </si>
  <si>
    <t>08/23/2017 12:41:00 AM +0000</t>
  </si>
  <si>
    <t>ecology,waste 2 resources,solid waste disposed,recycling</t>
  </si>
  <si>
    <t xml:space="preserve">Source for population data:  Office of Financial Management (OFM) website at http://www.ofm.wa.gov.												</t>
  </si>
  <si>
    <t>2000-2014</t>
  </si>
  <si>
    <t xml:space="preserve">Data source:  Department of Ecology collects annual reports and recycling surveys from recyclers, brokers, haulers and other companies handling materials that are recyclable, reusable, or source separated for energy recovery.  For more information on material recovery data: https://ecology.wa.gov/Research-Data/Data-resources/Solid-waste-recycling-data .												</t>
  </si>
  <si>
    <t>https://data.wa.gov/resource/6ffb-b8kq.json</t>
  </si>
  <si>
    <t>Unless otherwise noted, materials are recovered for recycling or other beneficial uses.</t>
  </si>
  <si>
    <t>5se7-as7s</t>
  </si>
  <si>
    <t>https://data.wa.gov/d/7asr-m3ux</t>
  </si>
  <si>
    <t>7asr-m3ux</t>
  </si>
  <si>
    <t>Risks from Toxic Releases</t>
  </si>
  <si>
    <t>This indicator tracks the relative risks to humans from toxic releases from industrial activities in Washington State.</t>
  </si>
  <si>
    <t>05/29/2017 02:16:00 AM +0000</t>
  </si>
  <si>
    <t>1996-2010</t>
  </si>
  <si>
    <t>https://data.wa.gov/resource/7asr-m3ux.json</t>
  </si>
  <si>
    <t>7usd-3rdh</t>
  </si>
  <si>
    <t>https://data.wa.gov/d/8bsu-4aqr</t>
  </si>
  <si>
    <t>8bsu-4aqr</t>
  </si>
  <si>
    <t>Electronics Recycling</t>
  </si>
  <si>
    <t>This indicator tracks the amount of electronic products being recycled annually in Washington.</t>
  </si>
  <si>
    <t>05/19/2017 09:15:00 PM +0000</t>
  </si>
  <si>
    <t>08/22/2017 10:05:00 PM +0000</t>
  </si>
  <si>
    <t>ecology,waste 2 resources,electronics,recycling</t>
  </si>
  <si>
    <t>2003-2014</t>
  </si>
  <si>
    <t>https://data.wa.gov/resource/8bsu-4aqr.json</t>
  </si>
  <si>
    <t>https://data.wa.gov/d/eces-6bin</t>
  </si>
  <si>
    <t>eces-6bin</t>
  </si>
  <si>
    <t>Construction &amp; Demolition Debris Recovered</t>
  </si>
  <si>
    <t>This indicator tracks the amount of construction and demolition (C&amp;D) debris that is generated and recycled or diverted from disposal annually in Washington.</t>
  </si>
  <si>
    <t>05/15/2017 03:13:00 AM +0000</t>
  </si>
  <si>
    <t>ecology,waste 2 resources,construction debris,recycling</t>
  </si>
  <si>
    <t>1992-2014</t>
  </si>
  <si>
    <t>https://data.wa.gov/resource/eces-6bin.json</t>
  </si>
  <si>
    <t>Data source:  Washington Department of Ecology collects annual reports from disposal facilities by material type.  C&amp;D type material categories are defined in Washington statute.</t>
  </si>
  <si>
    <t>Data source:  Washington Department of Ecology collects annual reports and recycling surveys from facilities, haulers, buyback centers, brokers, and others in the recycling industry. Data excludes soil blends.</t>
  </si>
  <si>
    <t>https://data.wa.gov/d/edta-hy5m</t>
  </si>
  <si>
    <t>edta-hy5m</t>
  </si>
  <si>
    <t>Solid Waste Generated per GDP</t>
  </si>
  <si>
    <t>This indicator tracks the efficiency of Washington's economy relative to waste generation, by comparing the pounds of solid waste generated to the state's gross domestic product (GDP). Comparing solid waste generated to GDP gives us a measure of "eco-efficiency" by showing how much waste we produce relative to the amount of economic activity.</t>
  </si>
  <si>
    <t>05/19/2017 08:12:00 PM +0000</t>
  </si>
  <si>
    <t>ecology,waste 2 resources</t>
  </si>
  <si>
    <t>https://data.wa.gov/resource/edta-hy5m.json</t>
  </si>
  <si>
    <t>https://data.wa.gov/d/g88h-wy2z</t>
  </si>
  <si>
    <t>g88h-wy2z</t>
  </si>
  <si>
    <t>Ecosystems Toxicity Index</t>
  </si>
  <si>
    <t>This indicator tracks purchases made by consumers in Washington and measures the related ecosystem toxicity tied to the product's life cycle.</t>
  </si>
  <si>
    <t>05/29/2017 12:15:00 AM +0000</t>
  </si>
  <si>
    <t>ecology,hazardous wastes &amp; toxics reduction,waste 2 resources</t>
  </si>
  <si>
    <t>2000-2010</t>
  </si>
  <si>
    <t>https://data.wa.gov/resource/g88h-wy2z.json</t>
  </si>
  <si>
    <t>https://data.wa.gov/d/iax8-x84c</t>
  </si>
  <si>
    <t>iax8-x84c</t>
  </si>
  <si>
    <t>Organic Materials Generated</t>
  </si>
  <si>
    <t>This indicator measures the amount of organic materials that are recycled, composted, or otherwise diverted from disposal, as well as those that are disposed of in the waste stream. It tracks progress on Washington's goal of diverting organic materials from the landfill, putting them to work in the most beneficial ways possible.</t>
  </si>
  <si>
    <t>05/16/2017 07:38:00 AM +0000</t>
  </si>
  <si>
    <t>05/30/2017 02:05:00 AM +0000</t>
  </si>
  <si>
    <t>ecology,waste 2 resources,organic materials,yard debris,food waste,recycling</t>
  </si>
  <si>
    <t>Data compiled by Department of Ecology, Waste 2 Resources, from annual reports from permitted and exempt compost facilities.</t>
  </si>
  <si>
    <t>Municipal Solid Waste (MSW).</t>
  </si>
  <si>
    <t>Data compiled by the Department of Ecology, Waste 2 Resources, from annual disposal facility reports.</t>
  </si>
  <si>
    <t>https://data.wa.gov/resource/iax8-x84c.json</t>
  </si>
  <si>
    <t>Data compiled by Department of Ecology, Waste 2 Resources, from annual reports from recycling facilities.  Includes chipping for mulch, reuse, and food recycled or donated to food banks.  Land clearing debris (reused or recycled) includes land clearing debris burned for energy prior to 2006.  Yard debris (reused or recycled) includes yard debris burned for energy prior to 2010.  Source for Food Processing Wastes (land applied) is Beneficial Use Exemption Annual Reports (2011 first year to include).</t>
  </si>
  <si>
    <t>https://data.wa.gov/d/iz32-gmjg</t>
  </si>
  <si>
    <t>iz32-gmjg</t>
  </si>
  <si>
    <t>Solid Waste Composition</t>
  </si>
  <si>
    <t>This indicator tracks the composition of disposed municipal solid waste in Washington, showing the estimated amounts of recyclable and non-recyclable materials going to landfills and incinerators. This indicator is based on available data from statewide waste characterization studies.</t>
  </si>
  <si>
    <t>05/02/2017 05:54:00 PM +0000</t>
  </si>
  <si>
    <t>05/03/2017 04:29:00 PM +0000</t>
  </si>
  <si>
    <t>ecology,waste 2 resources,solid waste,disposal,waste composition</t>
  </si>
  <si>
    <t>1992-2015</t>
  </si>
  <si>
    <t>https://data.wa.gov/resource/iz32-gmjg.json</t>
  </si>
  <si>
    <t>nnds-2jxn</t>
  </si>
  <si>
    <t>https://data.wa.gov/d/jbep-69s5</t>
  </si>
  <si>
    <t>jbep-69s5</t>
  </si>
  <si>
    <t>Hazardous Waste Per GDP Data</t>
  </si>
  <si>
    <t>This indicator compares the amount of hazardous waste generated to the gross domestic product (GDP) in the manufacturing sector in Washington State. The goal is to decrease waste generation and the use of toxic substances while maintaining or increasing economic output.</t>
  </si>
  <si>
    <t>05/15/2017 08:58:00 AM +0000</t>
  </si>
  <si>
    <t>Data source for hazardous waste recurrent pounds and NAICS codes:  Department of Ecology collects annual reports from facilities that generate or manage hazardous waste in regulated amounts.</t>
  </si>
  <si>
    <t>Data source for hazardous waste recurrent pounds measurement pounds: Facilities self report the source of each hazardous waste stream. Recurrent waste counts pounds from on-going production and service processes</t>
  </si>
  <si>
    <t>Manufacturing Sector Recurrent Hazardous Waste Pounds per Manufacturing Sector GDP Dollar = "Total Recurrent Manufacturing Sector Pounds" divided by "Manufacturing Sector GDP Dollars".</t>
  </si>
  <si>
    <t>https://data.wa.gov/resource/jbep-69s5.json</t>
  </si>
  <si>
    <t>Data source for Washington State Manufacturing GDP Dollars: U.S. Bureau of Economic Analysis, Advance 2014 and Revised 1997—2013 Statistics of GDP by State.</t>
  </si>
  <si>
    <t>https://data.wa.gov/d/m8ar-ptfp</t>
  </si>
  <si>
    <t>m8ar-ptfp</t>
  </si>
  <si>
    <t>Hazardous Waste Generation Data</t>
  </si>
  <si>
    <t>This indicator tracks the amount of regulated, recurrent hazardous waste generated (produced) and recycled by certain businesses and facilities in Washington State. It reflects approximately 1,200 businesses and organizations that generate more than 2,640 pounds each of hazardous waste per year. It does not include the 2,800 annual reporters that are either smaller waste generators who are not required to report waste amounts, or facilities that did not generate hazardous waste, for example transporters.</t>
  </si>
  <si>
    <t>05/15/2017 08:43:00 AM +0000</t>
  </si>
  <si>
    <t>Data source for hazardous waste recurrent pounds:  Department of Ecology collects annual reports from facilities that generate or manage hazardous waste in regulated amounts. Hazardous waste pounds are self reported for generation, treatment, storage, disposal, or recycling. Hazardous waste transporters do not report pounds hauled. For more information see the Hazardous Waste and Toxics Reduction Program web site:  https://ecology.wa.gov/Research-Data/Data-resources/Solid-waste-recycling-data</t>
  </si>
  <si>
    <t>Data source for hazardous waste recurrent pounds measurement pounds: Facilities self report the source of each hazardous waste stream. Recurrent waste counts pounds from on-going production and service processes, or new hazardous waste residuals coming from management of a previously existing hazardous waste. Non-recurrent wastes come from demolition debris, spill materials, clean-up wastes, or waste that was received from off-site and transferred.</t>
  </si>
  <si>
    <t>Data source for measuring Hazardous Waste Recycling Method pounds: Counts 100% of waste managed on-site or off-site if the waste management method is a recognized recycling method under the "Dangerous Waste Annual Report Forms Instructions and Guidance", and the amount claimed recycled is greater than 0%.</t>
  </si>
  <si>
    <t>https://data.wa.gov/resource/m8ar-ptfp.json</t>
  </si>
  <si>
    <t>Hazardous Waste Recycling Percent = "Total Recurrent Pounds Managed by Recycling Methods" divided by "Total Recurrent Hazardous Waste Pounds".</t>
  </si>
  <si>
    <t>https://data.wa.gov/d/mve5-ycx7</t>
  </si>
  <si>
    <t>mve5-ycx7</t>
  </si>
  <si>
    <t>Value of Recyclables Disposed</t>
  </si>
  <si>
    <t>This indicator tracks the lost market value of recyclable materials when they are disposed in landfills and incinerators instead of being recycled. The market value is calculated by applying commodity prices to estimates of recyclable material disposed.</t>
  </si>
  <si>
    <t>04/26/2017 10:46:00 PM +0000</t>
  </si>
  <si>
    <t>05/03/2017 04:12:00 PM +0000</t>
  </si>
  <si>
    <t>ecology,waste 2 resources,recycling</t>
  </si>
  <si>
    <t>Based on front-end market prices in current dollar value of common household recyclable materials when delivered to recycler, uncompacted when available.  Sources:  www.wastenews.com; www.scrapindex.com; www.globalscrap.com; 2009 Washington Statewide Waste Characterization Study; annual reports from landfills and incinerators (Washington Department of Ecology); OFM population data.</t>
  </si>
  <si>
    <t>2009-2014</t>
  </si>
  <si>
    <t>https://data.wa.gov/resource/mve5-ycx7.json</t>
  </si>
  <si>
    <t>https://data.wa.gov/d/nqh3-jr8e</t>
  </si>
  <si>
    <t>nqh3-jr8e</t>
  </si>
  <si>
    <t>Origin of Solid Wastes in Washington (2013)</t>
  </si>
  <si>
    <t>Reported tons of solid waste disposed from each county at permitted landfills and incinerators in Washington in 2013.</t>
  </si>
  <si>
    <t>08/18/2015 05:01:00 PM +0000</t>
  </si>
  <si>
    <t>08/18/2015 05:02:00 PM +0000</t>
  </si>
  <si>
    <t>solid waste,disposal,county data</t>
  </si>
  <si>
    <t>https://data.wa.gov/resource/nqh3-jr8e.json</t>
  </si>
  <si>
    <t>See statutory definition of waste type where applicable.</t>
  </si>
  <si>
    <t>48du-t54q</t>
  </si>
  <si>
    <t>https://data.wa.gov/d/qysz-i87t</t>
  </si>
  <si>
    <t>qysz-i87t</t>
  </si>
  <si>
    <t>Dangerous Waste Compliance Data</t>
  </si>
  <si>
    <t>This indicator tracks the percent chance of finding a significant environmental violation during a compliance inspection at businesses known to produce dangerous waste in Washington. This measure is a gauge for overall compliance with the state's dangerous waste regulations.</t>
  </si>
  <si>
    <t>05/18/2017 12:37:00 AM +0000</t>
  </si>
  <si>
    <t>05/23/2017 12:22:00 AM +0000</t>
  </si>
  <si>
    <t>ecology,hazardous wastes &amp; toxic reduction,dangerous waste</t>
  </si>
  <si>
    <t>Data source:  Inspections performed by the Hazardous Waste and Toxics Reduction Program at facilities handling dangerous waste.</t>
  </si>
  <si>
    <t>2002-2014</t>
  </si>
  <si>
    <t>https://data.wa.gov/resource/qysz-i87t.json</t>
  </si>
  <si>
    <t>https://data.wa.gov/d/r7u8-b8u7</t>
  </si>
  <si>
    <t>r7u8-b8u7</t>
  </si>
  <si>
    <t>Mercury In Biosolids Data</t>
  </si>
  <si>
    <t>This indicator tracks the amount of mercury detected in biosolids, or treated sewage sludge, at 155 biosolids management facilities in Washington.</t>
  </si>
  <si>
    <t>05/23/2017 12:57:00 AM +0000</t>
  </si>
  <si>
    <t>05/23/2017 01:05:00 AM +0000</t>
  </si>
  <si>
    <t>ecology,waste 2 resources,mercury,biosolids</t>
  </si>
  <si>
    <t>Data submitted to Washington Department of Ecology by biosolids management facilities.  For additional information:  http://www.ecy.wa.gov/beyondwaste/pdf/BiosolidsTreatment.pdf.</t>
  </si>
  <si>
    <t>1995-2015</t>
  </si>
  <si>
    <t>https://data.wa.gov/resource/r7u8-b8u7.json</t>
  </si>
  <si>
    <t>https://data.wa.gov/d/rkrj-dht4</t>
  </si>
  <si>
    <t>rkrj-dht4</t>
  </si>
  <si>
    <t>Toxic Substances Used by Washington Industries</t>
  </si>
  <si>
    <t>This indicator tracks the annual amount of toxic or other hazardous chemicals used by industries and large businesses in Washington.</t>
  </si>
  <si>
    <t>05/29/2017 03:28:00 AM +0000</t>
  </si>
  <si>
    <t xml:space="preserve">Source of data:  Pollution prevention plans submitted to Washington Department of Ecology, Hazardous Waste and Toxics Reduction Program.					</t>
  </si>
  <si>
    <t>2007-2012</t>
  </si>
  <si>
    <t>https://data.wa.gov/resource/rkrj-dht4.json</t>
  </si>
  <si>
    <t>https://ecology.wa.gov/</t>
  </si>
  <si>
    <t>Copyright information for the Washington Department of Ecology:  https://ecology.wa.gov/About-us/Accountability-transparency/Our-website/Copyright-information</t>
  </si>
  <si>
    <t>https://data.wa.gov/d/tvhz-yb88</t>
  </si>
  <si>
    <t>tvhz-yb88</t>
  </si>
  <si>
    <t>Solid Waste Disposed in Washington</t>
  </si>
  <si>
    <t>08/18/2015 05:19:00 PM +0000</t>
  </si>
  <si>
    <t>solid waste,municipal solid waste,waste composition</t>
  </si>
  <si>
    <t>https://data.wa.gov/resource/tvhz-yb88.json</t>
  </si>
  <si>
    <t>https://data.wa.gov/d/v3fb-k8g9</t>
  </si>
  <si>
    <t>v3fb-k8g9</t>
  </si>
  <si>
    <t>Curbside Recycling Access</t>
  </si>
  <si>
    <t>This indicator tracks the percentage of Washington State residents living in areas that provide access to curbside recycling for single-family homes.</t>
  </si>
  <si>
    <t>05/06/2017 06:28:00 AM +0000</t>
  </si>
  <si>
    <t>05/22/2017 08:45:00 PM +0000</t>
  </si>
  <si>
    <t>Data source: 1-800-RECYCLE Information Database; county recycling coordinators.  Data should not be interpreted as the percentage of population that is recycling, only the percentage of people living in single-family homes that has access to curbside recycling services.</t>
  </si>
  <si>
    <t>https://data.wa.gov/resource/v3fb-k8g9.json</t>
  </si>
  <si>
    <t>https://data.wa.gov/d/xm7t-srt4</t>
  </si>
  <si>
    <t>xm7t-srt4</t>
  </si>
  <si>
    <t>Climate Change Index</t>
  </si>
  <si>
    <t>This indicator tracks purchases made in Washington and measures the output of greenhouse gases related to product life cycles. The index shows how consumer purchasing patterns and habits affect climate change.</t>
  </si>
  <si>
    <t>05/06/2017 07:15:00 AM +0000</t>
  </si>
  <si>
    <t>https://data.wa.gov/resource/xm7t-srt4.json</t>
  </si>
  <si>
    <t>https://data.wa.gov/d/g7wf-vj9j</t>
  </si>
  <si>
    <t>g7wf-vj9j</t>
  </si>
  <si>
    <t>General Government Workforce Headcount By Agency</t>
  </si>
  <si>
    <t>Headcount of general government employees, both permanent and non-permanent (excludes Higher Education employees). As of June 30, 2015</t>
  </si>
  <si>
    <t>09/16/2015 06:41:00 PM +0000</t>
  </si>
  <si>
    <t>ofm,state employees,state hr</t>
  </si>
  <si>
    <t>hayden.mackley@ofm.wa.gov</t>
  </si>
  <si>
    <t>https://data.wa.gov/resource/g7wf-vj9j.json</t>
  </si>
  <si>
    <t>http://hr.wa.gov/WorkforceDataAndPlanning/WorkforceDataTrends/Pages/NumberofEmployees.aspx</t>
  </si>
  <si>
    <t>ud7p-684z</t>
  </si>
  <si>
    <t>https://data.wa.gov/d/cvrw-ujje</t>
  </si>
  <si>
    <t>cvrw-ujje</t>
  </si>
  <si>
    <t>Washington Health Workforce Survey Data</t>
  </si>
  <si>
    <t>The Washington State Department of Health presents this information as a service to the public. This includes information on the work status, practice characteristics, education, and demographics of healthcare providers, provided in response to the Washington Health Workforce Survey. 
This is a complete set of data across all of the responding professions. The data dictionary identifies questions that are specific to an individual profession and aren't common to all surveys. The dataset is provided without identifying information for the responding providers. 
More information on the Washington Health Workforce Survey can be found at www.doh.wa.gov/workforcesurvey</t>
  </si>
  <si>
    <t>08/20/2018 07:41:00 PM +0000</t>
  </si>
  <si>
    <t>06/17/2019 05:30:00 PM +0000</t>
  </si>
  <si>
    <t>health,workforce,washington,state,department,health care,provider,survey</t>
  </si>
  <si>
    <t>HealthWorkforceSurvey@doh.wa.gov</t>
  </si>
  <si>
    <t>https://data.wa.gov/resource/cvrw-ujje.json</t>
  </si>
  <si>
    <t>https://data.wa.gov/d/qxh8-f4bd</t>
  </si>
  <si>
    <t>qxh8-f4bd</t>
  </si>
  <si>
    <t>Health Care Provider Credential Data</t>
  </si>
  <si>
    <t>The Washington State Department of Health presents this information as a service to the public. True and correct copies of legal disciplinary actions taken after July 1998 are available on our Provider Credential Search site. These records are considered certified by the Department of Health. _x000D_
_x000D_
This includes information on health care providers._x000D_
_x000D_
Please contact our Customer Service Center at 360-236-4700 for information about actions before July 1998. _x000D_
The information on this site comes directly from our database and is updated daily at 10:00 a.m.. This data is a primary source for verification of credentials and is extracted from the primary database at 2:00 a.m. daily._x000D_
_x000D_
News releases about disciplinary actions taken against Washington State healthcare providers, agencies or facilities are on the agency's Newsroom webpage._x000D_
_x000D_
Disclaimer_x000D_
The absence of information in the Provider Credential Search system doesn't imply any recommendation, endorsement or guarantee of competence of any healthcare professional. The presence of information in this system doesn't imply a provider isn't competent or qualified to practice. The reader is encouraged to carefully evaluate any information found in this data set.</t>
  </si>
  <si>
    <t>01/20/2016 11:20:00 PM +0000</t>
  </si>
  <si>
    <t>06/17/2019 05:17:00 PM +0000</t>
  </si>
  <si>
    <t>washington,state,department,health,public,care,provider,credential</t>
  </si>
  <si>
    <t>hsqa.csc@doh.wa.gov</t>
  </si>
  <si>
    <t>https://data.wa.gov/resource/qxh8-f4bd.json</t>
  </si>
  <si>
    <t>https://fortress.wa.gov/doh/providercredentialsearch/</t>
  </si>
  <si>
    <t>ypwc-5ce7</t>
  </si>
  <si>
    <t>vtkh-65is</t>
  </si>
  <si>
    <t>09/20/2018 09:05:00 PM +0000</t>
  </si>
  <si>
    <t>Data updated monthly</t>
  </si>
  <si>
    <t>dkdf-7x68</t>
  </si>
  <si>
    <t>Data Disclaimer http://www.ecy.wa.gov/copyright.html</t>
  </si>
  <si>
    <t>Toxics Cleanup Program Homepage http://www.ecy.wa.gov/programs/tcp/cleanup.html</t>
  </si>
  <si>
    <t>Cleanup Site Webpages https://fortress.wa.gov/ecy/gsp/SiteSearchPage.aspx</t>
  </si>
  <si>
    <t>https://data.wa.gov/d/2dwu-pywu</t>
  </si>
  <si>
    <t>2dwu-pywu</t>
  </si>
  <si>
    <t>Better Brakes - List of Manufacturers Reporting</t>
  </si>
  <si>
    <t>Manufacturers are required to report certain information to Ecology by Chapter 70.285 RCW and Chapter 173-901 WAC.  This dataset contains a list of manufacturers that have meet these requirements.</t>
  </si>
  <si>
    <t>06/24/2013 05:02:00 PM +0000</t>
  </si>
  <si>
    <t>04/30/2018 11:51:00 PM +0000</t>
  </si>
  <si>
    <t>better brakes,baseline report</t>
  </si>
  <si>
    <t>ian.wesley@ecy.wa.gov</t>
  </si>
  <si>
    <t>https://data.wa.gov/resource/2dwu-pywu.json</t>
  </si>
  <si>
    <t>Manufacturers are required to report certain information to Ecology by Chapter 70.285 RCW and Chapter 173-901 WAC.</t>
  </si>
  <si>
    <t>http://www.ecy.wa.gov/programs/hwtr/betterbrakes.html</t>
  </si>
  <si>
    <t>a9ty-dhvu</t>
  </si>
  <si>
    <t>wdb7-jbuv</t>
  </si>
  <si>
    <t>This dataset contains information reported as part the Better Brakes Law, Chapter 70.285 RCW. It contains data tracking the concentrations of copper, nickel, zinc, and antimony in certified brake friction materials.  It will first be updated in 2014 and then ever quarter thereafter.</t>
  </si>
  <si>
    <t>04/27/2018 11:22:00 PM +0000</t>
  </si>
  <si>
    <t>better brakes,copper,nickel,zinc,antimony,baseline report,brakes</t>
  </si>
  <si>
    <t>https://data.wa.gov/d/bv9x-jtbr</t>
  </si>
  <si>
    <t>bv9x-jtbr</t>
  </si>
  <si>
    <t>Better Brakes - List of Certified Parts</t>
  </si>
  <si>
    <t>Chapter 70.285 RCW and Chapter 173-901 WAC requires manufacturers to certify brake friction material sold in Washington State by January 1, 2015.  This data set contains a list of all edge codes that have been certified with Ecology.  Manufacturers are required to submit certification forms quarterly.  This dataset will be updated each quarter.</t>
  </si>
  <si>
    <t>06/24/2013 05:12:00 PM +0000</t>
  </si>
  <si>
    <t>04/30/2018 11:46:00 PM +0000</t>
  </si>
  <si>
    <t>better brakes,certification</t>
  </si>
  <si>
    <t>https://data.wa.gov/resource/bv9x-jtbr.json</t>
  </si>
  <si>
    <t xml:space="preserve">NSF International certifies brakes per the requirements of a similar law in California.  You may view brakes certificates for these brakes here: http://www.nsf.org/business/friction_material/ </t>
  </si>
  <si>
    <t>Better Brakes - Tracking Progress</t>
  </si>
  <si>
    <t>https://data.wa.gov/d/i7iu-f74k</t>
  </si>
  <si>
    <t>i7iu-f74k</t>
  </si>
  <si>
    <t>Better Brakes - Baseline Dataset</t>
  </si>
  <si>
    <t>Manufacturers are required to report certain information to Ecology by Chapter 70.285 RCW and Chapter 173-901 WAC.  This dataset contains information on the concentrations of copper, nickel, zinc, and antimony in brake friction materials sold in Washington State. Each row represents one formula.</t>
  </si>
  <si>
    <t>06/24/2013 05:08:00 PM +0000</t>
  </si>
  <si>
    <t>07/22/2016 08:49:00 PM +0000</t>
  </si>
  <si>
    <t>better brakes,baseline report,copper,nickel,zinc,antimony</t>
  </si>
  <si>
    <t>https://data.wa.gov/resource/i7iu-f74k.json</t>
  </si>
  <si>
    <t xml:space="preserve">This data is based on self reported information from brake manufacturers who sell brake friction material in Washington State.  </t>
  </si>
  <si>
    <t>https://data.wa.gov/d/wdb7-jbuv</t>
  </si>
  <si>
    <t>06/14/2013 10:18:00 PM +0000</t>
  </si>
  <si>
    <t>https://data.wa.gov/resource/wdb7-jbuv.json</t>
  </si>
  <si>
    <t>https://data.wa.gov/d/2xmg-9s94</t>
  </si>
  <si>
    <t>2xmg-9s94</t>
  </si>
  <si>
    <t>Public Records Requests</t>
  </si>
  <si>
    <t>Request to the Department of Services for the Blind for information under the Freedom of Information Act.</t>
  </si>
  <si>
    <t>11/10/2016 09:30:00 PM +0000</t>
  </si>
  <si>
    <t>public records</t>
  </si>
  <si>
    <t>info@dsb.wa.gov</t>
  </si>
  <si>
    <t>https://data.wa.gov/resource/2xmg-9s94.json</t>
  </si>
  <si>
    <t>http://www.dsb.wa.gov</t>
  </si>
  <si>
    <t>u8r9-8e3x</t>
  </si>
  <si>
    <t>dsb.wa.gov</t>
  </si>
  <si>
    <t>txep-7uqx</t>
  </si>
  <si>
    <t>Contracts between WA State Department of Commerce and all other entities. Includes public and private sector entities</t>
  </si>
  <si>
    <t>01/20/2016 07:16:00 PM +0000</t>
  </si>
  <si>
    <t>commerce,contracts,grants</t>
  </si>
  <si>
    <t>jaime.rossman@commerce.wa.gov</t>
  </si>
  <si>
    <t>2010-2015</t>
  </si>
  <si>
    <t>http://commerce.wa.gov</t>
  </si>
  <si>
    <t>https://data.wa.gov/d/txep-7uqx</t>
  </si>
  <si>
    <t>Commerce Contracts</t>
  </si>
  <si>
    <t>01/20/2016 07:15:00 PM +0000</t>
  </si>
  <si>
    <t>https://data.wa.gov/resource/txep-7uqx.json</t>
  </si>
  <si>
    <t>swyb-gmfy</t>
  </si>
  <si>
    <t>Final results of IT Decision Package scoring process</t>
  </si>
  <si>
    <t>02/18/2015 01:23:00 AM +0000</t>
  </si>
  <si>
    <t>james.hammond@ocio.wa.gov</t>
  </si>
  <si>
    <t>https://data.wa.gov/d/swyb-gmfy</t>
  </si>
  <si>
    <t>DP Scoring Report Final</t>
  </si>
  <si>
    <t>01/10/2015 12:35:00 AM +0000</t>
  </si>
  <si>
    <t>https://data.wa.gov/resource/swyb-gmfy.json</t>
  </si>
  <si>
    <t>bjfs-pe5a</t>
  </si>
  <si>
    <t>https://data.wa.gov/d/gej6-ysnh</t>
  </si>
  <si>
    <t>gej6-ysnh</t>
  </si>
  <si>
    <t>Draft Boatyard General Permit Public Comments</t>
  </si>
  <si>
    <t>Public comments received for the draft Boatyard General Permit</t>
  </si>
  <si>
    <t>05/02/2016 08:37:00 PM +0000</t>
  </si>
  <si>
    <t>05/02/2016 08:45:00 PM +0000</t>
  </si>
  <si>
    <t>ecology,boatyard</t>
  </si>
  <si>
    <t>jamm461@ecy.wa.gov</t>
  </si>
  <si>
    <t>https://data.wa.gov/resource/gej6-ysnh.json</t>
  </si>
  <si>
    <t>https://data.wa.gov/d/bcef-qppj</t>
  </si>
  <si>
    <t>bcef-qppj</t>
  </si>
  <si>
    <t>State Art Collection Export 5-4-2012</t>
  </si>
  <si>
    <t>The State Art Collection is a public collection of artwork: it is publicly owned, publicly sited, and publicly selected. It currently includes over 4,500 works, making Washington home to not only one of the oldest state public art collections, but also one of the largest. The State Art Collection is shaped in an inclusive manner to represent the diversity of contemporary artistic production. Artworks in the State Art Collection are acquired for sites such as K-12 schools, colleges, universities, and state agencies. Artworks at colleges and universities are included in this data set. Notable local, regional, and national artists are represented in the collection holdings.</t>
  </si>
  <si>
    <t>07/13/2012 03:37:00 PM +0000</t>
  </si>
  <si>
    <t>07/13/2012 03:43:00 PM +0000</t>
  </si>
  <si>
    <t>state art collection,culture,art,visual art,heritage,art in public places,washington state,visual arts,arts,public art,design,architecture,colleges,universities,washington state arts commission,artswa,arts commission,sculpture,painting,artwork,art work</t>
  </si>
  <si>
    <t>janae.huber@arts.wa.gov</t>
  </si>
  <si>
    <t>https://data.wa.gov/resource/bcef-qppj.json</t>
  </si>
  <si>
    <t>https://data.wa.gov/d/dh5p-ha28</t>
  </si>
  <si>
    <t>dh5p-ha28</t>
  </si>
  <si>
    <t>State Art Collection At Colleges And Universities 2013-03-14</t>
  </si>
  <si>
    <t>Artworks included in this dataset are part of the State Art Collection, a collection that is publicly owned, publicly sited, and publicly selected. For more information: http://www.arts.wa.gov/public-art.</t>
  </si>
  <si>
    <t>03/14/2013 09:39:00 PM +0000</t>
  </si>
  <si>
    <t>03/14/2013 11:18:00 PM +0000</t>
  </si>
  <si>
    <t>https://data.wa.gov/resource/dh5p-ha28.json</t>
  </si>
  <si>
    <t>https://data.wa.gov/d/jahj-7jtq</t>
  </si>
  <si>
    <t>jahj-7jtq</t>
  </si>
  <si>
    <t>State Art Collection At Colleges And Universities 2012-08-10</t>
  </si>
  <si>
    <t>08/11/2012 12:26:00 AM +0000</t>
  </si>
  <si>
    <t>08/13/2012 10:53:00 PM +0000</t>
  </si>
  <si>
    <t>https://data.wa.gov/resource/jahj-7jtq.json</t>
  </si>
  <si>
    <t>https://data.wa.gov/d/w3f5-6e8w</t>
  </si>
  <si>
    <t>w3f5-6e8w</t>
  </si>
  <si>
    <t>State Art Collection At Colleges And Universities 2013-02-28</t>
  </si>
  <si>
    <t>03/01/2013 12:01:00 AM +0000</t>
  </si>
  <si>
    <t>03/01/2013 08:26:00 AM +0000</t>
  </si>
  <si>
    <t>higher eductions,art,arts,fine art,culture,heritage,washington state arts commission,artswa,visual art,public art,sculpture,painting,campus,college,university</t>
  </si>
  <si>
    <t>https://data.wa.gov/resource/w3f5-6e8w.json</t>
  </si>
  <si>
    <t>xh35-3825</t>
  </si>
  <si>
    <t>Drought Permit Authorizations</t>
  </si>
  <si>
    <t>10/19/2015 11:06:00 PM +0000</t>
  </si>
  <si>
    <t>jeff.marti@ecy.wa.gov</t>
  </si>
  <si>
    <t>https://data.wa.gov/d/57v7-ym3a</t>
  </si>
  <si>
    <t>57v7-ym3a</t>
  </si>
  <si>
    <t>WDFW Water Rights</t>
  </si>
  <si>
    <t>03/07/2013 10:21:00 PM +0000</t>
  </si>
  <si>
    <t>03/11/2013 03:52:00 PM +0000</t>
  </si>
  <si>
    <t>https://data.wa.gov/resource/57v7-ym3a.json</t>
  </si>
  <si>
    <t>https://data.wa.gov/d/7a9v-ksg3</t>
  </si>
  <si>
    <t>7a9v-ksg3</t>
  </si>
  <si>
    <t>Water Right Records -- All Document Types</t>
  </si>
  <si>
    <t>Active Water Right Applications, Permits, Certificates and Claims in Washington State</t>
  </si>
  <si>
    <t>08/08/2013 07:15:00 PM +0000</t>
  </si>
  <si>
    <t>08/08/2013 08:02:00 PM +0000</t>
  </si>
  <si>
    <t>ecology,water rights</t>
  </si>
  <si>
    <t>https://data.wa.gov/resource/7a9v-ksg3.json</t>
  </si>
  <si>
    <t>http://ecy.wa.gov</t>
  </si>
  <si>
    <t>https://data.wa.gov/d/9ubz-5r4b</t>
  </si>
  <si>
    <t>9ubz-5r4b</t>
  </si>
  <si>
    <t>Water Right Applications</t>
  </si>
  <si>
    <t>Pending Water Right Applications in Washington State. Includes both applications for new water rights and to change existing water rights. Updated weekly.    Live data available at: https://fortress.wa.gov/ecy/waterresources/map/QuantityReport.aspx and https://fortress.wa.gov/ecy/waterresources/map/WaterResourcesExplorer.aspx.</t>
  </si>
  <si>
    <t>10/11/2012 11:32:00 PM +0000</t>
  </si>
  <si>
    <t>02/23/2018 07:14:00 PM +0000</t>
  </si>
  <si>
    <t>Full Disclaimer available at: https://fortress.wa.gov/ecy/waterresources/map/Help/AboutData.aspx#Disclaimer</t>
  </si>
  <si>
    <t>https://data.wa.gov/resource/9ubz-5r4b.json</t>
  </si>
  <si>
    <t xml:space="preserve"> Water Right Data, Application Data, Claim Data, and Document Images released from the Department of Ecology are provided on an “AS IS” basis, without warranty of any kind.  The data and/or image(s) may not be accurate, complete, legible, or otherwise reliable.</t>
  </si>
  <si>
    <t>Purpose Codes available at: http://www.ecy.wa.gov/programs/wr/rights/tracking-apps.html</t>
  </si>
  <si>
    <t>kdip-53i7</t>
  </si>
  <si>
    <t>Fill out this form to the best of your ability.  Anything not answered will be discussed at the pre-application consultation.</t>
  </si>
  <si>
    <t>12/20/2018 12:02:00 AM +0000</t>
  </si>
  <si>
    <t>water rights,ecology,permits</t>
  </si>
  <si>
    <t>w9k2-96gh</t>
  </si>
  <si>
    <t>During times of declared drought (WAC 173-166), the Department of Ecology may approve temporary water right applications and water right transfers for emergency drought relief.   This data set lists approved drought permits from the years 2005 and 2001.</t>
  </si>
  <si>
    <t>02/14/2014 08:24:00 PM +0000</t>
  </si>
  <si>
    <t>ecology,water rights,droughts</t>
  </si>
  <si>
    <t>https://data.wa.gov/d/kdip-53i7</t>
  </si>
  <si>
    <t>Water Right Pre-Application Consultation</t>
  </si>
  <si>
    <t>10/01/2012 06:00:00 PM +0000</t>
  </si>
  <si>
    <t>https://data.wa.gov/resource/kdip-53i7.json</t>
  </si>
  <si>
    <t>https://data.wa.gov/d/w9k2-96gh</t>
  </si>
  <si>
    <t>Historical Drought Permits -- Washington State</t>
  </si>
  <si>
    <t>02/13/2014 07:04:00 PM +0000</t>
  </si>
  <si>
    <t>https://data.wa.gov/resource/w9k2-96gh.json</t>
  </si>
  <si>
    <t>https://data.wa.gov/d/xh35-3825</t>
  </si>
  <si>
    <t>10/16/2015 08:12:00 PM +0000</t>
  </si>
  <si>
    <t>https://data.wa.gov/resource/xh35-3825.json</t>
  </si>
  <si>
    <t>https://data.wa.gov/d/3apa-5n2d</t>
  </si>
  <si>
    <t>3apa-5n2d</t>
  </si>
  <si>
    <t>2Biennial Funding by Category (8-22-2016)</t>
  </si>
  <si>
    <t>10/03/2014 02:15:00 PM +0000</t>
  </si>
  <si>
    <t>09/19/2016 06:34:00 PM +0000</t>
  </si>
  <si>
    <t>state-of-the-salmon</t>
  </si>
  <si>
    <t>jennifer.johnson@gsro.wa.gov</t>
  </si>
  <si>
    <t>https://data.wa.gov/resource/3apa-5n2d.json</t>
  </si>
  <si>
    <t>fuyk-waw8</t>
  </si>
  <si>
    <t>gsro.wa.gov</t>
  </si>
  <si>
    <t>https://data.wa.gov/d/67b3-yqfv</t>
  </si>
  <si>
    <t>67b3-yqfv</t>
  </si>
  <si>
    <t>S Summary Tables 12-05-2018</t>
  </si>
  <si>
    <t>Snake AA summary table for 2018 SOS</t>
  </si>
  <si>
    <t>11/29/2016 03:19:00 PM +0000</t>
  </si>
  <si>
    <t>01/07/2019 05:04:00 PM +0000</t>
  </si>
  <si>
    <t>salmon,state-of-salmon</t>
  </si>
  <si>
    <t>https://data.wa.gov/resource/67b3-yqfv.json</t>
  </si>
  <si>
    <t>Jennifer Johnson, Governor's Salmon Recovery Office.</t>
  </si>
  <si>
    <t>jszx-mdmf</t>
  </si>
  <si>
    <t>10/31/2016 09:31:00 PM +0000</t>
  </si>
  <si>
    <t>Jennifer.Johnson@gsro.wa.gov</t>
  </si>
  <si>
    <t>https://data.wa.gov/d/7gka-kazz</t>
  </si>
  <si>
    <t>7gka-kazz</t>
  </si>
  <si>
    <t>ESA Compliance Harvest (WDFW)</t>
  </si>
  <si>
    <t>11/20/2018 01:18:00 PM +0000</t>
  </si>
  <si>
    <t>11/20/2018 01:28:00 PM +0000</t>
  </si>
  <si>
    <t>https://data.wa.gov/resource/7gka-kazz.json</t>
  </si>
  <si>
    <t>https://data.wa.gov/d/7iwq-4tne</t>
  </si>
  <si>
    <t>7iwq-4tne</t>
  </si>
  <si>
    <t>Harvest -- ESA Compliance -- 11-15-2018</t>
  </si>
  <si>
    <t>11/06/2014 08:37:00 PM +0000</t>
  </si>
  <si>
    <t>11/16/2018 03:44:00 AM +0000</t>
  </si>
  <si>
    <t>https://data.wa.gov/resource/7iwq-4tne.json</t>
  </si>
  <si>
    <t>https://data.wa.gov/d/82pq-rj7m</t>
  </si>
  <si>
    <t>82pq-rj7m</t>
  </si>
  <si>
    <t>Biennial Funding By Source -- 8-22-2016</t>
  </si>
  <si>
    <t>Showing biennial tally of State, Federal and Local salmon recovery funding sources administered through the WA State Recreation and Conservation Office.</t>
  </si>
  <si>
    <t>11/11/2014 08:00:00 PM +0000</t>
  </si>
  <si>
    <t>09/12/2016 10:19:00 PM +0000</t>
  </si>
  <si>
    <t>https://data.wa.gov/resource/82pq-rj7m.json</t>
  </si>
  <si>
    <t>y8vk-3hy9</t>
  </si>
  <si>
    <t>01/14/2019 04:17:00 PM +0000</t>
  </si>
  <si>
    <t>https://data.wa.gov/d/9aqx-raft</t>
  </si>
  <si>
    <t>9aqx-raft</t>
  </si>
  <si>
    <t>Ofm April1 Population Change And Rank</t>
  </si>
  <si>
    <t>+++++++++++++++++++</t>
  </si>
  <si>
    <t>11/29/2016 09:46:00 PM +0000</t>
  </si>
  <si>
    <t>11/29/2016 10:06:00 PM +0000</t>
  </si>
  <si>
    <t>state of salmon</t>
  </si>
  <si>
    <t>Jennifer.johnson@gsro.wa.gov</t>
  </si>
  <si>
    <t>https://data.wa.gov/resource/9aqx-raft.json</t>
  </si>
  <si>
    <t>https://data.wa.gov/d/ahzy-gsvh</t>
  </si>
  <si>
    <t>ahzy-gsvh</t>
  </si>
  <si>
    <t>LC Summary Tables 12-05-2018</t>
  </si>
  <si>
    <t>Lower Columbia AA summary table for 2018 SOS</t>
  </si>
  <si>
    <t>11/29/2016 03:10:00 PM +0000</t>
  </si>
  <si>
    <t>01/07/2019 05:30:00 PM +0000</t>
  </si>
  <si>
    <t>https://data.wa.gov/resource/ahzy-gsvh.json</t>
  </si>
  <si>
    <t>https://data.wa.gov/d/ap5x-26cj</t>
  </si>
  <si>
    <t>ap5x-26cj</t>
  </si>
  <si>
    <t>Statewide Coho and Chinook Commercial and Recreational Harvest 10-04-2018</t>
  </si>
  <si>
    <t>Provides Chinook and Coho commercial and recreational harvest numbers for tribal and non-tribal fisheries in Washington, 1973 to 2018.</t>
  </si>
  <si>
    <t>11/07/2016 12:52:00 PM +0000</t>
  </si>
  <si>
    <t>10/09/2018 02:07:00 PM +0000</t>
  </si>
  <si>
    <t>salmon</t>
  </si>
  <si>
    <t>1973 to 2018</t>
  </si>
  <si>
    <t>https://data.wa.gov/resource/ap5x-26cj.json</t>
  </si>
  <si>
    <t>https://data.wa.gov/d/b4ga-e6w6</t>
  </si>
  <si>
    <t>b4ga-e6w6</t>
  </si>
  <si>
    <t>PS Summary Tables 12-05-2018</t>
  </si>
  <si>
    <t>Puget Sound AA summary table for 2018 SOS</t>
  </si>
  <si>
    <t>11/29/2016 03:16:00 PM +0000</t>
  </si>
  <si>
    <t>01/01/2019 12:32:00 AM +0000</t>
  </si>
  <si>
    <t>https://data.wa.gov/resource/b4ga-e6w6.json</t>
  </si>
  <si>
    <t>https://data.wa.gov/d/cmeq-2rq9</t>
  </si>
  <si>
    <t>cmeq-2rq9</t>
  </si>
  <si>
    <t>ECY BIBI 2009 2014</t>
  </si>
  <si>
    <t>X BIBI – This is the average (n= 1 or 2) of B-IBI scores at the site, for the round of sampling. The Benthic Index of Biotic Integrity (B-IBI) values, were retrieved on 7/13/2016 from the Puget Sound Stream Benthos web page: http://www.pugetsoundstreambenthos.org/. Values are based on genus-species level of taxonomic resolution.</t>
  </si>
  <si>
    <t>12/11/2016 08:43:00 PM +0000</t>
  </si>
  <si>
    <t>habitat quality,state of salmon in watersheds 2016</t>
  </si>
  <si>
    <t>https://data.wa.gov/resource/cmeq-2rq9.json</t>
  </si>
  <si>
    <t>https://data.wa.gov/d/hwpd-vvc3</t>
  </si>
  <si>
    <t>hwpd-vvc3</t>
  </si>
  <si>
    <t>Middle Columbia Adult Abundance Summary Tables 12-05-2018</t>
  </si>
  <si>
    <t>Table provides a high-level summary of the adequacy of adult abundance data for the Middle Columbia salmon recovery region.</t>
  </si>
  <si>
    <t>11/29/2016 03:13:00 PM +0000</t>
  </si>
  <si>
    <t>12/30/2018 06:22:00 PM +0000</t>
  </si>
  <si>
    <t>https://data.wa.gov/resource/hwpd-vvc3.json</t>
  </si>
  <si>
    <t>https://data.wa.gov/d/jszx-mdmf</t>
  </si>
  <si>
    <t>WA State Barriers 10-31-2016</t>
  </si>
  <si>
    <t>10/31/2016 09:22:00 PM +0000</t>
  </si>
  <si>
    <t>https://data.wa.gov/resource/jszx-mdmf.json</t>
  </si>
  <si>
    <t>https://data.wa.gov/d/kju2-r99e</t>
  </si>
  <si>
    <t>kju2-r99e</t>
  </si>
  <si>
    <t>Regions -- Hatchery Standards 2014 SOS</t>
  </si>
  <si>
    <t>09/10/2014 10:47:00 PM +0000</t>
  </si>
  <si>
    <t>https://data.wa.gov/resource/kju2-r99e.json</t>
  </si>
  <si>
    <t>https://data.wa.gov/d/mvxy-4u2p</t>
  </si>
  <si>
    <t>mvxy-4u2p</t>
  </si>
  <si>
    <t>UC Summary Tables 12-05-2018</t>
  </si>
  <si>
    <t>Upper Columbia AA summary table for 2018 SOS</t>
  </si>
  <si>
    <t>11/29/2016 03:21:00 PM +0000</t>
  </si>
  <si>
    <t>01/01/2019 01:02:00 AM +0000</t>
  </si>
  <si>
    <t>https://data.wa.gov/resource/mvxy-4u2p.json</t>
  </si>
  <si>
    <t>https://data.wa.gov/d/qb6f-d9a6</t>
  </si>
  <si>
    <t>qb6f-d9a6</t>
  </si>
  <si>
    <t>Distribution Harvest (WDFW)</t>
  </si>
  <si>
    <t>11/06/2014 08:38:00 PM +0000</t>
  </si>
  <si>
    <t>11/20/2018 06:24:00 PM +0000</t>
  </si>
  <si>
    <t>https://data.wa.gov/resource/qb6f-d9a6.json</t>
  </si>
  <si>
    <t>https://data.wa.gov/d/spnc-z2pw</t>
  </si>
  <si>
    <t>spnc-z2pw</t>
  </si>
  <si>
    <t>Statewide -- Hatchery Standards 2018 SOS 10292018</t>
  </si>
  <si>
    <t>Reports percentage of WDFW hatchery programs meeting hatchery standards over time on a statewide basis.</t>
  </si>
  <si>
    <t>12/15/2014 01:30:00 PM +0000</t>
  </si>
  <si>
    <t>11/08/2018 05:48:00 PM +0000</t>
  </si>
  <si>
    <t>1998-2018</t>
  </si>
  <si>
    <t>https://data.wa.gov/resource/spnc-z2pw.json</t>
  </si>
  <si>
    <t>https://data.wa.gov/d/xms2-7pwe</t>
  </si>
  <si>
    <t>xms2-7pwe</t>
  </si>
  <si>
    <t>Regions -- Hatchery Standards 2018 SOS 10-29-2018</t>
  </si>
  <si>
    <t>Reports percentage of WDFW hatchery programs meeting HSRG standards over time by salmon recovery region.</t>
  </si>
  <si>
    <t>12/15/2014 12:47:00 PM +0000</t>
  </si>
  <si>
    <t>10/29/2018 08:37:00 PM +0000</t>
  </si>
  <si>
    <t>https://data.wa.gov/resource/xms2-7pwe.json</t>
  </si>
  <si>
    <t>https://data.wa.gov/d/y3ue-qzsv</t>
  </si>
  <si>
    <t>y3ue-qzsv</t>
  </si>
  <si>
    <t>C AA Summary Tables 12-05-2018</t>
  </si>
  <si>
    <t>Coast Salmon Partnership AA summary table for 2018 SOS</t>
  </si>
  <si>
    <t>11/29/2016 03:03:00 PM +0000</t>
  </si>
  <si>
    <t>01/01/2019 12:42:00 AM +0000</t>
  </si>
  <si>
    <t>https://data.wa.gov/resource/y3ue-qzsv.json</t>
  </si>
  <si>
    <t>https://data.wa.gov/d/y8vk-3hy9</t>
  </si>
  <si>
    <t>Recovery Plan Progress Indicator 1-14-2019</t>
  </si>
  <si>
    <t>01/01/2015 12:17:00 AM +0000</t>
  </si>
  <si>
    <t>https://data.wa.gov/resource/y8vk-3hy9.json</t>
  </si>
  <si>
    <t>8ubg-ebkr</t>
  </si>
  <si>
    <t>watech.wa.gov</t>
  </si>
  <si>
    <t>https://data.wa.gov/d/hjdc-v2n4</t>
  </si>
  <si>
    <t>hjdc-v2n4</t>
  </si>
  <si>
    <t>WDFW-Hatcheries</t>
  </si>
  <si>
    <t>A list of hatcheries presented in the Salmon Conservation Reporting Engine (SCoRE)</t>
  </si>
  <si>
    <t>07/24/2013 11:00:00 PM +0000</t>
  </si>
  <si>
    <t>wdfw,hatcheries,salmon</t>
  </si>
  <si>
    <t>jill.cady@dfw.wa.gov</t>
  </si>
  <si>
    <t>https://data.wa.gov/resource/hjdc-v2n4.json</t>
  </si>
  <si>
    <t>https://data.wa.gov/d/a9ns-58n5</t>
  </si>
  <si>
    <t>a9ns-58n5</t>
  </si>
  <si>
    <t>2016 Draft CAFO Permit Public Comments</t>
  </si>
  <si>
    <t>Public comments received on the 2016 draft CAFO permits</t>
  </si>
  <si>
    <t>06/13/2016 11:44:00 PM +0000</t>
  </si>
  <si>
    <t>10/06/2016 10:31:00 PM +0000</t>
  </si>
  <si>
    <t>ecology,cafo,permit,dairy</t>
  </si>
  <si>
    <t>jonathan.jennings@ecy.wa.gov</t>
  </si>
  <si>
    <t>https://data.wa.gov/resource/a9ns-58n5.json</t>
  </si>
  <si>
    <t>u78v-2hga</t>
  </si>
  <si>
    <t>10/13/2015 03:11:00 PM +0000</t>
  </si>
  <si>
    <t>https://data.wa.gov/d/u78v-2hga</t>
  </si>
  <si>
    <t>Concentrated Animal Feeding Operation (CAFO) Permit Comments</t>
  </si>
  <si>
    <t>07/24/2015 08:31:00 PM +0000</t>
  </si>
  <si>
    <t>concentrated animal feeding operation,cafo,permit,ecology</t>
  </si>
  <si>
    <t>https://data.wa.gov/resource/u78v-2hga.json</t>
  </si>
  <si>
    <t>we9k-a58y</t>
  </si>
  <si>
    <t>Vehicle Battery Registration</t>
  </si>
  <si>
    <t>This dataset will be used for entities to register as venicle battery recyclers with the Washington State Department of Ecology.</t>
  </si>
  <si>
    <t>02/12/2016 06:17:00 PM +0000</t>
  </si>
  <si>
    <t>car battery,vehicle battery registration</t>
  </si>
  <si>
    <t>kdor461@ecy.wa.gov</t>
  </si>
  <si>
    <t>ftbw-szd3</t>
  </si>
  <si>
    <t>https://data.wa.gov/d/we9k-a58y</t>
  </si>
  <si>
    <t>01/29/2016 11:47:00 PM +0000</t>
  </si>
  <si>
    <t>https://data.wa.gov/resource/we9k-a58y.json</t>
  </si>
  <si>
    <t>xkff-xt2h</t>
  </si>
  <si>
    <t>02/13/2015 09:04:00 PM +0000</t>
  </si>
  <si>
    <t>kiri.kreamer@gsro.wa.gov</t>
  </si>
  <si>
    <t>ifj5-nxkc</t>
  </si>
  <si>
    <t>02/13/2015 09:02:00 PM +0000</t>
  </si>
  <si>
    <t>https://data.wa.gov/d/3kew-745i</t>
  </si>
  <si>
    <t>3kew-745i</t>
  </si>
  <si>
    <t>Snake Complete</t>
  </si>
  <si>
    <t>01/02/2015 10:30:00 PM +0000</t>
  </si>
  <si>
    <t>02/13/2015 09:01:00 PM +0000</t>
  </si>
  <si>
    <t>https://data.wa.gov/resource/3kew-745i.json</t>
  </si>
  <si>
    <t>9434-vm88</t>
  </si>
  <si>
    <t>02/13/2015 09:05:00 PM +0000</t>
  </si>
  <si>
    <t>u5is-fgut</t>
  </si>
  <si>
    <t>01/05/2015 04:54:00 PM +0000</t>
  </si>
  <si>
    <t>bnsy-2w82</t>
  </si>
  <si>
    <t>test dummy</t>
  </si>
  <si>
    <t>12/10/2014 08:45:00 PM +0000</t>
  </si>
  <si>
    <t>https://data.wa.gov/d/9434-vm88</t>
  </si>
  <si>
    <t>Puget Sound Complete</t>
  </si>
  <si>
    <t>01/02/2015 10:53:00 PM +0000</t>
  </si>
  <si>
    <t>https://data.wa.gov/resource/9434-vm88.json</t>
  </si>
  <si>
    <t>t8dk-esb7</t>
  </si>
  <si>
    <t>02/13/2015 09:08:00 PM +0000</t>
  </si>
  <si>
    <t>https://data.wa.gov/d/bnsy-2w82</t>
  </si>
  <si>
    <t>Data.wa.dummy</t>
  </si>
  <si>
    <t>12/10/2014 08:33:00 PM +0000</t>
  </si>
  <si>
    <t>https://data.wa.gov/resource/bnsy-2w82.json</t>
  </si>
  <si>
    <t>xykh-jzeq</t>
  </si>
  <si>
    <t>02/13/2015 09:09:00 PM +0000</t>
  </si>
  <si>
    <t>https://data.wa.gov/d/ifj5-nxkc</t>
  </si>
  <si>
    <t>Upper Columbia Complete</t>
  </si>
  <si>
    <t>01/02/2015 09:42:00 PM +0000</t>
  </si>
  <si>
    <t>https://data.wa.gov/resource/ifj5-nxkc.json</t>
  </si>
  <si>
    <t>Snake Stream Miles Opened</t>
  </si>
  <si>
    <t>https://data.wa.gov/d/t8dk-esb7</t>
  </si>
  <si>
    <t>Northeast Complete</t>
  </si>
  <si>
    <t>01/02/2015 08:10:00 PM +0000</t>
  </si>
  <si>
    <t>https://data.wa.gov/resource/t8dk-esb7.json</t>
  </si>
  <si>
    <t>https://data.wa.gov/d/u5is-fgut</t>
  </si>
  <si>
    <t>Hood Canal Complete</t>
  </si>
  <si>
    <t>01/02/2015 07:06:00 PM +0000</t>
  </si>
  <si>
    <t>https://data.wa.gov/resource/u5is-fgut.json</t>
  </si>
  <si>
    <t>https://data.wa.gov/d/xkff-xt2h</t>
  </si>
  <si>
    <t>Middle Columbia Complete</t>
  </si>
  <si>
    <t>01/02/2015 10:04:00 PM +0000</t>
  </si>
  <si>
    <t>https://data.wa.gov/resource/xkff-xt2h.json</t>
  </si>
  <si>
    <t>https://data.wa.gov/d/xykh-jzeq</t>
  </si>
  <si>
    <t>Coast Complete Metrics</t>
  </si>
  <si>
    <t>01/02/2015 05:44:00 PM +0000</t>
  </si>
  <si>
    <t>https://data.wa.gov/resource/xykh-jzeq.json</t>
  </si>
  <si>
    <t>y3ds-rkew</t>
  </si>
  <si>
    <t>State Employee Salaries by Calendar Year</t>
  </si>
  <si>
    <t>01/22/2015 07:55:00 PM +0000</t>
  </si>
  <si>
    <t>salary,employees</t>
  </si>
  <si>
    <t>leap@leg.wa.gov</t>
  </si>
  <si>
    <t>Data represents total calendar year earnings, including base pay and any additional compensation or premiums such as overtime, mileage reimbursement or assignment pay.</t>
  </si>
  <si>
    <t>http://fiscal.wa.gov/Salaries.aspx</t>
  </si>
  <si>
    <t>leg.wa.gov</t>
  </si>
  <si>
    <t>https://data.wa.gov/d/y3ds-rkew</t>
  </si>
  <si>
    <t>Annual Salary 2010 thru 2013</t>
  </si>
  <si>
    <t>01/22/2015 07:48:00 PM +0000</t>
  </si>
  <si>
    <t>https://data.wa.gov/resource/y3ds-rkew.json</t>
  </si>
  <si>
    <t>https://data.wa.gov/d/ah6s-2fsx</t>
  </si>
  <si>
    <t>ah6s-2fsx</t>
  </si>
  <si>
    <t>DNRTraxx Report</t>
  </si>
  <si>
    <t>Water Right information for the Department of Natural Resources</t>
  </si>
  <si>
    <t>12/07/2017 08:22:00 PM +0000</t>
  </si>
  <si>
    <t>03/14/2019 04:40:00 PM +0000</t>
  </si>
  <si>
    <t>water rights</t>
  </si>
  <si>
    <t>llar461@ecy.wa.gov</t>
  </si>
  <si>
    <t>https://data.wa.gov/resource/ah6s-2fsx.json</t>
  </si>
  <si>
    <t>8v5n-8kvc</t>
  </si>
  <si>
    <t>gpri-47xz</t>
  </si>
  <si>
    <t>Complaint data from consumer complaints filed with the Consumer Protection Division.  The existence of a complaint is not evidence of wrongdoing.</t>
  </si>
  <si>
    <t>06/18/2019 02:12:00 AM +0000</t>
  </si>
  <si>
    <t>complaints</t>
  </si>
  <si>
    <t>Consumer Protection</t>
  </si>
  <si>
    <t>https://data.wa.gov/d/mthi-ii8j</t>
  </si>
  <si>
    <t>mthi-ii8j</t>
  </si>
  <si>
    <t>WDFW Item Statistics By Month</t>
  </si>
  <si>
    <t>Data provided here is used by WDFW’s partners, government entities, schools, private businesses, and the general public. WDFW actively promotes inter-agency data exchange and resource sharing. Every effort is made to provide accurate, complete, and timely information on this site. However, some content may be incomplete or out of date. The content on this site is subject to change without notice. The Washington Department of Fish and Wildlife (WDFW) shall not be liable for any activity involving this data with regard to lost profits or savings or any other consequential damages; or the fitness for use of the data for a particular purpose; or the installation of the data, its use, or the results obtained.</t>
  </si>
  <si>
    <t>02/17/2015 10:49:00 PM +0000</t>
  </si>
  <si>
    <t>05/16/2015 04:46:00 AM +0000</t>
  </si>
  <si>
    <t>wdfw,net revenue,licensing</t>
  </si>
  <si>
    <t>matthew.oram@dfw.wa.gov</t>
  </si>
  <si>
    <t>https://data.wa.gov/resource/mthi-ii8j.json</t>
  </si>
  <si>
    <t>https://data.wa.gov/d/9weh-kphq</t>
  </si>
  <si>
    <t>9weh-kphq</t>
  </si>
  <si>
    <t>Holacracy - People Participating</t>
  </si>
  <si>
    <t>Unique people participating in the Holacracy experiment at WaTech.</t>
  </si>
  <si>
    <t>08/08/2016 08:38:00 PM +0000</t>
  </si>
  <si>
    <t>08/08/2016 10:11:00 PM +0000</t>
  </si>
  <si>
    <t>max.pham@watech.wa.gov</t>
  </si>
  <si>
    <t>https://data.wa.gov/resource/9weh-kphq.json</t>
  </si>
  <si>
    <t>nahs-vrbk</t>
  </si>
  <si>
    <t>https://data.wa.gov/d/hsx3-pn9g</t>
  </si>
  <si>
    <t>hsx3-pn9g</t>
  </si>
  <si>
    <t>Washington State Agencies Listing</t>
  </si>
  <si>
    <t>Listing of all Washington State Agencies and their Abbreviations</t>
  </si>
  <si>
    <t>02/23/2016 05:03:00 PM +0000</t>
  </si>
  <si>
    <t>03/02/2016 05:08:00 PM +0000</t>
  </si>
  <si>
    <t>washington,state,agencies</t>
  </si>
  <si>
    <t>https://data.wa.gov/resource/hsx3-pn9g.json</t>
  </si>
  <si>
    <t>https://data.wa.gov/d/qjnp-3r9c</t>
  </si>
  <si>
    <t>qjnp-3r9c</t>
  </si>
  <si>
    <t>Holacracy - Circles</t>
  </si>
  <si>
    <t>Circles created in the Holacracy Experiment</t>
  </si>
  <si>
    <t>08/08/2016 09:41:00 PM +0000</t>
  </si>
  <si>
    <t>08/08/2016 10:04:00 PM +0000</t>
  </si>
  <si>
    <t>circles,holacracy,experiment</t>
  </si>
  <si>
    <t>https://data.wa.gov/resource/qjnp-3r9c.json</t>
  </si>
  <si>
    <t>https://data.wa.gov/d/qrkg-wkjp</t>
  </si>
  <si>
    <t>qrkg-wkjp</t>
  </si>
  <si>
    <t>Holacracy - Roles</t>
  </si>
  <si>
    <t>Roles created in the Holacracy Groups</t>
  </si>
  <si>
    <t>08/08/2016 09:30:00 PM +0000</t>
  </si>
  <si>
    <t>08/08/2016 10:12:00 PM +0000</t>
  </si>
  <si>
    <t>roles,circles,holacracy</t>
  </si>
  <si>
    <t>https://data.wa.gov/resource/qrkg-wkjp.json</t>
  </si>
  <si>
    <t>https://data.wa.gov/d/gi9j-78eu</t>
  </si>
  <si>
    <t>gi9j-78eu</t>
  </si>
  <si>
    <t>2016 Dental Loss Ratios</t>
  </si>
  <si>
    <t>This file serves as a dental insurance summary database for PY 2015-2016. OIC plans to post updates on an annual time frame, where possible. This data is cumulative at the company level as reported to NAIC.</t>
  </si>
  <si>
    <t>06/29/2017 11:20:00 PM +0000</t>
  </si>
  <si>
    <t>08/15/2017 11:05:00 PM +0000</t>
  </si>
  <si>
    <t>insurance,dental,dentist,annual report,premiums,payments,members,life,property,health</t>
  </si>
  <si>
    <t>MicahS@OIC.WA.GOV</t>
  </si>
  <si>
    <t>Note: While the data is for a company’s total (national) business, only those companies that report having health premiums in the state of Washington are included in this listing.</t>
  </si>
  <si>
    <t>PY2015-PY2016</t>
  </si>
  <si>
    <t>Note: Reasonable approximations are allowed when exact information is not administratively available to the reporting entity.</t>
  </si>
  <si>
    <t>https://data.wa.gov/resource/gi9j-78eu.json</t>
  </si>
  <si>
    <t>Note: Data captured comes from the sum of (Individual Business) (Section A, Line 12.3) plus Group Business (Section B, Line 16).</t>
  </si>
  <si>
    <t>Source: NAIC Annual Statement: Accident and Health Policy Experience Exhibit, direct carrier reporting</t>
  </si>
  <si>
    <t>WAOIC</t>
  </si>
  <si>
    <t>OIC.WA.GOV</t>
  </si>
  <si>
    <t>tn3n-uv4s</t>
  </si>
  <si>
    <t>03/04/2019 05:03:00 PM +0000</t>
  </si>
  <si>
    <t>michael.mcnabb@gov.wa.gov</t>
  </si>
  <si>
    <t>https://www.oria.wa.gov</t>
  </si>
  <si>
    <t>xccy-52zc</t>
  </si>
  <si>
    <t>gov.wa.gov</t>
  </si>
  <si>
    <t>ysgc-x5nn</t>
  </si>
  <si>
    <t>DEVELOPMENT/TESTING VERSION OF DATASET: _x000D_
Permit Timeliness Results._x000D_
To view the 2016 Permit Timeliness Progress Report see http://www.oria.wa.gov/ORIA-2016-PermitTimelinessProgressReport.pdf</t>
  </si>
  <si>
    <t>05/22/2018 06:12:00 PM +0000</t>
  </si>
  <si>
    <t>http://www.oria.wa.gov</t>
  </si>
  <si>
    <t>Permit Timeliness Results</t>
  </si>
  <si>
    <t>https://data.wa.gov/d/tn3n-uv4s</t>
  </si>
  <si>
    <t>Permit Timeliness Results._x000D_
To view the 2016 Permit Timeliness Progress Report see http://www.oria.wa.gov/ORIA-2016-PermitTimelinessProgressReport.pdf</t>
  </si>
  <si>
    <t>05/02/2016 07:26:00 PM +0000</t>
  </si>
  <si>
    <t>https://data.wa.gov/resource/tn3n-uv4s.json</t>
  </si>
  <si>
    <t>https://data.wa.gov/d/ysgc-x5nn</t>
  </si>
  <si>
    <t>DEV-Permit Timeliness Results</t>
  </si>
  <si>
    <t>05/22/2018 06:09:00 PM +0000</t>
  </si>
  <si>
    <t>https://data.wa.gov/resource/ysgc-x5nn.json</t>
  </si>
  <si>
    <t>https://data.wa.gov/d/dcg8-4tss</t>
  </si>
  <si>
    <t>dcg8-4tss</t>
  </si>
  <si>
    <t>WDFW - DataSync Log - Fish Program</t>
  </si>
  <si>
    <t>08/13/2015 10:46:00 PM +0000</t>
  </si>
  <si>
    <t>06/15/2019 08:42:00 AM +0000</t>
  </si>
  <si>
    <t>datasync</t>
  </si>
  <si>
    <t>mick.morbitzer@dfw.wa.gov</t>
  </si>
  <si>
    <t>https://data.wa.gov/resource/dcg8-4tss.json</t>
  </si>
  <si>
    <t>https://data.wa.gov/d/r6r4-h2x4</t>
  </si>
  <si>
    <t>r6r4-h2x4</t>
  </si>
  <si>
    <t>Apprentice Utilization</t>
  </si>
  <si>
    <t>05/02/2013 06:16:00 PM +0000</t>
  </si>
  <si>
    <t>11/07/2018 07:10:00 PM +0000</t>
  </si>
  <si>
    <t>mike.north@des.wa.gov</t>
  </si>
  <si>
    <t>https://data.wa.gov/resource/r6r4-h2x4.json</t>
  </si>
  <si>
    <t>ttwp-xrak</t>
  </si>
  <si>
    <t>https://data.wa.gov/d/69ff-eep2</t>
  </si>
  <si>
    <t>69ff-eep2</t>
  </si>
  <si>
    <t>Asset Inventory Application Copy</t>
  </si>
  <si>
    <t>Data on the datasets contained in data.wa.gov; useful for assessing trends in subject matter, utilization, and publishers of open data on this site.</t>
  </si>
  <si>
    <t>01/08/2016 09:55:00 PM +0000</t>
  </si>
  <si>
    <t>06/17/2019 03:21:00 AM +0000</t>
  </si>
  <si>
    <t>results,utilization,open data</t>
  </si>
  <si>
    <t>mnea461@ecy.wa.gov</t>
  </si>
  <si>
    <t>Other</t>
  </si>
  <si>
    <t>https://data.wa.gov/resource/69ff-eep2.json</t>
  </si>
  <si>
    <t>Miles Neale Ecology created 2/9/2017</t>
  </si>
  <si>
    <t>ian4-3czc</t>
  </si>
  <si>
    <t>https://data.wa.gov/d/jq97-wia5</t>
  </si>
  <si>
    <t>jq97-wia5</t>
  </si>
  <si>
    <t>401 Individual Water Quality Certification</t>
  </si>
  <si>
    <t>Test</t>
  </si>
  <si>
    <t>10/14/2013 04:11:00 PM +0000</t>
  </si>
  <si>
    <t>https://data.wa.gov/resource/jq97-wia5.json</t>
  </si>
  <si>
    <t>https://data.wa.gov/d/mce5-sutm</t>
  </si>
  <si>
    <t>mce5-sutm</t>
  </si>
  <si>
    <t>Registered Saw Users</t>
  </si>
  <si>
    <t>Dept of Ecology Proof of Concept dataset for testing and filtering only.  It will not have public ramifications.</t>
  </si>
  <si>
    <t>07/11/2013 08:53:00 PM +0000</t>
  </si>
  <si>
    <t>https://data.wa.gov/resource/mce5-sutm.json</t>
  </si>
  <si>
    <t>testing the interface for SAW workings</t>
  </si>
  <si>
    <t>https://data.wa.gov/d/gs3k-hp7i</t>
  </si>
  <si>
    <t>gs3k-hp7i</t>
  </si>
  <si>
    <t>L&amp;I Public Notes For Affidavit</t>
  </si>
  <si>
    <t>Public Notes For Affidavit</t>
  </si>
  <si>
    <t>10/30/2015 08:39:00 PM +0000</t>
  </si>
  <si>
    <t>06/17/2019 02:00:00 PM +0000</t>
  </si>
  <si>
    <t>contractor,affidavit,notes</t>
  </si>
  <si>
    <t>muth235@lni.wa.gov</t>
  </si>
  <si>
    <t>https://data.wa.gov/resource/gs3k-hp7i.json</t>
  </si>
  <si>
    <t>sbxf-tc9c</t>
  </si>
  <si>
    <t>lni.wa.gov</t>
  </si>
  <si>
    <t>spy8-d7us</t>
  </si>
  <si>
    <t>11/10/2014 05:18:00 PM +0000</t>
  </si>
  <si>
    <t>mvon461@ecy.wa.gov</t>
  </si>
  <si>
    <t>http://www.ecy.wa.gov/programs/eap/fw_riv/rv_main.html</t>
  </si>
  <si>
    <t>q8y9-svx9</t>
  </si>
  <si>
    <t>h7j9-vgr3</t>
  </si>
  <si>
    <t>Routine freshwater monitoring data collected by the The WA State Department of Ecology's River and Stream Monitoring Program are summarized by a technique called the "Water Quality Index" (WQI).  The WQI ranges from 1 (poor quality) to 100 (good quality). The WQI summary does not include non-standard elements like metals. For temperature, pH, oxygen, and fecal coliform bacteria, the WQI is based on criteria in Washington’s Water Quality Standards, WAC 173-201A. _x000D_
For nutrient and sediment measures where standards are not specific, results are based on expected conditions in a given region. Multiple constituents are combined and results aggregated over time to produce a single score for each station and each year.</t>
  </si>
  <si>
    <t>04/25/2014 04:52:00 PM +0000</t>
  </si>
  <si>
    <t>water quality index,2013 river and stream water quality monitoirng data,ecology</t>
  </si>
  <si>
    <t>https://data.wa.gov/d/3k8s-jgg8</t>
  </si>
  <si>
    <t>3k8s-jgg8</t>
  </si>
  <si>
    <t>WY 2015 WA Ecology Water Quality Core and Basin Stations</t>
  </si>
  <si>
    <t>03/19/2015 08:18:00 PM +0000</t>
  </si>
  <si>
    <t>03/19/2015 08:19:00 PM +0000</t>
  </si>
  <si>
    <t>WA Department of Ecology River and Stream Monitoring Program</t>
  </si>
  <si>
    <t>https://data.wa.gov/resource/3k8s-jgg8.json</t>
  </si>
  <si>
    <t>iq8s-snnt</t>
  </si>
  <si>
    <t>k5fe-2e4s</t>
  </si>
  <si>
    <t>04/23/2014 10:29:00 PM +0000</t>
  </si>
  <si>
    <t>ksbn-hrmn</t>
  </si>
  <si>
    <t>January 2015 FMU Monthly Report WQ EX Data</t>
  </si>
  <si>
    <t>05/19/2015 09:10:00 PM +0000</t>
  </si>
  <si>
    <t>https://data.wa.gov/d/dn4d-x42e</t>
  </si>
  <si>
    <t>dn4d-x42e</t>
  </si>
  <si>
    <t>WQI Parameter Scores 1994-2013</t>
  </si>
  <si>
    <t>Routine freshwater monitoring data collected by the The WA State Department of Ecology's River and Stream Monitoring Program are summarized by a technique called the "Water Quality Index" (WQI). The WQI ranges from 1 (poor quality) to 100 (good quality). The WQI summary does not include non-standard elements like metals. For temperature, pH, oxygen, and fecal coliform bacteria, the WQI is based on criteria in Washington’s Water Quality Standards, WAC 173-201A. For nutrient and sediment measures where standards are not specific, results are based on expected conditions in a given region. Multiple constituents are combined and results aggregated over time to produce a single score for each station and each year. All current long-term Ecology monitoring stations with at least 5 years data are included.  Most stations are located near the mouths of major streams.  These stations integrate upstream water quality and capture large basin-scale trends. However, status and trends at these locations may not reflect status or trends in any particular sub-basin. Scores for individual parameters are presented as Oxygen (Oxy) , pH, temperature (TEMP), total suspended sediment (TSS), turbidity(Turb), nitrogen(TPN), and phosphorus(TP).</t>
  </si>
  <si>
    <t>04/25/2014 11:30:00 PM +0000</t>
  </si>
  <si>
    <t>04/25/2014 11:36:00 PM +0000</t>
  </si>
  <si>
    <t>https://data.wa.gov/resource/dn4d-x42e.json</t>
  </si>
  <si>
    <t>mf85-v9ji</t>
  </si>
  <si>
    <t>03/17/2015 11:54:00 PM +0000</t>
  </si>
  <si>
    <t>pph6-iymj</t>
  </si>
  <si>
    <t>05/19/2015 09:41:00 PM +0000</t>
  </si>
  <si>
    <t>https://data.wa.gov/d/h7j9-vgr3</t>
  </si>
  <si>
    <t>Annual 2013 Water Quality Index Scores</t>
  </si>
  <si>
    <t>04/23/2014 10:51:00 PM +0000</t>
  </si>
  <si>
    <t>water quality index,2013 river and stream water quality monitoirng data,ecology,state-of-the-salmon</t>
  </si>
  <si>
    <t>https://data.wa.gov/resource/h7j9-vgr3.json</t>
  </si>
  <si>
    <t>mcjf-t2vf</t>
  </si>
  <si>
    <t>03/17/2015 06:55:00 PM +0000</t>
  </si>
  <si>
    <t>u9d5-kb9m</t>
  </si>
  <si>
    <t>10/20/2016 07:09:00 PM +0000</t>
  </si>
  <si>
    <t>wa ecology river and stream monitoring/wqi</t>
  </si>
  <si>
    <t>http://www.ecy.wa.gov/programs/eap/fw_riv/index.html</t>
  </si>
  <si>
    <t>mki6-79zp</t>
  </si>
  <si>
    <t>11/05/2014 12:06:00 AM +0000</t>
  </si>
  <si>
    <t>ecy rain gage stations</t>
  </si>
  <si>
    <t>https://data.wa.gov/d/k5fe-2e4s</t>
  </si>
  <si>
    <t>Water Quality Index Scores (1994-2013) from The WA State Department of Ecology's River and Stream Monitoring Program.</t>
  </si>
  <si>
    <t>04/23/2014 10:08:00 PM +0000</t>
  </si>
  <si>
    <t>water quality index,washington state river and stream fresh water quality,ecology</t>
  </si>
  <si>
    <t>https://data.wa.gov/resource/k5fe-2e4s.json</t>
  </si>
  <si>
    <t>https://data.wa.gov/d/ksbn-hrmn</t>
  </si>
  <si>
    <t>03/17/2015 07:03:00 PM +0000</t>
  </si>
  <si>
    <t>https://data.wa.gov/resource/ksbn-hrmn.json</t>
  </si>
  <si>
    <t>https://data.wa.gov/d/mcjf-t2vf</t>
  </si>
  <si>
    <t>September 2014 FMU Monthly Report WQ EX data</t>
  </si>
  <si>
    <t>11/07/2014 07:19:00 PM +0000</t>
  </si>
  <si>
    <t>https://data.wa.gov/resource/mcjf-t2vf.json</t>
  </si>
  <si>
    <t>https://data.wa.gov/d/mf85-v9ji</t>
  </si>
  <si>
    <t>Jan 2015 ECY Stations With Exceeded Criteria For Fecal Bacteria, Temperature, Oxygen And pH</t>
  </si>
  <si>
    <t>03/17/2015 11:53:00 PM +0000</t>
  </si>
  <si>
    <t>https://data.wa.gov/resource/mf85-v9ji.json</t>
  </si>
  <si>
    <t>https://data.wa.gov/d/mki6-79zp</t>
  </si>
  <si>
    <t>ECY 2014 Rain Gage Stations Location</t>
  </si>
  <si>
    <t>11/04/2014 10:39:00 PM +0000</t>
  </si>
  <si>
    <t>https://data.wa.gov/resource/mki6-79zp.json</t>
  </si>
  <si>
    <t>https://data.wa.gov/d/pph6-iymj</t>
  </si>
  <si>
    <t>Feb 2015 FMU Monthly Report WQ EX Data</t>
  </si>
  <si>
    <t>https://data.wa.gov/resource/pph6-iymj.json</t>
  </si>
  <si>
    <t>https://data.wa.gov/d/s7ty-bq69</t>
  </si>
  <si>
    <t>s7ty-bq69</t>
  </si>
  <si>
    <t>FMU Monthly Report: March 2014 Exceeded Criteria for Fecal Bacteria, Temperature, Oxygen and pH results</t>
  </si>
  <si>
    <t>The monthly reports listing preliminary stream monitoring results that exceeded water quality criteria or the usual range of previous historical data for the month are attached.  All results are compared to criteria for the designated beneficial uses, including special criteria in the Water Quality Standards, such as exceptions to temperature criteria and supplemental temperature requirements in designated spawning and incubation areas.  Fecal coliform bacteria geometric means are not based on samples collected in a 30-day period.</t>
  </si>
  <si>
    <t>05/20/2014 09:29:00 PM +0000</t>
  </si>
  <si>
    <t>05/20/2014 09:43:00 PM +0000</t>
  </si>
  <si>
    <t>https://data.wa.gov/resource/s7ty-bq69.json</t>
  </si>
  <si>
    <t>Criteria are approximate water quality standards for fecal bacteria, oxygen, pH, or temperature</t>
  </si>
  <si>
    <t>N= Number of samples used in calculating the geometric mean. (Typically, all samples collect in the previous 12 months are used.)</t>
  </si>
  <si>
    <t>https://data.wa.gov/d/spy8-d7us</t>
  </si>
  <si>
    <t>Sept 2014 ECY Stations with Exceeded Criteria For Fecal Bacteria, Temperature, Oxygen and pH</t>
  </si>
  <si>
    <t>11/10/2014 05:17:00 PM +0000</t>
  </si>
  <si>
    <t>https://data.wa.gov/resource/spy8-d7us.json</t>
  </si>
  <si>
    <t>https://data.wa.gov/d/u9d5-kb9m</t>
  </si>
  <si>
    <t>Annual 2015 Water Quality Index Data</t>
  </si>
  <si>
    <t>https://data.wa.gov/resource/u9d5-kb9m.json</t>
  </si>
  <si>
    <t>https://data.wa.gov/d/5svg-widx</t>
  </si>
  <si>
    <t>5svg-widx</t>
  </si>
  <si>
    <t>Non-native eelgrass (Zostera japonica) Management on Commercial Clam Beds in Willapa Bay General Permit modification comments</t>
  </si>
  <si>
    <t>Zostera japonica Management on Commercial Clam Beds in Willapa Bay General Permit modification</t>
  </si>
  <si>
    <t>12/05/2016 04:51:00 PM +0000</t>
  </si>
  <si>
    <t>03/16/2017 09:16:00 PM +0000</t>
  </si>
  <si>
    <t>zostera japonica,non-native eelgrass,ecology,npdes,water quality,general permit</t>
  </si>
  <si>
    <t>nathan.lubliner@ecy.wa.gov</t>
  </si>
  <si>
    <t>https://data.wa.gov/resource/5svg-widx.json</t>
  </si>
  <si>
    <t>https://data.wa.gov/d/c9bq-jif7</t>
  </si>
  <si>
    <t>c9bq-jif7</t>
  </si>
  <si>
    <t>Draft Aquatic Invasive Species Control General Permit Comments</t>
  </si>
  <si>
    <t>Comments on the Draft Aquatic Invasive Species Control General Permit</t>
  </si>
  <si>
    <t>05/16/2016 04:39:00 PM +0000</t>
  </si>
  <si>
    <t>09/07/2016 09:56:00 PM +0000</t>
  </si>
  <si>
    <t>ecology,invasive species,aquatic pesticides,npdes,permit</t>
  </si>
  <si>
    <t>https://data.wa.gov/resource/c9bq-jif7.json</t>
  </si>
  <si>
    <t>https://data.wa.gov/d/i8tx-8zyj</t>
  </si>
  <si>
    <t>i8tx-8zyj</t>
  </si>
  <si>
    <t>Determination of Significance and Request for Comments on Scope of Environmental Impact Statement - Irrigation System Aquatic Weed Control General Permit</t>
  </si>
  <si>
    <t>Irrigation System Aquatic Weed Control NPDES General Permit - Determination of Significance and Request for Comments on Scope of Environmental Impact Statement</t>
  </si>
  <si>
    <t>04/21/2017 03:13:00 PM +0000</t>
  </si>
  <si>
    <t>05/19/2017 11:10:00 PM +0000</t>
  </si>
  <si>
    <t>eis,general permit,irrigation,npdes,public comments</t>
  </si>
  <si>
    <t>https://data.wa.gov/resource/i8tx-8zyj.json</t>
  </si>
  <si>
    <t>https://data.wa.gov/d/s55t-vffn</t>
  </si>
  <si>
    <t>s55t-vffn</t>
  </si>
  <si>
    <t>Aquatic Plant and Algae Management and Aquatic Noxious Weed Control general permits Supplemental EIS</t>
  </si>
  <si>
    <t>The Washington State Department of Ecology (Ecology) has completed a Draft Supplemental Environmental Impact Statement (EIS) for Aquatic Plant Management. This EIS reviews eight new chemicals and five alternative actions, and updates information on chemicals permitted for use under the Aquatic Plant and Algae Management and Aquatic Noxious Weed Control NPDES General Permits.</t>
  </si>
  <si>
    <t>05/05/2017 09:29:00 PM +0000</t>
  </si>
  <si>
    <t>09/18/2017 01:50:00 PM +0000</t>
  </si>
  <si>
    <t>ecology</t>
  </si>
  <si>
    <t>https://data.wa.gov/resource/s55t-vffn.json</t>
  </si>
  <si>
    <t>https://data.wa.gov/d/thkm-g7yq</t>
  </si>
  <si>
    <t>thkm-g7yq</t>
  </si>
  <si>
    <t>Aquatic Noxious Weed Control Draft General Permit Public Comments</t>
  </si>
  <si>
    <t>Aquatic Noxious Weed Control Draft General Permit public comments received</t>
  </si>
  <si>
    <t>09/20/2016 08:48:00 PM +0000</t>
  </si>
  <si>
    <t>11/10/2016 06:59:00 PM +0000</t>
  </si>
  <si>
    <t>ecology,noxious weeds,general permit</t>
  </si>
  <si>
    <t>https://data.wa.gov/resource/thkm-g7yq.json</t>
  </si>
  <si>
    <t>https://data.wa.gov/d/ysrq-tssh</t>
  </si>
  <si>
    <t>ysrq-tssh</t>
  </si>
  <si>
    <t>Aquatic Pesticide and Algae Management Draft General Permit Comments</t>
  </si>
  <si>
    <t>The Aquatic Plant and Algae Management General Permit (permit) is a combined National Pollutant Discharge Elimination System (NPDES) and State Waste Discharge General Permit. It covers the in-water and shoreline (including roadsides and ditch banks) treatment of native and noxious plants and algae. It also covers nutrient inactivation treatments. The permit allows the discharge of a specific list of aquatic labeled herbicides, algaecides, biological water clarifiers, adjuvants, marker dyes, and nutrient inactivation products into the freshwaters of Washington. These are comments received on the draft permit.</t>
  </si>
  <si>
    <t>11/03/2015 04:20:00 PM +0000</t>
  </si>
  <si>
    <t>12/23/2015 05:32:00 PM +0000</t>
  </si>
  <si>
    <t>ecology,plants,algae</t>
  </si>
  <si>
    <t>Nathan.lubliner@ecy.wa.gov</t>
  </si>
  <si>
    <t>https://data.wa.gov/resource/ysrq-tssh.json</t>
  </si>
  <si>
    <t>ikwr-f47z</t>
  </si>
  <si>
    <t>Most Municipal Separate Storm Sewer System (MS4) permittees in the State of Washington are a part of the Regional Stormwater Monitoring Program (RSMP).  One part of the RSMP is the Source Identification Information Repository.  Permittees may choose to enter their permit-required illicit discharge data into this dataset using a form, simplifying both their reporting processes and analyses for the RSMP.</t>
  </si>
  <si>
    <t>09/17/2018 06:20:00 PM +0000</t>
  </si>
  <si>
    <t>ms4,rsmp,sidir,idde,stormwater,illicit discharge</t>
  </si>
  <si>
    <t>nathaniel.kale@ecy.wa.gov</t>
  </si>
  <si>
    <t>23xe-caxx</t>
  </si>
  <si>
    <t>https://data.wa.gov/d/ikwr-f47z</t>
  </si>
  <si>
    <t>RSMP Illicit Discharge Detection and Elimination (IDDE)</t>
  </si>
  <si>
    <t>09/04/2015 06:08:00 PM +0000</t>
  </si>
  <si>
    <t>https://data.wa.gov/resource/ikwr-f47z.json</t>
  </si>
  <si>
    <t>https://data.wa.gov/d/jym6-rqxg</t>
  </si>
  <si>
    <t>jym6-rqxg</t>
  </si>
  <si>
    <t>OCIO IT Project Oversight Status Details</t>
  </si>
  <si>
    <t>Project oversight status details.  See OCIO IT Project Oversight Summary (https://data.wa.gov/resource/k495-fmg2) for main project information.</t>
  </si>
  <si>
    <t>07/15/2014 08:40:00 PM +0000</t>
  </si>
  <si>
    <t>01/04/2016 09:50:00 PM +0000</t>
  </si>
  <si>
    <t>it projects ocio</t>
  </si>
  <si>
    <t>OCIOConsultants@ofm.wa.gov</t>
  </si>
  <si>
    <t>https://data.wa.gov/resource/jym6-rqxg.json</t>
  </si>
  <si>
    <t>http://www.ocio.wa.gov/its-transparent-project-dashboard</t>
  </si>
  <si>
    <t>2cik-4ce4</t>
  </si>
  <si>
    <t>https://data.wa.gov/d/3nrj-de9w</t>
  </si>
  <si>
    <t>3nrj-de9w</t>
  </si>
  <si>
    <t>Kindergarten Immunization Data, 2014-2015</t>
  </si>
  <si>
    <t>Immunization status of Washington State kindergartners for school year 2014-15</t>
  </si>
  <si>
    <t>11/24/2015 12:14:00 AM +0000</t>
  </si>
  <si>
    <t>11/24/2015 12:15:00 AM +0000</t>
  </si>
  <si>
    <t>– immunization,vaccination,kindergarten,child health,department of health,mmr,polio,dtap,hepb,varicella</t>
  </si>
  <si>
    <t>oicpschools@doh.wa.gov</t>
  </si>
  <si>
    <t>https://data.wa.gov/resource/3nrj-de9w.json</t>
  </si>
  <si>
    <t>Immunization Status Definitions:												 	Complete: The student meets all the school-entry requirements for their age and grade and is in compliance.											 	Conditional: The student lacks appropriate documentation or is missing one or more of the required immunizations.											 	Out-of-Compliance: Conditional status has ended, but the students has not been fully immunized, does not have an exemption on file or lacks appropriate documentation.											 	Exempt: The student has a signed Certificate of Exemption on file at the school excusing the student from one or more vaccinations due to medical, personal or religious beliefs.</t>
  </si>
  <si>
    <t>Data Source: 								 	These data are based on counts of students by immunization status in all grades (kindergartner through 12th grade) in public and private schools.  These data were reported to the Department of Health by 12/31/2014.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Reporting status by school is available on the last worksheet (7. School) of this file.  Note that some schools did report, but reported zero kindergartners in attendance (ex: middle and high schools).</t>
  </si>
  <si>
    <t>http://www.doh.wa.gov/DataandStatisticalReports/HealthBehaviors/Immunization/SchoolReports</t>
  </si>
  <si>
    <t>3pra-yts3</t>
  </si>
  <si>
    <t>https://data.wa.gov/d/9vf7-7een</t>
  </si>
  <si>
    <t>9vf7-7een</t>
  </si>
  <si>
    <t>Sixth (6th) grade immunization data by school, 2015-2016</t>
  </si>
  <si>
    <t>Washington sixth grade immunization rates by school for 2015-2016</t>
  </si>
  <si>
    <t>04/13/2016 06:50:00 PM +0000</t>
  </si>
  <si>
    <t>immunization,vaccination,student,child health,department of health,mmr,polio,dtap,hepb,varicella</t>
  </si>
  <si>
    <t>School year 2015-2016</t>
  </si>
  <si>
    <t>https://data.wa.gov/resource/9vf7-7een.json</t>
  </si>
  <si>
    <t xml:space="preserve">Immunization Status Definitions: 	Complete: The student meets all the school-entry requirements for their age and grade and is in compliance.				 	Conditional: The student lacks appropriate documentation or is missing one or more of the required immunizations.				 	Out-of-Compliance: Conditional status has ended, but the students has not been fully immunized, does not have an exemption on file or lacks appropriate documentation.				 	Exempt: The student has a signed Certificate of Exemption on file at the school excusing the student from one or more vaccinations due to medical, personal or religious beliefs.				</t>
  </si>
  <si>
    <t>Data Source: These data are based on counts of students by immunization status in 6th grade in public and private schools.  These data were reported to the Department of Health by 12/31/2015.  The student immunization status is based on parent reports to schools and may not be verified by a healthcare provider.  The department makes no other claims about the accuracy of the data as reported by schools.  The summary data in this report are not weighted and do not account for the percentage of schools that did not report.  Note that some schools did report, but reported zero sixth graders in attendance (ex: high schools).</t>
  </si>
  <si>
    <t>http://www.doh.wa.gov/DataandStatisticalReports/HealthBehaviors/Immunization/SchoolReports/DataTables</t>
  </si>
  <si>
    <t>https://data.wa.gov/d/9zru-c2kz</t>
  </si>
  <si>
    <t>9zru-c2kz</t>
  </si>
  <si>
    <t>All students, kindergarten through 12th grade, immunization data by school, 2016-2017</t>
  </si>
  <si>
    <t>Washington student immunization rates by school for 2016-2017</t>
  </si>
  <si>
    <t>05/08/2017 04:41:00 PM +0000</t>
  </si>
  <si>
    <t>05/08/2017 04:42:00 PM +0000</t>
  </si>
  <si>
    <t>School Year 2016-2017</t>
  </si>
  <si>
    <t>https://data.wa.gov/resource/9zru-c2kz.json</t>
  </si>
  <si>
    <t>Immunization Status Definitions: 	Complete: The student meets all the school-entry requirements for their age and grade and is in compliance.				 	Conditional: The student lacks appropriate documentation or is missing one or more of the required immunizations.				 	Out-of-Compliance: Conditional status has ended, but the students has not been fully immunized, does not have an exemption on file or lacks appropriate documentation.				 	Exempt: The student has a signed Certificate of Exemption on file at the school excusing the student from one or more vaccinations due to medical, personal or religious beliefs.</t>
  </si>
  <si>
    <t>Data Source: These data are based on counts of students by immunization status in all grades (kindergartner through 12th grade) in public and private schools.  These data were reported to the Department of Health by 12/31/2015.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t>
  </si>
  <si>
    <t>https://data.wa.gov/d/emhz-m99x</t>
  </si>
  <si>
    <t>emhz-m99x</t>
  </si>
  <si>
    <t>Sixth (6th) grade immunization data by school, 2016-2017</t>
  </si>
  <si>
    <t>Sixth grade immunization coverage for school year 2016-2017 by school</t>
  </si>
  <si>
    <t>05/08/2017 04:34:00 PM +0000</t>
  </si>
  <si>
    <t>05/08/2017 04:35:00 PM +0000</t>
  </si>
  <si>
    <t>vaccination,immunization,kindergarten,child health,department of health,mmr,polio,dtap,hepb,varicella</t>
  </si>
  <si>
    <t>https://data.wa.gov/resource/emhz-m99x.json</t>
  </si>
  <si>
    <t>Immunization Status Definitions: Complete: The student meets all the school-entry requirements for their age and grade and is in compliance.	Conditional: The student lacks appropriate documentation or is missing one or more of the required immunizations.	Out-of-Compliance: Conditional status has ended, but the students has not been fully immunized, does not have an exemption on file or lacks appropriate documentation.	Exempt: The student has a signed Certificate of Exemption on file at the school excusing the student from one or more vaccinations due to medical, personal or religious beliefs.</t>
  </si>
  <si>
    <t>Data Source: These data are based on counts of students by immunization status in kindergartn in public and private schools. These data were reported to the Department of Health by 12/31/2015.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Note that some schools did report, but reported zero kindergartners in attendance (ex: middle and high schools).</t>
  </si>
  <si>
    <t>https://data.wa.gov/d/ie96-cgrn</t>
  </si>
  <si>
    <t>ie96-cgrn</t>
  </si>
  <si>
    <t>All students, kindergarten through 12th grade, immunization data by school, 2015-2016</t>
  </si>
  <si>
    <t>Washington student immunization rates by school for 2015-2016</t>
  </si>
  <si>
    <t>04/13/2016 07:02:00 PM +0000</t>
  </si>
  <si>
    <t>04/13/2016 07:03:00 PM +0000</t>
  </si>
  <si>
    <t>https://data.wa.gov/resource/ie96-cgrn.json</t>
  </si>
  <si>
    <t>Data Source: 								 	These data are based on counts of students by immunization status in all grades (kindergartner through 12th grade) in public and private schools.  These data were reported to the Department of Health by 12/31/2015.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t>
  </si>
  <si>
    <t>https://data.wa.gov/d/kck7-yb2v</t>
  </si>
  <si>
    <t>kck7-yb2v</t>
  </si>
  <si>
    <t>Kindergarten Immunization Data, 2016-17</t>
  </si>
  <si>
    <t>Kindergarten immunization coverage for school year 2016-2017 by school</t>
  </si>
  <si>
    <t>05/08/2017 04:12:00 PM +0000</t>
  </si>
  <si>
    <t>05/08/2017 04:16:00 PM +0000</t>
  </si>
  <si>
    <t>https://data.wa.gov/resource/kck7-yb2v.json</t>
  </si>
  <si>
    <t xml:space="preserve">	Immunization Status Definitions: Complete: The student meets all the school-entry requirements for their age and grade and is in compliance.	Conditional: The student lacks appropriate documentation or is missing one or more of the required immunizations.	Out-of-Compliance: Conditional status has ended, but the students has not been fully immunized, does not have an exemption on file or lacks appropriate documentation.	Exempt: The student has a signed Certificate of Exemption on file at the school excusing the student from one or more vaccinations due to medical, personal or religious beliefs.</t>
  </si>
  <si>
    <t xml:space="preserve">	Data Source: These data are based on counts of students by immunization status in kindergartn in public and private schools. These data were reported to the Department of Health by 12/31/2015.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Note that some schools did report, but reported zero kindergartners in attendance (ex: middle and high schools).</t>
  </si>
  <si>
    <t>https://data.wa.gov/d/raxi-vijr</t>
  </si>
  <si>
    <t>raxi-vijr</t>
  </si>
  <si>
    <t>Kindergarten Immunization Data, 2015-2016</t>
  </si>
  <si>
    <t>Washington kindergarten immunization rates by school for 2015-2016</t>
  </si>
  <si>
    <t>04/13/2016 06:42:00 PM +0000</t>
  </si>
  <si>
    <t>https://data.wa.gov/resource/raxi-vijr.json</t>
  </si>
  <si>
    <t>Data Source: These data are based on counts of students by immunization status in kindergartn in public and private schools.  These data were reported to the Department of Health by 12/31/2015.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Note that some schools did report, but reported zero kindergartners in attendance (ex: middle and high schools).</t>
  </si>
  <si>
    <t>hdw4-yhs4</t>
  </si>
  <si>
    <t>09/23/2014 06:49:00 PM +0000</t>
  </si>
  <si>
    <t>paul.pickett@ecy.wa.gov</t>
  </si>
  <si>
    <t>https://data.wa.gov/d/hdw4-yhs4</t>
  </si>
  <si>
    <t>Summer Low Flow Trend Indicator 1975-2013</t>
  </si>
  <si>
    <t>Summer Low Flow Trend Indicator results, statewide, updated through Oct 2013. _x000D_
_x000D_
This information is updated annually with an additional year of flow data. These results are provided to the Puget Sound Partnership for their Vital Signs (http://www.psp.wa.gov/vitalsigns/summer_stream_flows.php) and to the Governor's Salmon Recovery Office for the "State of Salmon in WAtersheds" report (http://stateofsalmon.wa.gov/statewide/indicators/water-quantity). _x000D_
_x000D_
The attached document "WR Indicator Outcomes Memo - 10-24-10.pdf" describes the methodology for developing these indicators. _x000D_
_x000D_
The attached document "Low Flow Indicator Metadata.pdf" describes the contents of each column. _x000D_
_x000D_
Dept. of Ecology home page: http://www.ecy.wa.gov/ _x000D_
_x000D_
Disclaimer: _x000D_
Information provided by Ecology on this Web site is accurate to the best of Ecology's knowledge and is subject to change on a regular basis, without notice. Ecology cannot and does not warrant that the information on this Web site is absolutely current, although every effort is made to ensure that it is kept as current as possible. Ecology cannot and does not warrant the accuracy of these documents beyond the source documents, although every attempt is made to work from authoritative sources. Links to related sites are provided as a courtesy, but Ecology is not responsible for their availability, content or policies.</t>
  </si>
  <si>
    <t>04/09/2014 12:51:00 AM +0000</t>
  </si>
  <si>
    <t>flow,indicator,trend,gages,ecology,eap,salmon,puget sound,state-of-the-salmon</t>
  </si>
  <si>
    <t>https://data.wa.gov/resource/hdw4-yhs4.json</t>
  </si>
  <si>
    <t>8tjb-r73d</t>
  </si>
  <si>
    <t>https://data.wa.gov/d/37cr-k5cr</t>
  </si>
  <si>
    <t>37cr-k5cr</t>
  </si>
  <si>
    <t>Voter Address Precinct Crosswalk</t>
  </si>
  <si>
    <t>The PDC uses this data set for its online web applications to assist the public in finding information relative to a particular jurisdiction. It is provided here for the purpose of assisting application developers and may be of limited interest for the general public._x000D_
_x000D_
This dataset is a subset (copy) of voter registration records provided to the Public Disclosure Commission by the Washington Secretary of State (SOS) under the terms of SOS and applicable law. Use of this data is governed by any restrictions or limitations of the original release by SOS. By accessing this data you are agreeing to use the data in accordance with the RCW 29A.08.720, RCW 29A.08.740 and RCW 42.56.070(9) and any other applicable law._x000D_
_x000D_
The PDC has removed all information from the original data set except the address and precinct information for the purpose of assisting the public in determining how their address correlates to the PDC's internal accounting of jurisdictions. This data set is updated infrequently. Please see the date of last update in the metadata. _x000D_
_x000D_
This data set can be used to correlate an address in Washington state with a precinct code. The precinct code can then be used to lookup a corresponding PDC jurisdiction and office in the data set containing the PDCs precinct to jurisdiction crosswalk. These data are provided as-is and may contain errors or omissions. Please refer to the SOS for the most recent data.</t>
  </si>
  <si>
    <t>07/14/2017 07:10:00 PM +0000</t>
  </si>
  <si>
    <t>08/31/2017 06:15:00 PM +0000</t>
  </si>
  <si>
    <t>Politics</t>
  </si>
  <si>
    <t>voter precinct</t>
  </si>
  <si>
    <t>pdc@pdc.wa.gov</t>
  </si>
  <si>
    <t>Current election year</t>
  </si>
  <si>
    <t>https://data.wa.gov/resource/37cr-k5cr.json</t>
  </si>
  <si>
    <t>https://www.pdc.wa.gov</t>
  </si>
  <si>
    <t>6hhm-htpq</t>
  </si>
  <si>
    <t>pdc.wa.gov</t>
  </si>
  <si>
    <t>https://data.wa.gov/d/3cbn-54c3</t>
  </si>
  <si>
    <t>3cbn-54c3</t>
  </si>
  <si>
    <t>Candidate Surplus Funds Latest Report</t>
  </si>
  <si>
    <t>This data set shows the last C4 submitted for a surplus account. C4s are submitted for a specific time period and contain a start date and end date.  This dataset shows the last C4 reporting period filed by the candidate and therefore shows the latest balance for the surplus account._x000D_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</si>
  <si>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10/06/2017 01:52:00 PM +0000</t>
  </si>
  <si>
    <t>06/17/2019 11:12:00 PM +0000</t>
  </si>
  <si>
    <t>political finance,elections,campaign,surplus funds</t>
  </si>
  <si>
    <t>Last C4 submitted.</t>
  </si>
  <si>
    <t>https://data.wa.gov/resource/3cbn-54c3.json</t>
  </si>
  <si>
    <t>http://www.pdc.wa.gov</t>
  </si>
  <si>
    <t>https://data.wa.gov/d/3h9x-7bvm</t>
  </si>
  <si>
    <t>3h9x-7bvm</t>
  </si>
  <si>
    <t>Campaign Finance Summary</t>
  </si>
  <si>
    <t>This dataset contains campaign finance summary records for candidate and committee campaigns for the last 10 years. The data present a summary with one record per candidate or committee for an election year that summarized the campaign contributions ,expenditures, debts, etc up to the point in time the summary was generated. _x000D_
_x000D_
For candidates campaigns, the number of years is determined by the year of the election, not necessarily the year the data was reported. 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</si>
  <si>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06/22/2017 10:32:00 PM +0000</t>
  </si>
  <si>
    <t>06/17/2019 11:11:00 PM +0000</t>
  </si>
  <si>
    <t>political finance,elections,campaign,political committee</t>
  </si>
  <si>
    <t>Last 10 years. See description</t>
  </si>
  <si>
    <t>https://data.wa.gov/resource/3h9x-7bvm.json</t>
  </si>
  <si>
    <t>https://data.wa.gov/d/3r6b-hsaa</t>
  </si>
  <si>
    <t>3r6b-hsaa</t>
  </si>
  <si>
    <t>Debt Reported by Candidates and Political Committees</t>
  </si>
  <si>
    <t>This dataset contains debts, obligations, and orders placed by Washington State Candidates and Political committees for the last 10 years as reported to the PDC on Schedule B to the C4 Summary Report._x000D_
_x000D_
Loans are not included in this dataset. Loans, however, are a debt but are contained in the Loan dataset._x000D_
_x000D_
For candidates, the number of years is determined by the year of the election, not necessarily the year the expenditure was reported. For political committees, the number of years is determined by the calendar year of the reporting period._x000D_
_x000D_
Candidates and political committees choosing to file under "mini reporting" are not included in this dataset. See WAC 390-16-105 for information regarding eligibility._x000D_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See_x000D_
RCW 42.56.070(9) and AGO 1975 No. 15.</t>
  </si>
  <si>
    <t>01/12/2017 10:35:00 PM +0000</t>
  </si>
  <si>
    <t>06/17/2019 07:03:00 PM +0000</t>
  </si>
  <si>
    <t>political finance,elections,debts,campaign,political committee</t>
  </si>
  <si>
    <t>Last 10 years. See notes.</t>
  </si>
  <si>
    <t>https://data.wa.gov/resource/3r6b-hsaa.json</t>
  </si>
  <si>
    <t>https://data.wa.gov/d/3v2j-kqbi</t>
  </si>
  <si>
    <t>3v2j-kqbi</t>
  </si>
  <si>
    <t>Pre-2016 Lobbyist Compensation and Expenses by Source</t>
  </si>
  <si>
    <t>This dataset only contains records for reporting years 2015 and prior. In 2016, the PDC implemented a new system for managing lobbyist reports and electronic filing. The layout of these records is incompatible with the 2016 and later record layout. Please refer to the "Lobbyist Compensation and Expenses by Source" dataset for 2016 and later records._x000D_
_x000D_
This dataset contains compensation and expense summary records from the monthly reports of lobbying activity. One record is included for each client that paid compensation or incurred expenses during the filing period. If the lobbyist firm themselves incurred any expenses not reimbursed by a client, a record is included summarizing the lobbyist firm's expenses. If a lobbyist reported no compensation or expenses on the report, no records will be in this dataset. Records are included for the period from 10 years prior to the current date to the end of 2015. The date is determined as the filing period of the report, not the date received. Records are included for the full year so for example, all 2007 records will be included until the entire year 2007 falls outside the 10 year time span._x000D_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</si>
  <si>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01/17/2017 11:28:00 PM +0000</t>
  </si>
  <si>
    <t>06/11/2019 07:38:00 AM +0000</t>
  </si>
  <si>
    <t>political finance,lobbying,elections,contributions,campaign,political committee,disclosure</t>
  </si>
  <si>
    <t>https://data.wa.gov/resource/3v2j-kqbi.json</t>
  </si>
  <si>
    <t>https://data.wa.gov/d/67cp-h962</t>
  </si>
  <si>
    <t>67cp-h962</t>
  </si>
  <si>
    <t>Independent Campaign Expenditures and Electioneering Communications</t>
  </si>
  <si>
    <t>This dataset contains information about independent expenditures, independent expenditure ads, and electioneering communications reported by individuals, businesses, unions, organizations, or any other person as defined in RCW 42.17A for the last 10 years as reported to the PDC on form C6 Independent Expenditure and Electioneering Communications._x000D_
_x000D_
Only expenditures meeting the following criteria are reportable (see RCW 42.17A for details):_x000D_
Independent Expenditures of $100 or more_x000D_
Independent Expenditure Ads appearing within 21 days of an election costing $1,000 or more_x000D_
Electioneering Communications appearing within 60 days of an election costing $1,000 or more_x000D_
_x000D_
This dataset is a best-effort by the PDC to provide a complete set of records as described herewith and may contain incomplete or incorrect information. The PDC provides access to the original reports for the purpose of record verification._x000D_
Descriptions attached to this dataset do not constitute legal definitions; please consult RCW 42.17A and WAC Title 390 for legal definitions and additional information regarding political finance disclosure requirements._x000D_
CONDITION OF RELEASE: This publication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See_x000D_
RCW 42.56.070(9) and AGO 1975 No. 15.</t>
  </si>
  <si>
    <t>01/26/2017 04:28:00 PM +0000</t>
  </si>
  <si>
    <t>06/11/2019 07:39:00 AM +0000</t>
  </si>
  <si>
    <t>https://data.wa.gov/resource/67cp-h962.json</t>
  </si>
  <si>
    <t>http://pdc.wa.gov</t>
  </si>
  <si>
    <t>https://data.wa.gov/d/7qr9-q2c9</t>
  </si>
  <si>
    <t>7qr9-q2c9</t>
  </si>
  <si>
    <t>Campaign Finance Reporting History</t>
  </si>
  <si>
    <t>This dataset contains a list of all campaign finance reports (C1, C3, and C4) for the last 10 years including attached schedules. It includes reports that have been superseded by an amendment. _x000D_
_x000D_
The primary purpose of this dataset is for data consumers to track report amendments and to examine the reporting history for a filer. Refer to other datasets to get actual values for any of the reports referenced herewith._x000D_
_x000D_
For candidates, the number of years is determined by the year of the election, not necessarily the year the report was filed. For political committees, the number of years is determined by the calendar year of the reporting period._x000D_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</si>
  <si>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02/10/2017 09:56:00 PM +0000</t>
  </si>
  <si>
    <t>06/17/2019 11:09:00 PM +0000</t>
  </si>
  <si>
    <t>https://data.wa.gov/resource/7qr9-q2c9.json</t>
  </si>
  <si>
    <t xml:space="preserve">This dataset contains a list of all campaign finance reports (C1, C3, and C4) for the last 10 years including attached schedules. It includes reports that have been superseded by an amendment. </t>
  </si>
  <si>
    <t>j78t-andi</t>
  </si>
  <si>
    <t>This data set an index to all PDC imaged reports and documents. Political disclosure reports are included for the last 10 years. Other document types are included based on the PDC record retention schedule or 10 years. The number of years is determined by looking at both the election year and date submitted and including documents that meet either criteria (favoring the inclusion of documents). Each record contains a link to view the actual imaged document or a link on how to request the document for F1 statements of financial affairs._x000D_
_x000D_
The dataset includes both original and amended reports and documents. Data consumers must look at the individual documents to determine if a particular document has been superseded by an amendment. For example, a candidate might file a C4 summary report and file an amendment to the report. There is no indicator on the original C4 that it has been amended. For most documents, amendments have the term "AMENDED" as part of the origin field but the original document will not contain any indicator that it has been superseded by an amendment._x000D_
_x000D_
Lobbyist L1, L2 and L3 reports are included through 2015 and partial records for 2016. In mid 2016 the PDC discontinued imaging lobbyist L1, L2 and L3 reports. Please refer to the "Lobbyist Compensation and Expenses" dataset or the PDC online filing system at https://accesshub.pdc.wa.gov for the complete 2016 and later lobbyist information. The statement above does not apply to Public Agency Lobbying (L5) reports._x000D_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constitutes a list of individ...</t>
  </si>
  <si>
    <t>06/17/2019 11:13:00 PM +0000</t>
  </si>
  <si>
    <t>political finance,elections,contributions,campaign,political committee,disclosure</t>
  </si>
  <si>
    <t>https://data.wa.gov/d/8bva-rkeb</t>
  </si>
  <si>
    <t>8bva-rkeb</t>
  </si>
  <si>
    <t>Pledges Reporting History</t>
  </si>
  <si>
    <t>This dataset contains a list of all pledges reported on the C4 report for the last 10 years. The dataset presents a historical perspective of pledges made by a contributor. A committee is required to report pledges of $100 or more received but not yet paid on each C4 submitted.  However, there is no correlation between the pledges reported and pledge redemption or pledge forgiveness._x000D_
_x000D_
Candidates and political committees choosing to file under "mini reporting" are not included in this dataset. See WAC 390-16-105 for information regarding eligibility._x000D_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political finance disclosure requirements._x000D_
_x000D_
CONDITION OF RELEASE: This publication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See_x000D_
RCW 42.56.070(9) and AGO 1975 No. 15._x000D_
_x000D_
_x000D_
Candidates and political committees are required to report new pledges, and previously reported pledges that have not been redeemed, with each C4 they submit. It is possible that the same pledge will be reported on multiple C4s</t>
  </si>
  <si>
    <t>02/23/2017 04:11:00 PM +0000</t>
  </si>
  <si>
    <t>06/14/2019 11:06:00 PM +0000</t>
  </si>
  <si>
    <t>https://data.wa.gov/resource/8bva-rkeb.json</t>
  </si>
  <si>
    <t>kv7h-kjye</t>
  </si>
  <si>
    <t>06/17/2019 11:06:00 PM +0000</t>
  </si>
  <si>
    <t>political finance,elections,contributions,campaign,political committee</t>
  </si>
  <si>
    <t>jiyc-ay7w</t>
  </si>
  <si>
    <t>https://data.wa.gov/d/9kcu-2bem</t>
  </si>
  <si>
    <t>9kcu-2bem</t>
  </si>
  <si>
    <t>Candidate Surplus Funds Reports</t>
  </si>
  <si>
    <t>This data set contains all the surplus funds C4s filed by a candidate._x000D_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</si>
  <si>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10/06/2017 01:39:00 PM +0000</t>
  </si>
  <si>
    <t>06/17/2019 05:09:00 AM +0000</t>
  </si>
  <si>
    <t>https://data.wa.gov/resource/9kcu-2bem.json</t>
  </si>
  <si>
    <t>https://data.wa.gov/d/9nnw-c693</t>
  </si>
  <si>
    <t>9nnw-c693</t>
  </si>
  <si>
    <t>Lobbyist Compensation and Expenses by Source</t>
  </si>
  <si>
    <t>This dataset contains compensation and expense summary records from the monthly reports of lobbying activity. One record is included for each client that paid compensation or incurred expenses during the filing period. If the lobbyist firm themselves incurred any expenses not reimbursed by a client, a record is included summarizing the lobbyist firm's expenses. If a lobbyist reported no compensation or expenses on the report, no records will be in this dataset. Records are included for a period of ten years, beginning in January, 2016. The date is determined as the filing period of the report, not the date received. Records are included for the full year so for example, all 2017 records will be included until the entire year 2017 falls outside the 10 year time span._x000D_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</si>
  <si>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01/06/2017 09:15:00 PM +0000</t>
  </si>
  <si>
    <t>06/17/2019 05:47:00 PM +0000</t>
  </si>
  <si>
    <t>https://data.wa.gov/resource/9nnw-c693.json</t>
  </si>
  <si>
    <t>https://data.wa.gov/d/biux-xiwe</t>
  </si>
  <si>
    <t>biux-xiwe</t>
  </si>
  <si>
    <t>Lobbyist Employers Summary</t>
  </si>
  <si>
    <t>This dataset is a list of all lobbyist employers and shows compensation/expenses totals for each year they employed lobbyists._x000D_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</si>
  <si>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10/09/2017 04:30:00 PM +0000</t>
  </si>
  <si>
    <t>06/17/2019 11:16:00 PM +0000</t>
  </si>
  <si>
    <t>lobbying,lobbyist employer,employer expense reports</t>
  </si>
  <si>
    <t>Data retrieval starts in 2016</t>
  </si>
  <si>
    <t>https://data.wa.gov/resource/biux-xiwe.json</t>
  </si>
  <si>
    <t>https://data.wa.gov/d/bp5b-jrti</t>
  </si>
  <si>
    <t>bp5b-jrti</t>
  </si>
  <si>
    <t>Lobbyist Agents</t>
  </si>
  <si>
    <t>This dataset contains information about the agents employed by a lobbying firm and the employers they ultimately lobby for._x000D_
_x000D_
See the Lobbyist Agent Employers dataset for each individual lobbyist agent to employer relationship._x000D_
_x000D_
A lobbyist/firm registers with the PDC, not individual agents (employees) of that firm. The PDC provides this data as a way to see the individuals that lobby for a firm and all the employers of that firm. This does not indicate that a particular agent necessarily lobbied for a particular employer, merely that the agent's firm lobbied for that employer._x000D_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</si>
  <si>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02/23/2018 10:38:00 PM +0000</t>
  </si>
  <si>
    <t>06/14/2019 07:06:00 PM +0000</t>
  </si>
  <si>
    <t>lobbying,lobbyist,agent</t>
  </si>
  <si>
    <t>https://data.wa.gov/resource/bp5b-jrti.json</t>
  </si>
  <si>
    <t>https://data.wa.gov/d/c4ag-3cmj</t>
  </si>
  <si>
    <t>c4ag-3cmj</t>
  </si>
  <si>
    <t>Lobbyist Summary</t>
  </si>
  <si>
    <t>This dataset contains information about lobbyists and the totals from all their L2s for a given year._x000D_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</si>
  <si>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10/11/2017 03:37:00 PM +0000</t>
  </si>
  <si>
    <t>06/18/2019 02:20:00 AM +0000</t>
  </si>
  <si>
    <t>lobbying,lobbyist,lobbyist expense reports</t>
  </si>
  <si>
    <t>https://data.wa.gov/resource/c4ag-3cmj.json</t>
  </si>
  <si>
    <t>https://data.wa.gov/d/d27u-zvri</t>
  </si>
  <si>
    <t>d27u-zvri</t>
  </si>
  <si>
    <t>Candidate and Committee Registrations</t>
  </si>
  <si>
    <t>This dataset contains candidate and committee registrations for the last 10 years._x000D_
_x000D_
For candidates, the number of years is determined by the year of the election, not necessarily the year the report was filed. For political committees, the number of years is determined by the calendar year of the reporting period._x000D_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</si>
  <si>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01/17/2017 08:52:00 PM +0000</t>
  </si>
  <si>
    <t>06/17/2019 11:07:00 PM +0000</t>
  </si>
  <si>
    <t>https://data.wa.gov/resource/d27u-zvri.json</t>
  </si>
  <si>
    <t>https://data.wa.gov/d/d2ig-r3q4</t>
  </si>
  <si>
    <t>d2ig-r3q4</t>
  </si>
  <si>
    <t>Loans to Candidates and Political Committees</t>
  </si>
  <si>
    <t>This data set contains candidate and political committee loan information for the last 10 years._x000D_
_x000D_
Data includes loans received, loan repayments, interest payments, and loans forgiven._x000D_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</si>
  <si>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02/21/2017 04:50:00 PM +0000</t>
  </si>
  <si>
    <t>https://data.wa.gov/resource/d2ig-r3q4.json</t>
  </si>
  <si>
    <t>xhn7-64im</t>
  </si>
  <si>
    <t>This dataset contains records indicating the employment of lobbyist firms by entities that employ lobbyists. Each record represents a registration by the lobbyist firm and employer (client) for one year. _x000D_
_x000D_
In some cases, the lobbyist firm may have been hired as a subcontractor by another firm to lobby on behalf of their clients. In these cases, refer to the contractor fields to determine the lobbyist firm that has hired the subcontractor._x000D_
_x000D_
This data set contains only records for 2016 and later. For records prior to 2016, please see the data set, "Pre-2016 Lobbyist Employment Registrations"_x000D_
_x000D_
Each record provides links to document providing detailed information about the lobbyist firm, employer and nature of the employment._x000D_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</si>
  <si>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06/17/2019 07:50:00 PM +0000</t>
  </si>
  <si>
    <t>political finance,elections,expenditures,campaign,political committee,lobbying</t>
  </si>
  <si>
    <t>https://data.wa.gov/d/e7sd-jbuy</t>
  </si>
  <si>
    <t>e7sd-jbuy</t>
  </si>
  <si>
    <t>Lobbyist Agent Employers</t>
  </si>
  <si>
    <t>This dataset contains information about the agents employed by a lobbying firm and the employers they ultimately lobby for._x000D_
_x000D_
A lobbyist/firm registers with the PDC, not individual agents (employees) of that firm. The PDC provides this data as a way to see the individuals that lobby for a firm and all the employers of that firm. This does not indicate that a particular agent necessarily lobbied for a particular employer, merely that the agent's firm lobbied for that employer._x000D_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</si>
  <si>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02/22/2018 09:53:00 PM +0000</t>
  </si>
  <si>
    <t>https://data.wa.gov/resource/e7sd-jbuy.json</t>
  </si>
  <si>
    <t>https://data.wa.gov/d/efcw-k4fa</t>
  </si>
  <si>
    <t>efcw-k4fa</t>
  </si>
  <si>
    <t>Voter Precinct to Jurisdiction Crosswalk</t>
  </si>
  <si>
    <t>The PDC uses this data set for its online web applications to assist the public in finding information relative to a particular jurisdiction. It is provided here for the purpose of assisting application developers and may be of limited interest for the general public._x000D_
_x000D_
This dataset is a subset (copy) of voter registration records provided to the Public Disclosure Commission by the Washington Secretary of State (SOS) under the terms of SOS and applicable law. Use of this data is governed by any restrictions or limitations of the original release by SOS. By accessing this data you are agreeing to use the data in accordance with the RCW 29A.08.720, RCW 29A.08.740 and RCW 42.56.070(9) and any other applicable law._x000D_
_x000D_
This data set can be used to correlate a precinct to a PDC jurisdiction and office. These data are provided as-is and may contain errors or omissions. Please refer to the SOS for the most recent precinct data.</t>
  </si>
  <si>
    <t>07/14/2017 07:01:00 PM +0000</t>
  </si>
  <si>
    <t>04/09/2018 10:30:00 PM +0000</t>
  </si>
  <si>
    <t>https://data.wa.gov/resource/efcw-k4fa.json</t>
  </si>
  <si>
    <t>https://data.wa.gov/d/j78t-andi</t>
  </si>
  <si>
    <t>Imaged Documents and Reports</t>
  </si>
  <si>
    <t>01/10/2017 06:15:00 PM +0000</t>
  </si>
  <si>
    <t>https://data.wa.gov/resource/j78t-andi.json</t>
  </si>
  <si>
    <t>https://data.wa.gov/d/kv7h-kjye</t>
  </si>
  <si>
    <t>Contributions to Candidates and Political Committees</t>
  </si>
  <si>
    <t>This dataset contains cash and in-kind contributions, (including unpaid loans) made to Washington State Candidates and Political Committees for the last 10 years as reported to the PDC on forms C3, C4, Schedule C and their electronic filing equivalents. It does not include loans which have been paid or forgiven, pledges or any expenditures._x000D_
_x000D_
For candidates, the number of years is determined by the year of the election, not necessarily the year the contribution was reported. For political committees, the number of years is determined by the calendar year of the reporting period._x000D_
_x000D_
Candidates and political committees choosing to file under "mini reporting" are not included in this dataset. See WAC 390-16-105 for information regarding eligibility._x000D_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political finance disclosure requirements._x000D_
_x000D_
CONDITION OF RELEASE: This publication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See_x000D_
RCW 42.56.070(9) and AGO 1975 No. 15.</t>
  </si>
  <si>
    <t>12/16/2016 03:12:00 PM +0000</t>
  </si>
  <si>
    <t>https://data.wa.gov/resource/kv7h-kjye.json</t>
  </si>
  <si>
    <t>https://data.wa.gov/d/m6wv-f9g5</t>
  </si>
  <si>
    <t>m6wv-f9g5</t>
  </si>
  <si>
    <t>Deprecated - Jurisdictions By Election Year</t>
  </si>
  <si>
    <t>This dataset contains all jurisdictions for which at least one candidate has registered with the PDC. Jurisdictions that do not have a campaign finance filing requirement are not displayed. For example, the office of the governor is displayed only for years where the office is up for election. The dataset covers the last 10 years._x000D_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</si>
  <si>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05/22/2017 04:44:00 PM +0000</t>
  </si>
  <si>
    <t>06/19/2017 03:48:00 AM +0000</t>
  </si>
  <si>
    <t>https://data.wa.gov/resource/m6wv-f9g5.json</t>
  </si>
  <si>
    <t>https://data.wa.gov/d/mjwb-szba</t>
  </si>
  <si>
    <t>mjwb-szba</t>
  </si>
  <si>
    <t>Public Agency Lobbying Totals</t>
  </si>
  <si>
    <t>This dataset contains the quarterly totals reported by public agencies on Form L5. The data are presents in a year format (a row represents a year and a year can contain up to 4 quarterly reports). The columns are represented as Q1, Q2, Q3, and Q4 for the four quarters and the year_total column is the sum of the four quarters._x000D_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</si>
  <si>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10/18/2017 10:39:00 PM +0000</t>
  </si>
  <si>
    <t>public agency,lobbying,l5</t>
  </si>
  <si>
    <t>Data retrieval starts in 2011 and contains 10 years of data</t>
  </si>
  <si>
    <t>https://data.wa.gov/resource/mjwb-szba.json</t>
  </si>
  <si>
    <t>https://data.wa.gov/d/muj8-5iym</t>
  </si>
  <si>
    <t>muj8-5iym</t>
  </si>
  <si>
    <t>Jurisdictions By Election Year</t>
  </si>
  <si>
    <t>This dataset contains all jurisdictions for which at least one candidate has registered with the PDC or declared their candidacy. Jurisdictions that do not have a campaign finance filing requirement are not displayed. For example, the office of the governor is displayed only for years where the office is up for election. The dataset covers the last 10 years._x000D_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</si>
  <si>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06/19/2017 07:14:00 PM +0000</t>
  </si>
  <si>
    <t>https://data.wa.gov/resource/muj8-5iym.json</t>
  </si>
  <si>
    <t>https://data.wa.gov/d/ti55-mvy5</t>
  </si>
  <si>
    <t>ti55-mvy5</t>
  </si>
  <si>
    <t>Surplus Funds Expenditures</t>
  </si>
  <si>
    <t>This dataset contains expenditures made by from surplus funds accounts of Washington State Candidates for the last 10 years as reported to the PDC on forms C3, C4, Schedule C and their electronic filing equivalents._x000D_
_x000D_
A surplus funds account uses the same value for the filer id field in the data set except the surplus account has a "*" in it. This can be used to correlate to the same candidate in other data sets._x000D_
_x000D_
For surplus accounts, the number of years is determined by the year of the election, not necessarily the year the expenditure was reported._x000D_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See_x000D_
RCW 42.56.070(9) and AGO 1975 No. 15.</t>
  </si>
  <si>
    <t>01/04/2018 09:27:00 PM +0000</t>
  </si>
  <si>
    <t>06/17/2019 05:10:00 AM +0000</t>
  </si>
  <si>
    <t>political finance,elections,expenditures,campaign,political committee</t>
  </si>
  <si>
    <t>https://data.wa.gov/resource/ti55-mvy5.json</t>
  </si>
  <si>
    <t>https://data.wa.gov/d/tijg-9zyp</t>
  </si>
  <si>
    <t>tijg-9zyp</t>
  </si>
  <si>
    <t>Expenditures by Candidates and Political Committees</t>
  </si>
  <si>
    <t>This dataset contains expenditures made by Washington State Candidates and Political Committees for the last 10 years as reported to the PDC on forms C3, C4, Schedule C and their electronic filing equivalents._x000D_
_x000D_
In-kind contributions are included in this data set as they are considered as both a contribution and expenditure. In-kind contributions are also included in the data set "Contributions to Candidates and Political Committees"_x000D_
_x000D_
For candidates, the number of years is determined by the year of the election, not necessarily the year the expenditure was reported. For political committees, the number of years is determined by the calendar year of the reporting period._x000D_
_x000D_
Candidates and political committees choosing to file under "mini reporting" are not included in this dataset. See WAC 390-16-105 for information regarding eligibility._x000D_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See_x000D_
RCW 42.56.070(9) and AGO 1975 No. 15.</t>
  </si>
  <si>
    <t>01/05/2017 09:22:00 PM +0000</t>
  </si>
  <si>
    <t>06/17/2019 11:01:00 PM +0000</t>
  </si>
  <si>
    <t>https://data.wa.gov/resource/tijg-9zyp.json</t>
  </si>
  <si>
    <t>https://data.wa.gov/d/x2x6-7bd8</t>
  </si>
  <si>
    <t>x2x6-7bd8</t>
  </si>
  <si>
    <t>Pre-2016 Lobbyist Employment Registrations</t>
  </si>
  <si>
    <t>This dataset contains records indicating the employment of lobbyist firms by entities that employ lobbyists. Each record represents a registration by the lobbyist firm and employer (client) for one year. _x000D_
_x000D_
In some cases, the lobbyist firm may have been hired as a subcontractor by another firm to lobby on behalf of their clients. In these cases, refer to the contractor fields to determine the lobbyist firm that has hired the subcontractor._x000D_
_x000D_
This data set contains only records up to the year 2015, and going back ten years from the current year. For records beyond 2015, please see the data set, "Lobbyist Employment Registrations."_x000D_
_x000D_
Each record provides links to document providing detailed information about the lobbyist firm, employer and nature of the employment._x000D_
_x000D_
This data set is being made available for evaluation of the data set format. The data are not complete or presumed to be accurate._x000D_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</si>
  <si>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01/31/2017 11:46:00 PM +0000</t>
  </si>
  <si>
    <t>02/24/2017 03:46:00 PM +0000</t>
  </si>
  <si>
    <t>https://data.wa.gov/resource/x2x6-7bd8.json</t>
  </si>
  <si>
    <t>https://data.wa.gov/d/xhn7-64im</t>
  </si>
  <si>
    <t>Lobbyist Employment Registrations</t>
  </si>
  <si>
    <t>01/12/2017 10:37:00 PM +0000</t>
  </si>
  <si>
    <t>https://data.wa.gov/resource/xhn7-64im.json</t>
  </si>
  <si>
    <t>https://data.wa.gov/d/xsk3-ppp5</t>
  </si>
  <si>
    <t>xsk3-ppp5</t>
  </si>
  <si>
    <t>Lobbyist Agents (DEPRECIATED)</t>
  </si>
  <si>
    <t>This dataset contains information about the agents employed by a lobbying firm._x000D_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</si>
  <si>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10/12/2017 09:48:00 PM +0000</t>
  </si>
  <si>
    <t>03/07/2018 03:25:00 PM +0000</t>
  </si>
  <si>
    <t>https://data.wa.gov/resource/xsk3-ppp5.json</t>
  </si>
  <si>
    <t>https://data.wa.gov/d/eitf-fmad</t>
  </si>
  <si>
    <t>eitf-fmad</t>
  </si>
  <si>
    <t>X-Ray Facility List</t>
  </si>
  <si>
    <t>This is a list of all facilities in Washington State that have an x-ray device registered with the Department of Health.  This includes medical, dental, research, industrial, and security x-ray equipment.</t>
  </si>
  <si>
    <t>02/14/2017 07:41:00 PM +0000</t>
  </si>
  <si>
    <t>02/14/2017 07:48:00 PM +0000</t>
  </si>
  <si>
    <t>xray,x-ray,x-ray facility,x-ray equipment</t>
  </si>
  <si>
    <t>phyllis.barney@doh.wa.gov</t>
  </si>
  <si>
    <t>https://data.wa.gov/resource/eitf-fmad.json</t>
  </si>
  <si>
    <t>eypv-3tum</t>
  </si>
  <si>
    <t>uvk3-5sck</t>
  </si>
  <si>
    <t>aw3j-6k75</t>
  </si>
  <si>
    <t>Trend in annual minimum 30-day average summer flows, statewide, Oct 1975 through Oct 2015</t>
  </si>
  <si>
    <t>04/19/2017 01:11:00 AM +0000</t>
  </si>
  <si>
    <t>flow,drought,trend,rivers,salmon</t>
  </si>
  <si>
    <t>ppic461@ecy.wa.gov</t>
  </si>
  <si>
    <t>k328-cdkz</t>
  </si>
  <si>
    <t>Trend in annual minimum 30-day average summer flows, statewide, Oct 1975 through Oct 2016</t>
  </si>
  <si>
    <t>07/24/2017 09:02:00 PM +0000</t>
  </si>
  <si>
    <t>https://data.wa.gov/d/6i3q-gfgy</t>
  </si>
  <si>
    <t>6i3q-gfgy</t>
  </si>
  <si>
    <t>Summer Low Flow Trend Indicator 1975-2014</t>
  </si>
  <si>
    <t>Summer Low Flow Trend Indicator results, statewide, updated through Oct 2014 _x000D_
_x000D_
This information is updated annually with an additional year of flow data. These results are provided to the Puget Sound Partnership for their Vital Signs (http://www.psp.wa.gov/vitalsigns/summer_stream_flows.php) and to the Governor's Salmon Recovery Office for the "State of Salmon in Watersheds" report (http://stateofsalmon.wa.gov/statewide/indicators/water-quantity). _x000D_
_x000D_
The attached document "WR Indicator Outcomes Memo - 10-24-10.pdf" describes the methodology for developing these indicators. The attached document "Low Flow Indicator Metadata.pdf" describes the contents of each column. _x000D_
_x000D_
Dept. of Ecology home page: http://www.ecy.wa.gov/ _x000D_
_x000D_
Disclaimer: _x000D_
Information provided by Ecology on this Web site is accurate to the best of Ecology's knowledge and is subject to change on a regular basis, without notice. Ecology cannot and does not warrant that the information on this Web site is absolutely current, although every effort is made to ensure that it is kept as current as possible. Ecology cannot and does not warrant the accuracy of these documents beyond the source documents, although every attempt is made to work from authoritative sources. Links to related sites are provided as a courtesy, but Ecology is not responsible for their availability, content or policies.</t>
  </si>
  <si>
    <t>04/21/2015 10:33:00 PM +0000</t>
  </si>
  <si>
    <t>04/22/2015 12:19:00 AM +0000</t>
  </si>
  <si>
    <t>https://data.wa.gov/resource/6i3q-gfgy.json</t>
  </si>
  <si>
    <t>https://data.wa.gov/d/aw3j-6k75</t>
  </si>
  <si>
    <t>Summer Low Flow Trend Indicator 1975-2015</t>
  </si>
  <si>
    <t>06/06/2016 06:20:00 PM +0000</t>
  </si>
  <si>
    <t>https://data.wa.gov/resource/aw3j-6k75.json</t>
  </si>
  <si>
    <t>https://data.wa.gov/d/g8kr-9vgm</t>
  </si>
  <si>
    <t>g8kr-9vgm</t>
  </si>
  <si>
    <t>Middle Snake Low Flow Trend Indicator 2005-2013</t>
  </si>
  <si>
    <t>Short-term flow trends from an expanded number of stations.</t>
  </si>
  <si>
    <t>11/20/2014 01:30:00 AM +0000</t>
  </si>
  <si>
    <t>11/20/2014 01:36:00 AM +0000</t>
  </si>
  <si>
    <t>flow,environment,indicator,salmon</t>
  </si>
  <si>
    <t>https://data.wa.gov/resource/g8kr-9vgm.json</t>
  </si>
  <si>
    <t>The period 2005-2013 has relatively weak trends in the PDO and ENSO climate indices.</t>
  </si>
  <si>
    <t>https://data.wa.gov/d/k328-cdkz</t>
  </si>
  <si>
    <t>Summer Low Flow Trend Indicator 1975-2016</t>
  </si>
  <si>
    <t>https://data.wa.gov/resource/k328-cdkz.json</t>
  </si>
  <si>
    <t>https://data.wa.gov/d/2a85-ew28</t>
  </si>
  <si>
    <t>2a85-ew28</t>
  </si>
  <si>
    <t>Prescription Monitoring Program - 2013 Quarter 2 (PMP2013q2)</t>
  </si>
  <si>
    <t>01/29/2018 05:14:00 PM +0000</t>
  </si>
  <si>
    <t>01/29/2018 05:25:00 PM +0000</t>
  </si>
  <si>
    <t>prescriptionmonitoring@doh.wa.gov</t>
  </si>
  <si>
    <t>WA State Department of Health - Prescription Monitoring Program</t>
  </si>
  <si>
    <t>Tramadol was scheduled as a schedule IV drug in August 2014, and hydrocodone was rescheduled (from III to II) in October 2014.</t>
  </si>
  <si>
    <t xml:space="preserve">Further information on collection and management of PMP data at DOH can be found at www.doh.wa.gov/pmp/data. </t>
  </si>
  <si>
    <t>https://data.wa.gov/resource/2a85-ew28.json</t>
  </si>
  <si>
    <t>Prescriptions excluded from PMP include those dispensed outside of WA State, those prescribed for less than or equal to 24 hours, those administered or given to a patient in the hospital, and those dispensed from a Department of Corrections pharmacy (unless an offender is released with a prescription), an Opioid Treatment Program, and some federally operated pharmacies (Indian Health Services and Veterans Affairs report voluntarily).</t>
  </si>
  <si>
    <t xml:space="preserve">Opioid prescribing data comes from the Prescription Monitoring Program (PMP) at the WA State Department of Health (DOH). The PMP collects dispensing records for controlled substance prescriptions (i.e., schedule II–V drugs) in Washington State. </t>
  </si>
  <si>
    <t>sh8c-epm4</t>
  </si>
  <si>
    <t>https://data.wa.gov/d/2pbw-2fj9</t>
  </si>
  <si>
    <t>2pbw-2fj9</t>
  </si>
  <si>
    <t>Prescription Monitoring Program - 2017 Quarter 3 (PMP2017q3)</t>
  </si>
  <si>
    <t>07/16/2018 05:09:00 PM +0000</t>
  </si>
  <si>
    <t>07/16/2018 05:19:00 PM +0000</t>
  </si>
  <si>
    <t>opioid,controlled substance,pharmaceutical,prescription,drugs</t>
  </si>
  <si>
    <t>https://data.wa.gov/resource/2pbw-2fj9.json</t>
  </si>
  <si>
    <t>https://data.wa.gov/d/2vs7-65es</t>
  </si>
  <si>
    <t>2vs7-65es</t>
  </si>
  <si>
    <t>Prescription Monitoring Program - 2014 Quarter 3 (PMP2014q3)</t>
  </si>
  <si>
    <t>01/29/2018 11:59:00 PM +0000</t>
  </si>
  <si>
    <t>01/30/2018 12:11:00 AM +0000</t>
  </si>
  <si>
    <t>https://data.wa.gov/resource/2vs7-65es.json</t>
  </si>
  <si>
    <t>https://data.wa.gov/d/375h-q8j8</t>
  </si>
  <si>
    <t>375h-q8j8</t>
  </si>
  <si>
    <t>Prescription Monitoring Program - 2016 Quarter 2 (PMP2016q2)</t>
  </si>
  <si>
    <t>02/02/2018 11:50:00 PM +0000</t>
  </si>
  <si>
    <t>02/03/2018 12:02:00 AM +0000</t>
  </si>
  <si>
    <t>https://data.wa.gov/resource/375h-q8j8.json</t>
  </si>
  <si>
    <t>8pjc-79dv</t>
  </si>
  <si>
    <t>02/10/2018 12:18:00 AM +0000</t>
  </si>
  <si>
    <t>https://data.wa.gov/d/8pjc-79dv</t>
  </si>
  <si>
    <t>Prescription Monitoring Program - 2017 Quarter 2 (PMP2017q2)</t>
  </si>
  <si>
    <t>02/10/2018 12:06:00 AM +0000</t>
  </si>
  <si>
    <t>https://data.wa.gov/resource/8pjc-79dv.json</t>
  </si>
  <si>
    <t>https://data.wa.gov/d/bjew-xgmt</t>
  </si>
  <si>
    <t>bjew-xgmt</t>
  </si>
  <si>
    <t>Prescription Monitoring Program - 2017 Quarter 1 (PMP2017q1)</t>
  </si>
  <si>
    <t>02/09/2018 11:44:00 PM +0000</t>
  </si>
  <si>
    <t>02/09/2018 11:57:00 PM +0000</t>
  </si>
  <si>
    <t>https://data.wa.gov/resource/bjew-xgmt.json</t>
  </si>
  <si>
    <t>https://data.wa.gov/d/bx25-gfj8</t>
  </si>
  <si>
    <t>bx25-gfj8</t>
  </si>
  <si>
    <t>Prescription Monitoring Program - 2014 Quarter 2 (PMP2014q2)</t>
  </si>
  <si>
    <t>01/29/2018 08:07:00 PM +0000</t>
  </si>
  <si>
    <t>01/29/2018 08:22:00 PM +0000</t>
  </si>
  <si>
    <t>https://data.wa.gov/resource/bx25-gfj8.json</t>
  </si>
  <si>
    <t>https://data.wa.gov/d/ct48-ufmm</t>
  </si>
  <si>
    <t>ct48-ufmm</t>
  </si>
  <si>
    <t>Prescription Monitoring Program - 2017 Quarter 4 (PMP2017q4)</t>
  </si>
  <si>
    <t>07/16/2018 06:26:00 PM +0000</t>
  </si>
  <si>
    <t>07/16/2018 06:49:00 PM +0000</t>
  </si>
  <si>
    <t>https://data.wa.gov/resource/ct48-ufmm.json</t>
  </si>
  <si>
    <t>https://data.wa.gov/d/daz6-daxi</t>
  </si>
  <si>
    <t>daz6-daxi</t>
  </si>
  <si>
    <t>Prescription Monitoring Program - 2013 Quarter 4 (PMP2013q4)</t>
  </si>
  <si>
    <t>01/29/2018 07:06:00 PM +0000</t>
  </si>
  <si>
    <t>01/29/2018 07:17:00 PM +0000</t>
  </si>
  <si>
    <t>https://data.wa.gov/resource/daz6-daxi.json</t>
  </si>
  <si>
    <t>https://data.wa.gov/d/e6q6-8i3k</t>
  </si>
  <si>
    <t>e6q6-8i3k</t>
  </si>
  <si>
    <t>Prescription Monitoring Program - 2011 Quarter 4 (PMP2011q4)</t>
  </si>
  <si>
    <t>01/26/2018 10:48:00 PM +0000</t>
  </si>
  <si>
    <t>01/26/2018 10:59:00 PM +0000</t>
  </si>
  <si>
    <t>Washington State Department of Health - Prescription Monitoring Program</t>
  </si>
  <si>
    <t>https://data.wa.gov/resource/e6q6-8i3k.json</t>
  </si>
  <si>
    <t>https://data.wa.gov/d/fwyg-u826</t>
  </si>
  <si>
    <t>fwyg-u826</t>
  </si>
  <si>
    <t>Prescription Monitoring Program - 2015 Quarter 4 (PMP2015q4)</t>
  </si>
  <si>
    <t>02/02/2018 10:54:00 PM +0000</t>
  </si>
  <si>
    <t>02/02/2018 11:07:00 PM +0000</t>
  </si>
  <si>
    <t>https://data.wa.gov/resource/fwyg-u826.json</t>
  </si>
  <si>
    <t>https://data.wa.gov/d/gvnn-tcqm</t>
  </si>
  <si>
    <t>gvnn-tcqm</t>
  </si>
  <si>
    <t>Prescription Monitoring Program - 2016 Quarter 4 (PMP2016q4)</t>
  </si>
  <si>
    <t>02/03/2018 12:39:00 AM +0000</t>
  </si>
  <si>
    <t>02/03/2018 12:51:00 AM +0000</t>
  </si>
  <si>
    <t>https://data.wa.gov/resource/gvnn-tcqm.json</t>
  </si>
  <si>
    <t>https://data.wa.gov/d/h2vm-gkkm</t>
  </si>
  <si>
    <t>h2vm-gkkm</t>
  </si>
  <si>
    <t>Prescription Monitoring Program - 2013 Quarter 3 (PMP2013q3)</t>
  </si>
  <si>
    <t>01/29/2018 06:21:00 PM +0000</t>
  </si>
  <si>
    <t>01/29/2018 06:32:00 PM +0000</t>
  </si>
  <si>
    <t>https://data.wa.gov/resource/h2vm-gkkm.json</t>
  </si>
  <si>
    <t>https://data.wa.gov/d/k5df-vz7g</t>
  </si>
  <si>
    <t>k5df-vz7g</t>
  </si>
  <si>
    <t>Prescription Monitoring Program - 2018 Quarter 1 (PMP2018q1)</t>
  </si>
  <si>
    <t>08/22/2018 11:15:00 PM +0000</t>
  </si>
  <si>
    <t>08/22/2018 11:46:00 PM +0000</t>
  </si>
  <si>
    <t xml:space="preserve">Tramadol was scheduled as a schedule IV drug in August 2014, and hydrocodone was rescheduled (from III to II) in October 2014. </t>
  </si>
  <si>
    <t>https://data.wa.gov/resource/k5df-vz7g.json</t>
  </si>
  <si>
    <t xml:space="preserve">Prescriptions excluded from PMP include those dispensed outside of WA State, those prescribed for less than or equal to 24 hours, those administered or given to a patient in the hospital, and those dispensed from a Department of Corrections pharmacy (unless an offender is released with a prescription), an Opioid Treatment Program, and some federally operated pharmacies (Indian Health Services and Veterans Affairs report voluntarily). </t>
  </si>
  <si>
    <t>https://data.wa.gov/d/kvnm-2kdj</t>
  </si>
  <si>
    <t>kvnm-2kdj</t>
  </si>
  <si>
    <t>Prescription Monitoring Program - 2014 Quarter 1 (PMP2014q1)</t>
  </si>
  <si>
    <t>01/29/2018 11:20:00 PM +0000</t>
  </si>
  <si>
    <t>01/29/2018 11:31:00 PM +0000</t>
  </si>
  <si>
    <t>Further information on collection and management of PMP data at DOH can be found at www.doh.wa.gov/pmp/data.</t>
  </si>
  <si>
    <t>https://data.wa.gov/resource/kvnm-2kdj.json</t>
  </si>
  <si>
    <t>https://data.wa.gov/d/m9tq-w9a9</t>
  </si>
  <si>
    <t>m9tq-w9a9</t>
  </si>
  <si>
    <t>Prescription Monitoring Program - 2013 Quarter 1 (PMP2013q1)</t>
  </si>
  <si>
    <t>01/29/2018 04:41:00 PM +0000</t>
  </si>
  <si>
    <t>01/29/2018 04:52:00 PM +0000</t>
  </si>
  <si>
    <t>https://data.wa.gov/resource/m9tq-w9a9.json</t>
  </si>
  <si>
    <t>https://data.wa.gov/d/mr5s-d4u8</t>
  </si>
  <si>
    <t>mr5s-d4u8</t>
  </si>
  <si>
    <t>Prescription Monitoring Program - 2012 Quarter 2 (PMP2012q2)</t>
  </si>
  <si>
    <t>01/26/2018 11:55:00 PM +0000</t>
  </si>
  <si>
    <t>01/27/2018 12:07:00 AM +0000</t>
  </si>
  <si>
    <t>https://data.wa.gov/resource/mr5s-d4u8.json</t>
  </si>
  <si>
    <t>https://data.wa.gov/d/pryd-b4gw</t>
  </si>
  <si>
    <t>pryd-b4gw</t>
  </si>
  <si>
    <t>Prescription Monitoring Program - 2012 Quarter 3 (PMP2012q3)</t>
  </si>
  <si>
    <t>01/27/2018 12:15:00 AM +0000</t>
  </si>
  <si>
    <t>01/27/2018 12:26:00 AM +0000</t>
  </si>
  <si>
    <t>https://data.wa.gov/resource/pryd-b4gw.json</t>
  </si>
  <si>
    <t>https://data.wa.gov/d/q55v-sw5v</t>
  </si>
  <si>
    <t>q55v-sw5v</t>
  </si>
  <si>
    <t>Prescription Monitoring Program - 2016 Quarter 3 (PMP2016q3)</t>
  </si>
  <si>
    <t>02/03/2018 12:17:00 AM +0000</t>
  </si>
  <si>
    <t>02/03/2018 12:28:00 AM +0000</t>
  </si>
  <si>
    <t>https://data.wa.gov/resource/q55v-sw5v.json</t>
  </si>
  <si>
    <t>https://data.wa.gov/d/s4ca-ub7d</t>
  </si>
  <si>
    <t>s4ca-ub7d</t>
  </si>
  <si>
    <t>Prescription Monitoring Program - 2014 Quarter 4 (PMP2014q4)</t>
  </si>
  <si>
    <t>01/30/2018 12:39:00 AM +0000</t>
  </si>
  <si>
    <t>01/30/2018 12:51:00 AM +0000</t>
  </si>
  <si>
    <t>https://data.wa.gov/resource/s4ca-ub7d.json</t>
  </si>
  <si>
    <t>https://data.wa.gov/d/t8zq-rh9q</t>
  </si>
  <si>
    <t>t8zq-rh9q</t>
  </si>
  <si>
    <t>Prescription Monitoring Program - 2016 Quarter 1 (PMP2016q1)</t>
  </si>
  <si>
    <t>02/02/2018 11:15:00 PM +0000</t>
  </si>
  <si>
    <t>02/02/2018 11:27:00 PM +0000</t>
  </si>
  <si>
    <t>https://data.wa.gov/resource/t8zq-rh9q.json</t>
  </si>
  <si>
    <t>https://data.wa.gov/d/tdh6-kbrv</t>
  </si>
  <si>
    <t>tdh6-kbrv</t>
  </si>
  <si>
    <t>Prescription Monitoring Program - 2015 Quarter 3 (PMP2015q3)</t>
  </si>
  <si>
    <t>02/02/2018 08:52:00 PM +0000</t>
  </si>
  <si>
    <t>02/02/2018 09:03:00 PM +0000</t>
  </si>
  <si>
    <t>https://data.wa.gov/resource/tdh6-kbrv.json</t>
  </si>
  <si>
    <t>https://data.wa.gov/d/utbq-ssiv</t>
  </si>
  <si>
    <t>utbq-ssiv</t>
  </si>
  <si>
    <t>Prescription Monitoring Program - 2012 Quarter 4 (PMP2012q4)</t>
  </si>
  <si>
    <t>01/27/2018 12:40:00 AM +0000</t>
  </si>
  <si>
    <t>01/27/2018 12:52:00 AM +0000</t>
  </si>
  <si>
    <t>https://data.wa.gov/resource/utbq-ssiv.json</t>
  </si>
  <si>
    <t>https://data.wa.gov/d/wh6g-gkw6</t>
  </si>
  <si>
    <t>wh6g-gkw6</t>
  </si>
  <si>
    <t>Prescription Monitoring Program - 2012 Quarter 1 (PMP2012q1)</t>
  </si>
  <si>
    <t>01/26/2018 11:20:00 PM +0000</t>
  </si>
  <si>
    <t>01/26/2018 11:31:00 PM +0000</t>
  </si>
  <si>
    <t>https://data.wa.gov/resource/wh6g-gkw6.json</t>
  </si>
  <si>
    <t>https://data.wa.gov/d/xk9h-r5nm</t>
  </si>
  <si>
    <t>xk9h-r5nm</t>
  </si>
  <si>
    <t>Prescription Monitoring Program - 2015 Quarter 2 (PMP2015q2)</t>
  </si>
  <si>
    <t>01/31/2018 01:20:00 AM +0000</t>
  </si>
  <si>
    <t>01/31/2018 01:33:00 AM +0000</t>
  </si>
  <si>
    <t>https://data.wa.gov/resource/xk9h-r5nm.json</t>
  </si>
  <si>
    <t>https://data.wa.gov/d/n8q6-4twj</t>
  </si>
  <si>
    <t>n8q6-4twj</t>
  </si>
  <si>
    <t>Master Contract Sales Data by Customer, Contract, Vendor</t>
  </si>
  <si>
    <t>DES is publishing Master Contract spend as data becomes available. The spend is reported by vendors and is reported by contract and customer. Includes OMWBE, Vet and Small Business status as well.</t>
  </si>
  <si>
    <t>07/18/2016 09:31:00 PM +0000</t>
  </si>
  <si>
    <t>06/03/2019 07:39:00 PM +0000</t>
  </si>
  <si>
    <t>master contracts,contracts,procurement,spend,vendor</t>
  </si>
  <si>
    <t>rebecca.linville@des.wa.gov</t>
  </si>
  <si>
    <t>Calendar Year 2015 to current</t>
  </si>
  <si>
    <t>https://data.wa.gov/resource/n8q6-4twj.json</t>
  </si>
  <si>
    <t>https://data.wa.gov/d/xfwh-dmij</t>
  </si>
  <si>
    <t>xfwh-dmij</t>
  </si>
  <si>
    <t>Agency Contracts Fiscal Year 2017</t>
  </si>
  <si>
    <t>This list of agency contracts is published in compliance with RCW 39.26.210.</t>
  </si>
  <si>
    <t>10/05/2017 06:41:00 PM +0000</t>
  </si>
  <si>
    <t>05/29/2019 04:24:00 PM +0000</t>
  </si>
  <si>
    <t>https://data.wa.gov/resource/xfwh-dmij.json</t>
  </si>
  <si>
    <t>https://data.wa.gov/d/3mxm-hwme</t>
  </si>
  <si>
    <t>3mxm-hwme</t>
  </si>
  <si>
    <t>Reclaimed Water Rulemaking 173-219 WAC</t>
  </si>
  <si>
    <t>Comment submission form for Reclaimed Water Rulemaking 173-219 WAC</t>
  </si>
  <si>
    <t>05/08/2015 08:21:00 PM +0000</t>
  </si>
  <si>
    <t>10/21/2015 04:49:00 PM +0000</t>
  </si>
  <si>
    <t>reclaimed water,rulemaking,wastewater,water reuse,water recycling,ecology</t>
  </si>
  <si>
    <t>ReclaimedWater@ecy.wa.gov</t>
  </si>
  <si>
    <t>https://data.wa.gov/resource/3mxm-hwme.json</t>
  </si>
  <si>
    <t>https://data.wa.gov/d/5s66-2kbs</t>
  </si>
  <si>
    <t>5s66-2kbs</t>
  </si>
  <si>
    <t>Department Of Health Contracts Started Or Amended During State Fiscal Year 2017</t>
  </si>
  <si>
    <t>A partial list of contracts the State Department of Health started or amended between July 1, 2016 and June 30, 2017. Includes grants, loans, and contracts for goods and professional services tracked in the department's primary contract database, the Enterprise Contract Management System (ECMS). It does not include contracts with Washington's local health jurisdictions, contracts for expert witnesses, purchase orders, contracts issued by the department but not tracked in ECMS, or contracts exempt from disclosure under state or federal regulation. Acronyms are used for doing business as (DBA), statement of work (SOW), and period of performance (POP).</t>
  </si>
  <si>
    <t>10/05/2017 06:45:00 PM +0000</t>
  </si>
  <si>
    <t>department of health,doh,health,contracts,grants,loans,procurement,amendments,state fiscal year 2017,sfy 17,expenditures</t>
  </si>
  <si>
    <t>renae.lheureux@doh.wa.gov</t>
  </si>
  <si>
    <t>https://data.wa.gov/resource/5s66-2kbs.json</t>
  </si>
  <si>
    <t>Renae L'Heureux</t>
  </si>
  <si>
    <t>https://data.wa.gov/d/qhn8-3a9e</t>
  </si>
  <si>
    <t>qhn8-3a9e</t>
  </si>
  <si>
    <t>Department of Health Contracts Started or Amended During State Fiscal Year 2018</t>
  </si>
  <si>
    <t>A partial list of contracts the State Department of Health started or amended between July 1, 2017 and June 30, 2018. Includes grants and contracts for goods and professional services tracked in the department's primary contract database, the Enterprise Contract Management System (ECMS). It does not include contracts many of the department's contracts with Washington's local health jurisdictions, or contracts for expert witnesses, purchase orders, data sharing agreements, contracts issued by the department but not tracked in ECMS, or contracts exempt from disclosure under state or federal regulation. 
In 2017, the department added a data element to categorize entities. This is not found in prior years' data sets.
Acronyms commonly found in this data set are:
CBO=Community Based Organizations/Non-Profits
CLH=Local Health Jurisdictions
EMS= EMS/Trauma Centers
GVF=Government Federal
GVL=Government Local (EXCEPT Con-Con/LHJ)
GVS=Government State (EXCEPT Higher Ed)
HED=Higher Education
HSP=Hospitals
POP = Period of Performance
PRV=Private/For-Profits 
SCH=Schools, School Districts &amp; Education Institutions (excluding Higher Ed)
SOW = Statement of Work
TRB=Tribal Entity</t>
  </si>
  <si>
    <t>10/24/2018 08:18:00 PM +0000</t>
  </si>
  <si>
    <t>10/24/2018 09:04:00 PM +0000</t>
  </si>
  <si>
    <t>department of health,doh,health,contracts,grants,procurement,amendments,state fiscal year 2018,sfy 18,expenditures,washington state,wa</t>
  </si>
  <si>
    <t>07/01/2017 - 06/30/2018</t>
  </si>
  <si>
    <t>https://data.wa.gov/resource/qhn8-3a9e.json</t>
  </si>
  <si>
    <t>https://data.wa.gov/d/9xpi-37z7</t>
  </si>
  <si>
    <t>9xpi-37z7</t>
  </si>
  <si>
    <t>AIM-WCAS-SBA Assessments School (with suppression - new format)_2018</t>
  </si>
  <si>
    <t>06/14/2019 11:00:00 PM +0000</t>
  </si>
  <si>
    <t>06/14/2019 11:02:00 PM +0000</t>
  </si>
  <si>
    <t>reportcard,ospi,k-12,student,2018,school,assessment</t>
  </si>
  <si>
    <t>ReportCardRedesign@k12.wa.us</t>
  </si>
  <si>
    <t>https://data.wa.gov/resource/9xpi-37z7.json</t>
  </si>
  <si>
    <t>7ykf-4t5h</t>
  </si>
  <si>
    <t>https://data.wa.gov/d/a5j4-jwp3</t>
  </si>
  <si>
    <t>a5j4-jwp3</t>
  </si>
  <si>
    <t>06/14/2019 11:13:00 PM +0000</t>
  </si>
  <si>
    <t>06/14/2019 11:15:00 PM +0000</t>
  </si>
  <si>
    <t>https://data.wa.gov/resource/a5j4-jwp3.json</t>
  </si>
  <si>
    <t>https://data.wa.gov/d/ex59-vc76</t>
  </si>
  <si>
    <t>ex59-vc76</t>
  </si>
  <si>
    <t>WaKIDS Scores by School_2018</t>
  </si>
  <si>
    <t>06/14/2019 09:53:00 PM +0000</t>
  </si>
  <si>
    <t>06/14/2019 09:55:00 PM +0000</t>
  </si>
  <si>
    <t>https://data.wa.gov/resource/ex59-vc76.json</t>
  </si>
  <si>
    <t>https://data.wa.gov/d/5ncx-ir27</t>
  </si>
  <si>
    <t>5ncx-ir27</t>
  </si>
  <si>
    <t>District WASL Scores by Subgroup_2002</t>
  </si>
  <si>
    <t>06/15/2019 12:11:00 AM +0000</t>
  </si>
  <si>
    <t>06/15/2019 12:13:00 AM +0000</t>
  </si>
  <si>
    <t>reportcard,ospi,k-12,student,2002,district,assessment</t>
  </si>
  <si>
    <t>RepotCardRedesign@k12.wa.us</t>
  </si>
  <si>
    <t>https://data.wa.gov/resource/5ncx-ir27.json</t>
  </si>
  <si>
    <t>https://data.wa.gov/d/e32m-utv6</t>
  </si>
  <si>
    <t>e32m-utv6</t>
  </si>
  <si>
    <t>Demographic Information by School_2002</t>
  </si>
  <si>
    <t>06/14/2019 11:50:00 PM +0000</t>
  </si>
  <si>
    <t>06/14/2019 11:51:00 PM +0000</t>
  </si>
  <si>
    <t>reportcard,ospi,k-12,student,2002,school,enrollment</t>
  </si>
  <si>
    <t>https://data.wa.gov/resource/e32m-utv6.json</t>
  </si>
  <si>
    <t>https://data.wa.gov/d/e9rc-gk78</t>
  </si>
  <si>
    <t>e9rc-gk78</t>
  </si>
  <si>
    <t>WASL Scores by State_2002</t>
  </si>
  <si>
    <t>06/14/2019 11:54:00 PM +0000</t>
  </si>
  <si>
    <t>06/14/2019 11:55:00 PM +0000</t>
  </si>
  <si>
    <t>reportcard,ospi,k-12,student,2002,state,assessment</t>
  </si>
  <si>
    <t>https://data.wa.gov/resource/e9rc-gk78.json</t>
  </si>
  <si>
    <t>https://data.wa.gov/d/w4rq-b9p7</t>
  </si>
  <si>
    <t>w4rq-b9p7</t>
  </si>
  <si>
    <t>Demographic Information by District_2002</t>
  </si>
  <si>
    <t>06/14/2019 11:44:00 PM +0000</t>
  </si>
  <si>
    <t>06/14/2019 11:45:00 PM +0000</t>
  </si>
  <si>
    <t>reportcard,ospi,k-12,student,2002,district,enrollment</t>
  </si>
  <si>
    <t>https://data.wa.gov/resource/w4rq-b9p7.json</t>
  </si>
  <si>
    <t>https://data.wa.gov/d/umug-kh7n</t>
  </si>
  <si>
    <t>umug-kh7n</t>
  </si>
  <si>
    <t>Not Seasonally Adjusted LAUS Estimates</t>
  </si>
  <si>
    <t>Historical resident Labor Force and Employment, not seasonally adjusted 
Index of Washington state and labor market areas, 1990-2018
Source: Employment Security Department/LMEA; U.S. Bureau of Labor Statistics, Local Area Unemployment Statistics
Date:November 30, 2018
Benchmark: 2018 Q2</t>
  </si>
  <si>
    <t>08/16/2017 06:10:00 PM +0000</t>
  </si>
  <si>
    <t>05/31/2019 08:54:00 PM +0000</t>
  </si>
  <si>
    <t>unemployment rates,labor force,employment,unemployment</t>
  </si>
  <si>
    <t>rhaglund@esd.wa.gov</t>
  </si>
  <si>
    <t>1990 - 2018</t>
  </si>
  <si>
    <t>https://data.wa.gov/resource/umug-kh7n.json</t>
  </si>
  <si>
    <t>https://esd.wa.gov/labormarketinfo</t>
  </si>
  <si>
    <t>cbeu-tmur</t>
  </si>
  <si>
    <t>Bureau of Labor Statistics</t>
  </si>
  <si>
    <t>esd.wa.gov</t>
  </si>
  <si>
    <t>Occasional</t>
  </si>
  <si>
    <t>pjdx-3v7b</t>
  </si>
  <si>
    <t>Form for collecting public comments.</t>
  </si>
  <si>
    <t>12/19/2016 05:03:00 PM +0000</t>
  </si>
  <si>
    <t>dangerous waste,regulations,rulemaking,public comments,amendments</t>
  </si>
  <si>
    <t>robert.rieck@ecy.wa.gov</t>
  </si>
  <si>
    <t>http://www.ecy.wa.gov/programs/hwtr/laws_rules/DWRegs/1603pubcom.html</t>
  </si>
  <si>
    <t>https://data.wa.gov/d/pjdx-3v7b</t>
  </si>
  <si>
    <t>Informal Comment Form for the Draft Dangerous Waste Regulations - Chapter 173-303 WAC</t>
  </si>
  <si>
    <t>05/19/2016 03:34:00 PM +0000</t>
  </si>
  <si>
    <t>https://data.wa.gov/resource/pjdx-3v7b.json</t>
  </si>
  <si>
    <t>ross@mtolympia.com</t>
  </si>
  <si>
    <t>mtolympia.com</t>
  </si>
  <si>
    <t>https://data.wa.gov/d/5fc2-x595</t>
  </si>
  <si>
    <t>5fc2-x595</t>
  </si>
  <si>
    <t>SOS Timeline - 1800s</t>
  </si>
  <si>
    <t>State of Salmon report timeline of the 1800s</t>
  </si>
  <si>
    <t>12/12/2014 06:43:00 PM +0000</t>
  </si>
  <si>
    <t>02/18/2015 06:56:00 PM +0000</t>
  </si>
  <si>
    <t>https://data.wa.gov/resource/5fc2-x595.json</t>
  </si>
  <si>
    <t>https://data.wa.gov/d/9f58-2fb8</t>
  </si>
  <si>
    <t>9f58-2fb8</t>
  </si>
  <si>
    <t>WRIA Stations</t>
  </si>
  <si>
    <t>Water Resource Inventory Area Stations in washington state. This data set is used in conjunction with the "Water Quality Index Scores" data set to produce the water quality tables in the bi-annual state of salmon report (stateofsalmon.wa.gov)</t>
  </si>
  <si>
    <t>11/23/2014 12:04:00 AM +0000</t>
  </si>
  <si>
    <t>12/15/2014 10:59:00 PM +0000</t>
  </si>
  <si>
    <t>https://data.wa.gov/resource/9f58-2fb8.json</t>
  </si>
  <si>
    <t>https://data.wa.gov/d/a262-e2bp</t>
  </si>
  <si>
    <t>a262-e2bp</t>
  </si>
  <si>
    <t>WDFW- Salmon Stock Inventory Sub-Populations</t>
  </si>
  <si>
    <t>List of Salmon sub-populations. Used to associate sub populations with their respective parent populations in the state of salmon report.</t>
  </si>
  <si>
    <t>11/25/2014 09:08:00 PM +0000</t>
  </si>
  <si>
    <t>salmon,state-of-the-salmon,sub population,subpopulation,sub-population</t>
  </si>
  <si>
    <t>https://data.wa.gov/resource/a262-e2bp.json</t>
  </si>
  <si>
    <t>https://data.wa.gov/d/u7ez-d8rb</t>
  </si>
  <si>
    <t>u7ez-d8rb</t>
  </si>
  <si>
    <t>Water Quality Index Scores</t>
  </si>
  <si>
    <t>Water Quality Index scores by station. Used in conjunction with the WRIA_Stations dataset to produce the water quality tables for the bi-annual state of salmon report. (stateofsalmon.wa.gov)</t>
  </si>
  <si>
    <t>11/23/2014 12:11:00 AM +0000</t>
  </si>
  <si>
    <t>11/25/2014 06:19:00 PM +0000</t>
  </si>
  <si>
    <t>wri,water quality,state-of-the-salmon</t>
  </si>
  <si>
    <t>https://data.wa.gov/resource/u7ez-d8rb.json</t>
  </si>
  <si>
    <t>j2u5-4qpk</t>
  </si>
  <si>
    <t>WA State Accessibility Coordinators</t>
  </si>
  <si>
    <t>WA State Office of the Chief Information Officer Accessibility Policy #188 requires agencies and other groups required to follow OCIO Policy to identify an Accessibility Coordinator. Having a central list will help the public contact coordinators to resolve issues and assist Agencies with resources. http://ocio.wa.gov/policy/accessibility</t>
  </si>
  <si>
    <t>01/25/2018 07:51:00 PM +0000</t>
  </si>
  <si>
    <t>policy 188,accessibility,ada,section 508</t>
  </si>
  <si>
    <t>ryan.leisinger@watech.wa.gov</t>
  </si>
  <si>
    <t>http://ocio.wa.gov/policy/accessibility</t>
  </si>
  <si>
    <t>2iur-ynm8</t>
  </si>
  <si>
    <t>https://data.wa.gov/d/j2u5-4qpk</t>
  </si>
  <si>
    <t>11/22/2016 09:43:00 PM +0000</t>
  </si>
  <si>
    <t>https://data.wa.gov/resource/j2u5-4qpk.json</t>
  </si>
  <si>
    <t>7xfj-p68e</t>
  </si>
  <si>
    <t>We want to hear from you, Although comments received at this time are not considered part of the formal rule making, they will help inform Ecology.</t>
  </si>
  <si>
    <t>07/17/2016 10:40:00 AM +0000</t>
  </si>
  <si>
    <t>carbon pollution,greenhouse gases,climate change</t>
  </si>
  <si>
    <t>sam.wilson@ecy.wa.gov</t>
  </si>
  <si>
    <t>https://data.wa.gov/d/7xfj-p68e</t>
  </si>
  <si>
    <t>Clean Air Rule Informal Comments 2016</t>
  </si>
  <si>
    <t>03/02/2016 11:25:00 PM +0000</t>
  </si>
  <si>
    <t>https://data.wa.gov/resource/7xfj-p68e.json</t>
  </si>
  <si>
    <t>https://data.wa.gov/d/8wih-9h9v</t>
  </si>
  <si>
    <t>8wih-9h9v</t>
  </si>
  <si>
    <t>WA RCO SCORP 2013 Dataset Part 6 of 7</t>
  </si>
  <si>
    <t>This dataset is a survey of outdoor recreation demand which includes responses from 3,114 residents of Washington state who were interviewed by phone between August 27 and October 26, 2012. The telephone survey was conducted using random digit dialing.  To meet the regional planning requirements of the project, the sample was stratified by the 10 planning regions in Washington (see the 2013 SCORP Plan, Appendix A for survey methodology and map). The consultant obtained a minimum of 300 completed interviews in each region.  Within each region, the results were weighted by demographic characteristics so that the sample was representative of residents of that region.  For statewide results, each region was weighted to be in proper proportion to the state population as a whole.  Study findings are representative at the statewide level as well as by planning region.  Any manipulation or analysis of the data should take this sampling approach and weighting into account.</t>
  </si>
  <si>
    <t>10/24/2013 07:41:00 PM +0000</t>
  </si>
  <si>
    <t>10/24/2013 07:44:00 PM +0000</t>
  </si>
  <si>
    <t>Recreation</t>
  </si>
  <si>
    <t>washington state (wa),recreation and conservation office (rco),state comprehensive outdoor recreation plan (scorp) 2013,national park service (nps)</t>
  </si>
  <si>
    <t>Sarah.Gage@rco.wa.gov</t>
  </si>
  <si>
    <t>https://data.wa.gov/resource/8wih-9h9v.json</t>
  </si>
  <si>
    <t>http://www.rco.wa.gov</t>
  </si>
  <si>
    <t>4qen-4xif</t>
  </si>
  <si>
    <t>https://data.wa.gov/d/9tkb-7qab</t>
  </si>
  <si>
    <t>9tkb-7qab</t>
  </si>
  <si>
    <t>WA RCO SCORP 2013 Dataset Part 2 of 7</t>
  </si>
  <si>
    <t>10/24/2013 07:01:00 PM +0000</t>
  </si>
  <si>
    <t>10/24/2013 07:04:00 PM +0000</t>
  </si>
  <si>
    <t>https://data.wa.gov/resource/9tkb-7qab.json</t>
  </si>
  <si>
    <t>https://data.wa.gov/d/i278-it6c</t>
  </si>
  <si>
    <t>i278-it6c</t>
  </si>
  <si>
    <t>WA RCO SCORP 2013 Dataset Part 3 of 7</t>
  </si>
  <si>
    <t>10/24/2013 07:10:00 PM +0000</t>
  </si>
  <si>
    <t>10/24/2013 07:13:00 PM +0000</t>
  </si>
  <si>
    <t>https://data.wa.gov/resource/i278-it6c.json</t>
  </si>
  <si>
    <t>https://data.wa.gov/d/irc2-87d5</t>
  </si>
  <si>
    <t>irc2-87d5</t>
  </si>
  <si>
    <t>WA RCO SCORP 2013 Dataset Part 1 of 7</t>
  </si>
  <si>
    <t>10/24/2013 04:18:00 PM +0000</t>
  </si>
  <si>
    <t>10/24/2013 04:34:00 PM +0000</t>
  </si>
  <si>
    <t>washington,state,wa,recreation,conservation,office,rco,comprehensive,outdoor,plan,scorp,2013,national park service,nps</t>
  </si>
  <si>
    <t>https://data.wa.gov/resource/irc2-87d5.json</t>
  </si>
  <si>
    <t>https://data.wa.gov/d/mpxt-wffm</t>
  </si>
  <si>
    <t>mpxt-wffm</t>
  </si>
  <si>
    <t>WA RCO SCORP 2013 Dataset Part 7 of 7</t>
  </si>
  <si>
    <t>10/24/2013 07:46:00 PM +0000</t>
  </si>
  <si>
    <t>10/24/2013 07:47:00 PM +0000</t>
  </si>
  <si>
    <t>https://data.wa.gov/resource/mpxt-wffm.json</t>
  </si>
  <si>
    <t>https://data.wa.gov/d/q57g-ay7d</t>
  </si>
  <si>
    <t>q57g-ay7d</t>
  </si>
  <si>
    <t>WA RCO SCORP 2013 Dataset Part 4 of 7</t>
  </si>
  <si>
    <t>10/24/2013 07:33:00 PM +0000</t>
  </si>
  <si>
    <t>10/24/2013 07:36:00 PM +0000</t>
  </si>
  <si>
    <t>https://data.wa.gov/resource/q57g-ay7d.json</t>
  </si>
  <si>
    <t>https://data.wa.gov/d/ydb3-3dnq</t>
  </si>
  <si>
    <t>ydb3-3dnq</t>
  </si>
  <si>
    <t>WA RCO SCORP 2013 Dataset Part 5 of 7</t>
  </si>
  <si>
    <t>https://data.wa.gov/resource/ydb3-3dnq.json</t>
  </si>
  <si>
    <t>https://data.wa.gov/d/yr5j-kyei</t>
  </si>
  <si>
    <t>yr5j-kyei</t>
  </si>
  <si>
    <t>WA RCO SCORP 2013 Field Definitions</t>
  </si>
  <si>
    <t>10/31/2013 10:02:00 PM +0000</t>
  </si>
  <si>
    <t>https://data.wa.gov/resource/yr5j-kyei.json</t>
  </si>
  <si>
    <t>scol461@ecy.wa.gov</t>
  </si>
  <si>
    <t>9t9n-gtbp</t>
  </si>
  <si>
    <t>985a-f68u</t>
  </si>
  <si>
    <t>03/30/2015 03:18:00 AM +0000</t>
  </si>
  <si>
    <t>https://data.wa.gov/d/54uu-mahh</t>
  </si>
  <si>
    <t>54uu-mahh</t>
  </si>
  <si>
    <t>Bertrand Creek Ambient and Continuous Monitoring Stations</t>
  </si>
  <si>
    <t>The primary goal of this study is to evaluate changes in several common water quality indicators in relation to implementation of pollution control measures and land use changes in the watershed.  The resulting monitoring data will also be used to determine compliance with water quality standards and identify sources of nutrient and pathogen sources over the study period.</t>
  </si>
  <si>
    <t>04/02/2015 06:30:00 PM +0000</t>
  </si>
  <si>
    <t>04/02/2015 09:47:00 PM +0000</t>
  </si>
  <si>
    <t>bertrand creek,effectivness monitoring,tmdl,water,water quality,ecology,ambient,continuous monitoring</t>
  </si>
  <si>
    <t>https://data.wa.gov/resource/54uu-mahh.json</t>
  </si>
  <si>
    <t>https://fortress.wa.gov/ecy/publications/SummaryPages/1403124.html</t>
  </si>
  <si>
    <t>https://data.wa.gov/d/egfy-h6vk</t>
  </si>
  <si>
    <t>egfy-h6vk</t>
  </si>
  <si>
    <t>Bertrand Creek Watershed Health Monitoring Stations</t>
  </si>
  <si>
    <t>04/02/2015 08:02:00 PM +0000</t>
  </si>
  <si>
    <t>04/02/2015 08:09:00 PM +0000</t>
  </si>
  <si>
    <t>bertrand creek,effectiveness monitoring,tmdl,water quality,watershed health,ecology</t>
  </si>
  <si>
    <t>https://data.wa.gov/resource/egfy-h6vk.json</t>
  </si>
  <si>
    <t>https://data.wa.gov/d/iyhw-cfx7</t>
  </si>
  <si>
    <t>iyhw-cfx7</t>
  </si>
  <si>
    <t>Bertrand Creek Synoptic Stations</t>
  </si>
  <si>
    <t>04/02/2015 06:36:00 PM +0000</t>
  </si>
  <si>
    <t>04/02/2015 06:45:00 PM +0000</t>
  </si>
  <si>
    <t>bertrand creek,effectiveness monitoring,tmdl,water quality,ecology,synoptic</t>
  </si>
  <si>
    <t>https://data.wa.gov/resource/iyhw-cfx7.json</t>
  </si>
  <si>
    <t>eiss-ghr9</t>
  </si>
  <si>
    <t>03/26/2015 03:39:00 PM +0000</t>
  </si>
  <si>
    <t>3p3u-qc84</t>
  </si>
  <si>
    <t>05/15/2019 12:01:00 AM +0000</t>
  </si>
  <si>
    <t>scottb@sbgh-partners.com</t>
  </si>
  <si>
    <t>sbgh-partners.com</t>
  </si>
  <si>
    <t>4m5j-xuvx</t>
  </si>
  <si>
    <t>Master Content For WWSFF Prototype (3-01-2018)</t>
  </si>
  <si>
    <t>03/22/2019 11:25:00 PM +0000</t>
  </si>
  <si>
    <t>https://data.wa.gov/d/3p3u-qc84</t>
  </si>
  <si>
    <t>Gage Alerts Tally Sheet -- 5/14/2019</t>
  </si>
  <si>
    <t>Gage alert sign-ups increased by 174% from 2014/15 flood season (379 sign-ups) to 2018/19 flood season (1,037 sign-ups).</t>
  </si>
  <si>
    <t>10/22/2015 01:35:00 PM +0000</t>
  </si>
  <si>
    <t>https://data.wa.gov/resource/3p3u-qc84.json</t>
  </si>
  <si>
    <t>ktwz-dygw</t>
  </si>
  <si>
    <t>From RCO's publicly available, project-level expenditure website.</t>
  </si>
  <si>
    <t>03/25/2016 05:51:00 PM +0000</t>
  </si>
  <si>
    <t>https://data.wa.gov/d/4m5j-xuvx</t>
  </si>
  <si>
    <t>Master Fund Finder Data 3-22-2019</t>
  </si>
  <si>
    <t>Master Content For Fund Finder Prototype (3-22-2019)</t>
  </si>
  <si>
    <t>11/09/2017 08:30:00 PM +0000</t>
  </si>
  <si>
    <t>https://data.wa.gov/resource/4m5j-xuvx.json</t>
  </si>
  <si>
    <t>https://data.wa.gov/d/56tp-5t8v</t>
  </si>
  <si>
    <t>56tp-5t8v</t>
  </si>
  <si>
    <t>Upload -- Farm Pads &amp; Evacuation Routes 05042015</t>
  </si>
  <si>
    <t>04/29/2015 05:42:00 PM +0000</t>
  </si>
  <si>
    <t>05/05/2015 01:14:00 PM +0000</t>
  </si>
  <si>
    <t>https://data.wa.gov/resource/56tp-5t8v.json</t>
  </si>
  <si>
    <t>knvg-qm85</t>
  </si>
  <si>
    <t>Showing Chehalis River Basin Flood Authority's local projects funding program and individual 2015-17 expenditures.</t>
  </si>
  <si>
    <t>03/21/2018 08:37:00 PM +0000</t>
  </si>
  <si>
    <t>https://data.wa.gov/d/6ukv-n3hz</t>
  </si>
  <si>
    <t>6ukv-n3hz</t>
  </si>
  <si>
    <t>Alternative Adult Abundance Example 2-12-2018</t>
  </si>
  <si>
    <t>02/08/2018 06:59:00 PM +0000</t>
  </si>
  <si>
    <t>02/13/2018 04:42:00 PM +0000</t>
  </si>
  <si>
    <t>https://data.wa.gov/resource/6ukv-n3hz.json</t>
  </si>
  <si>
    <t>k5p7-4crk</t>
  </si>
  <si>
    <t>Showing Chehalis River Basin Flood Authority's small projects funding program and individual local project expenditures.</t>
  </si>
  <si>
    <t>07/15/2016 01:26:00 PM +0000</t>
  </si>
  <si>
    <t>vzry-t2nc</t>
  </si>
  <si>
    <t>04/05/2019 06:35:00 PM +0000</t>
  </si>
  <si>
    <t>https://data.wa.gov/d/k5p7-4crk</t>
  </si>
  <si>
    <t>Master Expenditure Tracking Table 07-15-2016</t>
  </si>
  <si>
    <t>03/25/2016 06:36:00 PM +0000</t>
  </si>
  <si>
    <t>https://data.wa.gov/resource/k5p7-4crk.json</t>
  </si>
  <si>
    <t>https://data.wa.gov/d/knvg-qm85</t>
  </si>
  <si>
    <t>Master Expenditure Tracking Table 3-21-2018</t>
  </si>
  <si>
    <t>07/17/2016 04:43:00 PM +0000</t>
  </si>
  <si>
    <t>https://data.wa.gov/resource/knvg-qm85.json</t>
  </si>
  <si>
    <t>https://data.wa.gov/d/ktwz-dygw</t>
  </si>
  <si>
    <t>Master Expenditure Tracking Table (3-15-2016)</t>
  </si>
  <si>
    <t>01/11/2016 06:58:00 PM +0000</t>
  </si>
  <si>
    <t>https://data.wa.gov/resource/ktwz-dygw.json</t>
  </si>
  <si>
    <t>https://data.wa.gov/d/tcxy-uh9b</t>
  </si>
  <si>
    <t>tcxy-uh9b</t>
  </si>
  <si>
    <t>Master Content</t>
  </si>
  <si>
    <t>Current grant and loan content for Washington Water &amp; Salmon Fund Finder.</t>
  </si>
  <si>
    <t>08/04/2017 01:41:00 PM +0000</t>
  </si>
  <si>
    <t>10/10/2017 01:01:00 PM +0000</t>
  </si>
  <si>
    <t>https://data.wa.gov/resource/tcxy-uh9b.json</t>
  </si>
  <si>
    <t>https://data.wa.gov/d/vzry-t2nc</t>
  </si>
  <si>
    <t>Fund Finder Master Content (4-05-2019)</t>
  </si>
  <si>
    <t>Uploaded new content for Washington's Fund Finder tool (updated 4-05-2019).</t>
  </si>
  <si>
    <t>10/10/2017 04:34:00 PM +0000</t>
  </si>
  <si>
    <t>https://data.wa.gov/resource/vzry-t2nc.json</t>
  </si>
  <si>
    <t>txr4-tra3</t>
  </si>
  <si>
    <t>Location of Resource Conservation and Recovery Act cleanups in Washington State.  Cleanups may address any or all of the following: contamination of ground water, surface water contamination, soils, and sediments.</t>
  </si>
  <si>
    <t>06/13/2014 03:16:00 PM +0000</t>
  </si>
  <si>
    <t>sdsm461@ecy.wa.gov</t>
  </si>
  <si>
    <t>ch36-xetb</t>
  </si>
  <si>
    <t>https://data.wa.gov/d/txr4-tra3</t>
  </si>
  <si>
    <t>Washington State RCRA Corrective Action Locations</t>
  </si>
  <si>
    <t>05/27/2014 09:00:00 PM +0000</t>
  </si>
  <si>
    <t>https://data.wa.gov/resource/txr4-tra3.json</t>
  </si>
  <si>
    <t>https://data.wa.gov/d/fvrz-yz45</t>
  </si>
  <si>
    <t>fvrz-yz45</t>
  </si>
  <si>
    <t>Complaint By Practice</t>
  </si>
  <si>
    <t>This dataset contains codes which attempts to summarize the issues described in the complaints.</t>
  </si>
  <si>
    <t>04/28/2016 02:51:00 PM +0000</t>
  </si>
  <si>
    <t>06/18/2019 02:15:00 AM +0000</t>
  </si>
  <si>
    <t>consumer protection data consumer complaints</t>
  </si>
  <si>
    <t>seanb@atg.wa.gov</t>
  </si>
  <si>
    <t>https://data.wa.gov/resource/fvrz-yz45.json</t>
  </si>
  <si>
    <t>f74g-etqg</t>
  </si>
  <si>
    <t>atg.wa.gov</t>
  </si>
  <si>
    <t>https://data.wa.gov/d/gpri-47xz</t>
  </si>
  <si>
    <t>Attorney General Consumer Complaints</t>
  </si>
  <si>
    <t>04/15/2016 08:27:00 PM +0000</t>
  </si>
  <si>
    <t>washington state attorney general,consumer complaints,consumer issues,top consumer issues</t>
  </si>
  <si>
    <t>https://data.wa.gov/resource/gpri-47xz.json</t>
  </si>
  <si>
    <t>https://data.wa.gov/d/28ar-n972</t>
  </si>
  <si>
    <t>28ar-n972</t>
  </si>
  <si>
    <t>Public Health Activities and Services - 2013</t>
  </si>
  <si>
    <t>The Public Health Activities and Services (PHAS) data measures what public health does in the state and how much of it is done across all 35 local health agencies and the Department of Health in Washington State each year.  Activities measured fall under the following broad categories:_x000D_
  Access To Care _x000D_
  Assessment _x000D_
  Communicable Disease _x000D_
  Communicable Disease: Immunization _x000D_
  Emergency Preparedness _x000D_
  Environmental Health _x000D_
  Healthy Families _x000D_
  Prevention and Wellness_x000D_
More PHAS data is available at https://fortress.wa.gov/doh/phip/PHIP/Home.mvc</t>
  </si>
  <si>
    <t>10/05/2015 09:40:00 PM +0000</t>
  </si>
  <si>
    <t>10/05/2015 09:43:00 PM +0000</t>
  </si>
  <si>
    <t>washington state department of health,public health,public health activities,public health services,public health counts</t>
  </si>
  <si>
    <t>Simana.Dimitrova@DOH.WA.GOV</t>
  </si>
  <si>
    <t>https://data.wa.gov/resource/28ar-n972.json</t>
  </si>
  <si>
    <t>For PHAS data dictionaries see https://fortress.wa.gov/doh/phip/PHIP/Section.mvc/TechnicalNotesIndex.</t>
  </si>
  <si>
    <t>https://fortress.wa.gov/doh/phip/PHIP/Home.mvc</t>
  </si>
  <si>
    <t>DOH.WA.GOV</t>
  </si>
  <si>
    <t>https://data.wa.gov/d/i3e8-j9am</t>
  </si>
  <si>
    <t>i3e8-j9am</t>
  </si>
  <si>
    <t>Public Health Activities and Services - 2014</t>
  </si>
  <si>
    <t>12/21/2015 11:13:00 PM +0000</t>
  </si>
  <si>
    <t>12/21/2015 11:19:00 PM +0000</t>
  </si>
  <si>
    <t>public health,public health activities,public health services,public health counts,washington state department of health</t>
  </si>
  <si>
    <t>https://data.wa.gov/resource/i3e8-j9am.json</t>
  </si>
  <si>
    <t>fajs-iphz</t>
  </si>
  <si>
    <t>Shoreline Management Act (SMA) Preliminary Draft Rules Comment Form</t>
  </si>
  <si>
    <t>AO # 15-06; Chapters 173-15, 173-18, 173-20, 173-22, 173-26, and 173-27 WAC. Shoreline Management Act (SMA) Rules_x000D_
_x000D_
Ecology is proposing amendments to several of the rules related to the Shoreline Management Act (SMA) (RCW 90.58). Ecology is releasing a preliminary draft of these proposed amendments for informal comment. The formal proposal (Notice of Proposed Rule Making CR-102 form) is anticipated in December 2016.</t>
  </si>
  <si>
    <t>12/31/2016 07:00:00 AM +0000</t>
  </si>
  <si>
    <t>rules,ecology,sma,sea,shorelands,public comment</t>
  </si>
  <si>
    <t>smarulemaking@ecy.wa.gov</t>
  </si>
  <si>
    <t>3 months</t>
  </si>
  <si>
    <t>itu4-btd9</t>
  </si>
  <si>
    <t>https://data.wa.gov/d/fajs-iphz</t>
  </si>
  <si>
    <t>06/29/2016 07:52:00 PM +0000</t>
  </si>
  <si>
    <t>https://data.wa.gov/resource/fajs-iphz.json</t>
  </si>
  <si>
    <t>https://data.wa.gov/d/duyp-uyma</t>
  </si>
  <si>
    <t>duyp-uyma</t>
  </si>
  <si>
    <t>DNR Completed Prescribed Burns</t>
  </si>
  <si>
    <t>Data collected by the WA Dept of Natural Resources for controlled burns starting with the 2017 calendar year. This dataset holds burns that are completed with "Actual" data elements populated. _x000D_
_x000D_
Information about Planned Burns not yet complete are in a different dataset: "DNR Future Prescribed Burns."</t>
  </si>
  <si>
    <t>09/14/2017 10:16:00 PM +0000</t>
  </si>
  <si>
    <t>06/17/2019 10:01:00 AM +0000</t>
  </si>
  <si>
    <t>burn permits,prescribed burns</t>
  </si>
  <si>
    <t>Smoke_Management@dnr.wa.gov</t>
  </si>
  <si>
    <t>Cumulative starting with 2017 data</t>
  </si>
  <si>
    <t>https://data.wa.gov/resource/duyp-uyma.json</t>
  </si>
  <si>
    <t>4kp4-u833</t>
  </si>
  <si>
    <t>https://data.wa.gov/d/smsu-6nc7</t>
  </si>
  <si>
    <t>smsu-6nc7</t>
  </si>
  <si>
    <t>DNR Planned Prescribed Burns</t>
  </si>
  <si>
    <t>Data collected by the WA Dept of Natural Resources for planned burns. The planned burn requests fall into 2 categories: (a) future requests and (b) past requests for which post-burn data has not been entered yet.</t>
  </si>
  <si>
    <t>01/22/2018 10:06:00 PM +0000</t>
  </si>
  <si>
    <t>smoke_management@dnr.wa.gov</t>
  </si>
  <si>
    <t>Dataset will change daily as burn requests become complete and drop off.</t>
  </si>
  <si>
    <t>https://data.wa.gov/resource/smsu-6nc7.json</t>
  </si>
  <si>
    <t>2dxp-vbb3</t>
  </si>
  <si>
    <t>mbya-7mm9</t>
  </si>
  <si>
    <t>Clean Air Rule public comments</t>
  </si>
  <si>
    <t>Public comments about the Clean Air Rule</t>
  </si>
  <si>
    <t>03/28/2016 04:02:00 PM +0000</t>
  </si>
  <si>
    <t>ecology,clean air rule,climate change,greenhouse gas,carbon pollution</t>
  </si>
  <si>
    <t>stacey.callaway@ecy.wa.gov</t>
  </si>
  <si>
    <t>3ubt-ggc2</t>
  </si>
  <si>
    <t>https://data.wa.gov/d/mbya-7mm9</t>
  </si>
  <si>
    <t>12/16/2015 01:13:00 AM +0000</t>
  </si>
  <si>
    <t>https://data.wa.gov/resource/mbya-7mm9.json</t>
  </si>
  <si>
    <t>https://data.wa.gov/d/j4bp-2yjx</t>
  </si>
  <si>
    <t>j4bp-2yjx</t>
  </si>
  <si>
    <t>Agency Critical Systems Governance</t>
  </si>
  <si>
    <t>On January 11, 2016, the Governor directed agencies to ensure the existence of appropriate and accountable governance for critical systems so that priority issues are given priority attention. In response to the directive, agencies were required to submit attestations about their critical systems.  The material below contains the attestation information as reported by the agencies.</t>
  </si>
  <si>
    <t>02/11/2016 12:47:00 AM +0000</t>
  </si>
  <si>
    <t>03/18/2016 11:17:00 PM +0000</t>
  </si>
  <si>
    <t>information technology,oversight,executive orders</t>
  </si>
  <si>
    <t>sue.langen@watech.wa.gov</t>
  </si>
  <si>
    <t>https://data.wa.gov/resource/j4bp-2yjx.json</t>
  </si>
  <si>
    <t>https://data.wa.gov/d/7rpc-etc2</t>
  </si>
  <si>
    <t>7rpc-etc2</t>
  </si>
  <si>
    <t>Human Health Criteria Draft Rule Comments - WAC 173.201A</t>
  </si>
  <si>
    <t>12/18/2015 07:28:00 PM +0000</t>
  </si>
  <si>
    <t>05/20/2016 09:51:00 PM +0000</t>
  </si>
  <si>
    <t>ecology,fish consumption,human health,water quality standards,hhc,toxics,implementation</t>
  </si>
  <si>
    <t>swqs@ecy.wa.gov</t>
  </si>
  <si>
    <t>https://data.wa.gov/resource/7rpc-etc2.json</t>
  </si>
  <si>
    <t>https://data.wa.gov/d/pe6s-sg9w</t>
  </si>
  <si>
    <t>pe6s-sg9w</t>
  </si>
  <si>
    <t>Cleanup Sites With Media and Contaminants</t>
  </si>
  <si>
    <t>List of cleanup sites with contaminant and cleanup unit media for use in DOH Washington Tracking Network application.</t>
  </si>
  <si>
    <t>07/18/2017 09:42:00 PM +0000</t>
  </si>
  <si>
    <t>09/20/2018 09:06:00 PM +0000</t>
  </si>
  <si>
    <t>tcp</t>
  </si>
  <si>
    <t>TCPWebmail@ECY.WA.GOV</t>
  </si>
  <si>
    <t>https://data.wa.gov/resource/pe6s-sg9w.json</t>
  </si>
  <si>
    <t>ECY.WA.GOV</t>
  </si>
  <si>
    <t>https://data.wa.gov/d/vtkh-65is</t>
  </si>
  <si>
    <t>Cleanup Sites in Washington State</t>
  </si>
  <si>
    <t>This is a list of cleanup sites in Washington State. It includes sites and associated websites.  It includes location data, Cleanup Status, Site Rank – if the site is ranked, and if the site has an Environmental Covenant.  _x000D_
_x000D_
Over half the cleanup sites have a status of “No Further Action Required/Decision” or NFA.  If a site has a NFA it includes the latest NFA date and NFA reason.  _x000D_
_x000D_
The Washington Department of Ecology (Toxics Cleanup Program) works to clean up contaminated sites/properties throughout the state of Washington. This data was downloaded from the Integrated Site Information System (ISIS) database and is monthly.</t>
  </si>
  <si>
    <t>08/26/2013 10:57:00 PM +0000</t>
  </si>
  <si>
    <t>cleanup sites,mtca,warm ranking,toxics cleanup,cleanup,cleanup status,ecology,nfa date,nfa reason</t>
  </si>
  <si>
    <t>https://data.wa.gov/resource/vtkh-65is.json</t>
  </si>
  <si>
    <t>https://data.wa.gov/d/ixek-wnci</t>
  </si>
  <si>
    <t>ixek-wnci</t>
  </si>
  <si>
    <t>Criminal Justice Data Book</t>
  </si>
  <si>
    <t>The Washington State Criminal Justice Data Book combines state data from multiple agency sources that can be queried through CrimeStats Online._x000D_
The Washington Statistical Analysis Center is a clearinghouse for state data on crime and justice topics, brought together from many different agencies and reporting systems. Use our Web-based query tools to target your crime and justice questions and search the databases for answers. Full data sets from each database are downloadable in Excel or SAS for more detailed analysis.</t>
  </si>
  <si>
    <t>10/31/2017 07:27:00 PM +0000</t>
  </si>
  <si>
    <t>10/31/2017 07:28:00 PM +0000</t>
  </si>
  <si>
    <t>criminal justice,corrections,prisons</t>
  </si>
  <si>
    <t>thea.mounts@ofm.wa.gov</t>
  </si>
  <si>
    <t>CY2016</t>
  </si>
  <si>
    <t>https://data.wa.gov/resource/ixek-wnci.json</t>
  </si>
  <si>
    <t>The Criminal Justice Data Book codebook describes what data was collected and how it was named http://sac.ofm.wa.gov/sites/default/files/public/pdf/cjdb_dictionary.pdf</t>
  </si>
  <si>
    <t>Annually</t>
  </si>
  <si>
    <t>The Data Sources and Descriptions list describes the data sources and types that were combined to create CrimeStats Online http://sac.ofm.wa.gov/sites/default/files/public/pdf/datades.pdf</t>
  </si>
  <si>
    <t>http://sac.ofm.wa.gov/data</t>
  </si>
  <si>
    <t>tecv-qzfm</t>
  </si>
  <si>
    <t>Intercensal and postcensal population estimates for the state, counties and cities, 1990 to present.</t>
  </si>
  <si>
    <t>06/25/2018 05:32:00 PM +0000</t>
  </si>
  <si>
    <t>thomas.kimpel@ofm.wa.gov</t>
  </si>
  <si>
    <t xml:space="preserve">This table contains multiple geographies. Use the Sequence variable to return the table to its original order (sort ascending).  Use the Filter variable to filter the data by geography. </t>
  </si>
  <si>
    <t>By using these data the user agrees that the Washington State Office of Financial Management shall not be liable for any activity involving these data with regard to lost profits or savings or any other consequential damages; or the fitness for use of the data for a particular purpose; or the installation of the data, its use, or the results obtained.</t>
  </si>
  <si>
    <t>The intercensal estimates were developed using the housing unit method.</t>
  </si>
  <si>
    <t>Intercensal estimates are considered more accurate than postcensal estimates because they are bracketed on both sides by decennial or state-certified special census counts.</t>
  </si>
  <si>
    <t>http://www.ofm.wa.gov/pop/april1/default.asp</t>
  </si>
  <si>
    <t>qav9-tahu</t>
  </si>
  <si>
    <t>https://data.wa.gov/d/89me-k7y5</t>
  </si>
  <si>
    <t>89me-k7y5</t>
  </si>
  <si>
    <t>WAOFM - Legislative Districts - Table 1: Census 2010 Population and Housing</t>
  </si>
  <si>
    <t>Census 2010 population and housing for legislative districts based on Washington State Redistricting Commission plan L-JOINTSUB_3-2 as amended by Engrossed House Concurrent Resolution 4409.</t>
  </si>
  <si>
    <t>02/23/2012 07:18:00 PM +0000</t>
  </si>
  <si>
    <t>02/23/2012 07:21:00 PM +0000</t>
  </si>
  <si>
    <t>wa,washington,ofm,state,legislative district,population,housing,redistricting</t>
  </si>
  <si>
    <t>See http://www.ofm.wa.gov/pop/census2010/sf1/sldu2012.asp for Census 2010 detailed (49-page) demographic profiles for legislative districts.</t>
  </si>
  <si>
    <t>https://data.wa.gov/resource/89me-k7y5.json</t>
  </si>
  <si>
    <t>The census data are derived from the 2010 decennial census Public Law 94-171 redistricting data summary file for Washington state.</t>
  </si>
  <si>
    <t>The 2012 legislative districts are based on Washington State Redistricting Commission plan L-JOINTSUB_3-2 as amended by Engrossed House Concurrent Resolution 4409.</t>
  </si>
  <si>
    <t>http://www.ofm.wa.gov/pop/census2010/default.asp</t>
  </si>
  <si>
    <t>wa,washington,ofm,state,county,city,population,intercensal,postcensal,state-of-the-salmon</t>
  </si>
  <si>
    <t>mx53-9esf</t>
  </si>
  <si>
    <t>Population change and rank by city, 2010 to present.</t>
  </si>
  <si>
    <t>06/25/2018 06:55:00 PM +0000</t>
  </si>
  <si>
    <t>wa,washington,ofm,state,ciyy,population,change,rank,annexation</t>
  </si>
  <si>
    <t xml:space="preserve">By using these data the user agrees that the Washington State Office of Financial Management shall not be liable for any activity involving these data with regard to lost profits or savings or any other consequential damages; or the fitness for use of the data for a particular purpose; or the installation of the data, its use, or the results obtained. </t>
  </si>
  <si>
    <t>https://data.wa.gov/d/avxn-bvxb</t>
  </si>
  <si>
    <t>avxn-bvxb</t>
  </si>
  <si>
    <t>WAOFM - April 1 - Housing by State, County and City, 1990 to Present</t>
  </si>
  <si>
    <t>Intercensal and postcensal housing estimates for the state, counties and cities, 1990 to present.</t>
  </si>
  <si>
    <t>06/30/2014 06:34:00 PM +0000</t>
  </si>
  <si>
    <t>06/25/2018 05:35:00 PM +0000</t>
  </si>
  <si>
    <t>wa,washington,ofm,state,county,city,housing,intercensal,postcensal</t>
  </si>
  <si>
    <t>https://data.wa.gov/resource/avxn-bvxb.json</t>
  </si>
  <si>
    <t>qhte-k48h</t>
  </si>
  <si>
    <t>Intercensal and postcensal housing estimates of population density for the state, counties, and cities, 1990 to present.</t>
  </si>
  <si>
    <t>06/25/2018 05:39:00 PM +0000</t>
  </si>
  <si>
    <t>wa,washington,ofm,state,county,city,population,density,intercensal,postcensal</t>
  </si>
  <si>
    <t xml:space="preserve">The 2000 and 2010 population values used to calculate population density represent OFM adjusted/corrected federal census counts. </t>
  </si>
  <si>
    <t>The 2001 to 2009 population values used to calculate population density are derived from OFM's intercensal population estimate series.</t>
  </si>
  <si>
    <t>The land area measurement used to calculate population density excludes lakes and other water areas within.</t>
  </si>
  <si>
    <t>Population density is measured in persons per square mile.</t>
  </si>
  <si>
    <t>http://www.ofm.wa.gov/pop/popden/default.asp</t>
  </si>
  <si>
    <t>https://data.wa.gov/d/ck2c-79pw</t>
  </si>
  <si>
    <t>ck2c-79pw</t>
  </si>
  <si>
    <t>WAOFM - SAEP - School District Population Estimates, 2000-2018</t>
  </si>
  <si>
    <t>Small Area Estimate Program (SAEP) April 1 population estimates for school districts, 2000-present.</t>
  </si>
  <si>
    <t>11/19/2018 10:40:00 PM +0000</t>
  </si>
  <si>
    <t>11/19/2018 10:52:00 PM +0000</t>
  </si>
  <si>
    <t>wa,washington,ofm,school district,population,intercensal,postcensal</t>
  </si>
  <si>
    <t>The 2000 estimates are based on an allocation of 2000 census block values to 2010 census blocks.</t>
  </si>
  <si>
    <t>The 2001-2009 estimates are consistent with OFM April 1 2001-2009 intercensal estimates at the county level.</t>
  </si>
  <si>
    <t>The 2011-2018 estimates are consistent with OFM April 1 postcensal estimates at the county level.</t>
  </si>
  <si>
    <t>https://data.wa.gov/resource/ck2c-79pw.json</t>
  </si>
  <si>
    <t>The 2010 estimates are based on actual 2010 census block values.</t>
  </si>
  <si>
    <t>Historical estimates are based on current geographical boundaries.</t>
  </si>
  <si>
    <t>https://ofm.wa.gov/washington-data-research/population-demographics/population-estimates/small-area-estimates-program</t>
  </si>
  <si>
    <t>https://data.wa.gov/d/di4y-k8za</t>
  </si>
  <si>
    <t>di4y-k8za</t>
  </si>
  <si>
    <t>WAOFM - Legislative Districts - Table 2: Census 2010 Population by Race and Hispanic or Latino Origin, for All Ages and for 18 Years and Over</t>
  </si>
  <si>
    <t>Census 2010 population  by race and Hispanic or Latino origin, for all ages and for 18 years and over for legislative districts based on Washington State Redistricting Commission plan L-JOINTSUB_3-2 as amended by Engrossed House Concurrent Resolution 4409.</t>
  </si>
  <si>
    <t>02/23/2012 07:23:00 PM +0000</t>
  </si>
  <si>
    <t>02/23/2012 07:24:00 PM +0000</t>
  </si>
  <si>
    <t>https://data.wa.gov/resource/di4y-k8za.json</t>
  </si>
  <si>
    <t>https://data.wa.gov/d/e6ip-wkqq</t>
  </si>
  <si>
    <t>e6ip-wkqq</t>
  </si>
  <si>
    <t>WAOFM - Census - Population Density by County by Decade, 1900 to 2010</t>
  </si>
  <si>
    <t>Washington state population density by county by decade 1900 to 2010.</t>
  </si>
  <si>
    <t>02/09/2012 01:30:00 AM +0000</t>
  </si>
  <si>
    <t>02/09/2012 01:36:00 AM +0000</t>
  </si>
  <si>
    <t>wa,washington,ofm,county,population,density,state-of-the-salmon</t>
  </si>
  <si>
    <t xml:space="preserve"> The 2000 and 2010 population values used to calculate population density represent OFM adjusted/corrected federal census counts. </t>
  </si>
  <si>
    <t>https://data.wa.gov/resource/e6ip-wkqq.json</t>
  </si>
  <si>
    <t xml:space="preserve"> The land area measurement used to calculate population density excludes lakes and other water areas within.</t>
  </si>
  <si>
    <t>https://data.wa.gov/d/gexj-mqiq</t>
  </si>
  <si>
    <t>gexj-mqiq</t>
  </si>
  <si>
    <t>WAOFM - Congressional Districts - Table 2: Census 2010 Population by Race and Hispanic or Latino Origin, for All Ages and for 18 Years and Over</t>
  </si>
  <si>
    <t>Census 2010 population  by race and Hispanic or Latino origin, for all ages and for 18 years and over for congressional districts based on Washington State Redistricting Commission plan C-JOINTSUB_2-1 as amended by Engrossed House Concurrent Resolution 4409.</t>
  </si>
  <si>
    <t>02/23/2012 07:08:00 PM +0000</t>
  </si>
  <si>
    <t>wa,washington,ofm,state,congressional district,population,housing,redistricting</t>
  </si>
  <si>
    <t>See http://www.ofm.wa.gov/pop/census2010/sf1/cd2012.asp for Census 2010 detailed (49-page) demographic profiles for congressional districts.</t>
  </si>
  <si>
    <t>https://data.wa.gov/resource/gexj-mqiq.json</t>
  </si>
  <si>
    <t>The 2012 congressional districts are based on Washington State Redistricting Commission plan C-JOINTSUB_2-1 as amended by Engrossed House Concurrent Resolution 4409.</t>
  </si>
  <si>
    <t>tx5i-i2ja</t>
  </si>
  <si>
    <t>Population and housing information extracted from decennial census Public Law 94-171 redistricting summary files for Washington state for years 2000 and 2010.</t>
  </si>
  <si>
    <t>05/04/2012 03:49:00 PM +0000</t>
  </si>
  <si>
    <t>wa,washington,ofm,state,county,city,population,housing,census,2000,2010</t>
  </si>
  <si>
    <t xml:space="preserve">Please note that federal census population counts for some jurisdictions may differ from the official OFM April 1 population values. O FM controls for annexations occurring between January 1 and April 1 in decennial census years to account for boundary changes related to the timing of the federal census.  City boundaries were fixed as of January 1 for data collection purposes whereas the actual census date is April 1.  OFM substitutes state-certified special census counts in place of federal census counts in decennial census years and takes into account federal corrections to census counts.  </t>
  </si>
  <si>
    <t>When comparing 2010 values to prior census counts, please note that changes in population and housing, as well as changes in the racial and ethnic composition of the population, may be due to a variety of factors including annexation, natural increase (the excess of births over deaths), and migration.</t>
  </si>
  <si>
    <t>https://data.wa.gov/d/ms3m-fv27</t>
  </si>
  <si>
    <t>ms3m-fv27</t>
  </si>
  <si>
    <t>WAOFM - SAEP - State Legislative District Population Estimates, 2000-2018</t>
  </si>
  <si>
    <t>Small Area Estimate Program (SAEP) April 1 population estimates for state legislative districts, 2000-present.</t>
  </si>
  <si>
    <t>11/19/2018 11:05:00 PM +0000</t>
  </si>
  <si>
    <t>11/19/2018 11:09:00 PM +0000</t>
  </si>
  <si>
    <t>https://data.wa.gov/resource/ms3m-fv27.json</t>
  </si>
  <si>
    <t>https://data.wa.gov/d/mx53-9esf</t>
  </si>
  <si>
    <t>WAOFM - April 1 - Population Change and Rank by City, 2010 to Present</t>
  </si>
  <si>
    <t>07/14/2014 06:31:00 PM +0000</t>
  </si>
  <si>
    <t>https://data.wa.gov/resource/mx53-9esf.json</t>
  </si>
  <si>
    <t>https://data.wa.gov/d/qhte-k48h</t>
  </si>
  <si>
    <t>WAOFM - April 1 - Population Density by County, 2000 to Present</t>
  </si>
  <si>
    <t>06/30/2014 10:38:00 PM +0000</t>
  </si>
  <si>
    <t>https://data.wa.gov/resource/qhte-k48h.json</t>
  </si>
  <si>
    <t>https://data.wa.gov/d/tecv-qzfm</t>
  </si>
  <si>
    <t>WAOFM - April 1 - Population by State, County and City, 1990 to Present</t>
  </si>
  <si>
    <t>06/30/2014 05:33:00 PM +0000</t>
  </si>
  <si>
    <t>https://data.wa.gov/resource/tecv-qzfm.json</t>
  </si>
  <si>
    <t>https://data.wa.gov/d/tx5i-i2ja</t>
  </si>
  <si>
    <t>WAOFM - Census - Population and Housing, 2000 and 2010</t>
  </si>
  <si>
    <t>02/09/2012 05:49:00 AM +0000</t>
  </si>
  <si>
    <t>https://data.wa.gov/resource/tx5i-i2ja.json</t>
  </si>
  <si>
    <t>https://data.wa.gov/d/um6h-4brj</t>
  </si>
  <si>
    <t>um6h-4brj</t>
  </si>
  <si>
    <t>WAOFM - Congressional Districts - Table 1: Census 2010 Population and Housing</t>
  </si>
  <si>
    <t>Census 2010 population and housing for 2012 congressional districts based on Washington State Redistricting Commission plan C-JOINTSUB_2-1 as amended by Engrossed House Concurrent Resolution 4409.</t>
  </si>
  <si>
    <t>02/23/2012 06:46:00 PM +0000</t>
  </si>
  <si>
    <t>02/23/2012 07:03:00 PM +0000</t>
  </si>
  <si>
    <t>https://data.wa.gov/resource/um6h-4brj.json</t>
  </si>
  <si>
    <t>https://data.wa.gov/d/wscv-sfyj</t>
  </si>
  <si>
    <t>wscv-sfyj</t>
  </si>
  <si>
    <t>WAOFM - SAEP - Congressional District Population Estimates, 2000-2018</t>
  </si>
  <si>
    <t>Small Area Estimate Program (SAEP) April 1 population estimates for congressional districts, 2000-present.</t>
  </si>
  <si>
    <t>11/19/2018 10:56:00 PM +0000</t>
  </si>
  <si>
    <t>11/19/2018 11:03:00 PM +0000</t>
  </si>
  <si>
    <t>https://data.wa.gov/resource/wscv-sfyj.json</t>
  </si>
  <si>
    <t>https://data.wa.gov/d/x2dd-99tj</t>
  </si>
  <si>
    <t>x2dd-99tj</t>
  </si>
  <si>
    <t>WAOFM - April 1 - Population Change and Rank by County, 2010 to Present</t>
  </si>
  <si>
    <t>Population change and rank by county, 2010 to present.</t>
  </si>
  <si>
    <t>07/14/2014 06:15:00 PM +0000</t>
  </si>
  <si>
    <t>06/25/2018 06:13:00 PM +0000</t>
  </si>
  <si>
    <t>wa,washington,ofm,state,county,population,change,rank,annexation</t>
  </si>
  <si>
    <t>https://data.wa.gov/resource/x2dd-99tj.json</t>
  </si>
  <si>
    <t>5piy-sp8f</t>
  </si>
  <si>
    <t>Proof of Concept</t>
  </si>
  <si>
    <t>07/15/2013 08:50:00 PM +0000</t>
  </si>
  <si>
    <t>issuetrak</t>
  </si>
  <si>
    <t>tim.gallivan@des.wa.gov</t>
  </si>
  <si>
    <t>gamp-j27n</t>
  </si>
  <si>
    <t>https://data.wa.gov/d/5piy-sp8f</t>
  </si>
  <si>
    <t>MASTER_DATA</t>
  </si>
  <si>
    <t>07/11/2013 06:49:00 PM +0000</t>
  </si>
  <si>
    <t>https://data.wa.gov/resource/5piy-sp8f.json</t>
  </si>
  <si>
    <t>https://data.wa.gov/d/2dsn-fkxf</t>
  </si>
  <si>
    <t>2dsn-fkxf</t>
  </si>
  <si>
    <t>Air Quality Form Fields</t>
  </si>
  <si>
    <t>01/30/2015 12:39:00 AM +0000</t>
  </si>
  <si>
    <t>04/09/2015 09:49:00 PM +0000</t>
  </si>
  <si>
    <t>tleo461@ecy.wa.gov</t>
  </si>
  <si>
    <t>https://data.wa.gov/resource/2dsn-fkxf.json</t>
  </si>
  <si>
    <t>r46w-pr5n</t>
  </si>
  <si>
    <t>https://data.wa.gov/d/i89p-imif</t>
  </si>
  <si>
    <t>i89p-imif</t>
  </si>
  <si>
    <t>Immunization data for all students, kindergarten through 12th grade, 2014-2015 school year</t>
  </si>
  <si>
    <t>Immunization status of Washington State students for school year 2014-15</t>
  </si>
  <si>
    <t>11/24/2015 10:50:00 PM +0000</t>
  </si>
  <si>
    <t>11/24/2015 10:52:00 PM +0000</t>
  </si>
  <si>
    <t>health,department of health,vaccination,immunization,students</t>
  </si>
  <si>
    <t>waiisdatarequests@doh.wa.gov</t>
  </si>
  <si>
    <t>https://data.wa.gov/resource/i89p-imif.json</t>
  </si>
  <si>
    <t xml:space="preserve">Immunization Status Definitions: Complete: The student meets all the school-entry requirements for their age and grade and is in compliance. Conditional: The student lacks appropriate documentation or is missing one or more of the required immunizations. Out-of-Compliance: Conditional status has ended, but the students has not been fully immunized, does not have an exemption on file or lacks appropriate documentation. Exempt: The student has a signed Certificate of Exemption on file at the school excusing the student from one or more vaccinations due to medical, personal or religious beliefs. </t>
  </si>
  <si>
    <t xml:space="preserve">Data Source: These data are based on counts of students by immunization status in all grades (kindergartner through 12th grade) in public and private schools. These data were reported to the Department of Health by 12/31/2014.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Reporting status by school is available on the last worksheet (7. School) of this file. Note that some schools did report, but reported zero kindergartners in attendance (ex: middle and high schools). </t>
  </si>
  <si>
    <t>https://data.wa.gov/d/mgne-w2kv</t>
  </si>
  <si>
    <t>mgne-w2kv</t>
  </si>
  <si>
    <t>Sixth (6th) grade immunization data, 2014-2015</t>
  </si>
  <si>
    <t>Immunization status of Washington State sixth graders for school year 2014-15</t>
  </si>
  <si>
    <t>11/24/2015 10:36:00 PM +0000</t>
  </si>
  <si>
    <t>11/24/2015 10:38:00 PM +0000</t>
  </si>
  <si>
    <t>school,health,department of health,immunization,vaccination,student</t>
  </si>
  <si>
    <t>https://data.wa.gov/resource/mgne-w2kv.json</t>
  </si>
  <si>
    <t>https://data.wa.gov/d/4yjd-2ysy</t>
  </si>
  <si>
    <t>4yjd-2ysy</t>
  </si>
  <si>
    <t>Utilization and Costs of Health Services for Medicare Beneficiaries, Washington State and Counties, 2007-2013</t>
  </si>
  <si>
    <t>05/13/2015 11:47:00 PM +0000</t>
  </si>
  <si>
    <t>05/14/2015 10:43:00 PM +0000</t>
  </si>
  <si>
    <t>medicare costs,medicare utilization</t>
  </si>
  <si>
    <t>wei.yen@ofm.wa.gov</t>
  </si>
  <si>
    <t>https://data.wa.gov/resource/4yjd-2ysy.json</t>
  </si>
  <si>
    <t>8ghr-nmpd</t>
  </si>
  <si>
    <t>https://data.wa.gov/d/9bjy-hi93</t>
  </si>
  <si>
    <t>9bjy-hi93</t>
  </si>
  <si>
    <t>Medicare Beneficiary Enrollment and Demographics, Washington State and Counties, 2007-2014</t>
  </si>
  <si>
    <t>(Source: CMS Medicare Geographic Variation Public Use File, December 2015)</t>
  </si>
  <si>
    <t>05/12/2016 10:33:00 PM +0000</t>
  </si>
  <si>
    <t>medicare enrollment,medicare beneficiary demographics</t>
  </si>
  <si>
    <t>https://data.wa.gov/resource/9bjy-hi93.json</t>
  </si>
  <si>
    <t>https://data.wa.gov/d/igkk-2imr</t>
  </si>
  <si>
    <t>igkk-2imr</t>
  </si>
  <si>
    <t>Counts and Rates of Select Health Conditions among Medicare Beneficiaries, Washington State and Counties, 2007-2013</t>
  </si>
  <si>
    <t>05/12/2015 03:28:00 PM +0000</t>
  </si>
  <si>
    <t>05/12/2015 04:20:00 PM +0000</t>
  </si>
  <si>
    <t>medicare beneficiary health conditions,prevalence rates</t>
  </si>
  <si>
    <t>https://data.wa.gov/resource/igkk-2imr.json</t>
  </si>
  <si>
    <t>https://data.wa.gov/d/j8hx-ebr2</t>
  </si>
  <si>
    <t>j8hx-ebr2</t>
  </si>
  <si>
    <t>Utilization and Costs of Health Services for Medicare Fee-for-Service Beneficiaries, Washington State and Counties, 2007-2014</t>
  </si>
  <si>
    <t>05/12/2016 08:22:00 PM +0000</t>
  </si>
  <si>
    <t>05/12/2016 10:23:00 PM +0000</t>
  </si>
  <si>
    <t>medicare cost,health care utilization</t>
  </si>
  <si>
    <t>https://data.wa.gov/resource/j8hx-ebr2.json</t>
  </si>
  <si>
    <t>https://data.wa.gov/d/mu24-67ke</t>
  </si>
  <si>
    <t>mu24-67ke</t>
  </si>
  <si>
    <t>Hospital Inpatient Discharges by DRG, Northwest, FY2011</t>
  </si>
  <si>
    <t>This table shows the low, high, and average percents of discharges related to a referenced DRG (diagnosis-related group) as a share of the total discharges from the top 100 common DRGs for hospitals in the Northwest region (Alaska, Idaho, Oregon, and Washington). The source of data for this table is FY2011 hospital charges file provided by the Centers for Medicare and Medicaid Services (CMS).</t>
  </si>
  <si>
    <t>06/20/2013 03:30:00 PM +0000</t>
  </si>
  <si>
    <t>06/20/2013 03:38:00 PM +0000</t>
  </si>
  <si>
    <t>hospital inpatient discharges drg</t>
  </si>
  <si>
    <t>https://data.wa.gov/resource/mu24-67ke.json</t>
  </si>
  <si>
    <t>https://data.wa.gov/d/p2c3-pm28</t>
  </si>
  <si>
    <t>p2c3-pm28</t>
  </si>
  <si>
    <t>Hospital Inpatient Discharges by DRG, Washington, FY2011</t>
  </si>
  <si>
    <t>This table shows the low, high, and average percents of discharges related to a referenced DRG (diagnosis-related group) as a share of the total discharges from the top 100 common DRGs.  The source of data for this table is FY2011 hospital charges file provided by the Centers for Medicare and Medicaid Services (CMS).</t>
  </si>
  <si>
    <t>06/19/2013 11:35:00 PM +0000</t>
  </si>
  <si>
    <t>06/20/2013 12:12:00 AM +0000</t>
  </si>
  <si>
    <t>https://data.wa.gov/resource/p2c3-pm28.json</t>
  </si>
  <si>
    <t xml:space="preserve">* indicates that figures in this column are based on discharges from hospitals with the referenced DRG.  </t>
  </si>
  <si>
    <t>https://data.wa.gov/d/qb7g-hu6x</t>
  </si>
  <si>
    <t>qb7g-hu6x</t>
  </si>
  <si>
    <t>Percents of Chronic Conditions among Fee-for-Service Medicare Beneficiaries, Washington State and Counties, 2007-2014</t>
  </si>
  <si>
    <t>(Source: CMS Medicare Chronic Conditions Public Use File, January 2016)</t>
  </si>
  <si>
    <t>05/12/2016 11:03:00 PM +0000</t>
  </si>
  <si>
    <t>medicare beneficiary chronic conditions</t>
  </si>
  <si>
    <t>https://data.wa.gov/resource/qb7g-hu6x.json</t>
  </si>
  <si>
    <t>https://data.wa.gov/d/swuj-ccgu</t>
  </si>
  <si>
    <t>swuj-ccgu</t>
  </si>
  <si>
    <t>Hospital Inpatient Discharges by DRG, U.S., FY2011</t>
  </si>
  <si>
    <t>This table shows the low, high, and average percents of discharges related to a referenced DRG (diagnosis-related group) as a share of the total discharges from the top 100 common DRGs for hospitals in the United States. The source of data for this table is FY2011 hospital charges file provided by the Centers for Medicare and Medicaid Services (CMS).</t>
  </si>
  <si>
    <t>06/20/2013 03:48:00 PM +0000</t>
  </si>
  <si>
    <t>06/20/2013 08:21:00 PM +0000</t>
  </si>
  <si>
    <t>https://data.wa.gov/resource/swuj-ccgu.json</t>
  </si>
  <si>
    <t>https://data.wa.gov/d/utvd-sddk</t>
  </si>
  <si>
    <t>utvd-sddk</t>
  </si>
  <si>
    <t>Medicare Beneficiary Enrollment and Demographics by County, 2007-2013</t>
  </si>
  <si>
    <t>Medicare enrollment (Part A and B), FFS, age, sex, and race/ethnicity for counties in Washington state, 2007-2013.</t>
  </si>
  <si>
    <t>05/11/2015 11:07:00 PM +0000</t>
  </si>
  <si>
    <t>05/12/2015 12:43:00 AM +0000</t>
  </si>
  <si>
    <t>https://data.wa.gov/resource/utvd-sddk.json</t>
  </si>
  <si>
    <t>https://data.wa.gov/d/dwex-7tr8</t>
  </si>
  <si>
    <t>dwex-7tr8</t>
  </si>
  <si>
    <t>Decision Package Rankings for FY2019</t>
  </si>
  <si>
    <t>01/08/2018 06:49:00 PM +0000</t>
  </si>
  <si>
    <t>02/01/2018 04:47:00 PM +0000</t>
  </si>
  <si>
    <t>budget</t>
  </si>
  <si>
    <t>whitney.dickinson@ocio.wa.gov</t>
  </si>
  <si>
    <t>FY2019</t>
  </si>
  <si>
    <t>https://data.wa.gov/resource/dwex-7tr8.json</t>
  </si>
  <si>
    <t>http://ocio.wa.gov</t>
  </si>
  <si>
    <t>qgmw-2awv</t>
  </si>
  <si>
    <t>Progress, value and recipient data for Washington State Recovery Act projects</t>
  </si>
  <si>
    <t>11/21/2012 05:19:00 PM +0000</t>
  </si>
  <si>
    <t>arra,recovery act</t>
  </si>
  <si>
    <t>wilford.saunders@commerce.wa.gov</t>
  </si>
  <si>
    <t>http://www.recovery.gov/espsearch/Pages/advanced.aspx?data=recipientAwardsList&amp;State=WA&amp;AwardType=GL&amp;CFDA_CODE=221</t>
  </si>
  <si>
    <t>https://data.wa.gov/d/qgmw-2awv</t>
  </si>
  <si>
    <t>Washington State Recovery Act programs</t>
  </si>
  <si>
    <t>05/04/2012 04:43:00 PM +0000</t>
  </si>
  <si>
    <t>https://data.wa.gov/resource/qgmw-2awv.json</t>
  </si>
  <si>
    <t>https://data.wa.gov/d/fwfc-rdjm</t>
  </si>
  <si>
    <t>fwfc-rdjm</t>
  </si>
  <si>
    <t>DEV:Master Fund Finder Data Recast</t>
  </si>
  <si>
    <t>10/05/2018 07:06:00 PM +0000</t>
  </si>
  <si>
    <t>10/05/2018 09:36:00 PM +0000</t>
  </si>
  <si>
    <t>grants,loans</t>
  </si>
  <si>
    <t>will.saunders@ocio.wa.gov</t>
  </si>
  <si>
    <t>https://data.wa.gov/resource/fwfc-rdjm.json</t>
  </si>
  <si>
    <t>d9f5-fgsr</t>
  </si>
  <si>
    <t>Poverty Estimates for Washington Counties Age 0-17</t>
  </si>
  <si>
    <t>12/04/2015 05:51:00 AM +0000</t>
  </si>
  <si>
    <t>juvenile justice,annual report,wa-pcjj report,office of juvenile justice,dshs,poverty,youth</t>
  </si>
  <si>
    <t>WolphLJ@dshs.wa.gov</t>
  </si>
  <si>
    <t xml:space="preserve">Corresponds to Table 26 from Washington State Partnership Council on Juvenile Justice (WA-PCJJ), 2014 edition. </t>
  </si>
  <si>
    <t>Model-based Estimates for States, Counties and School Districts</t>
  </si>
  <si>
    <t>Source:  US Census Bureau, Small Area Income and Poverty Estimates (03/4/13)</t>
  </si>
  <si>
    <t>https://dshs.wa.gov/ra/office-juvenile-justice/washington-state-juvenile-justice-annual-report</t>
  </si>
  <si>
    <t>6p7r-jviv</t>
  </si>
  <si>
    <t>dshs.wa.gov</t>
  </si>
  <si>
    <t>https://data.wa.gov/d/2c9r-85q7</t>
  </si>
  <si>
    <t>2c9r-85q7</t>
  </si>
  <si>
    <t>Juvenile Rehabilitation Total Community Residential Placement Average Daily Population (2004-2013)</t>
  </si>
  <si>
    <t>12/29/2015 07:40:00 AM +0000</t>
  </si>
  <si>
    <t>12/29/2015 07:41:00 AM +0000</t>
  </si>
  <si>
    <t>juvenile justice,annual report,wa-pcjj report,office of juvenile justice,dshs,community,residential placement,youth</t>
  </si>
  <si>
    <t>Beds in the Benton/Franklin county detention facility are opened for a 30-day intake program for lower risk youth, who are candidates for eventual placement in a community facility.</t>
  </si>
  <si>
    <t>Includes those on leave of 14 days or less.</t>
  </si>
  <si>
    <t>https://data.wa.gov/resource/2c9r-85q7.json</t>
  </si>
  <si>
    <t xml:space="preserve">Corresponds to Table 89 from Washington State Partnership Council on Juvenile Justice (WA-PCJJ), 2014 edition. </t>
  </si>
  <si>
    <t>Data includes State Community Facilites (SCF)-formerly State Group Homes, contracted community facilities (CCF)-formerly Community Residential Placement and short-term transition program.</t>
  </si>
  <si>
    <t>These data were provided by the Division of Research and Data Analysis, DSHS, EMIS report updated 2/11/14</t>
  </si>
  <si>
    <t>https://data.wa.gov/d/2uyp-yrqf</t>
  </si>
  <si>
    <t>2uyp-yrqf</t>
  </si>
  <si>
    <t>K-12 Public School Enrollment by Grade Level October Enrollment Report 2009-2013</t>
  </si>
  <si>
    <t>11/29/2015 03:53:00 AM +0000</t>
  </si>
  <si>
    <t>https://data.wa.gov/resource/2uyp-yrqf.json</t>
  </si>
  <si>
    <t xml:space="preserve">Corresponds to Table 19 from Washington State Partnership Council on Juvenile Justice (WA-PCJJ), 2014 edition. </t>
  </si>
  <si>
    <t xml:space="preserve">Source:  Office of Superintendent of Public Instruction (OSPI); 2013-14 October 1 Enrollment Data as of 12/16/13; 2010-11 data updated 8/29/11 from October 1 Enrollment Report, "Enrollment by Grade"; 2007-2009 data from "State Level TotalEnrollment Gender and Ethnicity - October Headcount Enrollment--Public" (taken from P105 Reporting Form); Oct. 2009enrollment data updated June 15, 2010; downloadable OSPI data files - http://www.k12.wa.us/dataadmin/ </t>
  </si>
  <si>
    <t>Differences in data entry practices among the juvenile courts may contribute to variations in the data.  Not all juvenile courts utilize all categories.</t>
  </si>
  <si>
    <t>Informal Action includes: Form letter response, Other remedies available, and Counseled, closed at intake.</t>
  </si>
  <si>
    <t>https://data.wa.gov/d/4veh-34wb</t>
  </si>
  <si>
    <t>4veh-34wb</t>
  </si>
  <si>
    <t>2012 Youth Population in Washington by Age Group</t>
  </si>
  <si>
    <t>11/12/2015 02:20:00 AM +0000</t>
  </si>
  <si>
    <t>11/12/2015 02:21:00 AM +0000</t>
  </si>
  <si>
    <t>juvenile justice,annual report,wa-pcjj,youth,ojj</t>
  </si>
  <si>
    <t>https://data.wa.gov/resource/4veh-34wb.json</t>
  </si>
  <si>
    <t xml:space="preserve">Corresponds to Table 1 from Washington State Partnership Council on Juvenile Justice (WA-PCJJ), 2014 edition. </t>
  </si>
  <si>
    <t>wxek-dsag</t>
  </si>
  <si>
    <t>High School Dropout Statistics by County 2012-2013 School Year 5-Year Cohort Dropout Rates</t>
  </si>
  <si>
    <t>12/01/2015 04:46:00 AM +0000</t>
  </si>
  <si>
    <t>juvenile justice,annual report,wa-pcjj report,office of juvenile justice,dshs,dropout,youth</t>
  </si>
  <si>
    <t xml:space="preserve">Corresponds to Table 22 from Washington State Partnership Council on Juvenile Justice (WA-PCJJ), 2014 edition. </t>
  </si>
  <si>
    <t xml:space="preserve">Available at http://www.k12.wa.us/DataAdmin/default.aspx </t>
  </si>
  <si>
    <t>* Students identified as entering 9th grade for the first time in 2008-09 and who are reported as dropouts within the 5-year timeframe.  A student who leaves during the year but returns during the reporting period is not considered a dropout. From Appendix E, County Level (2013 Adjusted Cohort 5-Year), "Graduation and Dropout Statistics Annual Report," 2012-13,</t>
  </si>
  <si>
    <t>ugmw-3xnw</t>
  </si>
  <si>
    <t>2010 Census of Total Age 0-17 Youth Population Residing on American Indian Reservation and Off-Reservation Trust Lands in Washington State</t>
  </si>
  <si>
    <t>11/29/2015 03:09:00 AM +0000</t>
  </si>
  <si>
    <t>juvenile justice,annual report,wa-pcjj report,office of juvenile justice,dshs,population,american indian,reservation,trust lands,washington,youth</t>
  </si>
  <si>
    <t>Race, and Hispanic or Latino Origin, 1 Year Age Groups, Office of Financial Management, Forecasting Division.</t>
  </si>
  <si>
    <t>Source:  Data derived from Census 2010 Summary File 1 for Washington, Tribal Area Summary, Population by Age, Sex</t>
  </si>
  <si>
    <t>c6fd-kz2a</t>
  </si>
  <si>
    <t>Crisis Residential Center (CRC), Responsible Living Skills Program (RLSP) and Hope Center Beds by County (2014)</t>
  </si>
  <si>
    <t>12/14/2015 03:04:00 PM +0000</t>
  </si>
  <si>
    <t>juvenile justice,annual report,wa-pcjj report,office of juvenile justice,dshs,hope center,living skills,youth</t>
  </si>
  <si>
    <t xml:space="preserve">Corresponds to Table 34 from Washington State Partnership Council on Juvenile Justice (WA-PCJJ), 2014 edition. </t>
  </si>
  <si>
    <t xml:space="preserve">Source of data:   Children's Administration, DSHS, updated May 2014.  </t>
  </si>
  <si>
    <t>https://data.wa.gov/d/6q6b-rvc7</t>
  </si>
  <si>
    <t>6q6b-rvc7</t>
  </si>
  <si>
    <t>Youth Population and Forecast by Age Range</t>
  </si>
  <si>
    <t>11/07/2015 09:05:00 PM +0000</t>
  </si>
  <si>
    <t>2010 - 2040</t>
  </si>
  <si>
    <t>https://data.wa.gov/resource/6q6b-rvc7.json</t>
  </si>
  <si>
    <t xml:space="preserve">Source for 2012 Population:  Puzzanchera, C., Sladky, A. and Kang, W. (2013).  "Easy Access to Juvenile Populations:  1990-2012."  Online.  Available:  http://www.ojjdp.gov/ojstabb/ezapop/ ; Population Forecast Source:  State of WA, Office of Financial Management, Forecasting Division, November 2012, "Forecast of the State Population: November 2012 Forecast."  Available online:  http://www.ofm.wa.gov/pop/stfc/stfc2012/stfc_2012.pdf </t>
  </si>
  <si>
    <t>Corresponds to Table 2 from Washington State Partnership Council on Juvenile Justice (WA-PCJJ), 2014 edition.</t>
  </si>
  <si>
    <t>https://data.wa.gov/d/7k57-mnik</t>
  </si>
  <si>
    <t>7k57-mnik</t>
  </si>
  <si>
    <t>Juvenile Charged and Sentenced in Adult Criminal Court* by Race/Ethnicity and Type of Transfer or Waiver from FY (2009-2013)</t>
  </si>
  <si>
    <t>12/27/2015 04:35:00 AM +0000</t>
  </si>
  <si>
    <t>12/27/2015 04:37:00 AM +0000</t>
  </si>
  <si>
    <t>juvenile justice,annual report,wa-pcjj report,office of juvenile justice,dshs,adult criminal court,race,ethnicity,transfer,waiver,youth</t>
  </si>
  <si>
    <t xml:space="preserve">* Data includes both youth transferred from juvenile court to adult superior court (Discretionary declines) and Exclusive Adult Jurisdiction (auto declines). </t>
  </si>
  <si>
    <t>These person-level data provide only youth who were filed/charged in adult criminal (Superior) court while under the age of 18 years, and who were convicted in adult court.</t>
  </si>
  <si>
    <t>https://data.wa.gov/resource/7k57-mnik.json</t>
  </si>
  <si>
    <t>** Note:  Youth designated with "unknown" ethnicity are included in this race category (e.g., both Asian non-hispanic and Asian "unknown ethnicity" are included); ethnicity is not a required field in the Judicial Information System (JIS).</t>
  </si>
  <si>
    <t xml:space="preserve">Data Source:  Forecasting Division, Office of Financial Management, WA State Statistical Analysis Center, August 2014. </t>
  </si>
  <si>
    <t xml:space="preserve">Corresponds to Table 77 from Washington State Partnership Council on Juvenile Justice (WA-PCJJ), 2014 edition. </t>
  </si>
  <si>
    <t>https://data.wa.gov/d/7vbx-4zb3</t>
  </si>
  <si>
    <t>7vbx-4zb3</t>
  </si>
  <si>
    <t>Juvenile Rehabilitation Parole Average Daily Population (2004-2013)</t>
  </si>
  <si>
    <t>12/29/2015 07:46:00 AM +0000</t>
  </si>
  <si>
    <t>juvenile justice,annual report,wa-pcjj report,office of juvenile justice,dshs,rehabilitation,youth,parole</t>
  </si>
  <si>
    <t>Data excludes residential JPS caseloads.  Includes regular parole, sex offender parole, enhanced parole, transition parole, intensive supervision, and intensive sex offender supervision.</t>
  </si>
  <si>
    <t>Sex offenders have a mandatory 2-year period</t>
  </si>
  <si>
    <t>https://data.wa.gov/resource/7vbx-4zb3.json</t>
  </si>
  <si>
    <t>In July 2006, JRA changed the data collection and reporting in the EMIS system to more accurately reflect the total ADP</t>
  </si>
  <si>
    <t>Division of Research and Data Analysis, DSHS, EMIS report updated 12/11/14</t>
  </si>
  <si>
    <t>https://data.wa.gov/d/8uf6-48me</t>
  </si>
  <si>
    <t>8uf6-48me</t>
  </si>
  <si>
    <t>Juvenile Rehabilitation Institutional Average Daily Population (2004-2013)</t>
  </si>
  <si>
    <t>12/29/2015 07:35:00 AM +0000</t>
  </si>
  <si>
    <t>12/29/2015 07:36:00 AM +0000</t>
  </si>
  <si>
    <t>juvenile justice,annual report,wa-pcjj report,office of juvenile justice,dshs,rehabilitation,youth</t>
  </si>
  <si>
    <t>Data from July 2011 forward reflects that Maple Lane School was officially closed on 7/1/2011.</t>
  </si>
  <si>
    <t xml:space="preserve">Children's Center, Mission Creek Youth Camp (closed July 2002), Naselle Youth Camp, </t>
  </si>
  <si>
    <t xml:space="preserve">Corresponds to Table 88 from Washington State Partnership Council on Juvenile Justice (WA-PCJJ), 2014 edition. </t>
  </si>
  <si>
    <t>https://data.wa.gov/resource/8uf6-48me.json</t>
  </si>
  <si>
    <t>Data include juveniles in residence, on authorized or unauthorized leave, and temporary assignment for 14 days or less.</t>
  </si>
  <si>
    <t xml:space="preserve">These data include Maple Lane School, Green Hill School, Echo Glen </t>
  </si>
  <si>
    <t>https://data.wa.gov/d/bm93-7wna</t>
  </si>
  <si>
    <t>bm93-7wna</t>
  </si>
  <si>
    <t>Youth Population by County (2012)</t>
  </si>
  <si>
    <t>11/13/2015 08:55:00 PM +0000</t>
  </si>
  <si>
    <t xml:space="preserve">A more extensive related database can be found and queried here: http://wa-state-ofm.us/CrimeStatsOnline/index.cfm </t>
  </si>
  <si>
    <t>https://data.wa.gov/resource/bm93-7wna.json</t>
  </si>
  <si>
    <t xml:space="preserve">Source:  Puzzanchera, C., Sladky, A. and Kang, W. (2013).  "Easy Access to Juvenile Populations: 1990-2012."  Online.  Available:  http://www.ojjdp.gov/ojstabb/ezapop/.  Derived from data originally collected by the U.S. Census Bureau and subsequently modified by the National Center for Health Statistics.  [Released 6/23/2013; Retreived 7/1/2013].						</t>
  </si>
  <si>
    <t>Corresponds to Table 6 from Washington State Partnership Council on Juvenile Justice (WA-PCJJ), 2014 edition.</t>
  </si>
  <si>
    <t>https://data.wa.gov/d/c6fd-kz2a</t>
  </si>
  <si>
    <t>https://data.wa.gov/resource/c6fd-kz2a.json</t>
  </si>
  <si>
    <t>https://data.wa.gov/d/d9f5-fgsr</t>
  </si>
  <si>
    <t>12/04/2015 05:50:00 AM +0000</t>
  </si>
  <si>
    <t>https://data.wa.gov/resource/d9f5-fgsr.json</t>
  </si>
  <si>
    <t>https://data.wa.gov/d/dpeg-hp5b</t>
  </si>
  <si>
    <t>dpeg-hp5b</t>
  </si>
  <si>
    <t>Percentage of Juvenile Arrests by Race 2002 - 2012</t>
  </si>
  <si>
    <t>12/23/2015 05:03:00 AM +0000</t>
  </si>
  <si>
    <t>juvenile justice,annual report,wa-pcjj report,office of juvenile justice,dshs,race,arrests,youth</t>
  </si>
  <si>
    <t xml:space="preserve">Note:  2011 and 2012 juvenile arrest data should not be compared to previous years' data due to law enforcement agency conversion from Summary UCR to the National Incident-Based Reporting System (NIBRS) method of submission. </t>
  </si>
  <si>
    <t>https://data.wa.gov/resource/dpeg-hp5b.json</t>
  </si>
  <si>
    <t>According to the "Easy Access toJuvenile Populations" data set, Puzzanchera, C., Sladky, A. and Kang, W. (2012), approximately 87 percent of youth age 10-17 of Hispanic ethnicity in 2010 through 2012 were reported in the White race category.</t>
  </si>
  <si>
    <t>*Note:  While persons of Hispanic origin can be of any race, the majority of youth of Hispanic origin are reported in the White race category.</t>
  </si>
  <si>
    <t>https://data.wa.gov/d/dw5v-bykq</t>
  </si>
  <si>
    <t>dw5v-bykq</t>
  </si>
  <si>
    <t>K-12 Public School Enrollment by Race/Ethnicity October 2009-2013</t>
  </si>
  <si>
    <t>11/29/2015 03:57:00 AM +0000</t>
  </si>
  <si>
    <t>juvenile justice,annual report,wa-pcjj report,office of juvenile justice,dshs,race,ethnicity,public school,youth</t>
  </si>
  <si>
    <t>2011-12 October Enrollment data as of 12/20/11, from Enrollment Report State-Level Federal Ethnicity Race by Grade spreadsheet, OSPI.</t>
  </si>
  <si>
    <t>2012-13 October Enrollment data as of 12/10/2012 from Oct 1 State Enrollment Report State-Level by Grade spreadsheet, OSPI.</t>
  </si>
  <si>
    <t xml:space="preserve">* OSPI Note:   Not provided is not an acceptable category beginning in 2010-2011.  Students in this category cannot be included in federal compliance reports. </t>
  </si>
  <si>
    <t>https://data.wa.gov/resource/dw5v-bykq.json</t>
  </si>
  <si>
    <t>2013-14 October Enrollment data as of 12/16/2013 from Oct 1 State Enrollment Report State-Level by Grade Spreadsheet, OSPI.</t>
  </si>
  <si>
    <t>2010-11 October 1 Enrollment data updated report 8/29/11, from Enrollment Report State-Level Federal Ethnicity Race by Grade spreadsheet, OSPI.</t>
  </si>
  <si>
    <t>Source:  From Statewide Total Enrollments and Percentages by Grade, Gender and Ethnicity -- October 2009 Headcount Enrollment updated June 15 , 2010 (taken from P-105 Reporting Form) Reports, Office of Superintendent of Public Instruction, http://www.k12.wa.us/dataadmin/.</t>
  </si>
  <si>
    <t>https://data.wa.gov/d/e8vf-ithp</t>
  </si>
  <si>
    <t>e8vf-ithp</t>
  </si>
  <si>
    <t>Juvenile Rehabilitation Client Population (2004-2013)</t>
  </si>
  <si>
    <t>12/29/2015 07:51:00 AM +0000</t>
  </si>
  <si>
    <t>12/29/2015 07:53:00 AM +0000</t>
  </si>
  <si>
    <t>https://data.wa.gov/resource/e8vf-ithp.json</t>
  </si>
  <si>
    <t xml:space="preserve">Corresponds to Table 91 from Washington State Partnership Council on Juvenile Justice (WA-PCJJ), 2014 edition. </t>
  </si>
  <si>
    <t>Source: Division of Research and Data Analysis, DSHS, EMIS report updated 2/11/14</t>
  </si>
  <si>
    <t>https://data.wa.gov/d/eti2-u4a5</t>
  </si>
  <si>
    <t>eti2-u4a5</t>
  </si>
  <si>
    <t>Juvenile Rehabilitation All Residential Programs Average Daily Population (2004-2013)</t>
  </si>
  <si>
    <t>12/29/2015 07:30:00 AM +0000</t>
  </si>
  <si>
    <t>juvenile justice,annual report,wa-pcjj report,office of juvenile justice,dshs,rehabilitation,residential programs,youth</t>
  </si>
  <si>
    <t xml:space="preserve">Corresponds to Table 87 from Washington State Partnership Council on Juvenile Justice (WA-PCJJ), 2014 edition. </t>
  </si>
  <si>
    <t>https://data.wa.gov/resource/eti2-u4a5.json</t>
  </si>
  <si>
    <t>Residential Population: Juveniles in Residence (IR), and Juveniles on Authorized Leave (AL), and Temporary Assignment (TA) for 14 days or less.</t>
  </si>
  <si>
    <t>These data were provided by JJ&amp;RA, DSHS, Population Summary Report last updated 2/11/14.</t>
  </si>
  <si>
    <t>https://data.wa.gov/d/mg62-47yg</t>
  </si>
  <si>
    <t>mg62-47yg</t>
  </si>
  <si>
    <t>ARY, CHINS, Dependency &amp; Truancy -- Detention Admissions for Status Offenses by Race/Ethnicity for 2013</t>
  </si>
  <si>
    <t>12/28/2015 08:00:00 AM +0000</t>
  </si>
  <si>
    <t>juvenile justice,annual report,wa-pcjj report,office of juvenile justice,dshs,ary,chins,dependency,truancy,detention admissions,race,ethnicity,youth</t>
  </si>
  <si>
    <t xml:space="preserve">Corresponds to Table 85-B from Washington State Partnership Council on Juvenile Justice (WA-PCJJ), 2014 edition. </t>
  </si>
  <si>
    <t>https://data.wa.gov/resource/mg62-47yg.json</t>
  </si>
  <si>
    <t>The Administrative Office of the Courts makes no representation as to the accuracy and completeness of the data except for court business purposes.</t>
  </si>
  <si>
    <t xml:space="preserve">Data source:  Administrative Office of the Courts, August 2013.  The ARY orders on contempt and contempt hearings totals are +2 and -2, respectively, compared to the totals reported on the previous tables as the data in this table reports person detail level, and the previous tables report case level data. </t>
  </si>
  <si>
    <t>https://data.wa.gov/d/qsd2-yxis</t>
  </si>
  <si>
    <t>qsd2-yxis</t>
  </si>
  <si>
    <t>Admissions to Juvenile Detention Related to a Status Offense</t>
  </si>
  <si>
    <t>12/27/2015 06:10:00 AM +0000</t>
  </si>
  <si>
    <t>juvenile justice,annual report,wa-pcjj report,office of juvenile justice,dshs,detention,status offense,youth</t>
  </si>
  <si>
    <t>An admission to a juvenile detention facility with a duration of more than four hours.</t>
  </si>
  <si>
    <t xml:space="preserve">Sources:  Office of the Administrator for the Courts and county detention data sources for Grays Harbor, King, Mason, and Medical Lake.* does not include firearms  </t>
  </si>
  <si>
    <t>https://data.wa.gov/resource/qsd2-yxis.json</t>
  </si>
  <si>
    <t>Snohomish County data include youth referred to alternative program (PATH)</t>
  </si>
  <si>
    <t xml:space="preserve">Corresponds to Table 84 from Washington State Partnership Council on Juvenile Justice (WA-PCJJ), 2014 edition. </t>
  </si>
  <si>
    <t>These data were obtained from the Office of the Administrator for the Courts, February 2013.</t>
  </si>
  <si>
    <t>https://data.wa.gov/d/rvac-ifpa</t>
  </si>
  <si>
    <t>rvac-ifpa</t>
  </si>
  <si>
    <t>Youth Suicide Deaths in Washington State by County of Residence, Age 0-17 Years from 2003-2012</t>
  </si>
  <si>
    <t>The number of suicides by youth in Washington _x000D_
varies from year to year. _x000D_
In 1994, the Washington State Legislature directed the Department of Health to develop a youth suicide prevention plan.  The Department has developed a three-tiered prevention _x000D_
approach: a public education program, “Gatekeeper” training (provides training to adult front-line caregivers to recognize risk factors, screen youth, communicate and make referrals) _x000D_
and crisis service enhancements.  Washington’s Suicide Prevention Plan is considered a national model of state sponsored suicide prevention programs._x000D_
Additionally, the state Office of Superintendent of Public Instruction currently has a contract with the Youth Suicide Prevention Program (YSPP) to provide trainings and curriculum for educators to prevent suicide attempts and deaths in schools statewide. Attempted suicide is a risk factor for future  completed suicide, and a potential indicator of other health problems. Many adolescents who have committed suicide or attempted suicide have been in contact with the juvenile justice _x000D_
system (or law enforcement).   Incarcerated youth are at an extreme risk for suicide (OJJDP, “Conditions of Confinement” report)</t>
  </si>
  <si>
    <t>12/04/2015 09:17:00 PM +0000</t>
  </si>
  <si>
    <t>12/04/2015 09:19:00 PM +0000</t>
  </si>
  <si>
    <t>2003 - 2012</t>
  </si>
  <si>
    <t>https://data.wa.gov/resource/rvac-ifpa.json</t>
  </si>
  <si>
    <t xml:space="preserve">Corresponds to Table 31 from Washington State Partnership Council on Juvenile Justice (WA-PCJJ), 2014 edition. </t>
  </si>
  <si>
    <t>Source:  Data provided by the Washington State Department of Health, Center for Health Statistics; last updated 1/2013, "Residence Suicide Deaths by Gender in Washington: 2011, Age 0-17.</t>
  </si>
  <si>
    <t>j5r5-zefd</t>
  </si>
  <si>
    <t>2012 Age 0-17 Youth Population by Race/Ethnicity by County</t>
  </si>
  <si>
    <t>11/17/2015 04:24:00 AM +0000</t>
  </si>
  <si>
    <t>https://data.wa.gov/d/snj2-p7np</t>
  </si>
  <si>
    <t>snj2-p7np</t>
  </si>
  <si>
    <t>Referrals to Child Protective Services (2004-2013)</t>
  </si>
  <si>
    <t>12/14/2015 02:55:00 PM +0000</t>
  </si>
  <si>
    <t>juvenile justice,annual report,wa-pcjj report,office of juvenile justice,dshs,child protective services,youth</t>
  </si>
  <si>
    <t>* The data represent counts of field workers receipts of reportings and referrals about incidences (includes multiple counts of incidents and/or individuals).  The data provided is the "Actual" number of referrals received.</t>
  </si>
  <si>
    <t>https://data.wa.gov/resource/snj2-p7np.json</t>
  </si>
  <si>
    <t>Source:  Case Management Information System (CAMIS) REFPRPT - Intake Referral Statistics Report, Total Intake Referrals by Program;  2013 data using CA EMIS report - retrieved 10/25/13.</t>
  </si>
  <si>
    <t xml:space="preserve">Data obtained from Research and Data Analysis, Dept. of Social &amp; Health Services, 1DDR-Exec. Mgmt. Information System (EMIS) Reports; </t>
  </si>
  <si>
    <t>r5aq-kmki</t>
  </si>
  <si>
    <t>2010 Census of American Indian (Non-Hispanic) Youth Population Residing on American Indian Reservation and Off-Reservation Trust Lands in Washington State</t>
  </si>
  <si>
    <t>11/29/2015 03:31:00 AM +0000</t>
  </si>
  <si>
    <t>https://data.wa.gov/d/ugmw-3xnw</t>
  </si>
  <si>
    <t>11/29/2015 03:08:00 AM +0000</t>
  </si>
  <si>
    <t>https://data.wa.gov/resource/ugmw-3xnw.json</t>
  </si>
  <si>
    <t>https://data.wa.gov/d/uw42-vx79</t>
  </si>
  <si>
    <t>uw42-vx79</t>
  </si>
  <si>
    <t>Admission to Juvenile Detention Facilities: *Top 5 Detention Reasons by Gender (2008-2013)</t>
  </si>
  <si>
    <t>12/29/2015 07:24:00 AM +0000</t>
  </si>
  <si>
    <t>12/29/2015 07:27:00 AM +0000</t>
  </si>
  <si>
    <t>juvenile justice,annual report,wa-pcjj report,office of juvenile justice,dshs,detention facilities,youth</t>
  </si>
  <si>
    <t>** Washington State's Superior Court Juvenile Departments converted from the Juvenile Court Information System (JUVIS) to the Juvenile &amp; Correctionsl System (JCS) between May 2005 and June 2006.</t>
  </si>
  <si>
    <t>Detention data from JUVIS was converted to conform to the JCS business rules, but fundamental differences exist between the two systems.  The method for entering Detention Reasons and the overall counts of Detention Reasons varies between systems.</t>
  </si>
  <si>
    <t xml:space="preserve">The Administrative Office of the Courts, the Washington Courts, and the Washington State County Clerks:  1) Do not warrant that the data or information is accurate or complete;  2) Make no representations regarding the identity of any persons whose names appear in data or information; and 3) Do not assume any liability whatsoever resulting  from the release or use  of the data or information.  The user should verify the information by personally consulting the "official" record reposing at the court of record. </t>
  </si>
  <si>
    <t>https://data.wa.gov/resource/uw42-vx79.json</t>
  </si>
  <si>
    <t xml:space="preserve">*** The juvenile departments statewide have different data entry practices when it comes to how they track "Becca Bill" law cases (At-Risk Youth or Truancy Cases).  If a youth is held in Detention on a Truancy Petition - Juvenile, Punitive Contept-Truancy and Punitive (Criminal) Contempt - Truancy.  The At-Risk Youth Detention Reason is a total count of the following reasons: At-Risk Youth, At Risk Youth Petition, Contempt - At-Risk Youth, Punitive Contempt - At-Risk Youth and Punitive (Criminal) Contempt - At-Risk Youth.   Source:  Administrative Office of the Courts, updated data August 2013.  </t>
  </si>
  <si>
    <t>* Does not include King, Mason, and Martin Hall juvenile detention facilities, or admissions to out-of-state juvenile facilities (in Oregon and Idaho).</t>
  </si>
  <si>
    <t xml:space="preserve">Note:  There may be more than one reason/offense related to a detention admission/episode; the above data includes all reasons related to each detention episode.   For example, a single detention episode could have a Probation Violation, Theft-3 and Malicious Mischief charge -- all of these reasons were included, and sorted in providing the top offense/reasons for detention listed above. </t>
  </si>
  <si>
    <t>https://data.wa.gov/d/w3vm-igsk</t>
  </si>
  <si>
    <t>w3vm-igsk</t>
  </si>
  <si>
    <t>Admissions to Juvenile Detention Related to a Status Offense By Status Offender Contempt Charge</t>
  </si>
  <si>
    <t>12/28/2015 07:54:00 AM +0000</t>
  </si>
  <si>
    <t xml:space="preserve">Sources:  Office of the Administrator for the Courts and county detention data sources for Grays Harbor, King, Mason, and Medical Lake.  </t>
  </si>
  <si>
    <t>https://data.wa.gov/resource/w3vm-igsk.json</t>
  </si>
  <si>
    <t xml:space="preserve">Does not include Child in Need of Services (CHINS) or firearms		</t>
  </si>
  <si>
    <t>Snohomish County data include youth referred to alternative program (PATH).</t>
  </si>
  <si>
    <t xml:space="preserve">Corresponds to Table 85 from Washington State Partnership Council on Juvenile Justice (WA-PCJJ), 2014 edition. </t>
  </si>
  <si>
    <t>https://data.wa.gov/d/w6iz-gh8j</t>
  </si>
  <si>
    <t>w6iz-gh8j</t>
  </si>
  <si>
    <t>Detention Population by Gender January 1st Through December 31st, 2004-2013</t>
  </si>
  <si>
    <t>12/27/2015 05:59:00 AM +0000</t>
  </si>
  <si>
    <t>juvenile justice,annual report,wa-pcjj report,office of juvenile justice,dshs,gender,youth</t>
  </si>
  <si>
    <t>* These data do not include unknown/not reported categories (+6).</t>
  </si>
  <si>
    <t>**  King County data has been revised to reflect 2002 data that had not been reported in the prior year.</t>
  </si>
  <si>
    <t>https://data.wa.gov/resource/w6iz-gh8j.json</t>
  </si>
  <si>
    <t>*2006 and 2007data obtained from new AOC JCS System.  Prior data obtained from Juvis System</t>
  </si>
  <si>
    <t xml:space="preserve">Corresponds to Table 83 from Washington State Partnership Council on Juvenile Justice (WA-PCJJ), 2014 edition. </t>
  </si>
  <si>
    <t>https://data.wa.gov/d/wbvx-tpep</t>
  </si>
  <si>
    <t>wbvx-tpep</t>
  </si>
  <si>
    <t>Ethnic Distribution of Detention Population 2004-2013</t>
  </si>
  <si>
    <t>12/27/2015 05:45:00 AM +0000</t>
  </si>
  <si>
    <t>juvenile justice,annual report,wa-pcjj report,office of juvenile justice,dshs,ethnic,detention,youth</t>
  </si>
  <si>
    <t>https://data.wa.gov/resource/wbvx-tpep.json</t>
  </si>
  <si>
    <t xml:space="preserve">Corresponds to Table 82 from Washington State Partnership Council on Juvenile Justice (WA-PCJJ), 2014 edition. </t>
  </si>
  <si>
    <t>https://data.wa.gov/d/wxek-dsag</t>
  </si>
  <si>
    <t>https://data.wa.gov/resource/wxek-dsag.json</t>
  </si>
  <si>
    <t>https://data.wa.gov/d/xmxa-2sr6</t>
  </si>
  <si>
    <t>xmxa-2sr6</t>
  </si>
  <si>
    <t>Foster Care Placements - Children Served (For Fiscal Years 2006-2013)</t>
  </si>
  <si>
    <t>12/14/2015 02:59:00 PM +0000</t>
  </si>
  <si>
    <t>juvenile justice,annual report,wa-pcjj report,office of juvenile justice,dshs,foster care,youth</t>
  </si>
  <si>
    <t>https://data.wa.gov/resource/xmxa-2sr6.json</t>
  </si>
  <si>
    <t>3f4d-qr7b</t>
  </si>
  <si>
    <t>ArtsWA FY 2018 Programs, Grants, and Activity Locations</t>
  </si>
  <si>
    <t>This interactive map presents an overview of ArtsWA's statewide reach and impact in Fiscal Year 2018. It presents information about the location of program activities, grantees and their activities across the state.</t>
  </si>
  <si>
    <t>01/16/2019 01:17:00 AM +0000</t>
  </si>
  <si>
    <t>cqra-s74n</t>
  </si>
  <si>
    <t>WDFW juvenile wild salmonid abundance</t>
  </si>
  <si>
    <t>06/15/2019 08:15:00 AM +0000</t>
  </si>
  <si>
    <t>wdfw,salmon,sos</t>
  </si>
  <si>
    <t>uyg8-hybx</t>
  </si>
  <si>
    <t>Form 477 wireline service data from FCC. Providers file lists of census blocks in which they can or do offer service to at least one location, with additional information about the service.</t>
  </si>
  <si>
    <t>01/18/2018 12:03:00 AM +0000</t>
  </si>
  <si>
    <t>broadband</t>
  </si>
  <si>
    <t>Data Definitions: https://www.fcc.gov/general/explanation-broadband-deployment-data</t>
  </si>
  <si>
    <t>A provider that reports deployment of a particular technology and bandwidth in a census block may not necessarily offer that service everywhere in the block.  Accordingly, a list of providers deployed in a census block does not necessarily reflect the number of choices available to any particular household or business location in that block, and the number of such providers in the census block does not purport to measure competition.</t>
  </si>
  <si>
    <t>https://www.fcc.gov/general/broadband-deployment-data-fcc-form-477</t>
  </si>
  <si>
    <t>https://data.wa.gov/d/25xk-8tku</t>
  </si>
  <si>
    <t>25xk-8tku</t>
  </si>
  <si>
    <t>Lower Columbia Complete</t>
  </si>
  <si>
    <t>01/02/2015 08:39:00 PM +0000</t>
  </si>
  <si>
    <t>02/13/2015 08:56:00 PM +0000</t>
  </si>
  <si>
    <t>https://data.wa.gov/resource/25xk-8tku.json</t>
  </si>
  <si>
    <t>w4dt-5axg</t>
  </si>
  <si>
    <t>10/26/2012 04:21:00 PM +0000</t>
  </si>
  <si>
    <t>tvcw-86a9</t>
  </si>
  <si>
    <t>The DEL Licensed Child Care Provider data set is comprised of license and facility information for active child care provider licenses at the point in time the data is extracted.  Below is a description of the data elements for the data set.</t>
  </si>
  <si>
    <t>06/05/2019 11:00:00 PM +0000</t>
  </si>
  <si>
    <t>del,early learning,licensed child care provider,licensed child care,child care</t>
  </si>
  <si>
    <t>https://data.wa.gov/d/29zh-34j2</t>
  </si>
  <si>
    <t>29zh-34j2</t>
  </si>
  <si>
    <t>2012 Greenhouse Gas Report-data</t>
  </si>
  <si>
    <t>The map contains greenhouse gas (GHG) data reported to Ecology as of April 24, 2017. The reported emissions are preliminary and have not been fully verified by Ecology. This information is subject to change. 
Except where noted, emissions are reported in metric tons of carbon dioxide equivalent (CO2e). CO2e is a useful measure for comparing the emissions from various greenhouse gases based upon their global warming potentials.
Organizations that have emissions spread throughout the state instead of at a single location, such as petroleum product producers/importers and natural gas distributors, are not included in this map. See the complete report to view emissions for all Washington organizations that emit at least 10,000 metric tons of carbon dioxide equivalent. 
For more information see the complete 2012-2015 Washington Mandatory Greenhouse Gas Report.
http://www.ecy.wa.gov/programs/air/permit_register/ghg/ghg.html</t>
  </si>
  <si>
    <t>05/09/2017 05:09:00 PM +0000</t>
  </si>
  <si>
    <t>ghg,greenhouse gas,emissions</t>
  </si>
  <si>
    <t>https://data.wa.gov/resource/29zh-34j2.json</t>
  </si>
  <si>
    <t>5him-9gq6</t>
  </si>
  <si>
    <t>https://data.wa.gov/d/2c92-h7a9</t>
  </si>
  <si>
    <t>2c92-h7a9</t>
  </si>
  <si>
    <t>Recovery Plan Progress Indicator 01162013</t>
  </si>
  <si>
    <t>12/26/2012 07:10:00 AM +0000</t>
  </si>
  <si>
    <t>01/16/2013 03:37:00 AM +0000</t>
  </si>
  <si>
    <t>https://data.wa.gov/resource/2c92-h7a9.json</t>
  </si>
  <si>
    <t>https://data.wa.gov/d/2e6z-nsu4</t>
  </si>
  <si>
    <t>2e6z-nsu4</t>
  </si>
  <si>
    <t>Statewide Harvest-2</t>
  </si>
  <si>
    <t>12/05/2012 06:27:00 AM +0000</t>
  </si>
  <si>
    <t>https://data.wa.gov/resource/2e6z-nsu4.json</t>
  </si>
  <si>
    <t>https://data.wa.gov/d/2fim-cf8g</t>
  </si>
  <si>
    <t>2fim-cf8g</t>
  </si>
  <si>
    <t>Recycling- Diversion- Disposal- Generation 2013-3</t>
  </si>
  <si>
    <t>05/21/2015 09:59:00 PM +0000</t>
  </si>
  <si>
    <t>https://data.wa.gov/resource/2fim-cf8g.json</t>
  </si>
  <si>
    <t>kbv8-aawq</t>
  </si>
  <si>
    <t>12/02/2012 10:03:00 PM +0000</t>
  </si>
  <si>
    <t>xupn-4ych</t>
  </si>
  <si>
    <t>The dataset contains hospital inpatient discharge rates, charges, covered payments, charge-to-payment ratios for the 100 most common DRGs among hospitals in the Medicare Prospective Payment System.</t>
  </si>
  <si>
    <t>06/20/2013 09:11:00 PM +0000</t>
  </si>
  <si>
    <t>discharge rate,drg,hospital charges,covered payment,charge-to-payment ratio</t>
  </si>
  <si>
    <t>https://data.wa.gov/d/2gu4-i8ka</t>
  </si>
  <si>
    <t>2gu4-i8ka</t>
  </si>
  <si>
    <t>Demo - Imaged Documents and Reports</t>
  </si>
  <si>
    <t>This is test data and may be incomplete or in error. Use https://data.wa.gov/Politics/Imaged-Documents-and-Reports/j78t-andi for the correct dataset.</t>
  </si>
  <si>
    <t>04/25/2019 04:57:00 PM +0000</t>
  </si>
  <si>
    <t>05/15/2019 09:38:00 PM +0000</t>
  </si>
  <si>
    <t>https://data.wa.gov/resource/2gu4-i8ka.json</t>
  </si>
  <si>
    <t>https://data.wa.gov/d/2h3r-j8tu</t>
  </si>
  <si>
    <t>2h3r-j8tu</t>
  </si>
  <si>
    <t>Public Data Directory</t>
  </si>
  <si>
    <t>A directory of open data and transparent records programs in communities around the Northwest.</t>
  </si>
  <si>
    <t>11/19/2016 07:16:00 PM +0000</t>
  </si>
  <si>
    <t>03/07/2017 07:46:00 PM +0000</t>
  </si>
  <si>
    <t>local government,transparency,public records</t>
  </si>
  <si>
    <t>https://data.wa.gov/resource/2h3r-j8tu.json</t>
  </si>
  <si>
    <t>https://data.wa.gov/d/2jv6-72db</t>
  </si>
  <si>
    <t>2jv6-72db</t>
  </si>
  <si>
    <t>Exchange Network  FRS General Data and Coordinates</t>
  </si>
  <si>
    <t>This is strictly test data and will not be refreshed regularly.  WARNING This dataset will appear and disappear without warning.</t>
  </si>
  <si>
    <t>04/29/2014 11:28:00 PM +0000</t>
  </si>
  <si>
    <t>04/29/2014 11:58:00 PM +0000</t>
  </si>
  <si>
    <t>https://data.wa.gov/resource/2jv6-72db.json</t>
  </si>
  <si>
    <t>This is test data and the value is only in test - It is not to be viewed as a creditable dataset.</t>
  </si>
  <si>
    <t>braw-q475</t>
  </si>
  <si>
    <t>03/17/2015 04:00:00 PM +0000</t>
  </si>
  <si>
    <t>03/17/2015 03:58:00 PM +0000</t>
  </si>
  <si>
    <t>t9je-9qwa</t>
  </si>
  <si>
    <t>Intent filed by an employer/contractor for work on a public works project.</t>
  </si>
  <si>
    <t>06/17/2019 02:03:00 PM +0000</t>
  </si>
  <si>
    <t>contractor,project,company or agency</t>
  </si>
  <si>
    <t>https://data.wa.gov/d/2ru3-kta9</t>
  </si>
  <si>
    <t>2ru3-kta9</t>
  </si>
  <si>
    <t>Demo - Candidate and Committee Registrations</t>
  </si>
  <si>
    <t>This is test data and may be incomplete or in error. Use https://data.wa.gov/Politics/Campaign-Finance-Summary/3h9x-7bvm for the correct dataset.</t>
  </si>
  <si>
    <t>04/25/2019 05:12:00 PM +0000</t>
  </si>
  <si>
    <t>05/15/2019 09:55:00 PM +0000</t>
  </si>
  <si>
    <t>https://data.wa.gov/resource/2ru3-kta9.json</t>
  </si>
  <si>
    <t>wnng-dhxk</t>
  </si>
  <si>
    <t>01/03/2013 07:42:00 PM +0000</t>
  </si>
  <si>
    <t>dwbh-u4rr</t>
  </si>
  <si>
    <t>The DEL Head Start Sites data set is comprised of Head Start site information for active sites at the point in time the data is extracted.  Below is a description of the data elements for the data set.</t>
  </si>
  <si>
    <t>06/05/2019 11:03:00 PM +0000</t>
  </si>
  <si>
    <t>del,head start,head start sites,early learning</t>
  </si>
  <si>
    <t>gd2u-b9zp</t>
  </si>
  <si>
    <t>12/25/2012 11:47:00 PM +0000</t>
  </si>
  <si>
    <t>n5d5-8e7h</t>
  </si>
  <si>
    <t>12/19/2012 11:13:00 PM +0000</t>
  </si>
  <si>
    <t>55hd-c2d5</t>
  </si>
  <si>
    <t>The map contains greenhouse gas (GHG) data reported to Ecology as of March 1, 2018. The reported emissions are preliminary and have not been fully verified by Ecology. This information is subject to change.</t>
  </si>
  <si>
    <t>03/14/2018 08:50:00 PM +0000</t>
  </si>
  <si>
    <t>https://ecology.wa.gov</t>
  </si>
  <si>
    <t>b6j7-zus9</t>
  </si>
  <si>
    <t>01/02/2013 08:00:00 PM +0000</t>
  </si>
  <si>
    <t>b4xk-sd6y</t>
  </si>
  <si>
    <t>09/24/2012 12:06:00 PM +0000</t>
  </si>
  <si>
    <t>9taj-mc45</t>
  </si>
  <si>
    <t>06/02/2016 11:02:00 PM +0000</t>
  </si>
  <si>
    <t>mcp7-tcwf</t>
  </si>
  <si>
    <t>01/04/2019 08:12:00 PM +0000</t>
  </si>
  <si>
    <t>Washington Department of Fish and WIldlife</t>
  </si>
  <si>
    <t>July 1, 2016 through June 30, 2018</t>
  </si>
  <si>
    <t>jbx5-fdna</t>
  </si>
  <si>
    <t>qb7y-xuum</t>
  </si>
  <si>
    <t>12/19/2012 11:15:00 PM +0000</t>
  </si>
  <si>
    <t>mkp5-effk</t>
  </si>
  <si>
    <t>12/04/2018 12:39:00 PM +0000</t>
  </si>
  <si>
    <t>xzqf-dbht</t>
  </si>
  <si>
    <t>11/15/2012 02:10:00 PM +0000</t>
  </si>
  <si>
    <t>https://data.wa.gov/d/3b7q-74f4</t>
  </si>
  <si>
    <t>3b7q-74f4</t>
  </si>
  <si>
    <t>State IT Expenditures - FY17</t>
  </si>
  <si>
    <t>The Office of the CIO (OCIO) oversees the state's expenditures on technology. This detailed data set provides insight into statewide IT spend.</t>
  </si>
  <si>
    <t>09/07/2017 07:13:00 PM +0000</t>
  </si>
  <si>
    <t>03/14/2018 08:54:00 PM +0000</t>
  </si>
  <si>
    <t>tbm,technology,expenditures</t>
  </si>
  <si>
    <t>https://data.wa.gov/resource/3b7q-74f4.json</t>
  </si>
  <si>
    <t>4ksg-2y3k</t>
  </si>
  <si>
    <t>12/25/2012 11:50:00 PM +0000</t>
  </si>
  <si>
    <t>https://data.wa.gov/d/3f3v-gugf</t>
  </si>
  <si>
    <t>3f3v-gugf</t>
  </si>
  <si>
    <t>Agency Contracts Fiscal Year 2018</t>
  </si>
  <si>
    <t>11/06/2018 05:00:00 PM +0000</t>
  </si>
  <si>
    <t>05/29/2019 04:28:00 PM +0000</t>
  </si>
  <si>
    <t>https://data.wa.gov/resource/3f3v-gugf.json</t>
  </si>
  <si>
    <t>https://data.wa.gov/d/3f4d-qr7b</t>
  </si>
  <si>
    <t>01/16/2019 12:58:00 AM +0000</t>
  </si>
  <si>
    <t>artswa,arts,grants,arts in education,creative districts,art in public places,conservation,arts organizations</t>
  </si>
  <si>
    <t>https://data.wa.gov/resource/3f4d-qr7b.json</t>
  </si>
  <si>
    <t>t7uz-a2px</t>
  </si>
  <si>
    <t>11/01/2012 11:08:00 AM +0000</t>
  </si>
  <si>
    <t>https://data.wa.gov/d/3gc9-j53f</t>
  </si>
  <si>
    <t>3gc9-j53f</t>
  </si>
  <si>
    <t>Watershed Health Master Sample Site Results 2015</t>
  </si>
  <si>
    <t>This is a list of results (sampled/not) for GRTS-design sites in 2015.</t>
  </si>
  <si>
    <t>12/24/2015 10:50:00 PM +0000</t>
  </si>
  <si>
    <t>mid columbia,grts,2015</t>
  </si>
  <si>
    <t>https://data.wa.gov/resource/3gc9-j53f.json</t>
  </si>
  <si>
    <t>https://data.wa.gov/d/3ig2-5cyr</t>
  </si>
  <si>
    <t>3ig2-5cyr</t>
  </si>
  <si>
    <t>2012 Age 10-17 Youth Population by Race/Ethnicity by County</t>
  </si>
  <si>
    <t>11/29/2015 02:25:00 AM +0000</t>
  </si>
  <si>
    <t>https://data.wa.gov/resource/3ig2-5cyr.json</t>
  </si>
  <si>
    <t>https://data.wa.gov/d/3j9d-77sr</t>
  </si>
  <si>
    <t>3j9d-77sr</t>
  </si>
  <si>
    <t>DNR Statewide Vendors for Financial Reporting</t>
  </si>
  <si>
    <t>AFRS vendors used by DNR for financial accounting/reporting purposes. 
DNR = WA Dept of Natural Resources 
AFRS = WA State Agency Financial Reporting System.</t>
  </si>
  <si>
    <t>04/08/2019 05:42:00 PM +0000</t>
  </si>
  <si>
    <t>06/17/2019 04:42:00 AM +0000</t>
  </si>
  <si>
    <t>09/08/2000 to date</t>
  </si>
  <si>
    <t>https://data.wa.gov/resource/3j9d-77sr.json</t>
  </si>
  <si>
    <t>AFRS</t>
  </si>
  <si>
    <t>https://data.wa.gov/d/3jpd-ym33</t>
  </si>
  <si>
    <t>3jpd-ym33</t>
  </si>
  <si>
    <t>Complaints Samples</t>
  </si>
  <si>
    <t>This is a set of sample complaints about a service.</t>
  </si>
  <si>
    <t>03/03/2016 09:53:00 PM +0000</t>
  </si>
  <si>
    <t>05/31/2016 10:23:00 PM +0000</t>
  </si>
  <si>
    <t>https://data.wa.gov/resource/3jpd-ym33.json</t>
  </si>
  <si>
    <t>pzcu-jpab</t>
  </si>
  <si>
    <t>06/14/2019 03:27:00 PM +0000</t>
  </si>
  <si>
    <t>https://cpaboard.wa.gov/</t>
  </si>
  <si>
    <t>etuj-gfsk</t>
  </si>
  <si>
    <t>09/26/2012 07:17:00 PM +0000</t>
  </si>
  <si>
    <t>https://data.wa.gov/d/3kwi-7zsj</t>
  </si>
  <si>
    <t>3kwi-7zsj</t>
  </si>
  <si>
    <t>WEBS Vendors by commodity code and MWBE/V/Small status</t>
  </si>
  <si>
    <t>Active WEBS vendors who have chosen to share their information for potential partnering opportunities. Includes contact information, city, state and MWBE, vet, small status</t>
  </si>
  <si>
    <t>05/20/2016 10:26:00 PM +0000</t>
  </si>
  <si>
    <t>02/06/2017 11:19:00 PM +0000</t>
  </si>
  <si>
    <t>webs,vendors,commodity,omwbe,small,vet status</t>
  </si>
  <si>
    <t>https://data.wa.gov/resource/3kwi-7zsj.json</t>
  </si>
  <si>
    <t>8rku-jvmg</t>
  </si>
  <si>
    <t>01/04/2013 10:08:00 PM +0000</t>
  </si>
  <si>
    <t>https://data.wa.gov/d/3mvq-959q</t>
  </si>
  <si>
    <t>3mvq-959q</t>
  </si>
  <si>
    <t>Snake Error Bars 2018 Example</t>
  </si>
  <si>
    <t>12/04/2018 01:43:00 PM +0000</t>
  </si>
  <si>
    <t>12/04/2018 01:44:00 PM +0000</t>
  </si>
  <si>
    <t>https://data.wa.gov/resource/3mvq-959q.json</t>
  </si>
  <si>
    <t>jjte-ue6r</t>
  </si>
  <si>
    <t>12/19/2014 12:35:00 AM +0000</t>
  </si>
  <si>
    <t>https://data.wa.gov/d/3uf4-3kn2</t>
  </si>
  <si>
    <t>3uf4-3kn2</t>
  </si>
  <si>
    <t>OCIO IT Project Oversight Leadership Details</t>
  </si>
  <si>
    <t>Project oversight leadership details. See OCIO IT Project Oversight Summary (https://data.wa.gov/resource/k495-fmg2) for main project information.</t>
  </si>
  <si>
    <t>07/30/2014 08:07:00 PM +0000</t>
  </si>
  <si>
    <t>01/04/2016 09:51:00 PM +0000</t>
  </si>
  <si>
    <t>https://data.wa.gov/resource/3uf4-3kn2.json</t>
  </si>
  <si>
    <t>https://data.wa.gov/d/3vxk-ghwr</t>
  </si>
  <si>
    <t>3vxk-ghwr</t>
  </si>
  <si>
    <t>Criminal Justice</t>
  </si>
  <si>
    <t>06/21/2013 04:35:00 PM +0000</t>
  </si>
  <si>
    <t>06/21/2013 04:36:00 PM +0000</t>
  </si>
  <si>
    <t>https://data.wa.gov/resource/3vxk-ghwr.json</t>
  </si>
  <si>
    <t>kbzr-6x76</t>
  </si>
  <si>
    <t>12/05/2012 07:45:00 AM +0000</t>
  </si>
  <si>
    <t>https://data.wa.gov/d/42gf-p8gi</t>
  </si>
  <si>
    <t>42gf-p8gi</t>
  </si>
  <si>
    <t>2013 Construction Loans</t>
  </si>
  <si>
    <t>04/24/2013 09:39:00 PM +0000</t>
  </si>
  <si>
    <t>02/25/2014 07:45:00 PM +0000</t>
  </si>
  <si>
    <t>https://data.wa.gov/resource/42gf-p8gi.json</t>
  </si>
  <si>
    <t>7b3t-6m6i</t>
  </si>
  <si>
    <t>2012 Distribution of Age 10-17 Youth Population by Race/Ethnicity by County</t>
  </si>
  <si>
    <t>6jqh-vbab</t>
  </si>
  <si>
    <t>11/17/2015 04:03:00 AM +0000</t>
  </si>
  <si>
    <t>https://data.wa.gov/d/49tz-azfr</t>
  </si>
  <si>
    <t>49tz-azfr</t>
  </si>
  <si>
    <t>Juvenile Unemployment for 16-19 Year Olds in 2000-2013</t>
  </si>
  <si>
    <t>12/01/2015 05:03:00 AM +0000</t>
  </si>
  <si>
    <t>https://data.wa.gov/resource/49tz-azfr.json</t>
  </si>
  <si>
    <t>p6mz-hz4g</t>
  </si>
  <si>
    <t>10/31/2012 10:46:00 PM +0000</t>
  </si>
  <si>
    <t>https://data.wa.gov/d/4cuw-kixp</t>
  </si>
  <si>
    <t>4cuw-kixp</t>
  </si>
  <si>
    <t>Statewide Stream Miles Opened</t>
  </si>
  <si>
    <t>12/05/2012 07:47:00 AM +0000</t>
  </si>
  <si>
    <t>12/05/2012 07:56:00 AM +0000</t>
  </si>
  <si>
    <t>https://data.wa.gov/resource/4cuw-kixp.json</t>
  </si>
  <si>
    <t>https://data.wa.gov/d/4fgd-hjys</t>
  </si>
  <si>
    <t>4fgd-hjys</t>
  </si>
  <si>
    <t>Issuance of Various Purpose General Obligation Bonds FY 2000-2016[1] ($ millions)</t>
  </si>
  <si>
    <t>08/23/2016 10:19:00 PM +0000</t>
  </si>
  <si>
    <t>https://data.wa.gov/resource/4fgd-hjys.json</t>
  </si>
  <si>
    <t>cdyh-gdu9</t>
  </si>
  <si>
    <t>uz8j-59zc</t>
  </si>
  <si>
    <t>12/07/2012 12:38:00 PM +0000</t>
  </si>
  <si>
    <t>d29f-ixy9</t>
  </si>
  <si>
    <t>09/24/2012 09:36:00 PM +0000</t>
  </si>
  <si>
    <t>https://data.wa.gov/d/4j29-snvr</t>
  </si>
  <si>
    <t>4j29-snvr</t>
  </si>
  <si>
    <t>Office of Privacy and Data Protection - Activities</t>
  </si>
  <si>
    <t>Activity tracking records for the Office of Privacy and Data Protection</t>
  </si>
  <si>
    <t>06/08/2018 10:10:00 PM +0000</t>
  </si>
  <si>
    <t>02/08/2019 07:58:00 PM +0000</t>
  </si>
  <si>
    <t>privacy,open data,broadband</t>
  </si>
  <si>
    <t>CY2018</t>
  </si>
  <si>
    <t>https://data.wa.gov/resource/4j29-snvr.json</t>
  </si>
  <si>
    <t>https://privacy.wa.gov/performance</t>
  </si>
  <si>
    <t>Office of Privacy and Data Protection</t>
  </si>
  <si>
    <t>See RCW 43.105.369</t>
  </si>
  <si>
    <t>monthly</t>
  </si>
  <si>
    <t>Staff data entry</t>
  </si>
  <si>
    <t>Low</t>
  </si>
  <si>
    <t>https://data.wa.gov/d/4ksg-2y3k</t>
  </si>
  <si>
    <t>Funding By Project Type -- All -- 12212012</t>
  </si>
  <si>
    <t>11/13/2012 06:59:00 PM +0000</t>
  </si>
  <si>
    <t>https://data.wa.gov/resource/4ksg-2y3k.json</t>
  </si>
  <si>
    <t>qgrr-phnh</t>
  </si>
  <si>
    <t>01/04/2013 10:52:00 PM +0000</t>
  </si>
  <si>
    <t>brpd-b6zd</t>
  </si>
  <si>
    <t>06/06/2019 11:30:00 AM +0000</t>
  </si>
  <si>
    <t>lcb,renewal</t>
  </si>
  <si>
    <t>7d6t-nr6f</t>
  </si>
  <si>
    <t>12/25/2012 11:49:00 PM +0000</t>
  </si>
  <si>
    <t>https://data.wa.gov/d/4nz4-rwap</t>
  </si>
  <si>
    <t>4nz4-rwap</t>
  </si>
  <si>
    <t>Distribution of Youth Population for Washington State Reservations and Trust Lands</t>
  </si>
  <si>
    <t>11/29/2015 03:24:00 AM +0000</t>
  </si>
  <si>
    <t>https://data.wa.gov/resource/4nz4-rwap.json</t>
  </si>
  <si>
    <t>nptq-amvm</t>
  </si>
  <si>
    <t>01/06/2015 04:17:00 PM +0000</t>
  </si>
  <si>
    <t>6du3-3h9e</t>
  </si>
  <si>
    <t>06/14/2019 03:28:00 PM +0000</t>
  </si>
  <si>
    <t>https://data.wa.gov/d/4rfn-62je</t>
  </si>
  <si>
    <t>4rfn-62je</t>
  </si>
  <si>
    <t>WA-APCD Quality and Cost Summary Report: County Cost</t>
  </si>
  <si>
    <t>WA-APCD - Washington All-Payer Claims Database
The WA-APCD is the state’s most complete source of health care eligibility, medical claims, pharmacy claims, and dental claims insurance data. It contains claims from more than 50 data suppliers, spanning commercial, Medicaid, and Medicare managed care. The WA-APCD has historical claims data for five years (2013-2017), with ongoing refreshes scheduled quarterly. Workers' compensation data from the Washington Department of Labor &amp; Industries will be added in fall 2018.
Download the attachment for the data dictionary and more information about WA-APCD and the data.</t>
  </si>
  <si>
    <t>09/13/2018 06:29:00 PM +0000</t>
  </si>
  <si>
    <t>09/13/2018 06:30:00 PM +0000</t>
  </si>
  <si>
    <t>https://data.wa.gov/resource/4rfn-62je.json</t>
  </si>
  <si>
    <t>em55-bnns</t>
  </si>
  <si>
    <t>01/09/2015 08:24:00 PM +0000</t>
  </si>
  <si>
    <t>https://data.wa.gov/d/4u4g-7q4m</t>
  </si>
  <si>
    <t>4u4g-7q4m</t>
  </si>
  <si>
    <t>Prevention Data</t>
  </si>
  <si>
    <t>02/20/2014 09:00:00 PM +0000</t>
  </si>
  <si>
    <t>02/20/2014 09:18:00 PM +0000</t>
  </si>
  <si>
    <t>https://data.wa.gov/resource/4u4g-7q4m.json</t>
  </si>
  <si>
    <t>7nhy-iywd</t>
  </si>
  <si>
    <t>g5qx-dang</t>
  </si>
  <si>
    <t>12/05/2016 07:05:00 PM +0000</t>
  </si>
  <si>
    <t>ft5h-ftmv</t>
  </si>
  <si>
    <t>12/05/2012 06:40:00 AM +0000</t>
  </si>
  <si>
    <t>https://data.wa.gov/d/4vsw-f5uv</t>
  </si>
  <si>
    <t>4vsw-f5uv</t>
  </si>
  <si>
    <t>Seasonof Use Data</t>
  </si>
  <si>
    <t>05/03/2018 04:53:00 PM +0000</t>
  </si>
  <si>
    <t>https://data.wa.gov/resource/4vsw-f5uv.json</t>
  </si>
  <si>
    <t>m3jx-45hn</t>
  </si>
  <si>
    <t>12/07/2012 12:42:00 PM +0000</t>
  </si>
  <si>
    <t>https://data.wa.gov/d/533j-4nbp</t>
  </si>
  <si>
    <t>533j-4nbp</t>
  </si>
  <si>
    <t>2017 Greenhouse Gas Report Facility Data</t>
  </si>
  <si>
    <t>The map contains greenhouse gas (GHG) data reported to Ecology as of December 15, 2018. The reported emissions are preliminary and have not been fully verified by Ecology. This information is subject to change.
Certain large facilities and transportation fuel suppliers are required to report their greenhouse gas (GHG) emissions to Ecology beginning with the 2012 emissions year. Owners or operators of the following are required to report: 
• Facilities that emit at least 10,000 metric tons of carbon dioxide equivalent (CO2e) of greenhouse gases per year in Washington. 
• Suppliers of liquid motor vehicle fuel, special fuel, or aircraft fuel that supply products equivalent to at least 10,000 metric tons of carbon dioxide per year in Washington. These sources are not included on this map because they do not have a specific location.
This dataset does not include all of Washington’s emissions. See the Washington State Greenhouse Gas Emissions Inventory (https://ecology.wa.gov/Research-Data/Scientific-reports/Statewide-greenhouse-gas-inventory) for statewide emissions totals.
Emissions are in units of metric tons of carbon dioxide equivalents using AR4 global warming potentials as specified in WAC 173-441.</t>
  </si>
  <si>
    <t>12/12/2018 10:02:00 PM +0000</t>
  </si>
  <si>
    <t>12/13/2018 05:36:00 PM +0000</t>
  </si>
  <si>
    <t>https://data.wa.gov/resource/533j-4nbp.json</t>
  </si>
  <si>
    <t>https://ecology.wa.gov/Air-Climate/Climate-change/Carbon-reduction-targets/Facility-greenhouse-gas-reports</t>
  </si>
  <si>
    <t>https://data.wa.gov/d/53s6-stmf</t>
  </si>
  <si>
    <t>53s6-stmf</t>
  </si>
  <si>
    <t>CAFI R1 And R2 Summary V2</t>
  </si>
  <si>
    <t>Connect America Fund sites for round 1 and 2 by CenturyLink</t>
  </si>
  <si>
    <t>12/09/2013 10:23:00 PM +0000</t>
  </si>
  <si>
    <t>01/27/2015 11:53:00 PM +0000</t>
  </si>
  <si>
    <t>broadband,connect america fund</t>
  </si>
  <si>
    <t>https://data.wa.gov/resource/53s6-stmf.json</t>
  </si>
  <si>
    <t>jtcv-ghrn</t>
  </si>
  <si>
    <t>04/29/2019 05:27:00 PM +0000</t>
  </si>
  <si>
    <t>https://data.wa.gov/d/55hd-c2d5</t>
  </si>
  <si>
    <t>2016 Greenhouse Gas Report- Data</t>
  </si>
  <si>
    <t>https://data.wa.gov/resource/55hd-c2d5.json</t>
  </si>
  <si>
    <t>aebg-3ycn</t>
  </si>
  <si>
    <t>11/17/2015 04:18:00 AM +0000</t>
  </si>
  <si>
    <t>https://data.wa.gov/d/5anj-6bnk</t>
  </si>
  <si>
    <t>5anj-6bnk</t>
  </si>
  <si>
    <t>Joseph Creek Summer Steelhead -- 1112015</t>
  </si>
  <si>
    <t>01/12/2015 04:48:00 AM +0000</t>
  </si>
  <si>
    <t>https://data.wa.gov/resource/5anj-6bnk.json</t>
  </si>
  <si>
    <t>f6st-whvb</t>
  </si>
  <si>
    <t>Summer Low Flow Trend Indicator results, statewide, updated through Oct 2017. _x000D_
_x000D_
This information is updated annually with an additional year of flow data. These results are provided to the Puget Sound Partnership for their Vital Signs (http://www.psp.wa.gov/vitalsigns/summer_stream_flows.php) and to the Governor's Salmon Recovery Office for the "State of Salmon in Watersheds" report (http://stateofsalmon.wa.gov/statewide/indicators/water-quantity). _x000D_
_x000D_
The attached document "WR Indicator Outcomes Memo - 10-24-10.pdf" describes the methodology for developing these indicators. _x000D_
_x000D_
The attached document "Low Flow Indicator Metadata.pdf" describes the contents of each column. _x000D_
_x000D_
Dept. of Ecology home page: http://www.ecy.wa.gov/ _x000D_
_x000D_
Disclaimer: _x000D_
Information provided by Ecology on this Web site is accurate to the best of Ecology's knowledge and is subject to change on a regular basis, without notice. Ecology cannot and does not warrant that the information on this Web site is absolutely current, although every effort is made to ensure that it is kept as current as possible. Ecology cannot and does not warrant the accuracy of these documents beyond the source documents, although every attempt is made to work from authoritative sources. Links to related sites are provided as a courtesy, but Ecology is not responsible for their availability, content or policies.</t>
  </si>
  <si>
    <t>07/17/2018 08:27:00 PM +0000</t>
  </si>
  <si>
    <t>The Washington legislature has established a comprehensive system of corrections for convicted law violators within the state of Washington to accomplish a primary objective of ensuring public safety. The system is designed and managed to provide the maximum feasible safety for the persons and property of the general public, the staff, and the inmates (RCW 72.09.010).</t>
  </si>
  <si>
    <t>t6qr-f2pq</t>
  </si>
  <si>
    <t>PWS SRC Information for Drought Planning Maps</t>
  </si>
  <si>
    <t>11/20/2015 09:31:00 PM +0000</t>
  </si>
  <si>
    <t>drought,well depth,source capacity</t>
  </si>
  <si>
    <t>x62c-cuxv</t>
  </si>
  <si>
    <t>qgtz-buis</t>
  </si>
  <si>
    <t>Broadband availability at Community Anchor Institutions, as collected by the Washington State Broadband Office for the State Broadband Initiative.</t>
  </si>
  <si>
    <t>01/27/2015 11:22:00 PM +0000</t>
  </si>
  <si>
    <t>broadband,community anchor</t>
  </si>
  <si>
    <t>To search the National Broadband Map for Community Anchor Institutions near you see http://www.broadbandmap.gov/community-anchor-institutions</t>
  </si>
  <si>
    <t xml:space="preserve">For national broadband data see http://broadbandmap.gov </t>
  </si>
  <si>
    <t>This data was last updated by the state broadband office in Fall 2014.</t>
  </si>
  <si>
    <t>http://broadband.wa.gov</t>
  </si>
  <si>
    <t>dz4g-nx7j</t>
  </si>
  <si>
    <t>10/31/2012 06:09:00 PM +0000</t>
  </si>
  <si>
    <t>yizh-eh8b</t>
  </si>
  <si>
    <t>06/15/2017 04:01:00 PM +0000</t>
  </si>
  <si>
    <t>data sharing agreements,privacy</t>
  </si>
  <si>
    <t>FY 2017-18</t>
  </si>
  <si>
    <t>n23p-bjc7</t>
  </si>
  <si>
    <t>Certain large facilities and transportation fuel suppliers are required to report their greenhouse gas (GHG) emissions to Ecology beginning with the 2012 emissions year. Owners or operators of the following are required to report: • Facilities that emit at least 10,000 metric tons of carbon dioxide equivalent (CO2e) of greenhouse gases per year in Washington. • Suppliers of liquid motor vehicle fuel, special fuel, or aircraft fuel that supply products equivalent to at least 10,000 metric tons of carbon dioxide per year in Washington. This dataset contains data reported to Ecology as of December 15, 2018. The reported emissions are preliminary and have not been fully verified by Ecology. This information is subject to change. Sources are grouped by sectors. Most sectors focus on each facility’s onsite emissions. The transportation fuel supplier sector describes emissions associated with the complete combustion or oxidation of fuels supplied by transportation fuel suppliers under the Washington Department of Licensing Fuel Tax Program. This dataset does not include all of Washington’s emissions. See the Washington State Greenhouse Gas Emissions Inventory (https://ecology.wa.gov/Research-Data/Scientific-reports/Statewide-greenhouse-gas-inventory) for statewide emissions totals.</t>
  </si>
  <si>
    <t>12/13/2018 08:36:00 PM +0000</t>
  </si>
  <si>
    <t>v9m9-s84m</t>
  </si>
  <si>
    <t>04/22/2019 11:24:00 PM +0000</t>
  </si>
  <si>
    <t>p599-dzzm</t>
  </si>
  <si>
    <t>Washington State's community anchor institutions for Broadband and digital inclusion</t>
  </si>
  <si>
    <t>05/08/2013 07:24:00 PM +0000</t>
  </si>
  <si>
    <t>broadband,community,inclusion,digital literacy</t>
  </si>
  <si>
    <t>http://wabroadbandmapping.org</t>
  </si>
  <si>
    <t>https://data.wa.gov/d/5fzm-fmfm</t>
  </si>
  <si>
    <t>5fzm-fmfm</t>
  </si>
  <si>
    <t>Distribution of Youth Population (Age 0-17) by Rave/Ethnicity Washington State and National Comparison for 2012</t>
  </si>
  <si>
    <t>11/29/2015 01:59:00 AM +0000</t>
  </si>
  <si>
    <t>https://data.wa.gov/resource/5fzm-fmfm.json</t>
  </si>
  <si>
    <t>nazy-rbnv</t>
  </si>
  <si>
    <t>01/28/2014 10:29:00 PM +0000</t>
  </si>
  <si>
    <t>https://data.wa.gov/d/5mqg-cdic</t>
  </si>
  <si>
    <t>5mqg-cdic</t>
  </si>
  <si>
    <t>Regional HGMP Standards</t>
  </si>
  <si>
    <t>11/08/2018 06:28:00 PM +0000</t>
  </si>
  <si>
    <t>11/08/2018 06:30:00 PM +0000</t>
  </si>
  <si>
    <t>https://data.wa.gov/resource/5mqg-cdic.json</t>
  </si>
  <si>
    <t>https://data.wa.gov/d/5my5-gbc9</t>
  </si>
  <si>
    <t>5my5-gbc9</t>
  </si>
  <si>
    <t>DEL Office Locations</t>
  </si>
  <si>
    <t>The DEL Office Locations data set is comprised of the DEL office locations at the point in time the data is extracted.  Below is a description of the data elements for the data set.</t>
  </si>
  <si>
    <t>05/15/2013 06:27:00 PM +0000</t>
  </si>
  <si>
    <t>06/05/2019 11:01:00 PM +0000</t>
  </si>
  <si>
    <t>del,early learning</t>
  </si>
  <si>
    <t>https://data.wa.gov/resource/5my5-gbc9.json</t>
  </si>
  <si>
    <t>yjpi-2jge</t>
  </si>
  <si>
    <t>09/02/2016 10:08:00 PM +0000</t>
  </si>
  <si>
    <t>9f5q-vk4q</t>
  </si>
  <si>
    <t>OCIO policy 187 requires agencies to adopt open data plans annually. This table identifies the plans received by OCIO.</t>
  </si>
  <si>
    <t>03/12/2019 08:56:00 PM +0000</t>
  </si>
  <si>
    <t>governance,compliance</t>
  </si>
  <si>
    <t>https://data.wa.gov/d/5rh9-2kbv</t>
  </si>
  <si>
    <t>5rh9-2kbv</t>
  </si>
  <si>
    <t>2016 Greenhouse Gas Report Facility Data</t>
  </si>
  <si>
    <t>03/15/2018 04:39:00 PM +0000</t>
  </si>
  <si>
    <t>https://data.wa.gov/resource/5rh9-2kbv.json</t>
  </si>
  <si>
    <t>https://data.wa.gov/d/5sqj-8rp7</t>
  </si>
  <si>
    <t>5sqj-8rp7</t>
  </si>
  <si>
    <t>Western Washington Hydrology Model (WWHM)</t>
  </si>
  <si>
    <t>This dataset includes versions of the WWHM as they are released, including installation files and descriptions of changes along with dates and version numbers.</t>
  </si>
  <si>
    <t>10/09/2015 06:52:00 PM +0000</t>
  </si>
  <si>
    <t>11/21/2018 07:56:00 PM +0000</t>
  </si>
  <si>
    <t>ecology,wwhm,western washington hydrology model,ms4,hydrology,model</t>
  </si>
  <si>
    <t>https://data.wa.gov/resource/5sqj-8rp7.json</t>
  </si>
  <si>
    <t>kp8e-e2fz</t>
  </si>
  <si>
    <t>ed66-842c</t>
  </si>
  <si>
    <t>PWS SRC's with a well depth of less than 50ft and source capacity of less than 20 gal/min.</t>
  </si>
  <si>
    <t>11/20/2015 10:02:00 PM +0000</t>
  </si>
  <si>
    <t>kvxf-jj4x</t>
  </si>
  <si>
    <t>10/21/2012 08:38:00 PM +0000</t>
  </si>
  <si>
    <t>https://data.wa.gov/d/5w9w-ahnj</t>
  </si>
  <si>
    <t>5w9w-ahnj</t>
  </si>
  <si>
    <t>Statewide Project Totals</t>
  </si>
  <si>
    <t>12/22/2014 07:18:00 PM +0000</t>
  </si>
  <si>
    <t>01/02/2015 11:58:00 PM +0000</t>
  </si>
  <si>
    <t>https://data.wa.gov/resource/5w9w-ahnj.json</t>
  </si>
  <si>
    <t>https://data.wa.gov/d/5xhw-w7q7</t>
  </si>
  <si>
    <t>5xhw-w7q7</t>
  </si>
  <si>
    <t>03/19/2018 09:31:00 PM +0000</t>
  </si>
  <si>
    <t>03/20/2018 12:48:00 AM +0000</t>
  </si>
  <si>
    <t>https://data.wa.gov/resource/5xhw-w7q7.json</t>
  </si>
  <si>
    <t>pqva-awv7</t>
  </si>
  <si>
    <t>Records requests received by Washington Technology Solutions (WaTech)</t>
  </si>
  <si>
    <t>10/16/2017 03:59:00 PM +0000</t>
  </si>
  <si>
    <t>pra,public records,foia</t>
  </si>
  <si>
    <t>2011-2016</t>
  </si>
  <si>
    <t>https://data.wa.gov/d/6698-gep7</t>
  </si>
  <si>
    <t>6698-gep7</t>
  </si>
  <si>
    <t>WHM UC Random Sample 2012: X DensioBank</t>
  </si>
  <si>
    <t>The Watershed Health Monitoring (WHM) program sampled randomly selected streams in the Upper Columbia Status and Trends Region during 2012. We used a Generalized Random Tesselation Stratified (GRTS) stream survey.</t>
  </si>
  <si>
    <t>05/19/2014 03:04:00 PM +0000</t>
  </si>
  <si>
    <t>canopy cover,upper columbia,grts</t>
  </si>
  <si>
    <t>https://data.wa.gov/resource/6698-gep7.json</t>
  </si>
  <si>
    <t>X DensioBank is the mean densiometer reading (%) from canopy cover measurements taken at the bankfull margin: see https://fortress.wa.gov/ecy/publications/SummaryPages/1303033.html</t>
  </si>
  <si>
    <t>https://data.wa.gov/d/66z5-f756</t>
  </si>
  <si>
    <t>66z5-f756</t>
  </si>
  <si>
    <t>WHM UC Random Sample 2012: ResPoolArea100</t>
  </si>
  <si>
    <t>The Watershed Health Monitroring (WHM) program sampled randomly selected streams in the Upper Columbia Status and Trends Region during 2012. We used Generalized Random Tesselation Stratefied (GRTS) stream survey.</t>
  </si>
  <si>
    <t>05/19/2014 06:23:00 PM +0000</t>
  </si>
  <si>
    <t>residual pools,upper columbia,grts</t>
  </si>
  <si>
    <t>https://data.wa.gov/resource/66z5-f756.json</t>
  </si>
  <si>
    <t>Residual Pool vertical profile area =, normalized to 100 meters of stream length see https://fortress.wa.gov/ecy/publications/SummaryPages/1303033.html</t>
  </si>
  <si>
    <t>https://data.wa.gov/d/66za-bpc8</t>
  </si>
  <si>
    <t>66za-bpc8</t>
  </si>
  <si>
    <t>WHM UC Random Sample 2012: PCT SandFines</t>
  </si>
  <si>
    <t>The Watershed Health Monitoring (WHM) program sampled randomly selected streams in the Upper Columbia Status and Trends Region during 2012. We used a Generalized Random Tessellation Stratified (GRTS) stream survey.</t>
  </si>
  <si>
    <t>05/16/2014 11:07:00 PM +0000</t>
  </si>
  <si>
    <t>sedimentation,upper columbia,grts</t>
  </si>
  <si>
    <t>https://data.wa.gov/resource/66za-bpc8.json</t>
  </si>
  <si>
    <t>See p.127 of Metric Dictionary:https://fortress.wa.gov/ecy/publications/SummaryPages/1303033.html</t>
  </si>
  <si>
    <t>https://data.wa.gov/d/67wg-fta2</t>
  </si>
  <si>
    <t>67wg-fta2</t>
  </si>
  <si>
    <t>National Ground-Water Monitoring Network</t>
  </si>
  <si>
    <t>09/17/2018 10:55:00 PM +0000</t>
  </si>
  <si>
    <t>09/17/2018 10:56:00 PM +0000</t>
  </si>
  <si>
    <t>https://data.wa.gov/resource/67wg-fta2.json</t>
  </si>
  <si>
    <t>exhz-3e3b</t>
  </si>
  <si>
    <t>https://data.wa.gov/d/68n8-d9vt</t>
  </si>
  <si>
    <t>68n8-d9vt</t>
  </si>
  <si>
    <t>Trends in Youth Population by Age Group and Gender (2000 &amp; 2012)</t>
  </si>
  <si>
    <t>11/13/2015 08:47:00 PM +0000</t>
  </si>
  <si>
    <t>https://data.wa.gov/resource/68n8-d9vt.json</t>
  </si>
  <si>
    <t>dybp-n2zw</t>
  </si>
  <si>
    <t>07/29/2016 08:49:00 PM +0000</t>
  </si>
  <si>
    <t>https://data.wa.gov/d/6bg4-u46g</t>
  </si>
  <si>
    <t>6bg4-u46g</t>
  </si>
  <si>
    <t>Distribution of American Indian Youth Population for Washington State Reservations and Trust Lands in 2010</t>
  </si>
  <si>
    <t>11/29/2015 03:48:00 AM +0000</t>
  </si>
  <si>
    <t>https://data.wa.gov/resource/6bg4-u46g.json</t>
  </si>
  <si>
    <t>https://data.wa.gov/d/6bpk-s36s</t>
  </si>
  <si>
    <t>6bpk-s36s</t>
  </si>
  <si>
    <t>Messages</t>
  </si>
  <si>
    <t>Messages to be displayed on the data.wa.gov web page. This is one of several datasets used to configure the appearance of the site.</t>
  </si>
  <si>
    <t>05/20/2016 10:58:00 PM +0000</t>
  </si>
  <si>
    <t>05/20/2016 10:59:00 PM +0000</t>
  </si>
  <si>
    <t>administration</t>
  </si>
  <si>
    <t>https://data.wa.gov/resource/6bpk-s36s.json</t>
  </si>
  <si>
    <t>xzh7-tr9e</t>
  </si>
  <si>
    <t>01/30/2015 05:02:00 PM +0000</t>
  </si>
  <si>
    <t>https://data.wa.gov/d/6du3-3h9e</t>
  </si>
  <si>
    <t>CPA Search</t>
  </si>
  <si>
    <t>Disclaimer: In the interest of transparency, the Board has made a copy of the selected portions of the database available through this website. Although this information is updated nightly, the information found through this service is not guaranteed to be accurate or timely._x000D_
_x000D_
The Board does not guarantee the use of this information for any purpose and as such, the information obtained from this database should not be considered an official endorsement of any individual or firm._x000D_
_x000D_
To inquire about any disciplinary actions taken against an individual or firm, please contact enforcement at (360) 664-9266. For all other inquiries, please contact customer service at (360) 753-2586.</t>
  </si>
  <si>
    <t>10/12/2017 06:26:00 PM +0000</t>
  </si>
  <si>
    <t>cpa,accountant,license,licensing,certificate,accountancy,business</t>
  </si>
  <si>
    <t>CY2017</t>
  </si>
  <si>
    <t>https://data.wa.gov/resource/6du3-3h9e.json</t>
  </si>
  <si>
    <t>e4he-66p9</t>
  </si>
  <si>
    <t>11/17/2015 03:47:00 AM +0000</t>
  </si>
  <si>
    <t>u94v-9e5z</t>
  </si>
  <si>
    <t>OFM Measure 1289</t>
  </si>
  <si>
    <t>10/15/2013 05:55:00 PM +0000</t>
  </si>
  <si>
    <t>5tuz-ukx9</t>
  </si>
  <si>
    <t>https://data.wa.gov/d/6fex-3r7d</t>
  </si>
  <si>
    <t>6fex-3r7d</t>
  </si>
  <si>
    <t>WDFW-Fish Plants</t>
  </si>
  <si>
    <t>05/14/2019 11:00:00 PM +0000</t>
  </si>
  <si>
    <t>05/16/2019 03:17:00 PM +0000</t>
  </si>
  <si>
    <t>https://data.wa.gov/resource/6fex-3r7d.json</t>
  </si>
  <si>
    <t>https://data.wa.gov/d/6fpy-npmv</t>
  </si>
  <si>
    <t>6fpy-npmv</t>
  </si>
  <si>
    <t>FY17-18 IT Spend By Functional Group</t>
  </si>
  <si>
    <t>Summary level information of statewide IT expenditures by government functional group. Data broken down by IT acquisitions, IT maintenance and operations, and data processing services between agencies.</t>
  </si>
  <si>
    <t>02/12/2018 08:11:00 PM +0000</t>
  </si>
  <si>
    <t>02/12/2018 08:13:00 PM +0000</t>
  </si>
  <si>
    <t>https://data.wa.gov/resource/6fpy-npmv.json</t>
  </si>
  <si>
    <t>https://data.wa.gov/d/6grp-8ghq</t>
  </si>
  <si>
    <t>6grp-8ghq</t>
  </si>
  <si>
    <t>DNR Project Codes for Financial Reporting</t>
  </si>
  <si>
    <t>AFRS project codes used by DNR for financial accounting/reporting purposes. 
DNR = WA Dept of Natural Resources
AFRS = WA State Agency Financial Reporting System.</t>
  </si>
  <si>
    <t>04/05/2019 04:24:00 PM +0000</t>
  </si>
  <si>
    <t>06/17/2019 04:18:00 AM +0000</t>
  </si>
  <si>
    <t>01/01/1989 to date</t>
  </si>
  <si>
    <t>https://data.wa.gov/resource/6grp-8ghq.json</t>
  </si>
  <si>
    <t>https://data.wa.gov/d/6jqh-vbab</t>
  </si>
  <si>
    <t>2012 Youth Population by Age and DSHS Regions (Region 2)</t>
  </si>
  <si>
    <t>11/17/2015 04:02:00 AM +0000</t>
  </si>
  <si>
    <t>https://data.wa.gov/resource/6jqh-vbab.json</t>
  </si>
  <si>
    <t>8zb8-xay2</t>
  </si>
  <si>
    <t>01/27/2015 12:02:00 AM +0000</t>
  </si>
  <si>
    <t>https://data.wa.gov/d/6shk-43vb</t>
  </si>
  <si>
    <t>6shk-43vb</t>
  </si>
  <si>
    <t>SCoRE Hatcheries</t>
  </si>
  <si>
    <t>WDFW fish rearing facilities</t>
  </si>
  <si>
    <t>04/24/2012 09:51:00 PM +0000</t>
  </si>
  <si>
    <t>04/24/2012 09:57:00 PM +0000</t>
  </si>
  <si>
    <t>score,salmon,hatcheries</t>
  </si>
  <si>
    <t>https://data.wa.gov/resource/6shk-43vb.json</t>
  </si>
  <si>
    <t>jan4-np6f</t>
  </si>
  <si>
    <t>12/28/2017 05:03:00 PM +0000</t>
  </si>
  <si>
    <t>boiler,facility</t>
  </si>
  <si>
    <t>mku9-svej</t>
  </si>
  <si>
    <t>10/30/2012 05:37:00 PM +0000</t>
  </si>
  <si>
    <t>https://data.wa.gov/d/72vk-wi6f</t>
  </si>
  <si>
    <t>72vk-wi6f</t>
  </si>
  <si>
    <t>Steelhead Estimates 2012 Final</t>
  </si>
  <si>
    <t>Sport harvest of steelhead from Washington waters, by water, month, and mark type.</t>
  </si>
  <si>
    <t>12/16/2014 06:21:00 PM +0000</t>
  </si>
  <si>
    <t>steelhead sport harvest 2012</t>
  </si>
  <si>
    <t>https://data.wa.gov/resource/72vk-wi6f.json</t>
  </si>
  <si>
    <t>vbq7-qew5</t>
  </si>
  <si>
    <t>dp28-gvpc</t>
  </si>
  <si>
    <t>12/04/2012 09:25:00 PM +0000</t>
  </si>
  <si>
    <t>https://data.wa.gov/d/77yy-pvas</t>
  </si>
  <si>
    <t>77yy-pvas</t>
  </si>
  <si>
    <t>Clean Air Rule: Formal Public Comments</t>
  </si>
  <si>
    <t>Comments on the rule that will be submitted in the official rulemaking documents.</t>
  </si>
  <si>
    <t>05/24/2016 10:10:00 PM +0000</t>
  </si>
  <si>
    <t>07/24/2016 02:45:00 PM +0000</t>
  </si>
  <si>
    <t>carbon pollution,clean air rule,greenhouse gases</t>
  </si>
  <si>
    <t>https://data.wa.gov/resource/77yy-pvas.json</t>
  </si>
  <si>
    <t>https://data.wa.gov/d/79vd-sdqn</t>
  </si>
  <si>
    <t>79vd-sdqn</t>
  </si>
  <si>
    <t>Job Sustainment</t>
  </si>
  <si>
    <t>Jobs sustained from the expendatures or loans from the Public Works Board from 2000 to present, just using the main three programs</t>
  </si>
  <si>
    <t>03/11/2014 08:47:00 PM +0000</t>
  </si>
  <si>
    <t>03/12/2014 08:45:00 PM +0000</t>
  </si>
  <si>
    <t>jobs</t>
  </si>
  <si>
    <t>https://data.wa.gov/resource/79vd-sdqn.json</t>
  </si>
  <si>
    <t>sufm-u7rz</t>
  </si>
  <si>
    <t>This dataset combines multiple extracts from the state's Open Checkbook, provided at fiscal.wa.gov</t>
  </si>
  <si>
    <t>09/28/2015 10:52:00 PM +0000</t>
  </si>
  <si>
    <t>fiscal,spending,expenditures,checkbook</t>
  </si>
  <si>
    <t>Data definitions available here:  http://fiscal.wa.gov/ObjectSubObjectDefinitions.pdf</t>
  </si>
  <si>
    <t>http://fiscal.wa.gov/CheckbookExtracts.aspx</t>
  </si>
  <si>
    <t>https://data.wa.gov/d/7cc2-us6z</t>
  </si>
  <si>
    <t>7cc2-us6z</t>
  </si>
  <si>
    <t>2012 Minority Youth Population (Ages 0-17) by County and Percentage of Population</t>
  </si>
  <si>
    <t>11/17/2015 04:53:00 AM +0000</t>
  </si>
  <si>
    <t>11/17/2015 04:54:00 AM +0000</t>
  </si>
  <si>
    <t>https://data.wa.gov/resource/7cc2-us6z.json</t>
  </si>
  <si>
    <t>https://data.wa.gov/d/7d6t-nr6f</t>
  </si>
  <si>
    <t>Funding By Category -- All -- 12212012</t>
  </si>
  <si>
    <t>11/13/2012 05:54:00 PM +0000</t>
  </si>
  <si>
    <t>https://data.wa.gov/resource/7d6t-nr6f.json</t>
  </si>
  <si>
    <t>wwcg-4ght</t>
  </si>
  <si>
    <t>08/11/2015 05:24:00 PM +0000</t>
  </si>
  <si>
    <t>https://data.wa.gov/d/7huf-xkdf</t>
  </si>
  <si>
    <t>7huf-xkdf</t>
  </si>
  <si>
    <t>Total Funding By Source2</t>
  </si>
  <si>
    <t>10/29/2012 04:35:00 PM +0000</t>
  </si>
  <si>
    <t>10/29/2012 04:53:00 PM +0000</t>
  </si>
  <si>
    <t>https://data.wa.gov/resource/7huf-xkdf.json</t>
  </si>
  <si>
    <t>https://data.wa.gov/d/7ipt-eqqd</t>
  </si>
  <si>
    <t>7ipt-eqqd</t>
  </si>
  <si>
    <t>SC Fields Summary Statementof Apprentice- Journeyman Participation - OHNO Construction</t>
  </si>
  <si>
    <t>Shorecrest Athletic Fields Apprentice Records - Ohno Construction</t>
  </si>
  <si>
    <t>05/17/2016 03:50:00 PM +0000</t>
  </si>
  <si>
    <t>shorecrest,ohno,shoreline school district</t>
  </si>
  <si>
    <t>https://data.wa.gov/resource/7ipt-eqqd.json</t>
  </si>
  <si>
    <t>a</t>
  </si>
  <si>
    <t>https://data.wa.gov/d/7rnp-jezr</t>
  </si>
  <si>
    <t>7rnp-jezr</t>
  </si>
  <si>
    <t>Unpivoted Totals-3</t>
  </si>
  <si>
    <t>07/07/2015 06:51:00 PM +0000</t>
  </si>
  <si>
    <t>https://data.wa.gov/resource/7rnp-jezr.json</t>
  </si>
  <si>
    <t>6pka-uzk5</t>
  </si>
  <si>
    <t>nagk-swkp</t>
  </si>
  <si>
    <t>10/31/2012 01:29:00 PM +0000</t>
  </si>
  <si>
    <t>https://data.wa.gov/d/7w3j-buav</t>
  </si>
  <si>
    <t>7w3j-buav</t>
  </si>
  <si>
    <t>Age 15-17 Adolescent Pregnancies by County</t>
  </si>
  <si>
    <t>12/04/2015 09:13:00 PM +0000</t>
  </si>
  <si>
    <t>https://data.wa.gov/resource/7w3j-buav.json</t>
  </si>
  <si>
    <t>s6ki-nwiy</t>
  </si>
  <si>
    <t>02/05/2014 07:56:00 PM +0000</t>
  </si>
  <si>
    <t>https://data.wa.gov/d/84zm-uiiq</t>
  </si>
  <si>
    <t>84zm-uiiq</t>
  </si>
  <si>
    <t>Low Flow Data Set Socrata Demo</t>
  </si>
  <si>
    <t>09/30/2014 05:57:00 PM +0000</t>
  </si>
  <si>
    <t>09/30/2014 05:58:00 PM +0000</t>
  </si>
  <si>
    <t>https://data.wa.gov/resource/84zm-uiiq.json</t>
  </si>
  <si>
    <t>https://data.wa.gov/d/8d7d-8in5</t>
  </si>
  <si>
    <t>8d7d-8in5</t>
  </si>
  <si>
    <t>WDFW-Hatchery Programs</t>
  </si>
  <si>
    <t>A list of hatchery programs presented in the Salmon Conservation Reporting Engine (SCoRE)</t>
  </si>
  <si>
    <t>07/29/2013 09:58:00 PM +0000</t>
  </si>
  <si>
    <t>06/15/2019 08:05:00 AM +0000</t>
  </si>
  <si>
    <t>https://data.wa.gov/resource/8d7d-8in5.json</t>
  </si>
  <si>
    <t>mcr6-ujqw</t>
  </si>
  <si>
    <t>Apprenticeship Registration and Training System Data</t>
  </si>
  <si>
    <t>06/03/2019 03:32:00 PM +0000</t>
  </si>
  <si>
    <t>apprentice,apprenticeship</t>
  </si>
  <si>
    <t>txra-bsgd</t>
  </si>
  <si>
    <t>Test Data Set</t>
  </si>
  <si>
    <t>05/30/2014 07:03:00 PM +0000</t>
  </si>
  <si>
    <t>https://data.wa.gov/d/8mdj-raze</t>
  </si>
  <si>
    <t>8mdj-raze</t>
  </si>
  <si>
    <t>March 2014 FMU Monthly Report WQ EX data</t>
  </si>
  <si>
    <t>05/20/2014 10:31:00 PM +0000</t>
  </si>
  <si>
    <t>11/05/2014 10:26:00 PM +0000</t>
  </si>
  <si>
    <t>https://data.wa.gov/resource/8mdj-raze.json</t>
  </si>
  <si>
    <t>https://data.wa.gov/d/8rku-jvmg</t>
  </si>
  <si>
    <t>Final Harvest -- ESA Compliance 01042013</t>
  </si>
  <si>
    <t>12/07/2012 11:30:00 AM +0000</t>
  </si>
  <si>
    <t>https://data.wa.gov/resource/8rku-jvmg.json</t>
  </si>
  <si>
    <t>https://data.wa.gov/d/8s7j-qvw7</t>
  </si>
  <si>
    <t>8s7j-qvw7</t>
  </si>
  <si>
    <t>Per Capita Recycled data</t>
  </si>
  <si>
    <t>06/22/2015 06:38:00 PM +0000</t>
  </si>
  <si>
    <t>06/22/2015 08:09:00 PM +0000</t>
  </si>
  <si>
    <t>https://data.wa.gov/resource/8s7j-qvw7.json</t>
  </si>
  <si>
    <t>https://data.wa.gov/d/8sap-vzbp</t>
  </si>
  <si>
    <t>8sap-vzbp</t>
  </si>
  <si>
    <t>Broadband Adoption and Computer Use by year, state, demographic characteristics</t>
  </si>
  <si>
    <t>This dataset is imported from the US Department of Commerce, National Telecommunications and Information Administration (NTIA) and its "Data Explorer" site.  The underlying data comes from the US Census
1. dataset: Specifies the month and year of the survey as a string, in "Mon YYYY" format. The CPS is a monthly survey, and NTIA periodically sponsors Supplements to that survey.
2. variable: Contains the standardized name of the variable being measured. NTIA identified the availability of similar data across Supplements, and assigned variable names to ease time-series comparisons.
3. description: Provides a concise description of the variable.
4. universe: Specifies the variable representing the universe of persons or households included in the variable's statistics. The specified variable is always included in the file. The only variables lacking universes are isPerson and isHouseholder, as they are themselves the broadest universes measured in the CPS.
5. A large number of *Prop, *PropSE, *Count, and *CountSE columns comprise the remainder of the columns. For each demographic being measured (see below), four statistics are produced, including the estimated proportion of the group for which the variable is true (*Prop), the standard error of that proportion (*PropSE), the estimated number of persons or households in that group for which the variable is true (*Count), and the standard error of that count (*CountSE).
DEMOGRAPHIC CATEGORIES
1. us: The usProp, usPropSE, usCount, and usCountSE columns contain statistics about all persons and households in the universe (which represents the population of the fifty states and the District and Columbia). For example, to see how the prevelance of Internet use by Americans has changed over time, look at the usProp column for each survey's internetUser variable.
2. age: The age category is divided into five ranges: ages 3-14, 15-24, 25-44, 45-64, and 65+. The CPS only includes data on Americans ages 3 and older. Also note that household reference persons must be at ...</t>
  </si>
  <si>
    <t>10/19/2017 08:51:00 PM +0000</t>
  </si>
  <si>
    <t>04/10/2019 09:48:00 PM +0000</t>
  </si>
  <si>
    <t>broadband,census,adoption,ntia</t>
  </si>
  <si>
    <t>1998-2017</t>
  </si>
  <si>
    <t>https://data.wa.gov/resource/8sap-vzbp.json</t>
  </si>
  <si>
    <t>https://www.ntia.doc.gov/data/digital-nation-data-explorer#sel=internetUser&amp;demo=&amp;pc=prop&amp;disp=both</t>
  </si>
  <si>
    <t>https://data.wa.gov/d/8y5c-ekcc</t>
  </si>
  <si>
    <t>8y5c-ekcc</t>
  </si>
  <si>
    <t>Prescription Monitoring Program (PMP) Public Use Data</t>
  </si>
  <si>
    <t>06/14/2019 07:23:00 PM +0000</t>
  </si>
  <si>
    <t>06/15/2019 03:12:00 PM +0000</t>
  </si>
  <si>
    <t>https://data.wa.gov/resource/8y5c-ekcc.json</t>
  </si>
  <si>
    <t>https://data.wa.gov/d/8zb8-xay2</t>
  </si>
  <si>
    <t>Upper Columbia -- 1262015</t>
  </si>
  <si>
    <t>01/13/2015 08:39:00 PM +0000</t>
  </si>
  <si>
    <t>https://data.wa.gov/resource/8zb8-xay2.json</t>
  </si>
  <si>
    <t>rz4q-x2ug</t>
  </si>
  <si>
    <t>06/23/2015 05:07:00 PM +0000</t>
  </si>
  <si>
    <t>mi7n-fk3q</t>
  </si>
  <si>
    <t>02/08/2013 08:53:00 PM +0000</t>
  </si>
  <si>
    <t>water rights,water use,ecology</t>
  </si>
  <si>
    <t>sf64-aecy</t>
  </si>
  <si>
    <t>10/19/2012 07:02:00 PM +0000</t>
  </si>
  <si>
    <t>https://data.wa.gov/d/985a-f68u</t>
  </si>
  <si>
    <t>EM Statewide Web</t>
  </si>
  <si>
    <t>03/30/2015 02:38:00 AM +0000</t>
  </si>
  <si>
    <t>https://data.wa.gov/resource/985a-f68u.json</t>
  </si>
  <si>
    <t>https://data.wa.gov/d/9c8d-fgzh</t>
  </si>
  <si>
    <t>9c8d-fgzh</t>
  </si>
  <si>
    <t>2016 Bond Cap Activity 2000 To 2016</t>
  </si>
  <si>
    <t>This data set provides information on individual allocations from the State of Washington’s bond cap authority.  Data is provided for the years 2000-2015 and the primary bond cap category for each award is shown as well as the principal user and entity to which the bond was issued.  For example, bond cap may be issued to the Washington State Housing Finance Commission but be used by a housing developer constructing and affordable housing development.  For each record, the issuance award and issued amount is also indicated.  In some cases, the amount issued is less than the award. Occasionally the project that was awarded bond cap authority does not proceed and in these cases there is no issuance amount.  The data of issuance is also provided where applicable.  When allocations are made through carryforward to an entity such as the Housing Finance Commission, there may be awards to multiple projects and therefore there is no singular issuance date for associated with that record._x000D_
_x000D_
Reports showing additional details on these allocations can be found in the most recent biennial report via the following link:  http://www.commerce.wa.gov/wp-content/uploads/2016/06/RS-bondcap-biennial-report-2016.pdf and further information on the Bond Cap Allocation Program can be found at http://www.commerce.wa.gov/about-us/research-services/bond-cap-allocation-program/ or through the Bond Cap Allocation Program Manager Allan Johnson (360) 725-5033 allan.johnson@commerce.wa.gov</t>
  </si>
  <si>
    <t>09/19/2016 08:45:00 PM +0000</t>
  </si>
  <si>
    <t>09/20/2016 05:06:00 PM +0000</t>
  </si>
  <si>
    <t>bond #bonds #bondcap #bond_cap #taxexempt #tax_exempt #housing authority #housing_authority #housingfinance #wshfc #hfc #housing_finance #housing_finance_commission,wedfa,economic development,economic_development</t>
  </si>
  <si>
    <t>https://data.wa.gov/resource/9c8d-fgzh.json</t>
  </si>
  <si>
    <t>http://www.commerce.wa.gov/about-us/research-services/bond-cap-allocation-program/</t>
  </si>
  <si>
    <t>8ez2-k74s</t>
  </si>
  <si>
    <t>https://data.wa.gov/d/9dee-kzm5</t>
  </si>
  <si>
    <t>9dee-kzm5</t>
  </si>
  <si>
    <t>LCB Liquor Renewal</t>
  </si>
  <si>
    <t>03/17/2015 02:34:00 PM +0000</t>
  </si>
  <si>
    <t>https://data.wa.gov/resource/9dee-kzm5.json</t>
  </si>
  <si>
    <t>v3pq-y2y4</t>
  </si>
  <si>
    <t>https://data.wa.gov/d/9dnz-48uh</t>
  </si>
  <si>
    <t>9dnz-48uh</t>
  </si>
  <si>
    <t>OCIO IT Project Oversight Assessment Details</t>
  </si>
  <si>
    <t>Project oversight OCIO Assessment details. See OCIO IT Project Oversight Summary (https://data.wa.gov/resource/k495-fmg2) for main project information.</t>
  </si>
  <si>
    <t>07/30/2014 07:23:00 PM +0000</t>
  </si>
  <si>
    <t>12/31/2015 09:00:00 PM +0000</t>
  </si>
  <si>
    <t>https://data.wa.gov/resource/9dnz-48uh.json</t>
  </si>
  <si>
    <t>r3fy-c4n6</t>
  </si>
  <si>
    <t>Locations of sites Ecology has a role in for environmental review.</t>
  </si>
  <si>
    <t>07/18/2013 07:06:00 PM +0000</t>
  </si>
  <si>
    <t>https://data.wa.gov/d/9f5q-vk4q</t>
  </si>
  <si>
    <t>Open Data Planning Compliance</t>
  </si>
  <si>
    <t>08/11/2016 03:32:00 PM +0000</t>
  </si>
  <si>
    <t>https://data.wa.gov/resource/9f5q-vk4q.json</t>
  </si>
  <si>
    <t>gdw2-uv4h</t>
  </si>
  <si>
    <t>12/29/2016 09:52:00 PM +0000</t>
  </si>
  <si>
    <t>9ncw-tqjn</t>
  </si>
  <si>
    <t>06/17/2019 02:02:00 PM +0000</t>
  </si>
  <si>
    <t>b6vb-j8t4</t>
  </si>
  <si>
    <t>12/26/2012 05:49:00 AM +0000</t>
  </si>
  <si>
    <t>jhtx-qxim</t>
  </si>
  <si>
    <t>05/14/2014 02:48:00 PM +0000</t>
  </si>
  <si>
    <t>http://www.ecy.wa.gov/programs/eap/stsmf</t>
  </si>
  <si>
    <t>tz2r-bs8s</t>
  </si>
  <si>
    <t>11/16/2017 05:21:00 PM +0000</t>
  </si>
  <si>
    <t>8ytj-m9ws</t>
  </si>
  <si>
    <t>https://data.wa.gov/d/9ncw-tqjn</t>
  </si>
  <si>
    <t>L&amp;I Affidavit Project Details</t>
  </si>
  <si>
    <t>Affidavit filed by an employer/contractor for work done on a public works project.</t>
  </si>
  <si>
    <t>11/04/2015 10:09:00 PM +0000</t>
  </si>
  <si>
    <t>contractor,affidavit,company,agency</t>
  </si>
  <si>
    <t>https://data.wa.gov/resource/9ncw-tqjn.json</t>
  </si>
  <si>
    <t>yfts-e7em</t>
  </si>
  <si>
    <t>09/14/2016 11:25:00 PM +0000</t>
  </si>
  <si>
    <t>https://data.wa.gov/d/9q4e-xhag</t>
  </si>
  <si>
    <t>9q4e-xhag</t>
  </si>
  <si>
    <t>WDFW-Adult Returns</t>
  </si>
  <si>
    <t>05/14/2019 10:54:00 PM +0000</t>
  </si>
  <si>
    <t>https://data.wa.gov/resource/9q4e-xhag.json</t>
  </si>
  <si>
    <t>tf7e-z5t7</t>
  </si>
  <si>
    <t>PWS SRC's whose source capacity is less than 20 gal/min</t>
  </si>
  <si>
    <t>11/20/2015 09:59:00 PM +0000</t>
  </si>
  <si>
    <t>drought,source capacity</t>
  </si>
  <si>
    <t>https://data.wa.gov/d/9taj-mc45</t>
  </si>
  <si>
    <t>Grants And Loans-2</t>
  </si>
  <si>
    <t>06/02/2016 10:59:00 PM +0000</t>
  </si>
  <si>
    <t>https://data.wa.gov/resource/9taj-mc45.json</t>
  </si>
  <si>
    <t>https://data.wa.gov/d/9usx-sxi7</t>
  </si>
  <si>
    <t>9usx-sxi7</t>
  </si>
  <si>
    <t>Adolescent Pregnancy by County in 2012</t>
  </si>
  <si>
    <t>12/04/2015 06:02:00 AM +0000</t>
  </si>
  <si>
    <t>https://data.wa.gov/resource/9usx-sxi7.json</t>
  </si>
  <si>
    <t>https://data.wa.gov/d/9ywb-7w4q</t>
  </si>
  <si>
    <t>9ywb-7w4q</t>
  </si>
  <si>
    <t>13 BER 10.1</t>
  </si>
  <si>
    <t>03/17/2015 04:01:00 PM +0000</t>
  </si>
  <si>
    <t>https://data.wa.gov/resource/9ywb-7w4q.json</t>
  </si>
  <si>
    <t>https://data.wa.gov/d/a3et-79r9</t>
  </si>
  <si>
    <t>a3et-79r9</t>
  </si>
  <si>
    <t>Irrigated Landsby County</t>
  </si>
  <si>
    <t>04/12/2017 06:59:00 PM +0000</t>
  </si>
  <si>
    <t>04/12/2017 07:00:00 PM +0000</t>
  </si>
  <si>
    <t>https://data.wa.gov/resource/a3et-79r9.json</t>
  </si>
  <si>
    <t>s85g-jk2n</t>
  </si>
  <si>
    <t>01/25/2018 09:12:00 PM +0000</t>
  </si>
  <si>
    <t>https://data.wa.gov/d/a52r-q8bf</t>
  </si>
  <si>
    <t>a52r-q8bf</t>
  </si>
  <si>
    <t>13 BER 5.9</t>
  </si>
  <si>
    <t>03/17/2015 03:56:00 PM +0000</t>
  </si>
  <si>
    <t>https://data.wa.gov/resource/a52r-q8bf.json</t>
  </si>
  <si>
    <t>https://data.wa.gov/d/a6d8-msj5</t>
  </si>
  <si>
    <t>a6d8-msj5</t>
  </si>
  <si>
    <t>WHM UC Random Sample 2012: LWDSiteVolume100m</t>
  </si>
  <si>
    <t>05/19/2014 04:08:00 PM +0000</t>
  </si>
  <si>
    <t>large woody debris,upper columbia,grts</t>
  </si>
  <si>
    <t>https://data.wa.gov/resource/a6d8-msj5.json</t>
  </si>
  <si>
    <t>Wood volume (Eastern WA sizes), normalized to 100 meters of stream length: see https://fortress.wa.gov/ecy/publications/SummaryPages/1303033.html</t>
  </si>
  <si>
    <t>https://data.wa.gov/d/aarr-hxpx</t>
  </si>
  <si>
    <t>aarr-hxpx</t>
  </si>
  <si>
    <t>National School Lunch and Breakfast Program Applications Received</t>
  </si>
  <si>
    <t>12/01/2015 05:09:00 AM +0000</t>
  </si>
  <si>
    <t>https://data.wa.gov/resource/aarr-hxpx.json</t>
  </si>
  <si>
    <t>https://data.wa.gov/d/adxt-ewux</t>
  </si>
  <si>
    <t>adxt-ewux</t>
  </si>
  <si>
    <t>MAP -- All Projects (2012-21) 08-29-2018</t>
  </si>
  <si>
    <t>08/31/2018 12:38:00 PM +0000</t>
  </si>
  <si>
    <t>08/31/2018 12:40:00 PM +0000</t>
  </si>
  <si>
    <t>https://data.wa.gov/resource/adxt-ewux.json</t>
  </si>
  <si>
    <t>https://data.wa.gov/d/aebg-3ycn</t>
  </si>
  <si>
    <t>2012 Youth Population by Age and DSHS Regions (Region 3)</t>
  </si>
  <si>
    <t>11/17/2015 04:16:00 AM +0000</t>
  </si>
  <si>
    <t>https://data.wa.gov/resource/aebg-3ycn.json</t>
  </si>
  <si>
    <t>https://data.wa.gov/d/aihj-mv5f</t>
  </si>
  <si>
    <t>aihj-mv5f</t>
  </si>
  <si>
    <t>Borrowing Costs - Bond Buyer Index compared to WA GO</t>
  </si>
  <si>
    <t>08/23/2016 10:26:00 PM +0000</t>
  </si>
  <si>
    <t>08/23/2016 10:27:00 PM +0000</t>
  </si>
  <si>
    <t>https://data.wa.gov/resource/aihj-mv5f.json</t>
  </si>
  <si>
    <t>https://data.wa.gov/d/ak95-mjh9</t>
  </si>
  <si>
    <t>ak95-mjh9</t>
  </si>
  <si>
    <t>Local Area Unemployment Statistics</t>
  </si>
  <si>
    <t>The Local Area Unemployment Statistics (LAUS) program produces monthly and annual employment, unemployment, and labor force data for Census regions and divisions, States, counties, metropolitan areas, and many cities, by place of residence.</t>
  </si>
  <si>
    <t>02/06/2014 04:36:00 AM +0000</t>
  </si>
  <si>
    <t>02/06/2014 05:16:00 AM +0000</t>
  </si>
  <si>
    <t>unemployment</t>
  </si>
  <si>
    <t>https://data.wa.gov/resource/ak95-mjh9.json</t>
  </si>
  <si>
    <t>http://stats.bls.gov/lau/laucntycur14.txt</t>
  </si>
  <si>
    <t>r7e2-ww9m</t>
  </si>
  <si>
    <t>02/21/2015 08:51:00 PM +0000</t>
  </si>
  <si>
    <t>jxh8-8i6p</t>
  </si>
  <si>
    <t>06/12/2014 11:49:00 PM +0000</t>
  </si>
  <si>
    <t>https://fortress.wa.gov/esd/employmentdata/reports-publications/occupational-reports/employer-demand-report</t>
  </si>
  <si>
    <t>77q3-fwhb</t>
  </si>
  <si>
    <t>https://data.wa.gov/d/arks-e8z2</t>
  </si>
  <si>
    <t>arks-e8z2</t>
  </si>
  <si>
    <t>Performance 120 Days</t>
  </si>
  <si>
    <t>05/03/2019 10:50:00 PM +0000</t>
  </si>
  <si>
    <t>05/24/2019 03:25:00 PM +0000</t>
  </si>
  <si>
    <t>https://data.wa.gov/resource/arks-e8z2.json</t>
  </si>
  <si>
    <t>https://data.wa.gov/d/asyt-c3pq</t>
  </si>
  <si>
    <t>asyt-c3pq</t>
  </si>
  <si>
    <t>California Wildfires 2015</t>
  </si>
  <si>
    <t>01/09/2019 08:07:00 PM +0000</t>
  </si>
  <si>
    <t>01/09/2019 08:08:00 PM +0000</t>
  </si>
  <si>
    <t>https://data.wa.gov/resource/asyt-c3pq.json</t>
  </si>
  <si>
    <t>https://data.wa.gov/d/az4y-4v7j</t>
  </si>
  <si>
    <t>az4y-4v7j</t>
  </si>
  <si>
    <t>Seasonally Adjusted LAUS Estimates</t>
  </si>
  <si>
    <t>Historical resident labor force and employment, seasonally adjusted.
Washington State and labor market areas, 1990-2018
Benchmark 2018 Q2</t>
  </si>
  <si>
    <t>10/27/2017 05:29:00 PM +0000</t>
  </si>
  <si>
    <t>05/31/2019 08:50:00 PM +0000</t>
  </si>
  <si>
    <t>labor force,employment,unemployment,unemployment rate</t>
  </si>
  <si>
    <t>https://data.wa.gov/resource/az4y-4v7j.json</t>
  </si>
  <si>
    <t>https://esd.wa.gov/labormarketinfo/labor-force</t>
  </si>
  <si>
    <t>https://data.wa.gov/d/b4xk-sd6y</t>
  </si>
  <si>
    <t>WA Coast Upload 09242012</t>
  </si>
  <si>
    <t>https://data.wa.gov/resource/b4xk-sd6y.json</t>
  </si>
  <si>
    <t>https://data.wa.gov/d/b5sx-erfa</t>
  </si>
  <si>
    <t>b5sx-erfa</t>
  </si>
  <si>
    <t>Statewide Hatcheries 01092013</t>
  </si>
  <si>
    <t>01/09/2013 03:25:00 PM +0000</t>
  </si>
  <si>
    <t>01/09/2013 03:47:00 PM +0000</t>
  </si>
  <si>
    <t>https://data.wa.gov/resource/b5sx-erfa.json</t>
  </si>
  <si>
    <t>https://data.wa.gov/d/b6j7-zus9</t>
  </si>
  <si>
    <t>Snake Final Abundance 01022013</t>
  </si>
  <si>
    <t>11/14/2012 12:28:00 PM +0000</t>
  </si>
  <si>
    <t>https://data.wa.gov/resource/b6j7-zus9.json</t>
  </si>
  <si>
    <t>https://data.wa.gov/d/b6vb-j8t4</t>
  </si>
  <si>
    <t>Statewide RPI-2</t>
  </si>
  <si>
    <t>https://data.wa.gov/resource/b6vb-j8t4.json</t>
  </si>
  <si>
    <t>https://data.wa.gov/d/baip-4dam</t>
  </si>
  <si>
    <t>baip-4dam</t>
  </si>
  <si>
    <t>Outstanding Bonds &amp; COPS (FY 1990 - 2016)</t>
  </si>
  <si>
    <t>07/13/2016 07:49:00 PM +0000</t>
  </si>
  <si>
    <t>08/23/2016 10:04:00 PM +0000</t>
  </si>
  <si>
    <t>https://data.wa.gov/resource/baip-4dam.json</t>
  </si>
  <si>
    <t>q5vc-gyws</t>
  </si>
  <si>
    <t>05/19/2015 08:41:00 PM +0000</t>
  </si>
  <si>
    <t>wsrr-kyhp</t>
  </si>
  <si>
    <t>10/29/2012 05:26:00 PM +0000</t>
  </si>
  <si>
    <t>https://data.wa.gov/d/bn4u-fdfv</t>
  </si>
  <si>
    <t>bn4u-fdfv</t>
  </si>
  <si>
    <t>NC - Kassel - Summary Statementof Apprentice- Journeyman Participation DES</t>
  </si>
  <si>
    <t>NORTH CITY CAMPUS MODERNIZATION PROJECT, PHASE 1 - KASSEL &amp; ASSOCIATES</t>
  </si>
  <si>
    <t>03/14/2018 08:52:00 PM +0000</t>
  </si>
  <si>
    <t>north city,kassel,shoreline school district</t>
  </si>
  <si>
    <t>https://data.wa.gov/resource/bn4u-fdfv.json</t>
  </si>
  <si>
    <t>https://data.wa.gov/d/braw-q475</t>
  </si>
  <si>
    <t>13 BER 6.5</t>
  </si>
  <si>
    <t>03/17/2015 03:57:00 PM +0000</t>
  </si>
  <si>
    <t>https://data.wa.gov/resource/braw-q475.json</t>
  </si>
  <si>
    <t>https://data.wa.gov/d/brpd-b6zd</t>
  </si>
  <si>
    <t>LCB Marijuana Renewal</t>
  </si>
  <si>
    <t>03/17/2015 02:23:00 PM +0000</t>
  </si>
  <si>
    <t>https://data.wa.gov/resource/brpd-b6zd.json</t>
  </si>
  <si>
    <t>https://data.wa.gov/d/btuj-66g2</t>
  </si>
  <si>
    <t>btuj-66g2</t>
  </si>
  <si>
    <t>Open Data Commitments</t>
  </si>
  <si>
    <t>Agency open data commitments from published Open Data plans. We are still assessing the plans and entering data, so this is a BETA dataset.</t>
  </si>
  <si>
    <t>11/27/2016 10:02:00 PM +0000</t>
  </si>
  <si>
    <t>01/23/2017 06:09:00 PM +0000</t>
  </si>
  <si>
    <t>open data,performance</t>
  </si>
  <si>
    <t>https://data.wa.gov/resource/btuj-66g2.json</t>
  </si>
  <si>
    <t>djz9-i465</t>
  </si>
  <si>
    <t>08/05/2014 09:01:00 PM +0000</t>
  </si>
  <si>
    <t>gw7j-3ejt</t>
  </si>
  <si>
    <t>04/07/2014 03:19:00 PM +0000</t>
  </si>
  <si>
    <t>https://data.wa.gov/d/c5zw-r8p6</t>
  </si>
  <si>
    <t>c5zw-r8p6</t>
  </si>
  <si>
    <t>2012 Minority Youth Population (Ages 0-17) by County</t>
  </si>
  <si>
    <t>11/17/2015 04:41:00 AM +0000</t>
  </si>
  <si>
    <t>11/17/2015 04:42:00 AM +0000</t>
  </si>
  <si>
    <t>https://data.wa.gov/resource/c5zw-r8p6.json</t>
  </si>
  <si>
    <t>h4ip-8hec</t>
  </si>
  <si>
    <t>05/14/2014 06:26:00 PM +0000</t>
  </si>
  <si>
    <t>https://data.wa.gov/d/cgyu-miem</t>
  </si>
  <si>
    <t>cgyu-miem</t>
  </si>
  <si>
    <t>13 BER 1.7</t>
  </si>
  <si>
    <t>03/17/2015 04:41:00 PM +0000</t>
  </si>
  <si>
    <t>https://data.wa.gov/resource/cgyu-miem.json</t>
  </si>
  <si>
    <t>https://data.wa.gov/d/cpk8-daxh</t>
  </si>
  <si>
    <t>cpk8-daxh</t>
  </si>
  <si>
    <t>vendors</t>
  </si>
  <si>
    <t>03/22/2019 09:47:00 PM +0000</t>
  </si>
  <si>
    <t>03/22/2019 11:10:00 PM +0000</t>
  </si>
  <si>
    <t>https://data.wa.gov/resource/cpk8-daxh.json</t>
  </si>
  <si>
    <t>https://data.wa.gov/d/cqra-s74n</t>
  </si>
  <si>
    <t>WDFW- Juvenile Population Abundance</t>
  </si>
  <si>
    <t>07/15/2016 06:54:00 PM +0000</t>
  </si>
  <si>
    <t>https://data.wa.gov/resource/cqra-s74n.json</t>
  </si>
  <si>
    <t>https://data.wa.gov/d/d29f-ixy9</t>
  </si>
  <si>
    <t>WA Coast Upload 2 09242012</t>
  </si>
  <si>
    <t>https://data.wa.gov/resource/d29f-ixy9.json</t>
  </si>
  <si>
    <t>xjth-3vtg</t>
  </si>
  <si>
    <t>https://data.wa.gov/d/d5hv-t46a</t>
  </si>
  <si>
    <t>d5hv-t46a</t>
  </si>
  <si>
    <t>State Workforce Headcount By County</t>
  </si>
  <si>
    <t>Headcount of executive branch employees, both permanent and non-permanent (excludes Legislative, Judicial, and Higher Education employees)._x000D_
As of: 06/30/2015</t>
  </si>
  <si>
    <t>09/16/2015 06:57:00 PM +0000</t>
  </si>
  <si>
    <t>ofm,state hr,state employees</t>
  </si>
  <si>
    <t>https://data.wa.gov/resource/d5hv-t46a.json</t>
  </si>
  <si>
    <t>https://data.wa.gov/d/d886-d5q2</t>
  </si>
  <si>
    <t>d886-d5q2</t>
  </si>
  <si>
    <t>Electric Vehicle Population Size</t>
  </si>
  <si>
    <t>This dataset journals the number of electric vehicles that were registered by Department of Licensing (DOL) at different times.</t>
  </si>
  <si>
    <t>05/08/2019 07:06:00 PM +0000</t>
  </si>
  <si>
    <t>05/10/2019 01:36:00 AM +0000</t>
  </si>
  <si>
    <t>battery electric,bev,plug-in,hybrid,phev,electric,vehicle,clean energy</t>
  </si>
  <si>
    <t>https://data.wa.gov/resource/d886-d5q2.json</t>
  </si>
  <si>
    <t>In March on 2018 our code was enhanced to more accurately reflect counts of vehicles. Numbers reported prior to that were slightly inflated.</t>
  </si>
  <si>
    <t>Research and Analysis Office, Department of Licensing</t>
  </si>
  <si>
    <t>https://data.wa.gov/d/d8wy-4rjn</t>
  </si>
  <si>
    <t>d8wy-4rjn</t>
  </si>
  <si>
    <t>Demo - Campaign Finance Summary</t>
  </si>
  <si>
    <t>04/25/2019 05:06:00 PM +0000</t>
  </si>
  <si>
    <t>05/15/2019 10:31:00 PM +0000</t>
  </si>
  <si>
    <t>https://data.wa.gov/resource/d8wy-4rjn.json</t>
  </si>
  <si>
    <t>https://data.wa.gov/d/d958-q2ci</t>
  </si>
  <si>
    <t>d958-q2ci</t>
  </si>
  <si>
    <t>Municipal Stormwater Permit Outfall Data</t>
  </si>
  <si>
    <t>Special Condition S8.D of the 2007-2012 Phase I Municipal Stormwater Permit required permittees to collect and analyze data to evaluate pollutant loadings of stormwater discharged from different land uses: high density (HD) residential, low density (LD) residential, commercial, and industrial._x000D_
_x000D_
To meet the S8.D requirement, Phase I Permittees collected water quality and flow data, sediment data, and toxicity information from stormwater discharges during storm events.</t>
  </si>
  <si>
    <t>05/01/2015 03:48:00 PM +0000</t>
  </si>
  <si>
    <t>06/04/2015 12:00:00 AM +0000</t>
  </si>
  <si>
    <t>ecology,stormwater,ms4,outfall,water</t>
  </si>
  <si>
    <t>https://data.wa.gov/resource/d958-q2ci.json</t>
  </si>
  <si>
    <t>https://fortress.wa.gov/ecy/publications/SummaryPages/1503001.html</t>
  </si>
  <si>
    <t>http://www.ecy.wa.gov/programs/wq/stormwater/municipal/s8dswmonitoring.html</t>
  </si>
  <si>
    <t>https://data.wa.gov/d/dbef-72v2</t>
  </si>
  <si>
    <t>dbef-72v2</t>
  </si>
  <si>
    <t>Middle Columbia Final Abundance 10252012</t>
  </si>
  <si>
    <t>10/25/2012 11:55:00 PM +0000</t>
  </si>
  <si>
    <t>10/26/2012 05:09:00 PM +0000</t>
  </si>
  <si>
    <t>https://data.wa.gov/resource/dbef-72v2.json</t>
  </si>
  <si>
    <t>https://data.wa.gov/d/dbre-5vfk</t>
  </si>
  <si>
    <t>dbre-5vfk</t>
  </si>
  <si>
    <t>2 -- Government $$ By Biennium</t>
  </si>
  <si>
    <t>10/17/2012 12:37:00 PM +0000</t>
  </si>
  <si>
    <t>https://data.wa.gov/resource/dbre-5vfk.json</t>
  </si>
  <si>
    <t>https://data.wa.gov/d/dfc3-z4xg</t>
  </si>
  <si>
    <t>dfc3-z4xg</t>
  </si>
  <si>
    <t>Youth Population by County and Rank Order</t>
  </si>
  <si>
    <t>11/13/2015 09:24:00 PM +0000</t>
  </si>
  <si>
    <t>https://data.wa.gov/resource/dfc3-z4xg.json</t>
  </si>
  <si>
    <t>https://data.wa.gov/d/dh7f-nd7p</t>
  </si>
  <si>
    <t>dh7f-nd7p</t>
  </si>
  <si>
    <t>B -- $$ By Biennium By Level Of Government</t>
  </si>
  <si>
    <t>10/19/2012 06:49:00 PM +0000</t>
  </si>
  <si>
    <t>https://data.wa.gov/resource/dh7f-nd7p.json</t>
  </si>
  <si>
    <t>k882-u84m</t>
  </si>
  <si>
    <t>Mobile broadband coverage from the FCC's form 477 data, aggregated by census block, carrier and state. To be used in conjunction with FCC "fixed" or "wireline" broadband deployment data.</t>
  </si>
  <si>
    <t>12/14/2018 09:02:00 PM +0000</t>
  </si>
  <si>
    <t>broadband,mobile,fcc</t>
  </si>
  <si>
    <t>Data is for the most recent period only; updated as new datasets are released</t>
  </si>
  <si>
    <t>For historical data see the "Source Link" above</t>
  </si>
  <si>
    <t>Shapefiles are also available from the FCC.</t>
  </si>
  <si>
    <t>This dataset contains WA/OR/ID specific data only.</t>
  </si>
  <si>
    <t>https://www.fcc.gov/mobile-deployment-form-477-data</t>
  </si>
  <si>
    <t>https://data.wa.gov/d/djz9-i465</t>
  </si>
  <si>
    <t>Low Flow Conditioned Water Right Documents</t>
  </si>
  <si>
    <t>08/05/2014 04:45:00 PM +0000</t>
  </si>
  <si>
    <t>https://data.wa.gov/resource/djz9-i465.json</t>
  </si>
  <si>
    <t>https://data.wa.gov/d/dp28-gvpc</t>
  </si>
  <si>
    <t>Hatchery Standards</t>
  </si>
  <si>
    <t>12/04/2012 12:34:00 AM +0000</t>
  </si>
  <si>
    <t>https://data.wa.gov/resource/dp28-gvpc.json</t>
  </si>
  <si>
    <t>b</t>
  </si>
  <si>
    <t>https://data.wa.gov/d/dvqh-gsxk</t>
  </si>
  <si>
    <t>dvqh-gsxk</t>
  </si>
  <si>
    <t>Electronic Waste Generated &amp; Recycled</t>
  </si>
  <si>
    <t>05/16/2017 03:14:00 AM +0000</t>
  </si>
  <si>
    <t>electronics recycling,beyond waste</t>
  </si>
  <si>
    <t>https://data.wa.gov/resource/dvqh-gsxk.json</t>
  </si>
  <si>
    <t>https://data.wa.gov/d/dwbh-u4rr</t>
  </si>
  <si>
    <t>Head Start Sites base</t>
  </si>
  <si>
    <t>12/13/2013 04:58:00 PM +0000</t>
  </si>
  <si>
    <t>https://data.wa.gov/resource/dwbh-u4rr.json</t>
  </si>
  <si>
    <t>https://data.wa.gov/d/dx9h-3hci</t>
  </si>
  <si>
    <t>dx9h-3hci</t>
  </si>
  <si>
    <t>Home Page Tiles</t>
  </si>
  <si>
    <t>Data used to generate the tiles displayed on the Data.wa.gov home page.</t>
  </si>
  <si>
    <t>05/20/2016 10:50:00 PM +0000</t>
  </si>
  <si>
    <t>09/17/2018 06:31:00 PM +0000</t>
  </si>
  <si>
    <t>https://data.wa.gov/resource/dx9h-3hci.json</t>
  </si>
  <si>
    <t>https://data.wa.gov/d/dxr7-qcnk</t>
  </si>
  <si>
    <t>dxr7-qcnk</t>
  </si>
  <si>
    <t>Fixed broadband service in WA</t>
  </si>
  <si>
    <t>This mapping dataset combines the FCC's form 477 data on fixed broadband service offerings with US Census polygons showing census blocks.</t>
  </si>
  <si>
    <t>12/24/2018 07:30:00 PM +0000</t>
  </si>
  <si>
    <t>12/24/2018 11:04:00 PM +0000</t>
  </si>
  <si>
    <t>https://data.wa.gov/resource/dxr7-qcnk.json</t>
  </si>
  <si>
    <t>https://data.wa.gov/d/dybp-n2zw</t>
  </si>
  <si>
    <t>Flow Index Stations</t>
  </si>
  <si>
    <t>07/29/2016 08:48:00 PM +0000</t>
  </si>
  <si>
    <t>https://data.wa.gov/resource/dybp-n2zw.json</t>
  </si>
  <si>
    <t>https://data.wa.gov/d/dyxg-h3je</t>
  </si>
  <si>
    <t>dyxg-h3je</t>
  </si>
  <si>
    <t>Ecology Wastewater Operator Professional Growth</t>
  </si>
  <si>
    <t>This is a list of the courses approved by Ecology for use by Washington wastewater treatment plant operators to meet their professional growth obligations.</t>
  </si>
  <si>
    <t>12/05/2015 12:33:00 AM +0000</t>
  </si>
  <si>
    <t>12/05/2015 12:53:00 AM +0000</t>
  </si>
  <si>
    <t>ecology,opcert,operator certification,wastewater,ceu,ceus</t>
  </si>
  <si>
    <t>https://data.wa.gov/resource/dyxg-h3je.json</t>
  </si>
  <si>
    <t>http://www.ecy.wa.gov/programs/wq/wastewater/op_cert/index.html</t>
  </si>
  <si>
    <t>https://data.wa.gov/d/dz4g-nx7j</t>
  </si>
  <si>
    <t>Hood Canal Juvenile Abundance 10302012</t>
  </si>
  <si>
    <t>https://data.wa.gov/resource/dz4g-nx7j.json</t>
  </si>
  <si>
    <t>uie2-nw4g</t>
  </si>
  <si>
    <t>06/04/2018 07:12:00 PM +0000</t>
  </si>
  <si>
    <t>agencies,accounting</t>
  </si>
  <si>
    <t xml:space="preserve"> Agencies 0010, 0050, 0100, 0760, and 7000 to 7900 are utilized for administrative purposes only.</t>
  </si>
  <si>
    <t>2015-16</t>
  </si>
  <si>
    <t xml:space="preserve">Agencies 8000 through 9440 are utilized for recording activity between the state and local government entities (for a detailed listing see the AFRS D37 table for counties and D38 table for cities and towns). </t>
  </si>
  <si>
    <t xml:space="preserve">For accounting purposes, the state's component units (agencies 1060, 1480, 3040, 3460, 4120, 5990, and 7270) are not included in AFRS. </t>
  </si>
  <si>
    <t>For accounting purposes, the State Board for Community and Technical Colleges (Agency 3520) and the individual community and technical colleges (Agencies 6050 through 6960) are not included in AFRS. Statewide financial data for these agencies, including interagency receivables and payables, are to be reported under the Community and Technical College System (Agency 6990). However, for interagency receivables and payables, the individual college is to be used for subsidiary coding. Refer to Subsection 90.20.50.c.</t>
  </si>
  <si>
    <t xml:space="preserve">Under RCW 43.88.240, unless otherwise directed by enabling statute, the Agricultural Commodity Commissions (Agencies 5000 through 5350, and 5450) are not subject to the Budget and Accounting Act. These commissions are not included in the Agency Financial Reporting System (AFRS). </t>
  </si>
  <si>
    <t>http://www.ofm.wa.gov/policy/75.20.htm</t>
  </si>
  <si>
    <t>jth9-gdxk</t>
  </si>
  <si>
    <t>PWS SRC's whose well depth is less than 50ft.</t>
  </si>
  <si>
    <t>11/20/2015 10:04:00 PM +0000</t>
  </si>
  <si>
    <t>drought,well depth</t>
  </si>
  <si>
    <t>https://data.wa.gov/d/e4he-66p9</t>
  </si>
  <si>
    <t>2012 Youth Population by Age and DSHS Regions (Region 1)</t>
  </si>
  <si>
    <t>https://data.wa.gov/resource/e4he-66p9.json</t>
  </si>
  <si>
    <t>vgcw-qfjm</t>
  </si>
  <si>
    <t>06/17/2019 09:15:00 AM +0000</t>
  </si>
  <si>
    <t>https://data.wa.gov/d/e9ue-njm2</t>
  </si>
  <si>
    <t>e9ue-njm2</t>
  </si>
  <si>
    <t>2014 Greenhouse Gas Report-data</t>
  </si>
  <si>
    <t>05/09/2017 04:26:00 PM +0000</t>
  </si>
  <si>
    <t>https://data.wa.gov/resource/e9ue-njm2.json</t>
  </si>
  <si>
    <t>Formal IT expenditure prioritization occurs on an annual basis as part of the state’s budget building activities (link is external). The Governor and the Legislature look to the OCIO to provide guidance on whether an agency's proposed IT expenditure is sound and consistent with the state’s IT strategy to inform policy decisions on the allocation of limited state funds.
The OCIO establishes prioritization criteria in response to current state business needs and changing technologies. The OCIO evaluates agency funding requests (received in the form of decision packages) against those values and establishes a priority ranking of all funding requests. The resulting prioritized list of project funding requests is submitted to both the Governor’s office and the Legislature.</t>
  </si>
  <si>
    <t>https://data.wa.gov/d/ea83-f4np</t>
  </si>
  <si>
    <t>ea83-f4np</t>
  </si>
  <si>
    <t>Auditor's Report Merged - Inspections</t>
  </si>
  <si>
    <t>02/21/2015 09:07:00 PM +0000</t>
  </si>
  <si>
    <t>02/21/2015 09:08:00 PM +0000</t>
  </si>
  <si>
    <t>https://data.wa.gov/resource/ea83-f4np.json</t>
  </si>
  <si>
    <t>https://data.wa.gov/d/ebwb-9rx9</t>
  </si>
  <si>
    <t>ebwb-9rx9</t>
  </si>
  <si>
    <t>WA-APCD Quality and Cost Summary Report: Practice Quality</t>
  </si>
  <si>
    <t>09/13/2018 06:14:00 PM +0000</t>
  </si>
  <si>
    <t>09/13/2018 08:57:00 PM +0000</t>
  </si>
  <si>
    <t>https://data.wa.gov/resource/ebwb-9rx9.json</t>
  </si>
  <si>
    <t>https://data.wa.gov/d/ed66-842c</t>
  </si>
  <si>
    <t>PWS SRC Well Depth And Source Cap</t>
  </si>
  <si>
    <t>11/20/2015 10:01:00 PM +0000</t>
  </si>
  <si>
    <t>https://data.wa.gov/resource/ed66-842c.json</t>
  </si>
  <si>
    <t>yuxe-t2rf</t>
  </si>
  <si>
    <t>07/07/2015 06:46:00 PM +0000</t>
  </si>
  <si>
    <t>tt5v-gg3d</t>
  </si>
  <si>
    <t>PM2.5 Monitors in 2016 and their design values.  DVs at sites affected by 2015 wildfires were calculated with wildfire exceedances excluded. The original DV including wildfire exceedances is listed in parentheses.</t>
  </si>
  <si>
    <t>12/28/2017 05:12:00 PM +0000</t>
  </si>
  <si>
    <t>pm2.5,monitor</t>
  </si>
  <si>
    <t>https://data.wa.gov/d/eiss-ghr9</t>
  </si>
  <si>
    <t>Bertrand Station Data</t>
  </si>
  <si>
    <t>03/26/2015 12:05:00 AM +0000</t>
  </si>
  <si>
    <t>https://data.wa.gov/resource/eiss-ghr9.json</t>
  </si>
  <si>
    <t>ienj-63xj</t>
  </si>
  <si>
    <t>12/29/2017 12:45:00 AM +0000</t>
  </si>
  <si>
    <t>https://data.wa.gov/d/em55-bnns</t>
  </si>
  <si>
    <t>Monica PNSHP Data</t>
  </si>
  <si>
    <t>01/09/2015 08:23:00 PM +0000</t>
  </si>
  <si>
    <t>https://data.wa.gov/resource/em55-bnns.json</t>
  </si>
  <si>
    <t>r9rw-zt6k</t>
  </si>
  <si>
    <t>10/19/2012 06:52:00 PM +0000</t>
  </si>
  <si>
    <t>https://data.wa.gov/d/enhg-443m</t>
  </si>
  <si>
    <t>enhg-443m</t>
  </si>
  <si>
    <t>Volume Of Spills To Water</t>
  </si>
  <si>
    <t>01/28/2014 11:04:00 PM +0000</t>
  </si>
  <si>
    <t>https://data.wa.gov/resource/enhg-443m.json</t>
  </si>
  <si>
    <t>https://data.wa.gov/d/etuj-gfsk</t>
  </si>
  <si>
    <t>Meter Data</t>
  </si>
  <si>
    <t>https://data.wa.gov/resource/etuj-gfsk.json</t>
  </si>
  <si>
    <t>https://data.wa.gov/d/ev9b-h3nr</t>
  </si>
  <si>
    <t>ev9b-h3nr</t>
  </si>
  <si>
    <t>Trends in Age Group</t>
  </si>
  <si>
    <t>11/12/2015 02:38:00 AM +0000</t>
  </si>
  <si>
    <t>11/12/2015 02:39:00 AM +0000</t>
  </si>
  <si>
    <t>https://data.wa.gov/resource/ev9b-h3nr.json</t>
  </si>
  <si>
    <t>https://data.wa.gov/d/exre-kgdt</t>
  </si>
  <si>
    <t>exre-kgdt</t>
  </si>
  <si>
    <t>Connect America Fund broadband buildout locations</t>
  </si>
  <si>
    <t>The information in this map comes directly from the carriers, which submit broadband deployment data annually using USAC’s High Cost Universal Broadband (HUBB) portal. CAF Map is based on data certified in the HUBB as of 3/1/2018.</t>
  </si>
  <si>
    <t>01/15/2019 08:57:00 PM +0000</t>
  </si>
  <si>
    <t>01/15/2019 09:25:00 PM +0000</t>
  </si>
  <si>
    <t>https://data.wa.gov/resource/exre-kgdt.json</t>
  </si>
  <si>
    <t>The following API query was used to obtain the filtered data for this dataset:  https://opendata.usac.org/resource/r59r-rpip.csv?deployment_state=WA&amp;$limit=3000000</t>
  </si>
  <si>
    <t>Imported from USAC dataset https://opendata.usac.org/High-Cost/High-Cost-Connect-America-Fund-Broadband-Map-CAF-M/r59r-rpip</t>
  </si>
  <si>
    <t>https://opendata.usac.org/High-Cost/High-Cost-Connect-America-Fund-Broadband-Map-CAF-M/r59r-rpip</t>
  </si>
  <si>
    <t>Universal Service Administrative Company (USAC)</t>
  </si>
  <si>
    <t>LCB Local Authority Letters</t>
  </si>
  <si>
    <t>https://data.wa.gov/d/f3mm-bvaa</t>
  </si>
  <si>
    <t>f3mm-bvaa</t>
  </si>
  <si>
    <t>Total Funding By Category</t>
  </si>
  <si>
    <t>10/29/2012 05:29:00 PM +0000</t>
  </si>
  <si>
    <t>https://data.wa.gov/resource/f3mm-bvaa.json</t>
  </si>
  <si>
    <t>https://data.wa.gov/d/f4a9-b2hi</t>
  </si>
  <si>
    <t>f4a9-b2hi</t>
  </si>
  <si>
    <t>13 BER 3.9</t>
  </si>
  <si>
    <t>03/17/2015 03:53:00 PM +0000</t>
  </si>
  <si>
    <t>https://data.wa.gov/resource/f4a9-b2hi.json</t>
  </si>
  <si>
    <t>https://data.wa.gov/d/f6st-whvb</t>
  </si>
  <si>
    <t>Summer Low Flow Indicator 1975-2017</t>
  </si>
  <si>
    <t>07/17/2018 04:18:00 PM +0000</t>
  </si>
  <si>
    <t>flow,indicator,trends,gages,ecology,eap,salmon,puget sound,state-of-the-salmon</t>
  </si>
  <si>
    <t>https://data.wa.gov/resource/f6st-whvb.json</t>
  </si>
  <si>
    <t>ypac-8ft5</t>
  </si>
  <si>
    <t>Workload 120 Days</t>
  </si>
  <si>
    <t>05/24/2019 03:31:00 PM +0000</t>
  </si>
  <si>
    <t>https://data.wa.gov/d/fn6e-4szt</t>
  </si>
  <si>
    <t>Watershed Health - Sampled Sites 2015</t>
  </si>
  <si>
    <t>https://data.wa.gov/resource/fn6e-4szt.json</t>
  </si>
  <si>
    <t>https://data.wa.gov/d/ft5h-ftmv</t>
  </si>
  <si>
    <t>Snake Harvest</t>
  </si>
  <si>
    <t>12/05/2012 06:33:00 AM +0000</t>
  </si>
  <si>
    <t>https://data.wa.gov/resource/ft5h-ftmv.json</t>
  </si>
  <si>
    <t>xf78-ek9m</t>
  </si>
  <si>
    <t>The local health agencies and the department of health work to prevent water related
illness and assure that people have access to an adequate quantity of safe water. They do this through a variety of activities including: reviewing and approving water availability, investigating suspected water related illnesses, reviewing plans and providing oversight/compliance for public water supplies, providing community education about safe drinking water, inspecting wells, conducting sanitary surveys (inspections) for Group A &amp; B Public Water Systems, and responding to emergencies (e.g., floods).
A sanitary survey includes an onsite review of the water source, and the facilities,
equipment, operation, and maintenance of a public water system. It is meant to identify problems which may affect the safety of the water. Group A are systems that regularly serve 15 or more service connections, or 25 or more people/day for 60 days/year, and must be surveyed every three to five years. (Note local health agencies may choose to survey smaller systems; these are not reflected in the data.)
• Number of large drinking water system (Group A) surveys (Data source: DOH)
• Public water systems are required to deliver safe and reliable drinking water to their
customers 24 hours a day, 365 days a year. If the water supply becomes contaminated, consumers can become seriously ill. One of the most important steps public water system operators take to ensure safe water is to regularly test for coliform bacteria and other contaminants such as nitrate, arsenic and lead.</t>
  </si>
  <si>
    <t>02/04/2015 05:51:00 PM +0000</t>
  </si>
  <si>
    <t>public health,drinking water</t>
  </si>
  <si>
    <t>This data was imported from the Public Health Improvement Partnership web page.  https://fortress.wa.gov/doh/phip/PHIP/MeasureGroup.mvc/MeasureGroupQuery?measureGroupId=3&amp;cycleId=6</t>
  </si>
  <si>
    <t>uq2d-mxyw</t>
  </si>
  <si>
    <t>01/16/2013 05:52:00 PM +0000</t>
  </si>
  <si>
    <t>iw2j-epnj</t>
  </si>
  <si>
    <t>09/19/2016 10:35:00 PM +0000</t>
  </si>
  <si>
    <t>https://data.wa.gov/d/g5qx-dang</t>
  </si>
  <si>
    <t>Washington State Payroll</t>
  </si>
  <si>
    <t>12/02/2016 05:05:00 PM +0000</t>
  </si>
  <si>
    <t>https://data.wa.gov/resource/g5qx-dang.json</t>
  </si>
  <si>
    <t>https://data.wa.gov/d/gd2u-b9zp</t>
  </si>
  <si>
    <t>Funding By Source -- All -- 12212012</t>
  </si>
  <si>
    <t>11/02/2012 01:01:00 AM +0000</t>
  </si>
  <si>
    <t>https://data.wa.gov/resource/gd2u-b9zp.json</t>
  </si>
  <si>
    <t>https://data.wa.gov/d/gdbk-4jyg</t>
  </si>
  <si>
    <t>gdbk-4jyg</t>
  </si>
  <si>
    <t>Inciweb fire</t>
  </si>
  <si>
    <t>10/06/2018 12:39:00 AM +0000</t>
  </si>
  <si>
    <t>10/06/2018 12:41:00 AM +0000</t>
  </si>
  <si>
    <t>https://data.wa.gov/resource/gdbk-4jyg.json</t>
  </si>
  <si>
    <t>https://data.wa.gov/d/gdw2-uv4h</t>
  </si>
  <si>
    <t>Decision Package Prioritization 2016</t>
  </si>
  <si>
    <t>12/29/2016 09:51:00 PM +0000</t>
  </si>
  <si>
    <t>https://data.wa.gov/resource/gdw2-uv4h.json</t>
  </si>
  <si>
    <t>https://data.wa.gov/d/gevy-wn26</t>
  </si>
  <si>
    <t>gevy-wn26</t>
  </si>
  <si>
    <t>I-5 and I-405 Buffer</t>
  </si>
  <si>
    <t>02/08/2019 07:01:00 PM +0000</t>
  </si>
  <si>
    <t>02/08/2019 07:41:00 PM +0000</t>
  </si>
  <si>
    <t>https://data.wa.gov/resource/gevy-wn26.json</t>
  </si>
  <si>
    <t>https://data.wa.gov/d/gfhm-evjb</t>
  </si>
  <si>
    <t>gfhm-evjb</t>
  </si>
  <si>
    <t>Out of School Suspensions and Expulsions for StudentBehavior in School Year 2012-2013 by County</t>
  </si>
  <si>
    <t>12/01/2015 04:38:00 AM +0000</t>
  </si>
  <si>
    <t>https://data.wa.gov/resource/gfhm-evjb.json</t>
  </si>
  <si>
    <t>uugh-hac4</t>
  </si>
  <si>
    <t>2016 Application Pool</t>
  </si>
  <si>
    <t>Summary of Applications submitted for 2016 Construction Cycle</t>
  </si>
  <si>
    <t>07/29/2014 04:31:00 PM +0000</t>
  </si>
  <si>
    <t>https://data.wa.gov/d/gia4-fgdb</t>
  </si>
  <si>
    <t>gia4-fgdb</t>
  </si>
  <si>
    <t>Website visits</t>
  </si>
  <si>
    <t>05/03/2016 07:01:00 PM +0000</t>
  </si>
  <si>
    <t>05/03/2016 08:50:00 PM +0000</t>
  </si>
  <si>
    <t>https://data.wa.gov/resource/gia4-fgdb.json</t>
  </si>
  <si>
    <t>https://data.wa.gov/d/gk9r-83t2</t>
  </si>
  <si>
    <t>gk9r-83t2</t>
  </si>
  <si>
    <t>Middle Columbia Juvenile Abundance 10302012</t>
  </si>
  <si>
    <t>10/30/2012 05:39:00 PM +0000</t>
  </si>
  <si>
    <t>https://data.wa.gov/resource/gk9r-83t2.json</t>
  </si>
  <si>
    <t>jwyj-mg7x</t>
  </si>
  <si>
    <t>Juvenile Offense Referrals</t>
  </si>
  <si>
    <t>02/10/2015 07:54:00 PM +0000</t>
  </si>
  <si>
    <t>jg8i-imiv</t>
  </si>
  <si>
    <t>10/30/2015 08:55:00 PM +0000</t>
  </si>
  <si>
    <t>https://data.wa.gov/d/gpg2-kkgw</t>
  </si>
  <si>
    <t>gpg2-kkgw</t>
  </si>
  <si>
    <t>HFC_Chemical_List</t>
  </si>
  <si>
    <t>05/22/2019 07:39:00 PM +0000</t>
  </si>
  <si>
    <t>05/22/2019 08:51:00 PM +0000</t>
  </si>
  <si>
    <t>https://data.wa.gov/resource/gpg2-kkgw.json</t>
  </si>
  <si>
    <t>https://data.wa.gov/d/gssb-7xw5</t>
  </si>
  <si>
    <t>gssb-7xw5</t>
  </si>
  <si>
    <t>Total Funding By Source1</t>
  </si>
  <si>
    <t>10/29/2012 04:33:00 PM +0000</t>
  </si>
  <si>
    <t>https://data.wa.gov/resource/gssb-7xw5.json</t>
  </si>
  <si>
    <t>This dataset contains records of title activity (transactions recording changes of ownership), and registration activity (transactions authorizing vehicles to be used on Washington public roads).</t>
  </si>
  <si>
    <t>https://data.wa.gov/d/gw7j-3ejt</t>
  </si>
  <si>
    <t>DWSRFCurrent</t>
  </si>
  <si>
    <t>04/07/2014 03:17:00 PM +0000</t>
  </si>
  <si>
    <t>https://data.wa.gov/resource/gw7j-3ejt.json</t>
  </si>
  <si>
    <t>rbzx-kwwt</t>
  </si>
  <si>
    <t>10/20/2017 10:33:00 PM +0000</t>
  </si>
  <si>
    <t>https://data.wa.gov/d/h4ip-8hec</t>
  </si>
  <si>
    <t>Watershed Health Monitoring - Statewide Probability Sample (2009-2012)</t>
  </si>
  <si>
    <t>The Watershed Health Monitoring (WHM) program sampled randomly selected streams in the each of 7 Status and Trends Regions during the 2009-2012 index period. We used a Generalized Random Tesselation Stratified (GRTS) stream survey.</t>
  </si>
  <si>
    <t>watershed health monitoring,probability sampling,locations</t>
  </si>
  <si>
    <t>https://data.wa.gov/resource/h4ip-8hec.json</t>
  </si>
  <si>
    <t>Find column descriptions in attached Data Dictionary (PDF).</t>
  </si>
  <si>
    <t>https://data.wa.gov/d/h5vb-ufn9</t>
  </si>
  <si>
    <t>h5vb-ufn9</t>
  </si>
  <si>
    <t>PTRBikePedCountDisplay</t>
  </si>
  <si>
    <t>04/15/2019 08:31:00 PM +0000</t>
  </si>
  <si>
    <t>04/15/2019 08:41:00 PM +0000</t>
  </si>
  <si>
    <t>https://data.wa.gov/resource/h5vb-ufn9.json</t>
  </si>
  <si>
    <t>avbc-p6sm</t>
  </si>
  <si>
    <t>https://data.wa.gov/d/h95x-vpyj</t>
  </si>
  <si>
    <t>h95x-vpyj</t>
  </si>
  <si>
    <t>L&amp;I Intent Details - Journey Level Trades And Wages</t>
  </si>
  <si>
    <t>Contractor filing intent details about their wages and trades</t>
  </si>
  <si>
    <t>11/13/2015 06:52:00 PM +0000</t>
  </si>
  <si>
    <t>06/17/2019 02:01:00 PM +0000</t>
  </si>
  <si>
    <t>contractor,wages,trades</t>
  </si>
  <si>
    <t>https://data.wa.gov/resource/h95x-vpyj.json</t>
  </si>
  <si>
    <t>https://data.wa.gov/d/hb7h-vaxf</t>
  </si>
  <si>
    <t>hb7h-vaxf</t>
  </si>
  <si>
    <t>Sites Report For Data.wa.gov Map</t>
  </si>
  <si>
    <t>05/24/2016 09:31:00 PM +0000</t>
  </si>
  <si>
    <t>05/24/2016 09:32:00 PM +0000</t>
  </si>
  <si>
    <t>https://data.wa.gov/resource/hb7h-vaxf.json</t>
  </si>
  <si>
    <t>https://data.wa.gov/d/hbzb-dbcn</t>
  </si>
  <si>
    <t>hbzb-dbcn</t>
  </si>
  <si>
    <t>Adjusted Cohort Graduation and Dropout Rates (Five-Year) by Student Group for School Years 2011-2012 and 2012-2013</t>
  </si>
  <si>
    <t>12/01/2015 04:54:00 AM +0000</t>
  </si>
  <si>
    <t>https://data.wa.gov/resource/hbzb-dbcn.json</t>
  </si>
  <si>
    <t>https://data.wa.gov/d/hdh3-xc9r</t>
  </si>
  <si>
    <t>hdh3-xc9r</t>
  </si>
  <si>
    <t>OCIO IT Project Oversight Summary</t>
  </si>
  <si>
    <t>Project oversight summary</t>
  </si>
  <si>
    <t>03/29/2015 06:30:00 AM +0000</t>
  </si>
  <si>
    <t>https://data.wa.gov/resource/hdh3-xc9r.json</t>
  </si>
  <si>
    <t>https://data.wa.gov/d/hg2t-wcph</t>
  </si>
  <si>
    <t>hg2t-wcph</t>
  </si>
  <si>
    <t>Soils</t>
  </si>
  <si>
    <t>10/25/2018 12:38:00 AM +0000</t>
  </si>
  <si>
    <t>10/25/2018 12:57:00 AM +0000</t>
  </si>
  <si>
    <t>https://data.wa.gov/resource/hg2t-wcph.json</t>
  </si>
  <si>
    <t>tmay-2i9v</t>
  </si>
  <si>
    <t>Locations based on lat and long</t>
  </si>
  <si>
    <t>07/16/2013 09:20:00 PM +0000</t>
  </si>
  <si>
    <t>https://data.wa.gov/d/hn25-k5xm</t>
  </si>
  <si>
    <t>hn25-k5xm</t>
  </si>
  <si>
    <t>Juvenile Unemployment for 16-19 Year Olds from 2000-2013</t>
  </si>
  <si>
    <t>12/01/2015 05:06:00 AM +0000</t>
  </si>
  <si>
    <t>01/21/2016 06:13:00 AM +0000</t>
  </si>
  <si>
    <t>https://data.wa.gov/resource/hn25-k5xm.json</t>
  </si>
  <si>
    <t>https://data.wa.gov/d/hsuv-x2dz</t>
  </si>
  <si>
    <t>hsuv-x2dz</t>
  </si>
  <si>
    <t>PWS SRC Source Cap And Well Depth</t>
  </si>
  <si>
    <t>PWS SRCs whose source capacity is less than 20 gal/min and well depth is less than 50ft.</t>
  </si>
  <si>
    <t>11/20/2015 09:55:00 PM +0000</t>
  </si>
  <si>
    <t>drought,source capacity,well depth</t>
  </si>
  <si>
    <t>https://data.wa.gov/resource/hsuv-x2dz.json</t>
  </si>
  <si>
    <t>https://data.wa.gov/d/ht3z-vfgq</t>
  </si>
  <si>
    <t>ht3z-vfgq</t>
  </si>
  <si>
    <t>3 -- Government $$ By Year</t>
  </si>
  <si>
    <t>10/17/2012 12:39:00 PM +0000</t>
  </si>
  <si>
    <t>https://data.wa.gov/resource/ht3z-vfgq.json</t>
  </si>
  <si>
    <t>https://data.wa.gov/d/hw7n-fcif</t>
  </si>
  <si>
    <t>hw7n-fcif</t>
  </si>
  <si>
    <t>BLS License list (merged)</t>
  </si>
  <si>
    <t>03/14/2015 04:21:00 AM +0000</t>
  </si>
  <si>
    <t>03/14/2015 04:22:00 AM +0000</t>
  </si>
  <si>
    <t>https://data.wa.gov/resource/hw7n-fcif.json</t>
  </si>
  <si>
    <t>https://data.wa.gov/d/hz47-b5g9</t>
  </si>
  <si>
    <t>hz47-b5g9</t>
  </si>
  <si>
    <t>Diversion Rate</t>
  </si>
  <si>
    <t>06/22/2015 06:21:00 PM +0000</t>
  </si>
  <si>
    <t>06/22/2015 06:22:00 PM +0000</t>
  </si>
  <si>
    <t>https://data.wa.gov/resource/hz47-b5g9.json</t>
  </si>
  <si>
    <t>https://data.wa.gov/d/hz5n-5pgn</t>
  </si>
  <si>
    <t>hz5n-5pgn</t>
  </si>
  <si>
    <t>General American Car Sales</t>
  </si>
  <si>
    <t>Took this from an internet page for testing. It looked real</t>
  </si>
  <si>
    <t>07/23/2018 09:38:00 PM +0000</t>
  </si>
  <si>
    <t>car,sale,auto,greenhouse</t>
  </si>
  <si>
    <t>https://data.wa.gov/resource/hz5n-5pgn.json</t>
  </si>
  <si>
    <t>https://data.wa.gov/d/i3p8-xyd2</t>
  </si>
  <si>
    <t>i3p8-xyd2</t>
  </si>
  <si>
    <t>Bond and COP Issuance FY 2000-2016</t>
  </si>
  <si>
    <t>08/23/2016 10:06:00 PM +0000</t>
  </si>
  <si>
    <t>https://data.wa.gov/resource/i3p8-xyd2.json</t>
  </si>
  <si>
    <t>https://data.wa.gov/d/icqj-j27g</t>
  </si>
  <si>
    <t>icqj-j27g</t>
  </si>
  <si>
    <t>Occupational Employment and Wage Estimates</t>
  </si>
  <si>
    <t>Washington State, metropolitan divisions (MD), metropolitan statistical areas (MSA) and nonmetropolitan areas (NMA), 2017
OES is a program of the U.S. Department of Labor, Bureau of Labor Statistics (BLS). This federal-state cooperative program produces employment and wage estimates for nearly 840 occupations. The occupational employment and wage estimates are based on data collected from the OES survey. The survey includes employment counts, occupations and wages from more than 4,800 Washington state employers. Data from six survey panels are combined to create a sample size of more than 29,300 employers. Blanks in the data columns indicate suppressed data.</t>
  </si>
  <si>
    <t>11/01/2017 05:56:00 PM +0000</t>
  </si>
  <si>
    <t>10/02/2018 07:16:00 PM +0000</t>
  </si>
  <si>
    <t>occupation,wages,soc codes,areas,employment</t>
  </si>
  <si>
    <t>https://data.wa.gov/resource/icqj-j27g.json</t>
  </si>
  <si>
    <t>https://esd.wa.gov/labormarketinfo/occupations</t>
  </si>
  <si>
    <t>https://data.wa.gov/d/ienj-63xj</t>
  </si>
  <si>
    <t>School District Technology Survey</t>
  </si>
  <si>
    <t>broadband,open educational resources,schools</t>
  </si>
  <si>
    <t>2014-2017</t>
  </si>
  <si>
    <t>https://data.wa.gov/resource/ienj-63xj.json</t>
  </si>
  <si>
    <t>https://data.wa.gov/d/ifxa-khzg</t>
  </si>
  <si>
    <t>ifxa-khzg</t>
  </si>
  <si>
    <t>MAP -- Farm Pads, Evacuation Routes (2012-19) 08292018</t>
  </si>
  <si>
    <t>08/31/2018 12:30:00 PM +0000</t>
  </si>
  <si>
    <t>08/31/2018 12:36:00 PM +0000</t>
  </si>
  <si>
    <t>https://data.wa.gov/resource/ifxa-khzg.json</t>
  </si>
  <si>
    <t>https://data.wa.gov/d/ii57-3we8</t>
  </si>
  <si>
    <t>ii57-3we8</t>
  </si>
  <si>
    <t>05/04/2016 12:02:00 AM +0000</t>
  </si>
  <si>
    <t>05/04/2016 12:11:00 AM +0000</t>
  </si>
  <si>
    <t>https://data.wa.gov/resource/ii57-3we8.json</t>
  </si>
  <si>
    <t>https://data.wa.gov/d/ii7z-dkjn</t>
  </si>
  <si>
    <t>ii7z-dkjn</t>
  </si>
  <si>
    <t>State WASL Scores by Subgroup_2002</t>
  </si>
  <si>
    <t>06/15/2019 12:08:00 AM +0000</t>
  </si>
  <si>
    <t>06/15/2019 12:09:00 AM +0000</t>
  </si>
  <si>
    <t>https://data.wa.gov/resource/ii7z-dkjn.json</t>
  </si>
  <si>
    <t>https://data.wa.gov/d/ikw6-vez6</t>
  </si>
  <si>
    <t>ikw6-vez6</t>
  </si>
  <si>
    <t>Westgate - KSD Apprenticeship Utilization</t>
  </si>
  <si>
    <t>Names, Numbers, Jobs, Hours</t>
  </si>
  <si>
    <t>06/08/2018 09:09:00 PM +0000</t>
  </si>
  <si>
    <t>westgate apprenticeship details</t>
  </si>
  <si>
    <t>https://data.wa.gov/resource/ikw6-vez6.json</t>
  </si>
  <si>
    <t>https://data.wa.gov/d/ipft-idqi</t>
  </si>
  <si>
    <t>ipft-idqi</t>
  </si>
  <si>
    <t>Data Sync Log</t>
  </si>
  <si>
    <t>07/17/2013 05:29:00 PM +0000</t>
  </si>
  <si>
    <t>07/22/2016 08:52:00 PM +0000</t>
  </si>
  <si>
    <t>https://data.wa.gov/resource/ipft-idqi.json</t>
  </si>
  <si>
    <t>juvenile justice</t>
  </si>
  <si>
    <t xml:space="preserve">* No Action includes cases not filed include: no action, too young to prosecute, forward for adult prosecution, incompetent/incapacity, incomplete facts, referred to another agency, </t>
  </si>
  <si>
    <t xml:space="preserve">    unable to locate, witnes/victim unavailable or uncooperative. </t>
  </si>
  <si>
    <t>ynbr-8ixa</t>
  </si>
  <si>
    <t>Utility Permits and Franchises from WA state Department of Transportation, showing fiber optic infrastructure for select areas and routes in state roadways.</t>
  </si>
  <si>
    <t>09/12/2016 09:54:00 PM +0000</t>
  </si>
  <si>
    <t>broadband,fiber,right-of-way,utilities</t>
  </si>
  <si>
    <t>https://data.wa.gov/d/iw2j-epnj</t>
  </si>
  <si>
    <t>1Biennial Funding By Category (8-22-2016)</t>
  </si>
  <si>
    <t>09/19/2016 10:33:00 PM +0000</t>
  </si>
  <si>
    <t>https://data.wa.gov/resource/iw2j-epnj.json</t>
  </si>
  <si>
    <t>https://data.wa.gov/d/j5r5-zefd</t>
  </si>
  <si>
    <t>https://data.wa.gov/resource/j5r5-zefd.json</t>
  </si>
  <si>
    <t>https://data.wa.gov/d/j78i-gfy5</t>
  </si>
  <si>
    <t>j78i-gfy5</t>
  </si>
  <si>
    <t>WA-APCD Quality and Cost Summary Report: ACH Quality</t>
  </si>
  <si>
    <t>09/13/2018 05:41:00 PM +0000</t>
  </si>
  <si>
    <t>09/13/2018 06:09:00 PM +0000</t>
  </si>
  <si>
    <t>https://data.wa.gov/resource/j78i-gfy5.json</t>
  </si>
  <si>
    <t>https://data.wa.gov/d/jan4-np6f</t>
  </si>
  <si>
    <t>Facilities with Hog Fuel and Wood-Fired Boilers</t>
  </si>
  <si>
    <t>Major facilities identified as using hog fuel or wood-fired boilers.  Based on 2016 data.</t>
  </si>
  <si>
    <t>https://data.wa.gov/resource/jan4-np6f.json</t>
  </si>
  <si>
    <t>https://data.wa.gov/d/jbe2-ek4r</t>
  </si>
  <si>
    <t>jbe2-ek4r</t>
  </si>
  <si>
    <t>WA GHG Reporting Multi-Year Dataset</t>
  </si>
  <si>
    <t>This dataset contains data reported to Ecology as of December 15, 2018.  The reported emissions are preliminary and have not been fully verified by Ecology.  This information is subject to change.  
Certain large facilities and transportation fuel suppliers are required to report their greenhouse gas (GHG) emissions to Ecology beginning with the 2012 emissions year.  Owners or operators of the following are required to report: 
• Facilities that emit at least 10,000 metric tons of carbon dioxide equivalent (CO2e) of greenhouse gases per year in Washington. 
• Suppliers of liquid motor vehicle fuel, special fuel, or aircraft fuel that supply products equivalent to at least 10,000 metric tons of carbon dioxide per year in Washington. 
Sources are grouped by sectors.  Most sectors focus on each facility’s onsite emissions.   The transportation fuel supplier sector describes emissions associated with the complete combustion or oxidation of fuels supplied by transportation fuel suppliers under the Washington Department of Licensing Fuel Tax Program.  
This dataset does not include all of Washington’s emissions.  See the Washington State Greenhouse Gas Emissions Inventory (https://ecology.wa.gov/Research-Data/Scientific-reports/Statewide-greenhouse-gas-inventory) for statewide emissions totals.
Emissions are in units of metric tons of carbon dioxide equivalents using AR4 global warming potentials as specified in WAC 173-441.</t>
  </si>
  <si>
    <t>12/13/2018 08:03:00 PM +0000</t>
  </si>
  <si>
    <t>12/13/2018 08:10:00 PM +0000</t>
  </si>
  <si>
    <t>2012-2017</t>
  </si>
  <si>
    <t>https://data.wa.gov/resource/jbe2-ek4r.json</t>
  </si>
  <si>
    <t>xx9k-ku4q</t>
  </si>
  <si>
    <t>05/25/2016 11:15:00 PM +0000</t>
  </si>
  <si>
    <t>reyu-f99k</t>
  </si>
  <si>
    <t>12/26/2012 05:37:00 AM +0000</t>
  </si>
  <si>
    <t>https://data.wa.gov/d/jg8i-imiv</t>
  </si>
  <si>
    <t>Grant Spending</t>
  </si>
  <si>
    <t>10/30/2015 07:04:00 PM +0000</t>
  </si>
  <si>
    <t>https://data.wa.gov/resource/jg8i-imiv.json</t>
  </si>
  <si>
    <t>https://data.wa.gov/d/jgyj-nq5v</t>
  </si>
  <si>
    <t>jgyj-nq5v</t>
  </si>
  <si>
    <t>Facilities of Interest for Regional Haze</t>
  </si>
  <si>
    <t>These sources have a Q/D &gt; 1.0 Tons/km where Q is the annual tons of emissions (PM10 + SO2 + NOx) and D is the distance to the nearest Class I Area.  All emissions are based on 2014 reported data.</t>
  </si>
  <si>
    <t>01/11/2018 03:41:00 PM +0000</t>
  </si>
  <si>
    <t>regional haze,class i areas,emissions,air quality</t>
  </si>
  <si>
    <t>https://data.wa.gov/resource/jgyj-nq5v.json</t>
  </si>
  <si>
    <t>https://data.wa.gov/d/jhtx-qxim</t>
  </si>
  <si>
    <t>Watershed Health Monitoring: Selected Metrics from the Upper Columbia Through 2013</t>
  </si>
  <si>
    <t>The Watershed Health Monitoring (WHM) program visits probabilistic (randomly-selected) sites and other hand-selected sites across Washington. We sample about 50 random sites within each of 7 Status and Trends Regions (STRs) during each round of sampling. Data in this file represent information collected during Round 1 sampling in the Upper Columbia STR (summer 2012), along with information from other sampling events in the region. Reported here are just a select few of the metrics. The full suite of habitat data is available from our web site: http://tinyurl.com/WatershedHealth. Macroinvertebrate community scores reported here are from this source: http://pugetsoundstreambenthos.org.</t>
  </si>
  <si>
    <t>05/14/2014 02:47:00 PM +0000</t>
  </si>
  <si>
    <t>biological monitoring,physical habitat,streams,upper columbia,watershed health</t>
  </si>
  <si>
    <t>https://data.wa.gov/resource/jhtx-qxim.json</t>
  </si>
  <si>
    <t>Find a data dictionary here:https://data.wa.gov/Natural-Resources-Environment/Data-Dictionary-Selected-Metrics-in-Upper-Columbia/6xt2-phwm?firstRun=true</t>
  </si>
  <si>
    <t>https://data.wa.gov/d/jjte-ue6r</t>
  </si>
  <si>
    <t>Total Prosser Run 12182014</t>
  </si>
  <si>
    <t>12/19/2014 12:33:00 AM +0000</t>
  </si>
  <si>
    <t>https://data.wa.gov/resource/jjte-ue6r.json</t>
  </si>
  <si>
    <t>https://data.wa.gov/d/jqgb-ie7w</t>
  </si>
  <si>
    <t>jqgb-ie7w</t>
  </si>
  <si>
    <t>07/12/2013 06:20:00 PM +0000</t>
  </si>
  <si>
    <t>03/28/2014 05:47:00 PM +0000</t>
  </si>
  <si>
    <t>https://data.wa.gov/resource/jqgb-ie7w.json</t>
  </si>
  <si>
    <t>https://data.wa.gov/d/js5f-3yhb</t>
  </si>
  <si>
    <t>js5f-3yhb</t>
  </si>
  <si>
    <t>eGov Platforms</t>
  </si>
  <si>
    <t>05/03/2016 08:58:00 PM +0000</t>
  </si>
  <si>
    <t>05/03/2016 11:01:00 PM +0000</t>
  </si>
  <si>
    <t>https://data.wa.gov/resource/js5f-3yhb.json</t>
  </si>
  <si>
    <t>https://data.wa.gov/d/jtcv-ghrn</t>
  </si>
  <si>
    <t>PercentSelfSupplied</t>
  </si>
  <si>
    <t>04/29/2019 05:24:00 PM +0000</t>
  </si>
  <si>
    <t>https://data.wa.gov/resource/jtcv-ghrn.json</t>
  </si>
  <si>
    <t>https://data.wa.gov/d/jth9-gdxk</t>
  </si>
  <si>
    <t>PWS SRC Well Depth</t>
  </si>
  <si>
    <t>11/20/2015 10:03:00 PM +0000</t>
  </si>
  <si>
    <t>https://data.wa.gov/resource/jth9-gdxk.json</t>
  </si>
  <si>
    <t>https://data.wa.gov/d/jvx2-m4u3</t>
  </si>
  <si>
    <t>jvx2-m4u3</t>
  </si>
  <si>
    <t>2015 Greenhouse Gas Report- Data</t>
  </si>
  <si>
    <t>The map contains greenhouse gas (GHG) data reported to Ecology as of April 24, 2017. The reported emissions are preliminary and have not been fully verified by Ecology. This information is subject to change. _x000D_
_x000D_
Except where noted, emissions are reported in metric tons of carbon dioxide equivalent (CO2e). CO2e is a useful measure for comparing the emissions from various greenhouse gases based upon their global warming potentials._x000D_
_x000D_
Organizations that have emissions spread throughout the state instead of at a single location, such as petroleum product producers/importers and natural gas distributors, are not included in this map. See the complete report to view emissions for all Washington organizations that emit at least 10,000 metric tons of carbon dioxide equivalent. _x000D_
_x000D_
For more information see the complete 2012-2015 Washington Mandatory Greenhouse Gas Report. http://www.ecy.wa.gov/programs/air/permit_register/ghg/ghg.html</t>
  </si>
  <si>
    <t>05/08/2017 04:33:00 PM +0000</t>
  </si>
  <si>
    <t>https://data.wa.gov/resource/jvx2-m4u3.json</t>
  </si>
  <si>
    <t>https://data.wa.gov/d/jwyj-mg7x</t>
  </si>
  <si>
    <t>02/10/2015 05:23:00 PM +0000</t>
  </si>
  <si>
    <t>https://data.wa.gov/resource/jwyj-mg7x.json</t>
  </si>
  <si>
    <t>https://data.wa.gov/d/jxh8-8i6p</t>
  </si>
  <si>
    <t>Wa To King</t>
  </si>
  <si>
    <t>https://data.wa.gov/resource/jxh8-8i6p.json</t>
  </si>
  <si>
    <t>https://data.wa.gov/d/k2zi-4hgf</t>
  </si>
  <si>
    <t>k2zi-4hgf</t>
  </si>
  <si>
    <t>Recovery Plan Progress Indicator 12212012</t>
  </si>
  <si>
    <t>12/21/2012 08:23:00 PM +0000</t>
  </si>
  <si>
    <t>https://data.wa.gov/resource/k2zi-4hgf.json</t>
  </si>
  <si>
    <t>https://data.wa.gov/d/k43v-q6mx</t>
  </si>
  <si>
    <t>k43v-q6mx</t>
  </si>
  <si>
    <t>L&amp;I Counties Listed On Intent</t>
  </si>
  <si>
    <t>Counties Listed On Intent</t>
  </si>
  <si>
    <t>11/13/2015 12:54:00 AM +0000</t>
  </si>
  <si>
    <t>intent,county</t>
  </si>
  <si>
    <t>https://data.wa.gov/resource/k43v-q6mx.json</t>
  </si>
  <si>
    <t>https://data.wa.gov/d/k67g-t283</t>
  </si>
  <si>
    <t>k67g-t283</t>
  </si>
  <si>
    <t>WA Prisons Average Daily Population</t>
  </si>
  <si>
    <t>02/21/2018 09:36:00 PM +0000</t>
  </si>
  <si>
    <t>02/21/2018 09:39:00 PM +0000</t>
  </si>
  <si>
    <t>prisons,corrections,population</t>
  </si>
  <si>
    <t>FY2018</t>
  </si>
  <si>
    <t>https://data.wa.gov/resource/k67g-t283.json</t>
  </si>
  <si>
    <t>https://data.wa.gov/d/k882-u84m</t>
  </si>
  <si>
    <t>FCC mobile broadband deployment from 477</t>
  </si>
  <si>
    <t>01/17/2018 11:35:00 PM +0000</t>
  </si>
  <si>
    <t>https://data.wa.gov/resource/k882-u84m.json</t>
  </si>
  <si>
    <t>https://data.wa.gov/d/k96r-7t2r</t>
  </si>
  <si>
    <t>k96r-7t2r</t>
  </si>
  <si>
    <t>Youth Suicide Deaths in Washington State by Gender Age 0-17 Years, from 2008-2012</t>
  </si>
  <si>
    <t>12/14/2015 02:44:00 PM +0000</t>
  </si>
  <si>
    <t>12/14/2015 02:45:00 PM +0000</t>
  </si>
  <si>
    <t>https://data.wa.gov/resource/k96r-7t2r.json</t>
  </si>
  <si>
    <t>https://data.wa.gov/d/kbv8-aawq</t>
  </si>
  <si>
    <t>Lower Columbia Final Abundance 11202012</t>
  </si>
  <si>
    <t>11/20/2012 01:23:00 PM +0000</t>
  </si>
  <si>
    <t>https://data.wa.gov/resource/kbv8-aawq.json</t>
  </si>
  <si>
    <t>https://data.wa.gov/d/kbzr-6x76</t>
  </si>
  <si>
    <t>Statewide Barriers Removed</t>
  </si>
  <si>
    <t>https://data.wa.gov/resource/kbzr-6x76.json</t>
  </si>
  <si>
    <t>s29e-i2mw</t>
  </si>
  <si>
    <t>Project oversight documents. See OCIO IT Project Oversight Summary (https://data.wa.gov/resource/k495-fmg2) for main project information.</t>
  </si>
  <si>
    <t>https://data.wa.gov/d/kkze-qu6r</t>
  </si>
  <si>
    <t>kkze-qu6r</t>
  </si>
  <si>
    <t>WDFW-Hatchery Environmental Compliance</t>
  </si>
  <si>
    <t>07/30/2013 10:04:00 PM +0000</t>
  </si>
  <si>
    <t>08/16/2013 12:58:00 AM +0000</t>
  </si>
  <si>
    <t>https://data.wa.gov/resource/kkze-qu6r.json</t>
  </si>
  <si>
    <t>https://data.wa.gov/d/kryb-gz9s</t>
  </si>
  <si>
    <t>kryb-gz9s</t>
  </si>
  <si>
    <t>LC Table Narrative-2</t>
  </si>
  <si>
    <t>01/07/2013 10:13:00 PM +0000</t>
  </si>
  <si>
    <t>01/07/2013 10:19:00 PM +0000</t>
  </si>
  <si>
    <t>https://data.wa.gov/resource/kryb-gz9s.json</t>
  </si>
  <si>
    <t>https://data.wa.gov/d/kvxf-jj4x</t>
  </si>
  <si>
    <t>Upper Columbia Final Abundance 10212012</t>
  </si>
  <si>
    <t>https://data.wa.gov/resource/kvxf-jj4x.json</t>
  </si>
  <si>
    <t>https://data.wa.gov/d/m3jx-45hn</t>
  </si>
  <si>
    <t>Snake Barriers Removed</t>
  </si>
  <si>
    <t>12/05/2012 07:19:00 AM +0000</t>
  </si>
  <si>
    <t>https://data.wa.gov/resource/m3jx-45hn.json</t>
  </si>
  <si>
    <t>https://data.wa.gov/d/m3th-e73f</t>
  </si>
  <si>
    <t>m3th-e73f</t>
  </si>
  <si>
    <t>Debt Service Paid (Fig 4,5)</t>
  </si>
  <si>
    <t>08/23/2016 10:09:00 PM +0000</t>
  </si>
  <si>
    <t>https://data.wa.gov/resource/m3th-e73f.json</t>
  </si>
  <si>
    <t>https://data.wa.gov/d/m7ih-hj3u</t>
  </si>
  <si>
    <t>m7ih-hj3u</t>
  </si>
  <si>
    <t>11/19/2018 09:43:00 PM +0000</t>
  </si>
  <si>
    <t>11/19/2018 09:44:00 PM +0000</t>
  </si>
  <si>
    <t>https://data.wa.gov/resource/m7ih-hj3u.json</t>
  </si>
  <si>
    <t>https://data.wa.gov/d/m8w6-thut</t>
  </si>
  <si>
    <t>m8w6-thut</t>
  </si>
  <si>
    <t>Mercury</t>
  </si>
  <si>
    <t>Mercury in biosolids</t>
  </si>
  <si>
    <t>04/07/2017 05:55:00 PM +0000</t>
  </si>
  <si>
    <t>mercury,biosolids,ecy</t>
  </si>
  <si>
    <t>https://data.wa.gov/resource/m8w6-thut.json</t>
  </si>
  <si>
    <t>https://data.wa.gov/d/m9zq-u93z</t>
  </si>
  <si>
    <t>m9zq-u93z</t>
  </si>
  <si>
    <t>4 -- Source $$ By Year</t>
  </si>
  <si>
    <t>10/17/2012 12:40:00 PM +0000</t>
  </si>
  <si>
    <t>10/17/2012 12:41:00 PM +0000</t>
  </si>
  <si>
    <t>https://data.wa.gov/resource/m9zq-u93z.json</t>
  </si>
  <si>
    <t>https://data.wa.gov/d/mcp7-tcwf</t>
  </si>
  <si>
    <t>2016-2018 WDFW Deer and Elk Salvage Permits</t>
  </si>
  <si>
    <t>As of July 2016, deer and elk may be salvaged for use if applicant successfully obtains permit from WDFW.  This dataset will show the user when and where subject deer and elk were located pursuant to applicant's information.  To leverage this dataset to its fullest, use the mapping visualization tools to see where the animals were found.  Data will be updated twice per year.</t>
  </si>
  <si>
    <t>08/28/2017 06:27:00 PM +0000</t>
  </si>
  <si>
    <t>deer,elk,road kill,salvage,game,wildlife</t>
  </si>
  <si>
    <t>https://data.wa.gov/resource/mcp7-tcwf.json</t>
  </si>
  <si>
    <t>https://data.wa.gov/d/mcr6-ujqw</t>
  </si>
  <si>
    <t>ARTS Public Data</t>
  </si>
  <si>
    <t>06/09/2016 09:40:00 PM +0000</t>
  </si>
  <si>
    <t>https://data.wa.gov/resource/mcr6-ujqw.json</t>
  </si>
  <si>
    <t>7tg3-kuwr</t>
  </si>
  <si>
    <t>https://data.wa.gov/d/mhct-mytn</t>
  </si>
  <si>
    <t>mhct-mytn</t>
  </si>
  <si>
    <t>Auditor's Report Merged - Permits</t>
  </si>
  <si>
    <t>02/21/2015 08:29:00 PM +0000</t>
  </si>
  <si>
    <t>https://data.wa.gov/resource/mhct-mytn.json</t>
  </si>
  <si>
    <t>https://data.wa.gov/d/mi7n-fk3q</t>
  </si>
  <si>
    <t>Water Use Allocations by County and Watershed</t>
  </si>
  <si>
    <t>02/08/2013 08:50:00 PM +0000</t>
  </si>
  <si>
    <t>https://data.wa.gov/resource/mi7n-fk3q.json</t>
  </si>
  <si>
    <t>yad4-zsfv</t>
  </si>
  <si>
    <t>08/16/2013 12:28:00 AM +0000</t>
  </si>
  <si>
    <t>https://data.wa.gov/d/mkp5-effk</t>
  </si>
  <si>
    <t>Snake RPI 2018</t>
  </si>
  <si>
    <t>12/04/2018 12:37:00 PM +0000</t>
  </si>
  <si>
    <t>https://data.wa.gov/resource/mkp5-effk.json</t>
  </si>
  <si>
    <t>https://data.wa.gov/d/mku9-svej</t>
  </si>
  <si>
    <t>Upper Columbia Juvenile Abundance 10302012</t>
  </si>
  <si>
    <t>https://data.wa.gov/resource/mku9-svej.json</t>
  </si>
  <si>
    <t>https://data.wa.gov/d/mpjx-76tu</t>
  </si>
  <si>
    <t>mpjx-76tu</t>
  </si>
  <si>
    <t>Spokane Rule Sections</t>
  </si>
  <si>
    <t>Section Numbers and Headers for Draft Spokane River Rule</t>
  </si>
  <si>
    <t>03/19/2014 04:14:00 PM +0000</t>
  </si>
  <si>
    <t>https://data.wa.gov/resource/mpjx-76tu.json</t>
  </si>
  <si>
    <t>https://data.wa.gov/d/mspb-eju2</t>
  </si>
  <si>
    <t>mspb-eju2</t>
  </si>
  <si>
    <t>Washington State Department of Ecology Product Testing Data</t>
  </si>
  <si>
    <t>Sometimes, a toxic chemical such as lead or mercury is used in a product in a way that can directly harm people, particularly infants and young children that are still growing. In other cases, a product contains low levels of a toxic chemical and isn’t a direct threat when it is consumed or used. However, when the chemicals from thousands or millions of these products enter the environment, they can build up through the food chain and become significant threats to people and the environment. 
Because of these threats, laws have been passed to address the most serious toxic chemicals present in consumer products. Washington State has been a leader in regulating these everyday sources of toxics, including lead wheel weights, mercury-containing lights, and heavy metals in children’s products and consumer packaging.
Ecology regularly purchases consumer products at retail stores and online and tests them to ensure manufacturers are complying with these restrictions and reporting requirements. These data are the results of these testing efforts.</t>
  </si>
  <si>
    <t>04/13/2016 03:48:00 PM +0000</t>
  </si>
  <si>
    <t>04/13/2016 03:50:00 PM +0000</t>
  </si>
  <si>
    <t>https://data.wa.gov/resource/mspb-eju2.json</t>
  </si>
  <si>
    <t>http://www.ecy.wa.gov/toxics/testing.html</t>
  </si>
  <si>
    <t>https://data.wa.gov/d/mx6t-i58z</t>
  </si>
  <si>
    <t>mx6t-i58z</t>
  </si>
  <si>
    <t>OTX By Location 2011</t>
  </si>
  <si>
    <t>01/27/2014 09:52:00 PM +0000</t>
  </si>
  <si>
    <t>01/27/2014 09:55:00 PM +0000</t>
  </si>
  <si>
    <t>https://data.wa.gov/resource/mx6t-i58z.json</t>
  </si>
  <si>
    <t>https://data.wa.gov/d/my99-fbfp</t>
  </si>
  <si>
    <t>my99-fbfp</t>
  </si>
  <si>
    <t>Total Allocation From 1987</t>
  </si>
  <si>
    <t>This data set provides summary details on the Bond Cap Allocation Program’s annual amount of bond authority.  Data is provided for the years 1987-2014. Bond Cap authority is authorized each year through provisions in the federal code and a new allocation amount is calculated based upon the state’s population (as estimated by the U.S. Census Bureau) and a multiplier established by the Internal Revenue Service shown in the column labeled “Per Capita Multiplier”._x000D_
_x000D_
Reports showing how this bond authority was allocated can be found in the most recent biennial report via the following link:  http://www.commerce.wa.gov/wp-content/uploads/2016/06/RS-bondcap-biennial-report-2016.pdf and further information on the Bond Cap Allocation Program can be found at http://www.commerce.wa.gov/about-us/research-services/bond-cap-allocation-program/ or through the Bond Cap Allocation Program Manager Allan Johnson (360) 725-5033 allan.johnson@commerce.wa.gov</t>
  </si>
  <si>
    <t>09/12/2016 04:28:00 PM +0000</t>
  </si>
  <si>
    <t>bond,bonds,bondcap,bond_cap,taxexempt,tax_exempt</t>
  </si>
  <si>
    <t>https://data.wa.gov/resource/my99-fbfp.json</t>
  </si>
  <si>
    <t>https://data.wa.gov/d/n23p-bjc7</t>
  </si>
  <si>
    <t>12/13/2018 08:34:00 PM +0000</t>
  </si>
  <si>
    <t>https://data.wa.gov/resource/n23p-bjc7.json</t>
  </si>
  <si>
    <t>https://data.wa.gov/d/n2kg-j4zw</t>
  </si>
  <si>
    <t>n2kg-j4zw</t>
  </si>
  <si>
    <t>Compliance/Governance Example</t>
  </si>
  <si>
    <t>Example dataset for tracking compliance with a mandate</t>
  </si>
  <si>
    <t>08/11/2016 03:10:00 PM +0000</t>
  </si>
  <si>
    <t>https://data.wa.gov/resource/n2kg-j4zw.json</t>
  </si>
  <si>
    <t>https://data.wa.gov/d/n2vz-2wid</t>
  </si>
  <si>
    <t>n2vz-2wid</t>
  </si>
  <si>
    <t>L&amp;I Counties Listed On Affidavit</t>
  </si>
  <si>
    <t>Counties Listed On Affidavit</t>
  </si>
  <si>
    <t>11/05/2015 08:21:00 PM +0000</t>
  </si>
  <si>
    <t>affidavit,county,work</t>
  </si>
  <si>
    <t>https://data.wa.gov/resource/n2vz-2wid.json</t>
  </si>
  <si>
    <t>https://data.wa.gov/d/n5d5-8e7h</t>
  </si>
  <si>
    <t>Fish Passage Barriers Removed 12192012</t>
  </si>
  <si>
    <t>12/17/2012 08:58:00 PM +0000</t>
  </si>
  <si>
    <t>https://data.wa.gov/resource/n5d5-8e7h.json</t>
  </si>
  <si>
    <t>https://data.wa.gov/d/n5j5-n3nw</t>
  </si>
  <si>
    <t>n5j5-n3nw</t>
  </si>
  <si>
    <t>FundFinder_Programs</t>
  </si>
  <si>
    <t>03/26/2019 08:46:00 PM +0000</t>
  </si>
  <si>
    <t>03/26/2019 08:48:00 PM +0000</t>
  </si>
  <si>
    <t>https://data.wa.gov/resource/n5j5-n3nw.json</t>
  </si>
  <si>
    <t>https://data.wa.gov/d/naa7-vegq</t>
  </si>
  <si>
    <t>naa7-vegq</t>
  </si>
  <si>
    <t>Rows</t>
  </si>
  <si>
    <t>12/03/2018 09:49:00 PM +0000</t>
  </si>
  <si>
    <t>12/04/2018 03:56:00 PM +0000</t>
  </si>
  <si>
    <t>https://data.wa.gov/resource/naa7-vegq.json</t>
  </si>
  <si>
    <t>https://data.wa.gov/d/nagk-swkp</t>
  </si>
  <si>
    <t>Snake Juvenile Abundance 10302012</t>
  </si>
  <si>
    <t>https://data.wa.gov/resource/nagk-swkp.json</t>
  </si>
  <si>
    <t>https://data.wa.gov/d/nazy-rbnv</t>
  </si>
  <si>
    <t>Spills OFM Measures</t>
  </si>
  <si>
    <t>https://data.wa.gov/resource/nazy-rbnv.json</t>
  </si>
  <si>
    <t>https://data.wa.gov/d/ncri-v6ym</t>
  </si>
  <si>
    <t>Point Source Emissions Inventory (2016)</t>
  </si>
  <si>
    <t>Point Source Air Quality Emissions Inventory for 2016.  Includes GHG data where available.</t>
  </si>
  <si>
    <t>12/28/2016 05:18:00 PM +0000</t>
  </si>
  <si>
    <t>air quality,emissions,point source,pollutant,greenhouse gases</t>
  </si>
  <si>
    <t>https://data.wa.gov/resource/ncri-v6ym.json</t>
  </si>
  <si>
    <t>https://data.wa.gov/d/nhc8-xu67</t>
  </si>
  <si>
    <t>nhc8-xu67</t>
  </si>
  <si>
    <t>Agency Library - Sample</t>
  </si>
  <si>
    <t>Library of draft and final documents</t>
  </si>
  <si>
    <t>06/02/2016 12:09:00 AM +0000</t>
  </si>
  <si>
    <t>library,documents,activity reports</t>
  </si>
  <si>
    <t>https://data.wa.gov/resource/nhc8-xu67.json</t>
  </si>
  <si>
    <t>https://data.wa.gov/d/nm69-k8vf</t>
  </si>
  <si>
    <t>nm69-k8vf</t>
  </si>
  <si>
    <t>GIS Event calendar</t>
  </si>
  <si>
    <t>01/08/2019 09:56:00 PM +0000</t>
  </si>
  <si>
    <t>01/08/2019 10:06:00 PM +0000</t>
  </si>
  <si>
    <t>https://data.wa.gov/resource/nm69-k8vf.json</t>
  </si>
  <si>
    <t>q5wz-ifzi</t>
  </si>
  <si>
    <t>05/09/2017 04:40:00 PM +0000</t>
  </si>
  <si>
    <t>t94r-s3m2</t>
  </si>
  <si>
    <t>05/01/2018 05:25:00 PM +0000</t>
  </si>
  <si>
    <t>point source,emissions</t>
  </si>
  <si>
    <t>https://data.wa.gov/d/nptq-amvm</t>
  </si>
  <si>
    <t>Upper Columbia -- 1062015</t>
  </si>
  <si>
    <t>12/31/2014 06:45:00 PM +0000</t>
  </si>
  <si>
    <t>https://data.wa.gov/resource/nptq-amvm.json</t>
  </si>
  <si>
    <t>https://data.wa.gov/d/p599-dzzm</t>
  </si>
  <si>
    <t>Broadband Community Anchor Institutions</t>
  </si>
  <si>
    <t>05/08/2013 07:21:00 PM +0000</t>
  </si>
  <si>
    <t>https://data.wa.gov/resource/p599-dzzm.json</t>
  </si>
  <si>
    <t>https://data.wa.gov/d/p6mz-hz4g</t>
  </si>
  <si>
    <t>Puget Sound Juvenile Abundance 10302012</t>
  </si>
  <si>
    <t>https://data.wa.gov/resource/p6mz-hz4g.json</t>
  </si>
  <si>
    <t>https://data.wa.gov/d/pcn2-jime</t>
  </si>
  <si>
    <t>pcn2-jime</t>
  </si>
  <si>
    <t>L&amp;I Affidavit Details -  Journey Level Trades And Wage Rates</t>
  </si>
  <si>
    <t>Affidavit Details -  Journey Level Trades And Wage Rates</t>
  </si>
  <si>
    <t>11/06/2015 12:06:00 AM +0000</t>
  </si>
  <si>
    <t>affidavit,contractor,wage,trade,job classification,benefits</t>
  </si>
  <si>
    <t>https://data.wa.gov/resource/pcn2-jime.json</t>
  </si>
  <si>
    <t>https://data.wa.gov/d/pht4-4sca</t>
  </si>
  <si>
    <t>pht4-4sca</t>
  </si>
  <si>
    <t>Solid Waste Generation</t>
  </si>
  <si>
    <t>10/15/2013 04:43:00 PM +0000</t>
  </si>
  <si>
    <t>10/15/2013 05:32:00 PM +0000</t>
  </si>
  <si>
    <t>https://data.wa.gov/resource/pht4-4sca.json</t>
  </si>
  <si>
    <t>https://data.wa.gov/d/pqva-awv7</t>
  </si>
  <si>
    <t>PRA TRACKING WaTech</t>
  </si>
  <si>
    <t>02/18/2016 10:13:00 PM +0000</t>
  </si>
  <si>
    <t>https://data.wa.gov/resource/pqva-awv7.json</t>
  </si>
  <si>
    <t>https://data.wa.gov/d/prhd-i9rb</t>
  </si>
  <si>
    <t>prhd-i9rb</t>
  </si>
  <si>
    <t>WASL Scores by School_2002</t>
  </si>
  <si>
    <t>06/15/2019 12:04:00 AM +0000</t>
  </si>
  <si>
    <t>06/15/2019 12:06:00 AM +0000</t>
  </si>
  <si>
    <t>reportcard,ospi,k-12,student,2002,school,assessment</t>
  </si>
  <si>
    <t>https://data.wa.gov/resource/prhd-i9rb.json</t>
  </si>
  <si>
    <t>x2zm-eba9</t>
  </si>
  <si>
    <t>PM2.5 Regulatory Compliance Monitors</t>
  </si>
  <si>
    <t>These monitor locations depict the PM2.5 compliance network for Washington State.  While other monitors in the state do report PM2.5, only these use federally approved methods and are reported to EPA for regulatory compliance.</t>
  </si>
  <si>
    <t>12/13/2017 10:32:00 PM +0000</t>
  </si>
  <si>
    <t>pm2.5,air quality,naaqs</t>
  </si>
  <si>
    <t>https://data.wa.gov/d/pzcu-jpab</t>
  </si>
  <si>
    <t>CPA Firm Search</t>
  </si>
  <si>
    <t>10/12/2017 06:19:00 PM +0000</t>
  </si>
  <si>
    <t>cpa,accountancy,accountants,license,licensing,business</t>
  </si>
  <si>
    <t>CY 2018</t>
  </si>
  <si>
    <t>https://data.wa.gov/resource/pzcu-jpab.json</t>
  </si>
  <si>
    <t>https://data.wa.gov/d/q3qk-yy3p</t>
  </si>
  <si>
    <t>q3qk-yy3p</t>
  </si>
  <si>
    <t>WA-APCD Quality and Cost Summary Report: Hospital Quality</t>
  </si>
  <si>
    <t>09/13/2018 06:10:00 PM +0000</t>
  </si>
  <si>
    <t>09/13/2018 08:54:00 PM +0000</t>
  </si>
  <si>
    <t>https://data.wa.gov/resource/q3qk-yy3p.json</t>
  </si>
  <si>
    <t>https://data.wa.gov/d/q5vc-gyws</t>
  </si>
  <si>
    <t>Feb 2015 ECY Stations With Exceeded Criteria For Fecal Bacteria, Temperature, Oxygen And P H</t>
  </si>
  <si>
    <t>https://data.wa.gov/resource/q5vc-gyws.json</t>
  </si>
  <si>
    <t>https://data.wa.gov/d/q5wz-ifzi</t>
  </si>
  <si>
    <t>2013 Greenhouse Gas Report-data</t>
  </si>
  <si>
    <t>https://data.wa.gov/resource/q5wz-ifzi.json</t>
  </si>
  <si>
    <t>https://data.wa.gov/d/qb7y-xuum</t>
  </si>
  <si>
    <t>Stream Miles Opened 12192012</t>
  </si>
  <si>
    <t>12/17/2012 09:00:00 PM +0000</t>
  </si>
  <si>
    <t>https://data.wa.gov/resource/qb7y-xuum.json</t>
  </si>
  <si>
    <t>sjs9-q69w</t>
  </si>
  <si>
    <t>05/16/2014 07:39:00 PM +0000</t>
  </si>
  <si>
    <t>macroinvertebrates,upper columbia,grts</t>
  </si>
  <si>
    <t>BIBI scores (but not ratings) are from http://pugetsoundstreambenthos.org</t>
  </si>
  <si>
    <t>https://data.wa.gov/d/qgrr-phnh</t>
  </si>
  <si>
    <t>Final Harvest -- Distribution 01042013</t>
  </si>
  <si>
    <t>01/04/2013 01:15:00 AM +0000</t>
  </si>
  <si>
    <t>https://data.wa.gov/resource/qgrr-phnh.json</t>
  </si>
  <si>
    <t>https://data.wa.gov/d/qgtz-buis</t>
  </si>
  <si>
    <t>Broadband Community Anchor Institution Listings</t>
  </si>
  <si>
    <t>01/27/2015 10:33:00 PM +0000</t>
  </si>
  <si>
    <t>https://data.wa.gov/resource/qgtz-buis.json</t>
  </si>
  <si>
    <t>https://data.wa.gov/d/qjp3-a68a</t>
  </si>
  <si>
    <t>qjp3-a68a</t>
  </si>
  <si>
    <t>Debt Service Due (Fig 4,5)</t>
  </si>
  <si>
    <t>08/23/2016 10:12:00 PM +0000</t>
  </si>
  <si>
    <t>https://data.wa.gov/resource/qjp3-a68a.json</t>
  </si>
  <si>
    <t>https://data.wa.gov/d/qqtf-fxam</t>
  </si>
  <si>
    <t>qqtf-fxam</t>
  </si>
  <si>
    <t>Show Lars Howits Done</t>
  </si>
  <si>
    <t>10/22/2014 09:11:00 PM +0000</t>
  </si>
  <si>
    <t>10/22/2014 09:19:00 PM +0000</t>
  </si>
  <si>
    <t>https://data.wa.gov/resource/qqtf-fxam.json</t>
  </si>
  <si>
    <t>https://data.wa.gov/d/qty9-stn6</t>
  </si>
  <si>
    <t>qty9-stn6</t>
  </si>
  <si>
    <t>URLType-21t</t>
  </si>
  <si>
    <t>06/16/2019 02:14:00 PM +0000</t>
  </si>
  <si>
    <t>06/16/2019 02:17:00 PM +0000</t>
  </si>
  <si>
    <t>https://data.wa.gov/resource/qty9-stn6.json</t>
  </si>
  <si>
    <t>https://data.wa.gov/d/quhu-28uh</t>
  </si>
  <si>
    <t>quhu-28uh</t>
  </si>
  <si>
    <t>DNR Program Indexes for Financial Reporting</t>
  </si>
  <si>
    <t>AFRS program indexes used by DNR for financial accounting/reporting purposes. 
DNR = WA Dept of Natural Resources 
AFRS = WA State Agency Financial Reporting System.</t>
  </si>
  <si>
    <t>04/05/2019 09:14:00 PM +0000</t>
  </si>
  <si>
    <t>Current Biennium and Previous Biennium</t>
  </si>
  <si>
    <t>https://data.wa.gov/resource/quhu-28uh.json</t>
  </si>
  <si>
    <t>https://data.wa.gov/d/r3fy-c4n6</t>
  </si>
  <si>
    <t>Ecology Sites for SEPA Review - Crude By Rail</t>
  </si>
  <si>
    <t>07/18/2013 06:21:00 PM +0000</t>
  </si>
  <si>
    <t>https://data.wa.gov/resource/r3fy-c4n6.json</t>
  </si>
  <si>
    <t>https://data.wa.gov/d/r5aq-kmki</t>
  </si>
  <si>
    <t>https://data.wa.gov/resource/r5aq-kmki.json</t>
  </si>
  <si>
    <t>https://data.wa.gov/d/r7e2-ww9m</t>
  </si>
  <si>
    <t>Auditor's Report Merged - Licenses</t>
  </si>
  <si>
    <t>https://data.wa.gov/resource/r7e2-ww9m.json</t>
  </si>
  <si>
    <t>State Art Collection Published 2016-05-25</t>
  </si>
  <si>
    <t>https://data.wa.gov/d/r9rw-zt6k</t>
  </si>
  <si>
    <t>A -- $$ By Biennium</t>
  </si>
  <si>
    <t>10/19/2012 06:42:00 PM +0000</t>
  </si>
  <si>
    <t>https://data.wa.gov/resource/r9rw-zt6k.json</t>
  </si>
  <si>
    <t>https://data.wa.gov/d/rbzx-kwwt</t>
  </si>
  <si>
    <t>URR. LEG</t>
  </si>
  <si>
    <t>10/05/2017 10:14:00 PM +0000</t>
  </si>
  <si>
    <t>https://data.wa.gov/resource/rbzx-kwwt.json</t>
  </si>
  <si>
    <t>https://data.wa.gov/d/rc8q-67ty</t>
  </si>
  <si>
    <t>rc8q-67ty</t>
  </si>
  <si>
    <t>13 BER 10.2</t>
  </si>
  <si>
    <t>03/17/2015 04:43:00 PM +0000</t>
  </si>
  <si>
    <t>https://data.wa.gov/resource/rc8q-67ty.json</t>
  </si>
  <si>
    <t>https://data.wa.gov/d/reyu-f99k</t>
  </si>
  <si>
    <t>Recovery Plan Progress Indicator 12212012-2</t>
  </si>
  <si>
    <t>https://data.wa.gov/resource/reyu-f99k.json</t>
  </si>
  <si>
    <t>https://data.wa.gov/d/rfgs-5ued</t>
  </si>
  <si>
    <t>rfgs-5ued</t>
  </si>
  <si>
    <t>Statewide WQ</t>
  </si>
  <si>
    <t>12/03/2012 10:22:00 PM +0000</t>
  </si>
  <si>
    <t>12/04/2012 04:37:00 PM +0000</t>
  </si>
  <si>
    <t>https://data.wa.gov/resource/rfgs-5ued.json</t>
  </si>
  <si>
    <t>https://data.wa.gov/d/rjgq-7g62</t>
  </si>
  <si>
    <t>rjgq-7g62</t>
  </si>
  <si>
    <t>program_index</t>
  </si>
  <si>
    <t>03/22/2019 08:56:00 PM +0000</t>
  </si>
  <si>
    <t>03/22/2019 09:00:00 PM +0000</t>
  </si>
  <si>
    <t>https://data.wa.gov/resource/rjgq-7g62.json</t>
  </si>
  <si>
    <t>https://data.wa.gov/d/rpr4-cgyd</t>
  </si>
  <si>
    <t>Electric Vehicle Title and Registration Activity</t>
  </si>
  <si>
    <t>04/17/2019 09:03:00 PM +0000</t>
  </si>
  <si>
    <t>phev,hybrid,registrations,titles,tesla,leaf,nissan,model 3,dol,department of licensing,green report,ev,evs,phevs,bev,bevs,electric,hybrids,vehicle,vehicles,plug-in,plug-ins,volt,bolt,chevy,chevrolet,car,cars,environment,clean energy,energy,population</t>
  </si>
  <si>
    <t>We populated the Clean Alternative Fuel Vehicle (CAFV) Eligibility = 'Clean Alternative Fuel Vehicle Expired' when transaction date is after the eligibility time frame (July 15, 2015 - May 31, 2018).</t>
  </si>
  <si>
    <t>Data includes transactions completed January 2010 through May 2019.</t>
  </si>
  <si>
    <t>Clean Alternative Fuel Vehicle (CAFV) eligibility was corrected for the following vehicles: 2013 Chevrolet Volt is no longer CAFV due to model year. 2014 Ford Focus meets the requirements to be considered CAFV eligible. 2016 Ford Focus meets the requirements to be considered CAFV eligible. 2017 Ford Focus meets the requirements to be considered CAFV eligible. 2018 Ford Focus  meets the requirements to be considered CAFV eligible. 2018 Hyundai Ioniq PHEV does not meet the CAFV requirements due to low battery range. 2019 Hyundai Ioniq PHEV does not meet the CAFV requirements due to low battery range.</t>
  </si>
  <si>
    <t>https://data.wa.gov/resource/rpr4-cgyd.json</t>
  </si>
  <si>
    <t>This dataset now includes vehicles associated with out-of-state addresses.</t>
  </si>
  <si>
    <t>https://data.wa.gov/d/rz4q-x2ug</t>
  </si>
  <si>
    <t>Totals</t>
  </si>
  <si>
    <t>06/23/2015 04:35:00 PM +0000</t>
  </si>
  <si>
    <t>https://data.wa.gov/resource/rz4q-x2ug.json</t>
  </si>
  <si>
    <t>https://data.wa.gov/d/s29e-i2mw</t>
  </si>
  <si>
    <t>OCIO IT Project Oversight Documents</t>
  </si>
  <si>
    <t>07/30/2014 07:39:00 PM +0000</t>
  </si>
  <si>
    <t>https://data.wa.gov/resource/s29e-i2mw.json</t>
  </si>
  <si>
    <t>https://data.wa.gov/d/s4p6-tucu</t>
  </si>
  <si>
    <t>s4p6-tucu</t>
  </si>
  <si>
    <t>12/04/2015 06:05:00 AM +0000</t>
  </si>
  <si>
    <t>12/04/2015 06:06:00 AM +0000</t>
  </si>
  <si>
    <t>https://data.wa.gov/resource/s4p6-tucu.json</t>
  </si>
  <si>
    <t>https://data.wa.gov/d/s6ki-nwiy</t>
  </si>
  <si>
    <t>Oil Spill Drills</t>
  </si>
  <si>
    <t>02/05/2014 07:11:00 PM +0000</t>
  </si>
  <si>
    <t>https://data.wa.gov/resource/s6ki-nwiy.json</t>
  </si>
  <si>
    <t>https://data.wa.gov/d/s85g-jk2n</t>
  </si>
  <si>
    <t>Transportation Glossary</t>
  </si>
  <si>
    <t>01/25/2018 08:45:00 PM +0000</t>
  </si>
  <si>
    <t>https://data.wa.gov/resource/s85g-jk2n.json</t>
  </si>
  <si>
    <t>https://data.wa.gov/d/sf64-aecy</t>
  </si>
  <si>
    <t>D -- $$ By Year By Source</t>
  </si>
  <si>
    <t>https://data.wa.gov/resource/sf64-aecy.json</t>
  </si>
  <si>
    <t>https://data.wa.gov/d/shjt-iayp</t>
  </si>
  <si>
    <t>shjt-iayp</t>
  </si>
  <si>
    <t>WDFW-References</t>
  </si>
  <si>
    <t>A list of references used in the Salmon Conservation Reporting Engine (SCoRE)</t>
  </si>
  <si>
    <t>07/15/2013 10:34:00 PM +0000</t>
  </si>
  <si>
    <t>11/05/2014 12:30:00 AM +0000</t>
  </si>
  <si>
    <t>wdfw</t>
  </si>
  <si>
    <t>https://data.wa.gov/resource/shjt-iayp.json</t>
  </si>
  <si>
    <t>https://data.wa.gov/d/sjs9-q69w</t>
  </si>
  <si>
    <t>WHM UC Random Sample 2012: BIBI</t>
  </si>
  <si>
    <t>https://data.wa.gov/resource/sjs9-q69w.json</t>
  </si>
  <si>
    <t>https://data.wa.gov/d/sndy-nkzm</t>
  </si>
  <si>
    <t>sndy-nkzm</t>
  </si>
  <si>
    <t>PTRDisplayYearlySummary</t>
  </si>
  <si>
    <t>04/15/2019 08:44:00 PM +0000</t>
  </si>
  <si>
    <t>04/15/2019 08:45:00 PM +0000</t>
  </si>
  <si>
    <t>https://data.wa.gov/resource/sndy-nkzm.json</t>
  </si>
  <si>
    <t>https://data.wa.gov/d/sufm-u7rz</t>
  </si>
  <si>
    <t>State Vendor Payments</t>
  </si>
  <si>
    <t>09/28/2015 06:30:00 PM +0000</t>
  </si>
  <si>
    <t>https://data.wa.gov/resource/sufm-u7rz.json</t>
  </si>
  <si>
    <t>https://data.wa.gov/d/sunu-hxb2</t>
  </si>
  <si>
    <t>sunu-hxb2</t>
  </si>
  <si>
    <t>Qpf24 201507081310</t>
  </si>
  <si>
    <t>07/09/2015 05:03:00 AM +0000</t>
  </si>
  <si>
    <t>07/09/2015 05:12:00 AM +0000</t>
  </si>
  <si>
    <t>https://data.wa.gov/resource/sunu-hxb2.json</t>
  </si>
  <si>
    <t>https://data.wa.gov/d/szip-b22v</t>
  </si>
  <si>
    <t>szip-b22v</t>
  </si>
  <si>
    <t>Statewide Hatchery Rollup</t>
  </si>
  <si>
    <t>12/05/2012 01:33:00 AM +0000</t>
  </si>
  <si>
    <t>12/05/2012 02:57:00 AM +0000</t>
  </si>
  <si>
    <t>https://data.wa.gov/resource/szip-b22v.json</t>
  </si>
  <si>
    <t>https://data.wa.gov/d/t38g-39s6</t>
  </si>
  <si>
    <t>t38g-39s6</t>
  </si>
  <si>
    <t>11/29/2015 02:58:00 AM +0000</t>
  </si>
  <si>
    <t>https://data.wa.gov/resource/t38g-39s6.json</t>
  </si>
  <si>
    <t>https://data.wa.gov/d/t68z-9j5c</t>
  </si>
  <si>
    <t>t68z-9j5c</t>
  </si>
  <si>
    <t>WAOFM - GIS - Legislative District Boundary</t>
  </si>
  <si>
    <t>05/18/2016 08:55:00 PM +0000</t>
  </si>
  <si>
    <t>https://data.wa.gov/resource/t68z-9j5c.json</t>
  </si>
  <si>
    <t>https://data.wa.gov/d/t6qr-f2pq</t>
  </si>
  <si>
    <t>PWS SRC Master 051115</t>
  </si>
  <si>
    <t>11/20/2015 09:28:00 PM +0000</t>
  </si>
  <si>
    <t>https://data.wa.gov/resource/t6qr-f2pq.json</t>
  </si>
  <si>
    <t>https://data.wa.gov/d/t7uz-a2px</t>
  </si>
  <si>
    <t>Lower Columbia Juvenile Abundance 10302012</t>
  </si>
  <si>
    <t>https://data.wa.gov/resource/t7uz-a2px.json</t>
  </si>
  <si>
    <t>https://data.wa.gov/d/t94r-s3m2</t>
  </si>
  <si>
    <t>Reported Facility Emissions (2014)</t>
  </si>
  <si>
    <t>Reported facility emissions for permitted major and non-major sources.  Data represents 2014 emissions or nearest reporting year.  Gas stations and facilities with no reported emissions are not included.</t>
  </si>
  <si>
    <t>05/01/2018 04:56:00 PM +0000</t>
  </si>
  <si>
    <t>https://data.wa.gov/resource/t94r-s3m2.json</t>
  </si>
  <si>
    <t>https://data.wa.gov/d/t9je-9qwa</t>
  </si>
  <si>
    <t>L&amp;I Intent Project Details</t>
  </si>
  <si>
    <t>11/10/2015 08:04:00 PM +0000</t>
  </si>
  <si>
    <t>https://data.wa.gov/resource/t9je-9qwa.json</t>
  </si>
  <si>
    <t>https://data.wa.gov/d/t9jv-eu3s</t>
  </si>
  <si>
    <t>t9jv-eu3s</t>
  </si>
  <si>
    <t>C -- $$ By Year</t>
  </si>
  <si>
    <t>10/19/2012 06:58:00 PM +0000</t>
  </si>
  <si>
    <t>https://data.wa.gov/resource/t9jv-eu3s.json</t>
  </si>
  <si>
    <t>ufkm-wzyf</t>
  </si>
  <si>
    <t>12/24/2018 10:02:00 PM +0000</t>
  </si>
  <si>
    <t>https://data.wa.gov/d/tf7e-z5t7</t>
  </si>
  <si>
    <t>PWS SRC Source Capacity</t>
  </si>
  <si>
    <t>https://data.wa.gov/resource/tf7e-z5t7.json</t>
  </si>
  <si>
    <t>https://data.wa.gov/d/tka4-qurb</t>
  </si>
  <si>
    <t>tka4-qurb</t>
  </si>
  <si>
    <t>Not Seasonally Adjusted Estimates of Nonfarm Employment</t>
  </si>
  <si>
    <t>Historical estimates of nonfarm employment, by industry, in Washington State. 
Index of Washington State and labor market areas, 1990-2018
Each month, economists estimate monthly job gains and losses based on the survey of employers (CES). Then, at the end of each quarter, economists revise the estimates based on actual numbers from employer tax records (QCEW).</t>
  </si>
  <si>
    <t>11/01/2017 04:00:00 PM +0000</t>
  </si>
  <si>
    <t>05/31/2019 08:59:00 PM +0000</t>
  </si>
  <si>
    <t>nonfarm employment,industry employment,benchmark,washington state,labor market areas</t>
  </si>
  <si>
    <t>1990-2018</t>
  </si>
  <si>
    <t>https://data.wa.gov/resource/tka4-qurb.json</t>
  </si>
  <si>
    <t>https://esd.wa.gov/labormarketinfo/employment-estimates</t>
  </si>
  <si>
    <t>https://data.wa.gov/d/tmay-2i9v</t>
  </si>
  <si>
    <t>Proposed Coal Export Terminal Locations</t>
  </si>
  <si>
    <t>07/16/2013 07:06:00 PM +0000</t>
  </si>
  <si>
    <t>https://data.wa.gov/resource/tmay-2i9v.json</t>
  </si>
  <si>
    <t>https://data.wa.gov/d/tshj-72pu</t>
  </si>
  <si>
    <t>tshj-72pu</t>
  </si>
  <si>
    <t>SOS Timelines</t>
  </si>
  <si>
    <t>01/13/2015 09:47:00 PM +0000</t>
  </si>
  <si>
    <t>02/26/2015 05:13:00 PM +0000</t>
  </si>
  <si>
    <t>https://data.wa.gov/resource/tshj-72pu.json</t>
  </si>
  <si>
    <t>https://data.wa.gov/d/tt5v-gg3d</t>
  </si>
  <si>
    <t>2016 PM2.5 Monitors</t>
  </si>
  <si>
    <t>https://data.wa.gov/resource/tt5v-gg3d.json</t>
  </si>
  <si>
    <t>https://data.wa.gov/d/tvcw-86a9</t>
  </si>
  <si>
    <t>DEL Licensed Child Care Providers base</t>
  </si>
  <si>
    <t>05/20/2013 04:10:00 PM +0000</t>
  </si>
  <si>
    <t>https://data.wa.gov/resource/tvcw-86a9.json</t>
  </si>
  <si>
    <t>https://data.wa.gov/d/tw27-vzz9</t>
  </si>
  <si>
    <t>tw27-vzz9</t>
  </si>
  <si>
    <t>WA- CES</t>
  </si>
  <si>
    <t>10/27/2010 11:20:00 PM +0000</t>
  </si>
  <si>
    <t>08/21/2011 02:52:00 AM +0000</t>
  </si>
  <si>
    <t>https://data.wa.gov/resource/tw27-vzz9.json</t>
  </si>
  <si>
    <t>7w6x-ncgm</t>
  </si>
  <si>
    <t>https://data.wa.gov/d/tw6a-23eg</t>
  </si>
  <si>
    <t>tw6a-23eg</t>
  </si>
  <si>
    <t>WA-APCD Quality and Cost Summary Report: Facility Cost</t>
  </si>
  <si>
    <t>WA-APCD - Washington All Payers Claims Database
The WA-APCD is the state’s most complete source of health care eligibility, medical claims, pharmacy claims, and dental claims insurance data. It contains claims from more than 50 data suppliers, spanning commercial, Medicaid, and Medicare managed care. The WA-APCD has historical claims data for five years (2013-2017), with ongoing refreshes scheduled quarterly. Workers' compensation data from the Washington Department of Labor &amp; Industries will be added in fall 2018.
Download the attachment for the data dictionary and more information about WA-APCD and the data.</t>
  </si>
  <si>
    <t>09/17/2018 08:24:00 PM +0000</t>
  </si>
  <si>
    <t>09/17/2018 08:28:00 PM +0000</t>
  </si>
  <si>
    <t>https://data.wa.gov/resource/tw6a-23eg.json</t>
  </si>
  <si>
    <t>https://data.wa.gov/d/txra-bsgd</t>
  </si>
  <si>
    <t>March 2014 Stations with Exceeded Criteria For Monthly Report</t>
  </si>
  <si>
    <t>05/21/2014 03:21:00 PM +0000</t>
  </si>
  <si>
    <t>https://data.wa.gov/resource/txra-bsgd.json</t>
  </si>
  <si>
    <t>https://data.wa.gov/d/tz2r-bs8s</t>
  </si>
  <si>
    <t>Opioid Deaths 2006-2016</t>
  </si>
  <si>
    <t>https://data.wa.gov/resource/tz2r-bs8s.json</t>
  </si>
  <si>
    <t>https://data.wa.gov/d/tzwv-mqp7</t>
  </si>
  <si>
    <t>tzwv-mqp7</t>
  </si>
  <si>
    <t>WASL Scores by District_2002</t>
  </si>
  <si>
    <t>06/15/2019 12:01:00 AM +0000</t>
  </si>
  <si>
    <t>06/15/2019 12:03:00 AM +0000</t>
  </si>
  <si>
    <t>https://data.wa.gov/resource/tzwv-mqp7.json</t>
  </si>
  <si>
    <t>https://data.wa.gov/d/u94v-9e5z</t>
  </si>
  <si>
    <t>Mercury Recycled Collected</t>
  </si>
  <si>
    <t>10/15/2013 05:53:00 PM +0000</t>
  </si>
  <si>
    <t>https://data.wa.gov/resource/u94v-9e5z.json</t>
  </si>
  <si>
    <t>https://data.wa.gov/d/udcn-bqap</t>
  </si>
  <si>
    <t>udcn-bqap</t>
  </si>
  <si>
    <t>BCAP Total Issued 1986 On</t>
  </si>
  <si>
    <t>This data set provides summary details on the Bond Cap Allocation Program’s annual distribution of funding among the categories established through RCW 39.86 and WAC 365-135.  Data is provided for the years 1987-2014. Bond Cap authority is authorized each year through provisions in the federal code and a new allocation amount is calculated based upon the state’s population (as estimated by the U.S. Census Bureau) and a multiplier established by the Internal Revenue Service.  Any excess authority at the end of the year may be placed in “carryforward”.  Washington State has elected, in these circumstances, to allocate carryforward to the Washington State Housing Finance Commission (WSHFC) for use in their Multifamily or Single Family programs.  Carryforward remains available for up to 3 years and can be allocated to projects funded through the WSHFC or local housing authorities (abbreviated in the dataset as LHA).  Final columns in the dataset summarize the percentage of Bond Cap used among the major categories (HO = Housing, EF = Exempt Facilities, SI = Small Issue, SL = Student Loans, PUD = Public Utility Districts).  The most recent biennial report covering allocations through the end of 2015 can be accessed via http://www.commerce.wa.gov/wp-content/uploads/2016/06/RS-bondcap-biennial-report-2016.pdf and further information on the Bond Cap Allocation Program can be found at http://www.commerce.wa.gov/about-us/research-services/bond-cap-allocation-program/ or through the Bond Cap Allocation Program Manager Allan Johnson (360) 725-5033 allan.johnson@commerce.wa.gov .</t>
  </si>
  <si>
    <t>09/08/2016 06:25:00 PM +0000</t>
  </si>
  <si>
    <t>09/08/2016 06:38:00 PM +0000</t>
  </si>
  <si>
    <t>bond,bonds,bondcap,bond_cap,carryforward,taxexempt,tax_exempt,affordablehousing,affordable_housing</t>
  </si>
  <si>
    <t>Prior to 2003, the total Housing cap was not divided into HFC and LHA</t>
  </si>
  <si>
    <t>Beginning in 2005, "Housing - HFC" equals HFC issued from current year plus issued from carryforward.</t>
  </si>
  <si>
    <t>https://data.wa.gov/resource/udcn-bqap.json</t>
  </si>
  <si>
    <t>Between 1986 and 2005, "Total Available Cap" is the annual allocation; carryforward detail is not available</t>
  </si>
  <si>
    <t xml:space="preserve">In 2008, "Total New Cap" includes $549,816,040 in annual cap plus $202,541,072 in HERA housing cap															In 2008, "Total New Cap" includes $549,816,040 in annual cap plus $202,541,072 in HERA housing cap																	In 2008, "Total New Cap" includes $549,816,040 in annual cap plus $202,541,072 in HERA housing cap																				</t>
  </si>
  <si>
    <t>https://data.wa.gov/d/ufkm-wzyf</t>
  </si>
  <si>
    <t>Broadband Buildout under federal programs</t>
  </si>
  <si>
    <t>USAC data on locations served with federal moneys from universal service, including CAF-II, CAF-BLS, etc.</t>
  </si>
  <si>
    <t>12/24/2018 09:47:00 PM +0000</t>
  </si>
  <si>
    <t>https://data.wa.gov/resource/ufkm-wzyf.json</t>
  </si>
  <si>
    <t>https://data.wa.gov/d/uie2-nw4g</t>
  </si>
  <si>
    <t>Agency Codes and Authorized Abbreviations</t>
  </si>
  <si>
    <t>Agency Codes from SAAM
Used for the identification of state agencies.  Refer to 
Section 75.20 for the statewide agency codes and authorized abbreviations.</t>
  </si>
  <si>
    <t>05/18/2016 10:54:00 PM +0000</t>
  </si>
  <si>
    <t>https://data.wa.gov/resource/uie2-nw4g.json</t>
  </si>
  <si>
    <t>https://data.wa.gov/d/uq2d-mxyw</t>
  </si>
  <si>
    <t>HC LULC 01162013</t>
  </si>
  <si>
    <t>01/16/2013 05:33:00 PM +0000</t>
  </si>
  <si>
    <t>https://data.wa.gov/resource/uq2d-mxyw.json</t>
  </si>
  <si>
    <t>https://data.wa.gov/d/uru7-h4e2</t>
  </si>
  <si>
    <t>uru7-h4e2</t>
  </si>
  <si>
    <t>Tables For 2013 Report #2</t>
  </si>
  <si>
    <t>11/01/2015 11:26:00 PM +0000</t>
  </si>
  <si>
    <t>https://data.wa.gov/resource/uru7-h4e2.json</t>
  </si>
  <si>
    <t>https://data.wa.gov/d/uugh-hac4</t>
  </si>
  <si>
    <t>07/29/2014 03:54:00 PM +0000</t>
  </si>
  <si>
    <t>https://data.wa.gov/resource/uugh-hac4.json</t>
  </si>
  <si>
    <t>https://data.wa.gov/d/uvnn-hfw5</t>
  </si>
  <si>
    <t>uvnn-hfw5</t>
  </si>
  <si>
    <t>Upper Columbia all</t>
  </si>
  <si>
    <t>09/06/2012 08:45:00 PM +0000</t>
  </si>
  <si>
    <t>07/28/2015 09:21:00 PM +0000</t>
  </si>
  <si>
    <t>https://data.wa.gov/resource/uvnn-hfw5.json</t>
  </si>
  <si>
    <t>https://data.wa.gov/d/uyg8-hybx</t>
  </si>
  <si>
    <t>FCC wireline broadband service</t>
  </si>
  <si>
    <t>06/29/2016 01:12:00 PM +0000</t>
  </si>
  <si>
    <t>https://data.wa.gov/resource/uyg8-hybx.json</t>
  </si>
  <si>
    <t>https://data.wa.gov/d/uz8j-59zc</t>
  </si>
  <si>
    <t>12/05/2012 07:17:00 AM +0000</t>
  </si>
  <si>
    <t>https://data.wa.gov/resource/uz8j-59zc.json</t>
  </si>
  <si>
    <t>vz5p-qvth</t>
  </si>
  <si>
    <t>01/23/2018 06:42:00 PM +0000</t>
  </si>
  <si>
    <t>https://data.wa.gov/d/v97i-dppc</t>
  </si>
  <si>
    <t>v97i-dppc</t>
  </si>
  <si>
    <t>Reported NOx &amp; VOC Emissions (2014)</t>
  </si>
  <si>
    <t>Reported NOx and VOC facility emissions for permitted major and non-major sources. Data represents 2014 emissions or nearest reporting year. Gas stations and facilities with no reported emissions are not included. Yakima county non-majors are not included. Note that data.wa.gov groups points together when zoomed out. Users will need to zoom in to see individual facilities.</t>
  </si>
  <si>
    <t>10/08/2018 08:12:00 PM +0000</t>
  </si>
  <si>
    <t>10/08/2018 08:14:00 PM +0000</t>
  </si>
  <si>
    <t>ozone nox voc air emissions</t>
  </si>
  <si>
    <t>https://data.wa.gov/resource/v97i-dppc.json</t>
  </si>
  <si>
    <t>https://data.wa.gov/d/v9m9-s84m</t>
  </si>
  <si>
    <t>Commerce Broadband Contracts</t>
  </si>
  <si>
    <t>04/22/2019 11:17:00 PM +0000</t>
  </si>
  <si>
    <t>https://data.wa.gov/resource/v9m9-s84m.json</t>
  </si>
  <si>
    <t>https://data.wa.gov/d/vgcw-qfjm</t>
  </si>
  <si>
    <t>10/31/2014 06:54:00 PM +0000</t>
  </si>
  <si>
    <t>https://data.wa.gov/resource/vgcw-qfjm.json</t>
  </si>
  <si>
    <t>https://data.wa.gov/d/vh4x-w6qn</t>
  </si>
  <si>
    <t>vh4x-w6qn</t>
  </si>
  <si>
    <t>Countries with Minority Youth Populations Above the 2012 Statewide Average by DSHS Region</t>
  </si>
  <si>
    <t>11/29/2015 02:12:00 AM +0000</t>
  </si>
  <si>
    <t>11/29/2015 02:13:00 AM +0000</t>
  </si>
  <si>
    <t>https://data.wa.gov/resource/vh4x-w6qn.json</t>
  </si>
  <si>
    <t>https://data.wa.gov/d/vsr8-3iup</t>
  </si>
  <si>
    <t>vsr8-3iup</t>
  </si>
  <si>
    <t>1 -- All $$ By Biennium</t>
  </si>
  <si>
    <t>10/17/2012 12:35:00 PM +0000</t>
  </si>
  <si>
    <t>https://data.wa.gov/resource/vsr8-3iup.json</t>
  </si>
  <si>
    <t>https://data.wa.gov/d/vz5p-qvth</t>
  </si>
  <si>
    <t>Telephone Inquiries</t>
  </si>
  <si>
    <t>The number of calls received by the Consumer Protection Division</t>
  </si>
  <si>
    <t>06/07/2016 08:31:00 PM +0000</t>
  </si>
  <si>
    <t>consumer,complaint,telephone,inquiry,consumer protection</t>
  </si>
  <si>
    <t>https://data.wa.gov/resource/vz5p-qvth.json</t>
  </si>
  <si>
    <t>https://data.wa.gov/d/w29t-8mh2</t>
  </si>
  <si>
    <t>w29t-8mh2</t>
  </si>
  <si>
    <t>WA- CES-2</t>
  </si>
  <si>
    <t>10/27/2010 11:57:00 PM +0000</t>
  </si>
  <si>
    <t>https://data.wa.gov/resource/w29t-8mh2.json</t>
  </si>
  <si>
    <t>https://data.wa.gov/d/w4dt-5axg</t>
  </si>
  <si>
    <t>Puget Sound Final Abundance Steelhead 10222012</t>
  </si>
  <si>
    <t>10/23/2012 01:36:00 PM +0000</t>
  </si>
  <si>
    <t>https://data.wa.gov/resource/w4dt-5axg.json</t>
  </si>
  <si>
    <t>https://data.wa.gov/d/wajg-ig9g</t>
  </si>
  <si>
    <t>wajg-ig9g</t>
  </si>
  <si>
    <t>Most- Recent- Cohorts- Scorecard- Elements</t>
  </si>
  <si>
    <t>The College Scorecard is designed to increase transparency, putting the power in the hands of the public — from those choosing colleges to those improving college quality — to see how well different schools are serving their students.</t>
  </si>
  <si>
    <t>03/27/2017 04:00:00 PM +0000</t>
  </si>
  <si>
    <t>03/27/2017 04:07:00 PM +0000</t>
  </si>
  <si>
    <t>education,scorecard,data-equity</t>
  </si>
  <si>
    <t>2000-2017</t>
  </si>
  <si>
    <t>https://data.wa.gov/resource/wajg-ig9g.json</t>
  </si>
  <si>
    <t>Data documentation is available here: https://collegescorecard.ed.gov/data/documentation/</t>
  </si>
  <si>
    <t>https://collegescorecard.ed.gov/data/</t>
  </si>
  <si>
    <t>xyg3-afy8</t>
  </si>
  <si>
    <t>11/15/2014 12:39:00 AM +0000</t>
  </si>
  <si>
    <t>https://data.wa.gov/d/wnng-dhxk</t>
  </si>
  <si>
    <t>Hood Canal Final Abundance 01032013</t>
  </si>
  <si>
    <t>11/15/2012 01:18:00 PM +0000</t>
  </si>
  <si>
    <t>https://data.wa.gov/resource/wnng-dhxk.json</t>
  </si>
  <si>
    <t>https://data.wa.gov/d/wrgq-gubf</t>
  </si>
  <si>
    <t>wrgq-gubf</t>
  </si>
  <si>
    <t>Prescription Monitoring Program - 2015 Quarter 1 (PMP2015q1)</t>
  </si>
  <si>
    <t>01/30/2018 01:05:00 AM +0000</t>
  </si>
  <si>
    <t>01/30/2018 01:16:00 AM +0000</t>
  </si>
  <si>
    <t>https://data.wa.gov/resource/wrgq-gubf.json</t>
  </si>
  <si>
    <t>https://data.wa.gov/d/wsrr-kyhp</t>
  </si>
  <si>
    <t>Total Funding By Project Type</t>
  </si>
  <si>
    <t>10/29/2012 05:25:00 PM +0000</t>
  </si>
  <si>
    <t>https://data.wa.gov/resource/wsrr-kyhp.json</t>
  </si>
  <si>
    <t>https://data.wa.gov/d/wuut-92ju</t>
  </si>
  <si>
    <t>wuut-92ju</t>
  </si>
  <si>
    <t>Statewide Harvest</t>
  </si>
  <si>
    <t>12/05/2012 05:39:00 AM +0000</t>
  </si>
  <si>
    <t>https://data.wa.gov/resource/wuut-92ju.json</t>
  </si>
  <si>
    <t>https://data.wa.gov/d/wwcg-4ght</t>
  </si>
  <si>
    <t>FundSpending</t>
  </si>
  <si>
    <t>08/11/2015 05:04:00 PM +0000</t>
  </si>
  <si>
    <t>https://data.wa.gov/resource/wwcg-4ght.json</t>
  </si>
  <si>
    <t>https://data.wa.gov/d/x2zm-eba9</t>
  </si>
  <si>
    <t>12/13/2017 10:28:00 PM +0000</t>
  </si>
  <si>
    <t>https://data.wa.gov/resource/x2zm-eba9.json</t>
  </si>
  <si>
    <t>ypp6-4z98</t>
  </si>
  <si>
    <t>01/06/2015 12:21:00 AM +0000</t>
  </si>
  <si>
    <t>https://data.wa.gov/d/x574-csgd</t>
  </si>
  <si>
    <t>x574-csgd</t>
  </si>
  <si>
    <t>L&amp;I Public Notes For Intent</t>
  </si>
  <si>
    <t>Public Notes For Approved Intent</t>
  </si>
  <si>
    <t>12/03/2015 07:22:00 PM +0000</t>
  </si>
  <si>
    <t>contractor,intent,notes</t>
  </si>
  <si>
    <t>https://data.wa.gov/resource/x574-csgd.json</t>
  </si>
  <si>
    <t>https://data.wa.gov/d/xahd-7h86</t>
  </si>
  <si>
    <t>xahd-7h86</t>
  </si>
  <si>
    <t>Trends in Age 0-17 Population: Four Age Groups</t>
  </si>
  <si>
    <t>11/13/2015 07:19:00 AM +0000</t>
  </si>
  <si>
    <t>11/13/2015 07:20:00 AM +0000</t>
  </si>
  <si>
    <t>https://data.wa.gov/resource/xahd-7h86.json</t>
  </si>
  <si>
    <t>https://data.wa.gov/d/xf78-ek9m</t>
  </si>
  <si>
    <t>Drinking Water Projects</t>
  </si>
  <si>
    <t>02/04/2015 05:42:00 PM +0000</t>
  </si>
  <si>
    <t>https://data.wa.gov/resource/xf78-ek9m.json</t>
  </si>
  <si>
    <t>https://data.wa.gov/d/xjth-3vtg</t>
  </si>
  <si>
    <t>L&amp;I Affidavit - Apprentice Level Worker Details</t>
  </si>
  <si>
    <t>Apprentice Level Worker Details</t>
  </si>
  <si>
    <t>11/05/2015 10:25:00 PM +0000</t>
  </si>
  <si>
    <t>affidavit,apprentice,worker,wage,hours</t>
  </si>
  <si>
    <t>https://data.wa.gov/resource/xjth-3vtg.json</t>
  </si>
  <si>
    <t>https://data.wa.gov/d/xrz3-kgh6</t>
  </si>
  <si>
    <t>xrz3-kgh6</t>
  </si>
  <si>
    <t>2012 Distressed Areas</t>
  </si>
  <si>
    <t>12/04/2015 05:56:00 AM +0000</t>
  </si>
  <si>
    <t>https://data.wa.gov/resource/xrz3-kgh6.json</t>
  </si>
  <si>
    <t>https://data.wa.gov/d/xs42-ifjs</t>
  </si>
  <si>
    <t>xs42-ifjs</t>
  </si>
  <si>
    <t>Reports on Lead levels in school drinking water</t>
  </si>
  <si>
    <t>03/23/2018 12:15:00 AM +0000</t>
  </si>
  <si>
    <t>03/23/2018 08:11:00 PM +0000</t>
  </si>
  <si>
    <t>lead,water,schools</t>
  </si>
  <si>
    <t>https://data.wa.gov/resource/xs42-ifjs.json</t>
  </si>
  <si>
    <t>https://data.wa.gov/d/xupn-4ych</t>
  </si>
  <si>
    <t>Hospital Inpatient Discharge Rates, Average Charges, Average Payments, and Charge-to-Payment Ratios by DRG - U.S., Northwest, and Washington State - FY2011</t>
  </si>
  <si>
    <t>06/20/2013 09:00:00 PM +0000</t>
  </si>
  <si>
    <t>https://data.wa.gov/resource/xupn-4ych.json</t>
  </si>
  <si>
    <t>https://data.wa.gov/d/xx9k-ku4q</t>
  </si>
  <si>
    <t>https://data.wa.gov/resource/xx9k-ku4q.json</t>
  </si>
  <si>
    <t>https://data.wa.gov/d/xyg3-afy8</t>
  </si>
  <si>
    <t>Form Demo</t>
  </si>
  <si>
    <t>08/25/2014 05:53:00 PM +0000</t>
  </si>
  <si>
    <t>https://data.wa.gov/resource/xyg3-afy8.json</t>
  </si>
  <si>
    <t>https://data.wa.gov/d/xzh7-tr9e</t>
  </si>
  <si>
    <t>Spokane River Instream Flow Rule Comments -- CR102</t>
  </si>
  <si>
    <t>08/13/2014 09:44:00 PM +0000</t>
  </si>
  <si>
    <t>https://data.wa.gov/resource/xzh7-tr9e.json</t>
  </si>
  <si>
    <t>https://data.wa.gov/d/xzqf-dbht</t>
  </si>
  <si>
    <t>Puget Sound Final Abundance (Chinook) 11152012</t>
  </si>
  <si>
    <t>https://data.wa.gov/resource/xzqf-dbht.json</t>
  </si>
  <si>
    <t>https://data.wa.gov/d/yad4-zsfv</t>
  </si>
  <si>
    <t>WDFW-Hatchery Reform &amp; Challenges</t>
  </si>
  <si>
    <t>07/31/2013 12:05:00 AM +0000</t>
  </si>
  <si>
    <t>https://data.wa.gov/resource/yad4-zsfv.json</t>
  </si>
  <si>
    <t>https://data.wa.gov/d/yfts-e7em</t>
  </si>
  <si>
    <t>Tip Fees</t>
  </si>
  <si>
    <t>02/12/2014 11:21:00 PM +0000</t>
  </si>
  <si>
    <t>https://data.wa.gov/resource/yfts-e7em.json</t>
  </si>
  <si>
    <t>https://data.wa.gov/d/yizh-eh8b</t>
  </si>
  <si>
    <t>Data Sharing Agreements Register</t>
  </si>
  <si>
    <t>Sometimes employees of two different agencies need to share data.  The responsible way to do this is to document at least some rudimentary ground rules about how the data will be treated, and to let the contracts folks in each agency know what's intended._x000D_
This dataset is a prototype of a register of those intentions to share data and awareness of the basic ground rules.</t>
  </si>
  <si>
    <t>05/24/2017 11:24:00 PM +0000</t>
  </si>
  <si>
    <t>https://data.wa.gov/resource/yizh-eh8b.json</t>
  </si>
  <si>
    <t>https://data.wa.gov/d/yjpi-2jge</t>
  </si>
  <si>
    <t>Drought Authorizations</t>
  </si>
  <si>
    <t>09/02/2016 10:07:00 PM +0000</t>
  </si>
  <si>
    <t>https://data.wa.gov/resource/yjpi-2jge.json</t>
  </si>
  <si>
    <t>https://data.wa.gov/d/ynbr-8ixa</t>
  </si>
  <si>
    <t>Fiber Permits and Franchises</t>
  </si>
  <si>
    <t>https://data.wa.gov/resource/ynbr-8ixa.json</t>
  </si>
  <si>
    <t>https://data.wa.gov/d/ypac-8ft5</t>
  </si>
  <si>
    <t>03/20/2019 08:24:00 PM +0000</t>
  </si>
  <si>
    <t>https://data.wa.gov/resource/ypac-8ft5.json</t>
  </si>
  <si>
    <t>https://data.wa.gov/d/ypp6-4z98</t>
  </si>
  <si>
    <t>Statewide WQ 2014 SOS</t>
  </si>
  <si>
    <t>01/06/2015 12:15:00 AM +0000</t>
  </si>
  <si>
    <t>https://data.wa.gov/resource/ypp6-4z98.json</t>
  </si>
  <si>
    <t>https://data.wa.gov/d/yuxe-t2rf</t>
  </si>
  <si>
    <t>Unpivoted Totals-2</t>
  </si>
  <si>
    <t>https://data.wa.gov/resource/yuxe-t2rf.json</t>
  </si>
  <si>
    <t>https://data.wa.gov/d/yvgx-5m9x</t>
  </si>
  <si>
    <t>yvgx-5m9x</t>
  </si>
  <si>
    <t>FCC Fixed Broadband Deployment Data - Current NW</t>
  </si>
  <si>
    <t>All facilities-based broadband providers are required to file data with the FCC twice a year (Form 477) on where they offer Internet access service at speeds exceeding 200 kbps in at least one direction. Fixed providers file lists of census blocks in which they can or do offer service to at least one location, with additional information about the service. Data Download Page: (https://www.fcc.gov/general/broadband-deployment-data-fcc-form-477. Resources page: https://www.fcc.gov/general/form-477-resources-filers
This dataset includes the latest published data from FCC for the states of WA, OR and ID.</t>
  </si>
  <si>
    <t>08/17/2018 11:59:00 PM +0000</t>
  </si>
  <si>
    <t>12/18/2018 07:42:00 PM +0000</t>
  </si>
  <si>
    <t>fcc,wcb,broadband</t>
  </si>
  <si>
    <t>When not available via API, this dataset will be assembled from state-level datasets posted here: https://www.fcc.gov/general/broadband-deployment-data-fcc-form-477</t>
  </si>
  <si>
    <t>https://data.wa.gov/resource/yvgx-5m9x.json</t>
  </si>
  <si>
    <t>When available, data is imported via the following API call:  https://opendata.fcc.gov/resource/s7ac-qb2r.csv?$query=select%20*%20where%20stateabbr%20=%27WA%27%20limit%202000000</t>
  </si>
  <si>
    <t>This dataset was copied from published FCC data and edited to make the metadata and scope more understandable for users in Washington and neighboring states.</t>
  </si>
  <si>
    <t>https://www.fcc.gov/general/form-477-resources-filers</t>
  </si>
  <si>
    <t>Washington State Office of the CIO</t>
  </si>
  <si>
    <t>My Assessment (6 possible)</t>
  </si>
  <si>
    <t>European Metadata Assessment (five possible)</t>
  </si>
  <si>
    <t>c</t>
  </si>
  <si>
    <t>Kept all published datasets</t>
  </si>
  <si>
    <t>Deleted any dataset that was named as a 'test'</t>
  </si>
  <si>
    <t>Bin</t>
  </si>
  <si>
    <t>More</t>
  </si>
  <si>
    <t>Frequency</t>
  </si>
  <si>
    <t>Need about 41 for each bin</t>
  </si>
  <si>
    <t>download-group (100-1500-800000</t>
  </si>
  <si>
    <t>year-group '=IF(BW2&lt;2014,"a",IF(BW2&gt;2017,"d",IF(BW2&lt;2016,"b","c")))</t>
  </si>
  <si>
    <t>Random Number (randomizes order within grouping)</t>
  </si>
  <si>
    <t>Selection of datasets '=IF(CA3&amp;CB3=CA2&amp;CB2,CD2+1,1)</t>
  </si>
  <si>
    <t>Top 13 in every category '=IF(CD2&lt;15,"keep","delete") 15 to have extra</t>
  </si>
  <si>
    <t>keep</t>
  </si>
  <si>
    <t>All are official</t>
  </si>
  <si>
    <t>Spatial</t>
  </si>
  <si>
    <t>Resource Retreivable</t>
  </si>
  <si>
    <t>Description Understandable</t>
  </si>
  <si>
    <t>Title Understandable (1-No, 2-Yes)</t>
  </si>
  <si>
    <t>Comments</t>
  </si>
  <si>
    <t>Each Row is…</t>
  </si>
  <si>
    <t>Dataset Retreivable (0=no, 1=yes)</t>
  </si>
  <si>
    <t>Cell Accuracy  (0=more than 10 col have acc issues, 1=4-10 col, 2=1-3 col, 3=all accurate)</t>
  </si>
  <si>
    <t>Curation Needs  (0=more than 10 col need curation, 1=4-10 col, 2=1-3 col, 3=None needed)</t>
  </si>
  <si>
    <t>Temporal (0=none, 1=there but unclear, 2=all good)</t>
  </si>
  <si>
    <t>Year column needs curation</t>
  </si>
  <si>
    <t>Contains notes too, Two columns have null cells</t>
  </si>
  <si>
    <t>Has multiple notes</t>
  </si>
  <si>
    <t>Missing values in a row</t>
  </si>
  <si>
    <t>DataDictionary (0=none, 1=not understandable, or partial, 2=yes, understandable)</t>
  </si>
  <si>
    <t>Has not been updated quarterly as it says it would, but values in data are still relevant</t>
  </si>
  <si>
    <t>Year column could be split to start year, end year</t>
  </si>
  <si>
    <t>#Downloads at time of assessment</t>
  </si>
  <si>
    <t>Date of assessment</t>
  </si>
  <si>
    <t>Goes to 2017. Over 300 columns, lots of empty cells, Data dictionary is extensive but not complete</t>
  </si>
  <si>
    <t>Data has undefined abbreviations. This is a confusing dataset</t>
  </si>
  <si>
    <t>A bunch of columns have blank cells</t>
  </si>
  <si>
    <t>Has missing values, unlabeled sum cells</t>
  </si>
  <si>
    <t>Seems like a candidate for archive</t>
  </si>
  <si>
    <t>Data dictionary is in description and notes, dates are confusing- says 2005-2017, but says it is updated annually. Kind of a useless dataset</t>
  </si>
  <si>
    <t>Some missing values.  Dataset was last updated in September 2018 and lacks an update schedule</t>
  </si>
  <si>
    <t>Difficult to understand what the cell values mean.  Has not been updated in a while</t>
  </si>
  <si>
    <t>Has some featured external content directing users to interact with data through other web interfaces. Data dictionary is available two clicks away byt is not really easy to find.  Data is only for 2017</t>
  </si>
  <si>
    <t xml:space="preserve">Currancy/usefulness (0=old/needs update, 1 = old/still useful (like data about an event), 2= uptodate/useful) </t>
  </si>
  <si>
    <t>Data Understandable (Are the values in the cell understandable without a dictionary?=2 (money, counts, county names, etc) Ignore missing contextual metadata (okay if you don't know what the money is for). 1=no, 0=missing)</t>
  </si>
  <si>
    <t>Should be updated again- seems like it was made for a report or something but there is no indication about that.</t>
  </si>
  <si>
    <t>For each row is, they put in all the column headings.  This is only for 2017 but could be part of a regularly updated dataset. Why only one year?</t>
  </si>
  <si>
    <t>Lots of empty columns.  Dataset is only for one year.</t>
  </si>
  <si>
    <t>Updated daily, dataset has lots of blank values but otherwise is really well curated. This would benefit from a public chart</t>
  </si>
  <si>
    <t>Acronyms in data, Seems like a good archival document- how decision was made scorecard.  Has an attached png of a gaant like chart of data along with serveral children views</t>
  </si>
  <si>
    <t>This dataset contains hyper links to pdfs of comments.  It would be better as a website</t>
  </si>
  <si>
    <t>Belongs on Portal? 1=yes, 0=no</t>
  </si>
  <si>
    <t>Nicely updated and curated dataset. Some acronyms in dataset could use defining</t>
  </si>
  <si>
    <t>rows alternate count and percentage, should all be columns</t>
  </si>
  <si>
    <t>columns with null cells</t>
  </si>
  <si>
    <t>This dataset is difficult to use on its own.  It appears to be from a database and rather than including the lat long, the FIPS id is included to link to geographical area.</t>
  </si>
  <si>
    <t>Not tidy</t>
  </si>
  <si>
    <t>Contains multipl sums rows, dataset is really a bunch of smaller tables stacked</t>
  </si>
  <si>
    <t>An updated and well curated dataset</t>
  </si>
  <si>
    <t>Data from 2012, could be updated</t>
  </si>
  <si>
    <t>A nice dataset but could be part of a regualrly updated running dataset</t>
  </si>
  <si>
    <t>Accuracy issue- one column is range of percentage points, some come into excel as dates, there are null values, there are acronyms</t>
  </si>
  <si>
    <t>Last few rows contain html in reference column</t>
  </si>
  <si>
    <t>Last few rows contain html in reference column.  Is this data available every year? Why is this just one year?</t>
  </si>
  <si>
    <t>One column has acronym. Why not include with other years?</t>
  </si>
  <si>
    <t>Possible better on a website</t>
  </si>
  <si>
    <t>Temporal- updates annually but period of time says 2012-2016</t>
  </si>
  <si>
    <t>Temporal- seems to be updated everyday but not indication of that in metadata</t>
  </si>
  <si>
    <t>Why is this not with more recent data?  There are null cells</t>
  </si>
  <si>
    <t>Temporal- seems to be updated everyday but not indication of that in metadata, some unclear acronyms and empty values</t>
  </si>
  <si>
    <t>Some acronyms</t>
  </si>
  <si>
    <t>Appears to be updated daily.</t>
  </si>
  <si>
    <t>Appears to be updated daily. Some null cells</t>
  </si>
  <si>
    <t>Why is this data not in a multi year dataset?  A percent column contains both value and word 'percent'</t>
  </si>
  <si>
    <t>Some null cells</t>
  </si>
  <si>
    <t>Sum of scores (out of 25)</t>
  </si>
  <si>
    <t>Some empty cells</t>
  </si>
  <si>
    <t>Zipcodes need reformatting, some undefined acronyms in col headings</t>
  </si>
  <si>
    <t>Description says 'current' but data is 2 years old, a few empty cells</t>
  </si>
  <si>
    <t>One column has acronym title undefined, there are empty cells</t>
  </si>
  <si>
    <t>Some rows are summary values, Many empty cells.  There are charts based on it though…</t>
  </si>
  <si>
    <t>Small data set but has great potential. Why no lat long though?</t>
  </si>
  <si>
    <t>Good metadata but description could be more descriptive</t>
  </si>
  <si>
    <t>Time says updated annually, and it was in July 2019, but the period of time and data itself goes to 2017. Does not specify WA schools anywhere.  Has descriptive notes though.  Year column is a little confusing, eg 2007-08.  Was this part of one study? Why does it not contain 2018 and 2019 data?  Not available yet?  Has a nice dashboard linked to it, but no further explanation</t>
  </si>
  <si>
    <t>This data seems like it is for a 10 year period that they have data for but that is not noted anywhere, says it is updated annually but dataset was pulished this year and is for data two years old. Year column might need curation</t>
  </si>
  <si>
    <t>Seems like an internal or agency to agency dataset.  If stays public, should have better metadata.</t>
  </si>
  <si>
    <t>not-assessed</t>
  </si>
  <si>
    <t>#Visits/Views</t>
  </si>
  <si>
    <t>A nice dataset</t>
  </si>
  <si>
    <t>GONE!!!</t>
  </si>
  <si>
    <t>Cotains a summary row, should be put with other years??</t>
  </si>
  <si>
    <t>Cotains a summary row, should be put with other years?? Lots of blank cells and columns</t>
  </si>
  <si>
    <t>No units for columns</t>
  </si>
  <si>
    <t>Column names are actually descriptions.  Syas 2014-2017, but looks like 2015-2017</t>
  </si>
  <si>
    <t>Should be part of a multi year dataset</t>
  </si>
  <si>
    <t>Appears to be a subset of larger dataset, should be updated with current data</t>
  </si>
  <si>
    <t>Temporal values are confusing</t>
  </si>
  <si>
    <t>Appears to be content for timeline, probably hosted on the state of the salmon pages. Some empty cells</t>
  </si>
  <si>
    <t>Should be updated with current data</t>
  </si>
  <si>
    <t>Visits per Day</t>
  </si>
  <si>
    <t>Downloads Per day</t>
  </si>
  <si>
    <t>Date of dataset</t>
  </si>
  <si>
    <t>Old data and one column is kind of redundant (=1-other column)</t>
  </si>
  <si>
    <t>Has summed rows</t>
  </si>
  <si>
    <t>Has a view with 3x the views of dataset- so maybe all kept separate?  May be summed numbers from https://data.wa.gov/dataset/Stream-Miles-Opened-12192012/qb7y-xuum</t>
  </si>
  <si>
    <t>Old version of https://data.wa.gov/d/f6st-whvb</t>
  </si>
  <si>
    <t>Data dictionary is a pdf.  Data is updated to 2017 but says that it is updated annually. There is a bottom row with a note in it. Some columns have acronyms or codes. Location column should be split into two columns.  This is aggregated data</t>
  </si>
  <si>
    <t>Needs to be updated- Or maybe work has stopped on this section of the river?  If so it's  curancy rating would be 1</t>
  </si>
  <si>
    <t>These river reports may have been used for a bunch of legislative action around the Columbi river in 2013 and 2014?  There are some summary rows</t>
  </si>
  <si>
    <t>GREAT title.  Needs to be updated or noted why it's not updated</t>
  </si>
  <si>
    <t>Data was never updated. Only three months of 12 filled in</t>
  </si>
  <si>
    <t>This is old data but from an event (survey). Lots of empty cells, column headers are cryptic</t>
  </si>
  <si>
    <t>Very small dataset that is a summary dataset</t>
  </si>
  <si>
    <t>Metadata error- agency name in temporal cell.  Data is more than a year old. Data dictionary is attached xlsx</t>
  </si>
  <si>
    <t>Data dictionary is attached xlsx. Out of date by a year and it says it should update quarterly</t>
  </si>
  <si>
    <t>Nice dataset overall</t>
  </si>
  <si>
    <t>Available as a shapefile (maybe its original format), some empty cells, lat long are in one column</t>
  </si>
  <si>
    <t>Now restricted access</t>
  </si>
  <si>
    <t>N/A</t>
  </si>
  <si>
    <t>Census data or WA.  May be for a report on WAOFM website</t>
  </si>
  <si>
    <t>Lots of empty cells.  Not all values are clear- one colum is totals but the value is put in a data row that is part of the sum. Why not updated?</t>
  </si>
  <si>
    <t>Empty cells. Date field amiguous</t>
  </si>
  <si>
    <t>Empty cells but otherwise really well documented</t>
  </si>
  <si>
    <t>Why not updated?</t>
  </si>
  <si>
    <t>Why not updated? Shapefile lat long format</t>
  </si>
  <si>
    <t>Updated and well documented</t>
  </si>
  <si>
    <t>Appears to be up todate based on suto metadata. Desc notes where the data is used!</t>
  </si>
  <si>
    <t>Needs to be updated. Some empty cells</t>
  </si>
  <si>
    <t>Some empty cells. Data dictionary mostly filled</t>
  </si>
  <si>
    <t xml:space="preserve">Data is not tidy </t>
  </si>
  <si>
    <t>Final Analysis</t>
  </si>
  <si>
    <t>Possible</t>
  </si>
  <si>
    <t>This is just a list of brake manufacturers who are reporting- Is this data? Just one column</t>
  </si>
  <si>
    <t>Downloads/day</t>
  </si>
  <si>
    <t>Score</t>
  </si>
  <si>
    <t>Percentage</t>
  </si>
  <si>
    <t>None</t>
  </si>
  <si>
    <t>Exists, Understandable</t>
  </si>
  <si>
    <t>Update Date</t>
  </si>
  <si>
    <t>Creation Date</t>
  </si>
  <si>
    <t>keywords have department (1=yes, 0=no, put 1 if have multiple versions but one matches either title or data provided by)</t>
  </si>
  <si>
    <t># keywords in title (a phrase counts as one word, e.g. 'clean air', two words if phrase is broken in keywords: 'clean,air'. 0 if keyword/title is a name, and other instance is the general word: 'hzardous wastes &amp; toxics reduction' and 'Risks from Toxic Releases'. Or keyword is plural and title use is singular(?) )</t>
  </si>
  <si>
    <t>Total Keywords</t>
  </si>
  <si>
    <t>Percent keyword duplicates</t>
  </si>
  <si>
    <t>Total analyzed:</t>
  </si>
  <si>
    <t>Removed the asset datasets</t>
  </si>
  <si>
    <t>#</t>
  </si>
  <si>
    <t>%</t>
  </si>
  <si>
    <t>without keywords</t>
  </si>
  <si>
    <t>no overlap (i.e. 0)</t>
  </si>
  <si>
    <t>Overlap</t>
  </si>
  <si>
    <t>Bins</t>
  </si>
  <si>
    <t>The following take the above numbers and divide by the sum: 104</t>
  </si>
  <si>
    <t>Data Dictionary</t>
  </si>
  <si>
    <t>Data Understandable (Are the values in the cell understandable without a dictionary?)</t>
  </si>
  <si>
    <t>Temporal</t>
  </si>
  <si>
    <t>Title Understandable</t>
  </si>
  <si>
    <t>Temporal Misinfo</t>
  </si>
  <si>
    <t>NOT Machine Readable</t>
  </si>
  <si>
    <t>This may be a practice dataset. Location1 column in Geo format</t>
  </si>
  <si>
    <t>acronym in header, lots of empty cells, Coords are in geo format</t>
  </si>
  <si>
    <t>Very small dataset (2x5) with no context</t>
  </si>
  <si>
    <t>Plethora of empty cells. Should be part of a multi year dataset, Location column in geo format</t>
  </si>
  <si>
    <t>Could be part of ongoing dataset</t>
  </si>
  <si>
    <t>downloads</t>
  </si>
  <si>
    <t>LOGdownloads</t>
  </si>
  <si>
    <t>LOG(downloads)</t>
  </si>
  <si>
    <t>Exists, Enigmatic</t>
  </si>
  <si>
    <t>Open Issues</t>
  </si>
  <si>
    <t>Grand Total</t>
  </si>
  <si>
    <t>Row Labels</t>
  </si>
  <si>
    <t>Count of Dataset Retreivable (0=no, 1=yes)</t>
  </si>
  <si>
    <t>title</t>
  </si>
  <si>
    <t>Desc</t>
  </si>
  <si>
    <t>title-desc-dict-spat-temp</t>
  </si>
  <si>
    <t>Core plus title and assessment of temporal info</t>
  </si>
  <si>
    <t>dataprovby-cat-title-desc-postingFreq-temp understandable (perfect is 112212)</t>
  </si>
  <si>
    <t>Percent with data provided by, category, good titile, good desc, posting freq (11221)</t>
  </si>
  <si>
    <t>Percent with data provided by, category, good titile, good desc, posting freq that is understandable (112212)</t>
  </si>
  <si>
    <t>This includes the perfect ones</t>
  </si>
  <si>
    <t># needing 2 or more elements</t>
  </si>
  <si>
    <t>Total # included above:</t>
  </si>
  <si>
    <t>Need help with one metadata element (includes the one needing posting freq)</t>
  </si>
  <si>
    <t>this is number needing help on ones other than post freq</t>
  </si>
  <si>
    <t>Need help with postfreq or temporal</t>
  </si>
  <si>
    <t>this is need one or fewer</t>
  </si>
  <si>
    <t>This list of numbers are the scores assessing core metadata element understandability or existence from the assessment workshee in this workbook.</t>
  </si>
  <si>
    <t>Stratified Random Sample Method:</t>
  </si>
  <si>
    <t>In worksheet "All-Published-Datasets-18June" used columns CB to CE to rank datasets by year and by number of downloads. Worksheet "histogram-choose-dnld-grps" shows how group boundaries were determined.</t>
  </si>
  <si>
    <t>Selected 117 datasets, one was the list of all datasets and was removed, four others had disapeared by the time I got to assessing them and were not included in the sample.</t>
  </si>
  <si>
    <t>dataprovby-cat-title-desc-postingFreq-temp understandable-license (perfect is 1122121)</t>
  </si>
  <si>
    <t>If posting freq was there but temporal info was confusing, mark as need help</t>
  </si>
  <si>
    <t>Not Incl License</t>
  </si>
  <si>
    <t>License Included</t>
  </si>
  <si>
    <t>Number need help, incl license</t>
  </si>
  <si>
    <t>The greyed out section shows values not including license, used in presentation</t>
  </si>
  <si>
    <t>Both</t>
  </si>
  <si>
    <t>one</t>
  </si>
  <si>
    <t>none</t>
  </si>
  <si>
    <t>3 or more</t>
  </si>
  <si>
    <t>one to two</t>
  </si>
  <si>
    <t>This is how I grouped datasets by what core metadata elements they need.  The numbers are concatenated values from the Assessment-RandomSample sheet.</t>
  </si>
  <si>
    <t>This sheet determines how many datasets are missing either temporal or spatial information, both, or 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</si>
</sst>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
    <numFmt numFmtId="166" formatCode="#,##0.00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0"/>
      <name val="Arial"/>
      <family val="2"/>
    </font>
    <font>
      <sz val="10"/>
      <name val="Arial"/>
      <family val="2"/>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rgb="FFFFFF00"/>
        <bgColor indexed="64"/>
      </patternFill>
    </fill>
    <fill>
      <patternFill patternType="solid">
        <fgColor theme="0" tint="-0.149998474074526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theme="2"/>
      </left>
      <right style="thin">
        <color theme="2"/>
      </right>
      <top style="thin">
        <color theme="2"/>
      </top>
      <bottom style="thin">
        <color theme="2"/>
      </bottom>
      <diagonal/>
    </border>
    <border>
      <left style="thin">
        <color theme="2"/>
      </left>
      <right style="thin">
        <color theme="2"/>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46">
    <xf numFmtId="0" fontId="0" fillId="0" borderId="0" xfId="0"/>
    <xf numFmtId="164" fontId="0" fillId="0" borderId="0" xfId="0" applyNumberFormat="1"/>
    <xf numFmtId="14" fontId="0" fillId="0" borderId="0" xfId="0" applyNumberFormat="1"/>
    <xf numFmtId="3" fontId="0" fillId="0" borderId="0" xfId="0" applyNumberFormat="1"/>
    <xf numFmtId="0" fontId="0" fillId="0" borderId="0" xfId="0" applyNumberFormat="1"/>
    <xf numFmtId="0" fontId="0" fillId="0" borderId="0" xfId="0" applyNumberFormat="1" applyFill="1" applyBorder="1" applyAlignmen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applyBorder="1"/>
    <xf numFmtId="0" fontId="0" fillId="0" borderId="0" xfId="0" applyAlignment="1">
      <alignment horizontal="left"/>
    </xf>
    <xf numFmtId="0" fontId="0" fillId="33" borderId="0" xfId="0" applyFill="1"/>
    <xf numFmtId="0" fontId="19" fillId="33" borderId="12" xfId="0" applyFont="1" applyFill="1" applyBorder="1"/>
    <xf numFmtId="0" fontId="0" fillId="33" borderId="12" xfId="0" applyFill="1" applyBorder="1"/>
    <xf numFmtId="0" fontId="20" fillId="33" borderId="12" xfId="0" applyFont="1" applyFill="1" applyBorder="1"/>
    <xf numFmtId="0" fontId="20" fillId="33" borderId="13" xfId="0" applyFont="1" applyFill="1" applyBorder="1"/>
    <xf numFmtId="0" fontId="0" fillId="33" borderId="13" xfId="0" applyFill="1" applyBorder="1"/>
    <xf numFmtId="0" fontId="0" fillId="33" borderId="0" xfId="0" applyFill="1" applyBorder="1"/>
    <xf numFmtId="0" fontId="21" fillId="0" borderId="0" xfId="42"/>
    <xf numFmtId="0" fontId="0" fillId="34" borderId="0" xfId="0" applyFill="1"/>
    <xf numFmtId="14" fontId="0" fillId="34" borderId="0" xfId="0" applyNumberFormat="1" applyFill="1"/>
    <xf numFmtId="0" fontId="0" fillId="34" borderId="12" xfId="0" applyFill="1" applyBorder="1"/>
    <xf numFmtId="0" fontId="20" fillId="0" borderId="12" xfId="0" applyFont="1" applyFill="1" applyBorder="1"/>
    <xf numFmtId="0" fontId="19" fillId="0" borderId="12" xfId="0" applyFont="1" applyFill="1" applyBorder="1"/>
    <xf numFmtId="0" fontId="0" fillId="0" borderId="13" xfId="0" applyFill="1" applyBorder="1"/>
    <xf numFmtId="0" fontId="0" fillId="0" borderId="0" xfId="0" applyNumberFormat="1" applyFill="1" applyBorder="1"/>
    <xf numFmtId="165" fontId="0" fillId="0" borderId="0" xfId="0" applyNumberFormat="1"/>
    <xf numFmtId="166" fontId="0" fillId="0" borderId="0" xfId="0" applyNumberFormat="1"/>
    <xf numFmtId="0" fontId="0" fillId="34" borderId="0" xfId="0" applyNumberFormat="1" applyFill="1"/>
    <xf numFmtId="3" fontId="0" fillId="0" borderId="0" xfId="0" applyNumberFormat="1" applyFill="1" applyBorder="1"/>
    <xf numFmtId="0" fontId="0" fillId="0" borderId="12" xfId="0" applyNumberFormat="1" applyFill="1" applyBorder="1"/>
    <xf numFmtId="0" fontId="20" fillId="0" borderId="0" xfId="0" applyFont="1" applyFill="1" applyBorder="1"/>
    <xf numFmtId="0" fontId="19" fillId="0" borderId="0" xfId="0" applyFont="1" applyFill="1" applyBorder="1"/>
    <xf numFmtId="0" fontId="0" fillId="0" borderId="0" xfId="0" applyFill="1" applyBorder="1"/>
    <xf numFmtId="0" fontId="0" fillId="0" borderId="0" xfId="0" applyNumberFormat="1" applyBorder="1"/>
    <xf numFmtId="3" fontId="0" fillId="0" borderId="0" xfId="0" applyNumberFormat="1" applyBorder="1"/>
    <xf numFmtId="3" fontId="0" fillId="0" borderId="12" xfId="0" applyNumberFormat="1" applyBorder="1"/>
    <xf numFmtId="9" fontId="0" fillId="0" borderId="0" xfId="0" applyNumberFormat="1"/>
    <xf numFmtId="0" fontId="0" fillId="0" borderId="12" xfId="0" applyFill="1" applyBorder="1"/>
    <xf numFmtId="0" fontId="19" fillId="0" borderId="13" xfId="0" applyFont="1" applyFill="1" applyBorder="1"/>
    <xf numFmtId="0" fontId="0" fillId="0" borderId="0" xfId="0" pivotButton="1"/>
    <xf numFmtId="0" fontId="0" fillId="35" borderId="0" xfId="0" applyNumberFormat="1" applyFill="1"/>
    <xf numFmtId="0" fontId="16" fillId="0" borderId="0" xfId="0" applyFont="1"/>
    <xf numFmtId="0" fontId="0" fillId="0" borderId="0" xfId="0" applyFill="1"/>
    <xf numFmtId="0" fontId="0" fillId="35" borderId="0" xfId="0" applyFill="1"/>
    <xf numFmtId="16"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Downloads/day vs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Charts!$P$1</c:f>
              <c:strCache>
                <c:ptCount val="1"/>
                <c:pt idx="0">
                  <c:v>Downloads/day</c:v>
                </c:pt>
              </c:strCache>
            </c:strRef>
          </c:tx>
          <c:spPr>
            <a:ln w="19050" cap="rnd">
              <a:noFill/>
              <a:round/>
            </a:ln>
            <a:effectLst/>
          </c:spPr>
          <c:marker>
            <c:symbol val="circle"/>
            <c:size val="5"/>
            <c:spPr>
              <a:solidFill>
                <a:schemeClr val="accent1"/>
              </a:solidFill>
              <a:ln w="9525">
                <a:solidFill>
                  <a:schemeClr val="accent1"/>
                </a:solidFill>
              </a:ln>
              <a:effectLst/>
            </c:spPr>
          </c:marker>
          <c:xVal>
            <c:strRef>
              <c:f>Charts!$O$2:$O$108</c:f>
              <c:strCache>
                <c:ptCount val="107"/>
                <c:pt idx="0">
                  <c:v>20</c:v>
                </c:pt>
                <c:pt idx="1">
                  <c:v>20</c:v>
                </c:pt>
                <c:pt idx="2">
                  <c:v>19</c:v>
                </c:pt>
                <c:pt idx="3">
                  <c:v>11</c:v>
                </c:pt>
                <c:pt idx="4">
                  <c:v>11</c:v>
                </c:pt>
                <c:pt idx="5">
                  <c:v>12</c:v>
                </c:pt>
                <c:pt idx="6">
                  <c:v>13</c:v>
                </c:pt>
                <c:pt idx="7">
                  <c:v>11</c:v>
                </c:pt>
                <c:pt idx="8">
                  <c:v>13</c:v>
                </c:pt>
                <c:pt idx="9">
                  <c:v>15</c:v>
                </c:pt>
                <c:pt idx="10">
                  <c:v>11</c:v>
                </c:pt>
                <c:pt idx="11">
                  <c:v>10</c:v>
                </c:pt>
                <c:pt idx="12">
                  <c:v>14</c:v>
                </c:pt>
                <c:pt idx="13">
                  <c:v>13</c:v>
                </c:pt>
                <c:pt idx="14">
                  <c:v>15</c:v>
                </c:pt>
                <c:pt idx="15">
                  <c:v>13</c:v>
                </c:pt>
                <c:pt idx="16">
                  <c:v>17</c:v>
                </c:pt>
                <c:pt idx="17">
                  <c:v>17</c:v>
                </c:pt>
                <c:pt idx="18">
                  <c:v>14</c:v>
                </c:pt>
                <c:pt idx="19">
                  <c:v>18</c:v>
                </c:pt>
                <c:pt idx="20">
                  <c:v>17</c:v>
                </c:pt>
                <c:pt idx="21">
                  <c:v>18</c:v>
                </c:pt>
                <c:pt idx="22">
                  <c:v>11</c:v>
                </c:pt>
                <c:pt idx="23">
                  <c:v>18</c:v>
                </c:pt>
                <c:pt idx="24">
                  <c:v>12</c:v>
                </c:pt>
                <c:pt idx="25">
                  <c:v>13</c:v>
                </c:pt>
                <c:pt idx="26">
                  <c:v>12</c:v>
                </c:pt>
                <c:pt idx="27">
                  <c:v>12</c:v>
                </c:pt>
                <c:pt idx="28">
                  <c:v>11</c:v>
                </c:pt>
                <c:pt idx="29">
                  <c:v>12</c:v>
                </c:pt>
                <c:pt idx="30">
                  <c:v>13</c:v>
                </c:pt>
                <c:pt idx="31">
                  <c:v>18</c:v>
                </c:pt>
                <c:pt idx="32">
                  <c:v>20</c:v>
                </c:pt>
                <c:pt idx="33">
                  <c:v>17</c:v>
                </c:pt>
                <c:pt idx="34">
                  <c:v>15</c:v>
                </c:pt>
                <c:pt idx="35">
                  <c:v>17</c:v>
                </c:pt>
                <c:pt idx="36">
                  <c:v>13</c:v>
                </c:pt>
                <c:pt idx="37">
                  <c:v>12</c:v>
                </c:pt>
                <c:pt idx="38">
                  <c:v>13</c:v>
                </c:pt>
                <c:pt idx="39">
                  <c:v>16</c:v>
                </c:pt>
                <c:pt idx="40">
                  <c:v>21</c:v>
                </c:pt>
                <c:pt idx="41">
                  <c:v>20</c:v>
                </c:pt>
                <c:pt idx="42">
                  <c:v>21</c:v>
                </c:pt>
                <c:pt idx="43">
                  <c:v>17</c:v>
                </c:pt>
                <c:pt idx="44">
                  <c:v>21</c:v>
                </c:pt>
                <c:pt idx="45">
                  <c:v>0</c:v>
                </c:pt>
                <c:pt idx="46">
                  <c:v>16</c:v>
                </c:pt>
                <c:pt idx="47">
                  <c:v>14</c:v>
                </c:pt>
                <c:pt idx="48">
                  <c:v>14</c:v>
                </c:pt>
                <c:pt idx="49">
                  <c:v>22</c:v>
                </c:pt>
                <c:pt idx="50">
                  <c:v>20</c:v>
                </c:pt>
                <c:pt idx="51">
                  <c:v>16</c:v>
                </c:pt>
                <c:pt idx="52">
                  <c:v>17</c:v>
                </c:pt>
                <c:pt idx="53">
                  <c:v>19</c:v>
                </c:pt>
                <c:pt idx="54">
                  <c:v>18</c:v>
                </c:pt>
                <c:pt idx="55">
                  <c:v>18</c:v>
                </c:pt>
                <c:pt idx="56">
                  <c:v>14</c:v>
                </c:pt>
                <c:pt idx="57">
                  <c:v>17</c:v>
                </c:pt>
                <c:pt idx="58">
                  <c:v>17</c:v>
                </c:pt>
                <c:pt idx="59">
                  <c:v>0</c:v>
                </c:pt>
                <c:pt idx="60">
                  <c:v>0</c:v>
                </c:pt>
                <c:pt idx="61">
                  <c:v>14</c:v>
                </c:pt>
                <c:pt idx="62">
                  <c:v>18</c:v>
                </c:pt>
                <c:pt idx="63">
                  <c:v>20</c:v>
                </c:pt>
                <c:pt idx="64">
                  <c:v>15</c:v>
                </c:pt>
                <c:pt idx="65">
                  <c:v>12</c:v>
                </c:pt>
                <c:pt idx="66">
                  <c:v>21</c:v>
                </c:pt>
                <c:pt idx="67">
                  <c:v>0</c:v>
                </c:pt>
                <c:pt idx="68">
                  <c:v>19</c:v>
                </c:pt>
                <c:pt idx="69">
                  <c:v>0</c:v>
                </c:pt>
                <c:pt idx="70">
                  <c:v>16</c:v>
                </c:pt>
                <c:pt idx="71">
                  <c:v>16</c:v>
                </c:pt>
                <c:pt idx="72">
                  <c:v>16</c:v>
                </c:pt>
                <c:pt idx="73">
                  <c:v>16</c:v>
                </c:pt>
                <c:pt idx="74">
                  <c:v>17</c:v>
                </c:pt>
                <c:pt idx="75">
                  <c:v>21</c:v>
                </c:pt>
                <c:pt idx="76">
                  <c:v>15</c:v>
                </c:pt>
                <c:pt idx="77">
                  <c:v>15</c:v>
                </c:pt>
                <c:pt idx="78">
                  <c:v>21</c:v>
                </c:pt>
                <c:pt idx="79">
                  <c:v>19</c:v>
                </c:pt>
                <c:pt idx="80">
                  <c:v>18</c:v>
                </c:pt>
                <c:pt idx="81">
                  <c:v>17</c:v>
                </c:pt>
                <c:pt idx="82">
                  <c:v>20</c:v>
                </c:pt>
                <c:pt idx="83">
                  <c:v>17</c:v>
                </c:pt>
                <c:pt idx="84">
                  <c:v>23</c:v>
                </c:pt>
                <c:pt idx="85">
                  <c:v>18</c:v>
                </c:pt>
                <c:pt idx="86">
                  <c:v>17</c:v>
                </c:pt>
                <c:pt idx="87">
                  <c:v>13</c:v>
                </c:pt>
                <c:pt idx="88">
                  <c:v>18</c:v>
                </c:pt>
                <c:pt idx="89">
                  <c:v>19</c:v>
                </c:pt>
                <c:pt idx="90">
                  <c:v>19</c:v>
                </c:pt>
                <c:pt idx="91">
                  <c:v>21</c:v>
                </c:pt>
                <c:pt idx="92">
                  <c:v>17</c:v>
                </c:pt>
                <c:pt idx="93">
                  <c:v>12</c:v>
                </c:pt>
                <c:pt idx="94">
                  <c:v>16</c:v>
                </c:pt>
                <c:pt idx="95">
                  <c:v>22</c:v>
                </c:pt>
                <c:pt idx="96">
                  <c:v>21</c:v>
                </c:pt>
                <c:pt idx="97">
                  <c:v>16</c:v>
                </c:pt>
                <c:pt idx="98">
                  <c:v>11</c:v>
                </c:pt>
                <c:pt idx="99">
                  <c:v>GONE!!!</c:v>
                </c:pt>
                <c:pt idx="100">
                  <c:v>13</c:v>
                </c:pt>
                <c:pt idx="101">
                  <c:v>17</c:v>
                </c:pt>
                <c:pt idx="102">
                  <c:v>17</c:v>
                </c:pt>
                <c:pt idx="103">
                  <c:v>19</c:v>
                </c:pt>
                <c:pt idx="104">
                  <c:v>17</c:v>
                </c:pt>
                <c:pt idx="105">
                  <c:v>#REF!</c:v>
                </c:pt>
                <c:pt idx="106">
                  <c:v>23</c:v>
                </c:pt>
              </c:strCache>
            </c:strRef>
          </c:xVal>
          <c:yVal>
            <c:numRef>
              <c:f>Charts!$P$2:$P$108</c:f>
              <c:numCache>
                <c:formatCode>#,##0</c:formatCode>
                <c:ptCount val="107"/>
                <c:pt idx="0">
                  <c:v>1.1666666666666667</c:v>
                </c:pt>
                <c:pt idx="1">
                  <c:v>0.6333333333333333</c:v>
                </c:pt>
                <c:pt idx="2">
                  <c:v>4.333333333333333</c:v>
                </c:pt>
                <c:pt idx="3">
                  <c:v>0.7407407407407407</c:v>
                </c:pt>
                <c:pt idx="4">
                  <c:v>0.1111111111111111</c:v>
                </c:pt>
                <c:pt idx="5">
                  <c:v>0.11764705882352941</c:v>
                </c:pt>
                <c:pt idx="6">
                  <c:v>0.23333333333333334</c:v>
                </c:pt>
                <c:pt idx="7">
                  <c:v>0.14814814814814814</c:v>
                </c:pt>
                <c:pt idx="8">
                  <c:v>0.10714285714285714</c:v>
                </c:pt>
                <c:pt idx="9">
                  <c:v>0.3</c:v>
                </c:pt>
                <c:pt idx="10">
                  <c:v>0.21428571428571427</c:v>
                </c:pt>
                <c:pt idx="11">
                  <c:v>0.35294117647058826</c:v>
                </c:pt>
                <c:pt idx="12">
                  <c:v>0.13333333333333333</c:v>
                </c:pt>
                <c:pt idx="13">
                  <c:v>5.8823529411764705E-2</c:v>
                </c:pt>
                <c:pt idx="14">
                  <c:v>3.3333333333333333E-2</c:v>
                </c:pt>
                <c:pt idx="15">
                  <c:v>0.36666666666666664</c:v>
                </c:pt>
                <c:pt idx="16">
                  <c:v>2.6470588235294117</c:v>
                </c:pt>
                <c:pt idx="17">
                  <c:v>3</c:v>
                </c:pt>
                <c:pt idx="18">
                  <c:v>0.33333333333333331</c:v>
                </c:pt>
                <c:pt idx="19">
                  <c:v>1.1333333333333333</c:v>
                </c:pt>
                <c:pt idx="20">
                  <c:v>0.23333333333333334</c:v>
                </c:pt>
                <c:pt idx="21">
                  <c:v>0.3</c:v>
                </c:pt>
                <c:pt idx="22">
                  <c:v>0.14285714285714285</c:v>
                </c:pt>
                <c:pt idx="23">
                  <c:v>2.8125</c:v>
                </c:pt>
                <c:pt idx="24">
                  <c:v>1.5</c:v>
                </c:pt>
                <c:pt idx="25">
                  <c:v>0.18518518518518517</c:v>
                </c:pt>
                <c:pt idx="26">
                  <c:v>0.4</c:v>
                </c:pt>
                <c:pt idx="27">
                  <c:v>0.32142857142857145</c:v>
                </c:pt>
                <c:pt idx="28">
                  <c:v>0.11764705882352941</c:v>
                </c:pt>
                <c:pt idx="29">
                  <c:v>0.29411764705882354</c:v>
                </c:pt>
                <c:pt idx="30">
                  <c:v>0.17647058823529413</c:v>
                </c:pt>
                <c:pt idx="31">
                  <c:v>2.5714285714285716</c:v>
                </c:pt>
                <c:pt idx="32">
                  <c:v>6.882352941176471</c:v>
                </c:pt>
                <c:pt idx="33">
                  <c:v>4</c:v>
                </c:pt>
                <c:pt idx="34">
                  <c:v>2.9333333333333331</c:v>
                </c:pt>
                <c:pt idx="35">
                  <c:v>2.2142857142857144</c:v>
                </c:pt>
                <c:pt idx="36">
                  <c:v>0.23529411764705882</c:v>
                </c:pt>
                <c:pt idx="37">
                  <c:v>0.4375</c:v>
                </c:pt>
                <c:pt idx="38">
                  <c:v>0.875</c:v>
                </c:pt>
                <c:pt idx="39">
                  <c:v>0.625</c:v>
                </c:pt>
                <c:pt idx="40">
                  <c:v>5.3125</c:v>
                </c:pt>
                <c:pt idx="41">
                  <c:v>6.4117647058823533</c:v>
                </c:pt>
                <c:pt idx="42">
                  <c:v>3.3571428571428572</c:v>
                </c:pt>
                <c:pt idx="43">
                  <c:v>0.29411764705882354</c:v>
                </c:pt>
                <c:pt idx="44">
                  <c:v>4</c:v>
                </c:pt>
                <c:pt idx="45">
                  <c:v>0</c:v>
                </c:pt>
                <c:pt idx="46">
                  <c:v>0.4375</c:v>
                </c:pt>
                <c:pt idx="47">
                  <c:v>0.26666666666666666</c:v>
                </c:pt>
                <c:pt idx="48">
                  <c:v>0.23529411764705882</c:v>
                </c:pt>
                <c:pt idx="49">
                  <c:v>4.7333333333333334</c:v>
                </c:pt>
                <c:pt idx="50">
                  <c:v>2.7058823529411766</c:v>
                </c:pt>
                <c:pt idx="51">
                  <c:v>3.5882352941176472</c:v>
                </c:pt>
                <c:pt idx="52">
                  <c:v>0.125</c:v>
                </c:pt>
                <c:pt idx="53">
                  <c:v>0.32142857142857145</c:v>
                </c:pt>
                <c:pt idx="54">
                  <c:v>3.5555555555555554</c:v>
                </c:pt>
                <c:pt idx="55">
                  <c:v>4</c:v>
                </c:pt>
                <c:pt idx="56">
                  <c:v>0.48148148148148145</c:v>
                </c:pt>
                <c:pt idx="57">
                  <c:v>3.1764705882352939</c:v>
                </c:pt>
                <c:pt idx="58">
                  <c:v>0.75</c:v>
                </c:pt>
                <c:pt idx="59">
                  <c:v>0</c:v>
                </c:pt>
                <c:pt idx="60">
                  <c:v>0</c:v>
                </c:pt>
                <c:pt idx="61">
                  <c:v>0.3125</c:v>
                </c:pt>
                <c:pt idx="62">
                  <c:v>0.96666666666666667</c:v>
                </c:pt>
                <c:pt idx="63">
                  <c:v>0.625</c:v>
                </c:pt>
                <c:pt idx="64">
                  <c:v>0.3125</c:v>
                </c:pt>
                <c:pt idx="65">
                  <c:v>0.32142857142857145</c:v>
                </c:pt>
                <c:pt idx="66">
                  <c:v>13.7</c:v>
                </c:pt>
                <c:pt idx="67">
                  <c:v>0</c:v>
                </c:pt>
                <c:pt idx="68">
                  <c:v>0.16666666666666666</c:v>
                </c:pt>
                <c:pt idx="69">
                  <c:v>0</c:v>
                </c:pt>
                <c:pt idx="70">
                  <c:v>1.5</c:v>
                </c:pt>
                <c:pt idx="71">
                  <c:v>1.4666666666666666</c:v>
                </c:pt>
                <c:pt idx="72">
                  <c:v>1.7666666666666666</c:v>
                </c:pt>
                <c:pt idx="73">
                  <c:v>1.7666666666666666</c:v>
                </c:pt>
                <c:pt idx="74">
                  <c:v>0.6470588235294118</c:v>
                </c:pt>
                <c:pt idx="75">
                  <c:v>0.73333333333333328</c:v>
                </c:pt>
                <c:pt idx="76">
                  <c:v>0.23529411764705882</c:v>
                </c:pt>
                <c:pt idx="77">
                  <c:v>0.11764705882352941</c:v>
                </c:pt>
                <c:pt idx="78">
                  <c:v>0.17647058823529413</c:v>
                </c:pt>
                <c:pt idx="79">
                  <c:v>0.35294117647058826</c:v>
                </c:pt>
                <c:pt idx="80">
                  <c:v>0.18518518518518517</c:v>
                </c:pt>
                <c:pt idx="81">
                  <c:v>1.9411764705882353</c:v>
                </c:pt>
                <c:pt idx="82">
                  <c:v>0.35294117647058826</c:v>
                </c:pt>
                <c:pt idx="83">
                  <c:v>1.8125</c:v>
                </c:pt>
                <c:pt idx="84">
                  <c:v>6.8888888888888893</c:v>
                </c:pt>
                <c:pt idx="85">
                  <c:v>0.46666666666666667</c:v>
                </c:pt>
                <c:pt idx="86">
                  <c:v>0.23529411764705882</c:v>
                </c:pt>
                <c:pt idx="87">
                  <c:v>0.18518518518518517</c:v>
                </c:pt>
                <c:pt idx="88">
                  <c:v>0.18518518518518517</c:v>
                </c:pt>
                <c:pt idx="89">
                  <c:v>0.37037037037037035</c:v>
                </c:pt>
                <c:pt idx="90">
                  <c:v>0.14814814814814814</c:v>
                </c:pt>
                <c:pt idx="91">
                  <c:v>0.25</c:v>
                </c:pt>
                <c:pt idx="92">
                  <c:v>1.4814814814814814</c:v>
                </c:pt>
                <c:pt idx="93">
                  <c:v>1.8518518518518519</c:v>
                </c:pt>
                <c:pt idx="94">
                  <c:v>0.4</c:v>
                </c:pt>
                <c:pt idx="95">
                  <c:v>0.42857142857142855</c:v>
                </c:pt>
                <c:pt idx="96">
                  <c:v>0.46666666666666667</c:v>
                </c:pt>
                <c:pt idx="97">
                  <c:v>1.4333333333333333</c:v>
                </c:pt>
                <c:pt idx="98">
                  <c:v>5.8823529411764705E-2</c:v>
                </c:pt>
                <c:pt idx="99">
                  <c:v>0</c:v>
                </c:pt>
                <c:pt idx="100">
                  <c:v>7.1764705882352944</c:v>
                </c:pt>
                <c:pt idx="101">
                  <c:v>3.4117647058823528</c:v>
                </c:pt>
                <c:pt idx="102">
                  <c:v>1</c:v>
                </c:pt>
                <c:pt idx="103">
                  <c:v>0.70588235294117652</c:v>
                </c:pt>
                <c:pt idx="104">
                  <c:v>1.8235294117647058</c:v>
                </c:pt>
                <c:pt idx="105">
                  <c:v>0</c:v>
                </c:pt>
                <c:pt idx="106">
                  <c:v>2.8235294117647061</c:v>
                </c:pt>
              </c:numCache>
            </c:numRef>
          </c:yVal>
          <c:smooth val="0"/>
          <c:extLst>
            <c:ext xmlns:c16="http://schemas.microsoft.com/office/drawing/2014/chart" uri="{C3380CC4-5D6E-409C-BE32-E72D297353CC}">
              <c16:uniqueId val="{00000000-0402-4D1F-93A9-29F1676334D3}"/>
            </c:ext>
          </c:extLst>
        </c:ser>
        <c:dLbls>
          <c:showLegendKey val="0"/>
          <c:showVal val="0"/>
          <c:showCatName val="0"/>
          <c:showSerName val="0"/>
          <c:showPercent val="0"/>
          <c:showBubbleSize val="0"/>
        </c:dLbls>
        <c:axId val="324179312"/>
        <c:axId val="324179704"/>
      </c:scatterChart>
      <c:valAx>
        <c:axId val="324179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179704"/>
        <c:crosses val="autoZero"/>
        <c:crossBetween val="midCat"/>
      </c:valAx>
      <c:valAx>
        <c:axId val="324179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179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Counts by % keyword overlap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Charts!$G$53:$G$63</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Charts!$H$53:$H$63</c:f>
              <c:numCache>
                <c:formatCode>General</c:formatCode>
                <c:ptCount val="11"/>
                <c:pt idx="0">
                  <c:v>18</c:v>
                </c:pt>
                <c:pt idx="1">
                  <c:v>4</c:v>
                </c:pt>
                <c:pt idx="2">
                  <c:v>13</c:v>
                </c:pt>
                <c:pt idx="3">
                  <c:v>10</c:v>
                </c:pt>
                <c:pt idx="4">
                  <c:v>12</c:v>
                </c:pt>
                <c:pt idx="5">
                  <c:v>11</c:v>
                </c:pt>
                <c:pt idx="6">
                  <c:v>0</c:v>
                </c:pt>
                <c:pt idx="7">
                  <c:v>5</c:v>
                </c:pt>
                <c:pt idx="8">
                  <c:v>1</c:v>
                </c:pt>
                <c:pt idx="9">
                  <c:v>0</c:v>
                </c:pt>
                <c:pt idx="10">
                  <c:v>5</c:v>
                </c:pt>
              </c:numCache>
            </c:numRef>
          </c:val>
          <c:extLst>
            <c:ext xmlns:c16="http://schemas.microsoft.com/office/drawing/2014/chart" uri="{C3380CC4-5D6E-409C-BE32-E72D297353CC}">
              <c16:uniqueId val="{00000000-868E-4CA6-B318-8A9FAFAE166B}"/>
            </c:ext>
          </c:extLst>
        </c:ser>
        <c:dLbls>
          <c:showLegendKey val="0"/>
          <c:showVal val="0"/>
          <c:showCatName val="0"/>
          <c:showSerName val="0"/>
          <c:showPercent val="0"/>
          <c:showBubbleSize val="0"/>
        </c:dLbls>
        <c:gapWidth val="219"/>
        <c:overlap val="-27"/>
        <c:axId val="330183136"/>
        <c:axId val="330183528"/>
      </c:barChart>
      <c:catAx>
        <c:axId val="33018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83528"/>
        <c:crosses val="autoZero"/>
        <c:auto val="1"/>
        <c:lblAlgn val="ctr"/>
        <c:lblOffset val="100"/>
        <c:noMultiLvlLbl val="0"/>
      </c:catAx>
      <c:valAx>
        <c:axId val="330183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8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5241712841450373"/>
          <c:y val="0.10317460317460317"/>
          <c:w val="0.60300731505784"/>
          <c:h val="0.76764732533433311"/>
        </c:manualLayout>
      </c:layout>
      <c:barChart>
        <c:barDir val="bar"/>
        <c:grouping val="percentStacked"/>
        <c:varyColors val="0"/>
        <c:ser>
          <c:idx val="0"/>
          <c:order val="0"/>
          <c:tx>
            <c:strRef>
              <c:f>Charts!$H$18</c:f>
              <c:strCache>
                <c:ptCount val="1"/>
                <c:pt idx="0">
                  <c:v>None</c:v>
                </c:pt>
              </c:strCache>
            </c:strRef>
          </c:tx>
          <c:spPr>
            <a:pattFill prst="pct75">
              <a:fgClr>
                <a:schemeClr val="accent2">
                  <a:lumMod val="75000"/>
                </a:schemeClr>
              </a:fgClr>
              <a:bgClr>
                <a:schemeClr val="bg1"/>
              </a:bgClr>
            </a:pattFill>
            <a:ln>
              <a:noFill/>
            </a:ln>
            <a:effectLst/>
          </c:spPr>
          <c:invertIfNegative val="0"/>
          <c:cat>
            <c:strRef>
              <c:f>Charts!$F$22:$F$26</c:f>
              <c:strCache>
                <c:ptCount val="5"/>
                <c:pt idx="0">
                  <c:v>Data Dictionary</c:v>
                </c:pt>
                <c:pt idx="1">
                  <c:v>Spatial</c:v>
                </c:pt>
                <c:pt idx="2">
                  <c:v>Temporal</c:v>
                </c:pt>
                <c:pt idx="3">
                  <c:v>Title Understandable</c:v>
                </c:pt>
                <c:pt idx="4">
                  <c:v>Description Understandable</c:v>
                </c:pt>
              </c:strCache>
            </c:strRef>
          </c:cat>
          <c:val>
            <c:numRef>
              <c:f>Charts!$H$22:$H$26</c:f>
              <c:numCache>
                <c:formatCode>General</c:formatCode>
                <c:ptCount val="5"/>
                <c:pt idx="0">
                  <c:v>0.625</c:v>
                </c:pt>
                <c:pt idx="1">
                  <c:v>0.41346153846153844</c:v>
                </c:pt>
                <c:pt idx="2">
                  <c:v>0.26923076923076922</c:v>
                </c:pt>
                <c:pt idx="3">
                  <c:v>0</c:v>
                </c:pt>
                <c:pt idx="4">
                  <c:v>0.29807692307692307</c:v>
                </c:pt>
              </c:numCache>
            </c:numRef>
          </c:val>
          <c:extLst>
            <c:ext xmlns:c16="http://schemas.microsoft.com/office/drawing/2014/chart" uri="{C3380CC4-5D6E-409C-BE32-E72D297353CC}">
              <c16:uniqueId val="{00000000-2BB7-4FDB-923E-1429D27CB5A2}"/>
            </c:ext>
          </c:extLst>
        </c:ser>
        <c:ser>
          <c:idx val="1"/>
          <c:order val="1"/>
          <c:tx>
            <c:strRef>
              <c:f>Charts!$I$18</c:f>
              <c:strCache>
                <c:ptCount val="1"/>
                <c:pt idx="0">
                  <c:v>Exists, Enigmatic</c:v>
                </c:pt>
              </c:strCache>
            </c:strRef>
          </c:tx>
          <c:spPr>
            <a:solidFill>
              <a:schemeClr val="accent4">
                <a:lumMod val="60000"/>
                <a:lumOff val="40000"/>
              </a:schemeClr>
            </a:solidFill>
            <a:ln>
              <a:noFill/>
            </a:ln>
            <a:effectLst/>
          </c:spPr>
          <c:invertIfNegative val="0"/>
          <c:cat>
            <c:strRef>
              <c:f>Charts!$F$22:$F$26</c:f>
              <c:strCache>
                <c:ptCount val="5"/>
                <c:pt idx="0">
                  <c:v>Data Dictionary</c:v>
                </c:pt>
                <c:pt idx="1">
                  <c:v>Spatial</c:v>
                </c:pt>
                <c:pt idx="2">
                  <c:v>Temporal</c:v>
                </c:pt>
                <c:pt idx="3">
                  <c:v>Title Understandable</c:v>
                </c:pt>
                <c:pt idx="4">
                  <c:v>Description Understandable</c:v>
                </c:pt>
              </c:strCache>
            </c:strRef>
          </c:cat>
          <c:val>
            <c:numRef>
              <c:f>Charts!$I$22:$I$26</c:f>
              <c:numCache>
                <c:formatCode>General</c:formatCode>
                <c:ptCount val="5"/>
                <c:pt idx="0">
                  <c:v>0.13461538461538461</c:v>
                </c:pt>
                <c:pt idx="1">
                  <c:v>0.16346153846153846</c:v>
                </c:pt>
                <c:pt idx="2">
                  <c:v>0.23076923076923078</c:v>
                </c:pt>
                <c:pt idx="3">
                  <c:v>0.42307692307692307</c:v>
                </c:pt>
                <c:pt idx="4">
                  <c:v>0.125</c:v>
                </c:pt>
              </c:numCache>
            </c:numRef>
          </c:val>
          <c:extLst>
            <c:ext xmlns:c16="http://schemas.microsoft.com/office/drawing/2014/chart" uri="{C3380CC4-5D6E-409C-BE32-E72D297353CC}">
              <c16:uniqueId val="{00000001-2BB7-4FDB-923E-1429D27CB5A2}"/>
            </c:ext>
          </c:extLst>
        </c:ser>
        <c:ser>
          <c:idx val="2"/>
          <c:order val="2"/>
          <c:tx>
            <c:strRef>
              <c:f>Charts!$J$18</c:f>
              <c:strCache>
                <c:ptCount val="1"/>
                <c:pt idx="0">
                  <c:v>Exists, Understandable</c:v>
                </c:pt>
              </c:strCache>
            </c:strRef>
          </c:tx>
          <c:spPr>
            <a:pattFill prst="wdDnDiag">
              <a:fgClr>
                <a:schemeClr val="accent6">
                  <a:lumMod val="60000"/>
                  <a:lumOff val="40000"/>
                </a:schemeClr>
              </a:fgClr>
              <a:bgClr>
                <a:schemeClr val="bg1"/>
              </a:bgClr>
            </a:pattFill>
            <a:ln>
              <a:noFill/>
            </a:ln>
            <a:effectLst/>
          </c:spPr>
          <c:invertIfNegative val="0"/>
          <c:cat>
            <c:strRef>
              <c:f>Charts!$F$22:$F$26</c:f>
              <c:strCache>
                <c:ptCount val="5"/>
                <c:pt idx="0">
                  <c:v>Data Dictionary</c:v>
                </c:pt>
                <c:pt idx="1">
                  <c:v>Spatial</c:v>
                </c:pt>
                <c:pt idx="2">
                  <c:v>Temporal</c:v>
                </c:pt>
                <c:pt idx="3">
                  <c:v>Title Understandable</c:v>
                </c:pt>
                <c:pt idx="4">
                  <c:v>Description Understandable</c:v>
                </c:pt>
              </c:strCache>
            </c:strRef>
          </c:cat>
          <c:val>
            <c:numRef>
              <c:f>Charts!$J$22:$J$26</c:f>
              <c:numCache>
                <c:formatCode>General</c:formatCode>
                <c:ptCount val="5"/>
                <c:pt idx="0">
                  <c:v>0.24038461538461539</c:v>
                </c:pt>
                <c:pt idx="1">
                  <c:v>0.42307692307692307</c:v>
                </c:pt>
                <c:pt idx="2">
                  <c:v>0.5</c:v>
                </c:pt>
                <c:pt idx="3">
                  <c:v>0.57692307692307687</c:v>
                </c:pt>
                <c:pt idx="4">
                  <c:v>0.57692307692307687</c:v>
                </c:pt>
              </c:numCache>
            </c:numRef>
          </c:val>
          <c:extLst>
            <c:ext xmlns:c16="http://schemas.microsoft.com/office/drawing/2014/chart" uri="{C3380CC4-5D6E-409C-BE32-E72D297353CC}">
              <c16:uniqueId val="{00000002-2BB7-4FDB-923E-1429D27CB5A2}"/>
            </c:ext>
          </c:extLst>
        </c:ser>
        <c:dLbls>
          <c:showLegendKey val="0"/>
          <c:showVal val="0"/>
          <c:showCatName val="0"/>
          <c:showSerName val="0"/>
          <c:showPercent val="0"/>
          <c:showBubbleSize val="0"/>
        </c:dLbls>
        <c:gapWidth val="150"/>
        <c:overlap val="100"/>
        <c:axId val="330184312"/>
        <c:axId val="330184704"/>
      </c:barChart>
      <c:catAx>
        <c:axId val="330184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330184704"/>
        <c:crosses val="autoZero"/>
        <c:auto val="1"/>
        <c:lblAlgn val="ctr"/>
        <c:lblOffset val="100"/>
        <c:noMultiLvlLbl val="0"/>
      </c:catAx>
      <c:valAx>
        <c:axId val="3301847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330184312"/>
        <c:crosses val="autoZero"/>
        <c:crossBetween val="between"/>
        <c:majorUnit val="0.25"/>
      </c:valAx>
      <c:spPr>
        <a:noFill/>
        <a:ln>
          <a:noFill/>
        </a:ln>
        <a:effectLst/>
      </c:spPr>
    </c:plotArea>
    <c:legend>
      <c:legendPos val="b"/>
      <c:layout>
        <c:manualLayout>
          <c:xMode val="edge"/>
          <c:yMode val="edge"/>
          <c:x val="7.8635049091085846E-2"/>
          <c:y val="1.6033777027871565E-2"/>
          <c:w val="0.8751373092252358"/>
          <c:h val="4.5474159480064995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700" baseline="0"/>
              <a:t>Creation Year and Downloads, Sample Datasets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Charts!$V$1</c:f>
              <c:strCache>
                <c:ptCount val="1"/>
                <c:pt idx="0">
                  <c:v>Creation Year</c:v>
                </c:pt>
              </c:strCache>
            </c:strRef>
          </c:tx>
          <c:spPr>
            <a:ln w="19050" cap="rnd">
              <a:noFill/>
              <a:round/>
            </a:ln>
            <a:effectLst/>
          </c:spPr>
          <c:marker>
            <c:symbol val="circle"/>
            <c:size val="5"/>
            <c:spPr>
              <a:solidFill>
                <a:schemeClr val="accent1"/>
              </a:solidFill>
              <a:ln w="9525">
                <a:solidFill>
                  <a:schemeClr val="accent1"/>
                </a:solidFill>
              </a:ln>
              <a:effectLst/>
            </c:spPr>
          </c:marker>
          <c:xVal>
            <c:numRef>
              <c:f>Charts!$U$2:$U$109</c:f>
              <c:numCache>
                <c:formatCode>General</c:formatCode>
                <c:ptCount val="108"/>
                <c:pt idx="0">
                  <c:v>3.2380461031287955</c:v>
                </c:pt>
                <c:pt idx="1">
                  <c:v>3.2137832993353044</c:v>
                </c:pt>
                <c:pt idx="2">
                  <c:v>3.2931414834509307</c:v>
                </c:pt>
                <c:pt idx="3">
                  <c:v>3.2725377773752373</c:v>
                </c:pt>
                <c:pt idx="4">
                  <c:v>2.9881128402683519</c:v>
                </c:pt>
                <c:pt idx="5">
                  <c:v>3.0220157398177201</c:v>
                </c:pt>
                <c:pt idx="6">
                  <c:v>2.8915374576725643</c:v>
                </c:pt>
                <c:pt idx="7">
                  <c:v>2.9405164849325671</c:v>
                </c:pt>
                <c:pt idx="8">
                  <c:v>2.8898617212581885</c:v>
                </c:pt>
                <c:pt idx="9">
                  <c:v>2.9498777040368749</c:v>
                </c:pt>
                <c:pt idx="10">
                  <c:v>2.9708116108725178</c:v>
                </c:pt>
                <c:pt idx="11">
                  <c:v>2.9360107957152097</c:v>
                </c:pt>
                <c:pt idx="12">
                  <c:v>2.9405164849325671</c:v>
                </c:pt>
                <c:pt idx="13">
                  <c:v>2.9390197764486663</c:v>
                </c:pt>
                <c:pt idx="14">
                  <c:v>2.9237619608287004</c:v>
                </c:pt>
                <c:pt idx="15">
                  <c:v>3.12515582958053</c:v>
                </c:pt>
                <c:pt idx="16">
                  <c:v>3.6029277128591892</c:v>
                </c:pt>
                <c:pt idx="17">
                  <c:v>3.605412798153051</c:v>
                </c:pt>
                <c:pt idx="18">
                  <c:v>3.024895960107485</c:v>
                </c:pt>
                <c:pt idx="19">
                  <c:v>3.2000292665537704</c:v>
                </c:pt>
                <c:pt idx="20">
                  <c:v>2.9708116108725178</c:v>
                </c:pt>
                <c:pt idx="21">
                  <c:v>3.0652061280543119</c:v>
                </c:pt>
                <c:pt idx="22">
                  <c:v>2.9542425094393248</c:v>
                </c:pt>
                <c:pt idx="23">
                  <c:v>3.3488887230714379</c:v>
                </c:pt>
                <c:pt idx="24">
                  <c:v>3.1192558892779365</c:v>
                </c:pt>
                <c:pt idx="25">
                  <c:v>2.9289076902439528</c:v>
                </c:pt>
                <c:pt idx="26">
                  <c:v>3.0269416279590295</c:v>
                </c:pt>
                <c:pt idx="27">
                  <c:v>3.0496056125949731</c:v>
                </c:pt>
                <c:pt idx="28">
                  <c:v>2.9717395908877782</c:v>
                </c:pt>
                <c:pt idx="29">
                  <c:v>3.0523090996473234</c:v>
                </c:pt>
                <c:pt idx="30">
                  <c:v>2.8506462351830666</c:v>
                </c:pt>
                <c:pt idx="31">
                  <c:v>3.3066394410242617</c:v>
                </c:pt>
                <c:pt idx="32">
                  <c:v>3.5081255360831993</c:v>
                </c:pt>
                <c:pt idx="33">
                  <c:v>3.2030328870147105</c:v>
                </c:pt>
                <c:pt idx="34">
                  <c:v>3.3382572302462554</c:v>
                </c:pt>
                <c:pt idx="35">
                  <c:v>3.3439990690571615</c:v>
                </c:pt>
                <c:pt idx="36">
                  <c:v>2.9822712330395684</c:v>
                </c:pt>
                <c:pt idx="37">
                  <c:v>3.0689276116820721</c:v>
                </c:pt>
                <c:pt idx="38">
                  <c:v>3.0081741840064264</c:v>
                </c:pt>
                <c:pt idx="39">
                  <c:v>2.9795483747040952</c:v>
                </c:pt>
                <c:pt idx="40">
                  <c:v>3.5144149205803692</c:v>
                </c:pt>
                <c:pt idx="41">
                  <c:v>3.3965480379871318</c:v>
                </c:pt>
                <c:pt idx="42">
                  <c:v>3.356790460351716</c:v>
                </c:pt>
                <c:pt idx="43">
                  <c:v>2.7803173121401512</c:v>
                </c:pt>
                <c:pt idx="44">
                  <c:v>3.284881714655453</c:v>
                </c:pt>
                <c:pt idx="45">
                  <c:v>0</c:v>
                </c:pt>
                <c:pt idx="46">
                  <c:v>2.9960736544852753</c:v>
                </c:pt>
                <c:pt idx="47">
                  <c:v>2.6085260335771943</c:v>
                </c:pt>
                <c:pt idx="48">
                  <c:v>2.7604224834232118</c:v>
                </c:pt>
                <c:pt idx="49">
                  <c:v>3.4755259150392805</c:v>
                </c:pt>
                <c:pt idx="50">
                  <c:v>3.3140779917792127</c:v>
                </c:pt>
                <c:pt idx="51">
                  <c:v>3.1760912590556813</c:v>
                </c:pt>
                <c:pt idx="52">
                  <c:v>2.5211380837040362</c:v>
                </c:pt>
                <c:pt idx="53">
                  <c:v>2.6374897295125108</c:v>
                </c:pt>
                <c:pt idx="54">
                  <c:v>3.3376588910261424</c:v>
                </c:pt>
                <c:pt idx="55">
                  <c:v>3.3636119798921444</c:v>
                </c:pt>
                <c:pt idx="56">
                  <c:v>2.4424797690644486</c:v>
                </c:pt>
                <c:pt idx="57">
                  <c:v>3.1934029030624176</c:v>
                </c:pt>
                <c:pt idx="58">
                  <c:v>2.5740312677277188</c:v>
                </c:pt>
                <c:pt idx="59">
                  <c:v>2.3463529744506388</c:v>
                </c:pt>
                <c:pt idx="60">
                  <c:v>1.6989700043360187</c:v>
                </c:pt>
                <c:pt idx="61">
                  <c:v>2.4623979978989561</c:v>
                </c:pt>
                <c:pt idx="62">
                  <c:v>2.6222140229662951</c:v>
                </c:pt>
                <c:pt idx="63">
                  <c:v>3.2455126678141499</c:v>
                </c:pt>
                <c:pt idx="64">
                  <c:v>3.27415784926368</c:v>
                </c:pt>
                <c:pt idx="65">
                  <c:v>2.5314789170422549</c:v>
                </c:pt>
                <c:pt idx="66">
                  <c:v>3.7686381012476144</c:v>
                </c:pt>
                <c:pt idx="67">
                  <c:v>2.1931245983544616</c:v>
                </c:pt>
                <c:pt idx="68">
                  <c:v>1.6434526764861874</c:v>
                </c:pt>
                <c:pt idx="69">
                  <c:v>2.287801729930226</c:v>
                </c:pt>
                <c:pt idx="70">
                  <c:v>2.4683473304121573</c:v>
                </c:pt>
                <c:pt idx="71">
                  <c:v>2.5327543789924976</c:v>
                </c:pt>
                <c:pt idx="72">
                  <c:v>2.6253124509616739</c:v>
                </c:pt>
                <c:pt idx="73">
                  <c:v>2.5831987739686229</c:v>
                </c:pt>
                <c:pt idx="74">
                  <c:v>3.2237554536572413</c:v>
                </c:pt>
                <c:pt idx="75">
                  <c:v>2.7151673578484576</c:v>
                </c:pt>
                <c:pt idx="76">
                  <c:v>1.3424226808222062</c:v>
                </c:pt>
                <c:pt idx="77">
                  <c:v>1.414973347970818</c:v>
                </c:pt>
                <c:pt idx="78">
                  <c:v>2.0791812460476247</c:v>
                </c:pt>
                <c:pt idx="79">
                  <c:v>2.5831987739686229</c:v>
                </c:pt>
                <c:pt idx="80">
                  <c:v>1.6989700043360187</c:v>
                </c:pt>
                <c:pt idx="81">
                  <c:v>3.4026052419199146</c:v>
                </c:pt>
                <c:pt idx="82">
                  <c:v>2.3541084391474008</c:v>
                </c:pt>
                <c:pt idx="83">
                  <c:v>3.3238706065405088</c:v>
                </c:pt>
                <c:pt idx="84">
                  <c:v>1.7558748556724915</c:v>
                </c:pt>
                <c:pt idx="85">
                  <c:v>3.2526103405673732</c:v>
                </c:pt>
                <c:pt idx="86">
                  <c:v>0.69897000433601886</c:v>
                </c:pt>
                <c:pt idx="87">
                  <c:v>1.3802112417116059</c:v>
                </c:pt>
                <c:pt idx="88">
                  <c:v>1.0413926851582251</c:v>
                </c:pt>
                <c:pt idx="89">
                  <c:v>0.6020599913279624</c:v>
                </c:pt>
                <c:pt idx="90">
                  <c:v>0.6020599913279624</c:v>
                </c:pt>
                <c:pt idx="91">
                  <c:v>3.7101173651118162</c:v>
                </c:pt>
                <c:pt idx="92">
                  <c:v>3.0374264979406238</c:v>
                </c:pt>
                <c:pt idx="93">
                  <c:v>3.369215857410143</c:v>
                </c:pt>
                <c:pt idx="94">
                  <c:v>3.265996370495079</c:v>
                </c:pt>
                <c:pt idx="95">
                  <c:v>2.6414741105040997</c:v>
                </c:pt>
                <c:pt idx="96">
                  <c:v>3.3424226808222062</c:v>
                </c:pt>
                <c:pt idx="97">
                  <c:v>3.2964457942063961</c:v>
                </c:pt>
                <c:pt idx="98">
                  <c:v>0</c:v>
                </c:pt>
                <c:pt idx="99">
                  <c:v>0</c:v>
                </c:pt>
                <c:pt idx="100">
                  <c:v>4.0655050230983898</c:v>
                </c:pt>
                <c:pt idx="101">
                  <c:v>3.4795753101749884</c:v>
                </c:pt>
                <c:pt idx="102">
                  <c:v>3.2335037603411343</c:v>
                </c:pt>
                <c:pt idx="103">
                  <c:v>2.7566361082458481</c:v>
                </c:pt>
                <c:pt idx="104">
                  <c:v>3.5153438930883807</c:v>
                </c:pt>
                <c:pt idx="105">
                  <c:v>3.3342526423342309</c:v>
                </c:pt>
                <c:pt idx="106">
                  <c:v>3.1908917169221698</c:v>
                </c:pt>
                <c:pt idx="107">
                  <c:v>2.8785217955012063</c:v>
                </c:pt>
              </c:numCache>
            </c:numRef>
          </c:xVal>
          <c:yVal>
            <c:numRef>
              <c:f>Charts!$V$2:$V$109</c:f>
              <c:numCache>
                <c:formatCode>General</c:formatCode>
                <c:ptCount val="108"/>
                <c:pt idx="0">
                  <c:v>2012</c:v>
                </c:pt>
                <c:pt idx="1">
                  <c:v>2012</c:v>
                </c:pt>
                <c:pt idx="2">
                  <c:v>2012</c:v>
                </c:pt>
                <c:pt idx="3">
                  <c:v>2012</c:v>
                </c:pt>
                <c:pt idx="4">
                  <c:v>2012</c:v>
                </c:pt>
                <c:pt idx="5">
                  <c:v>2012</c:v>
                </c:pt>
                <c:pt idx="6">
                  <c:v>2012</c:v>
                </c:pt>
                <c:pt idx="7">
                  <c:v>2012</c:v>
                </c:pt>
                <c:pt idx="8">
                  <c:v>2012</c:v>
                </c:pt>
                <c:pt idx="9">
                  <c:v>2012</c:v>
                </c:pt>
                <c:pt idx="10">
                  <c:v>2012</c:v>
                </c:pt>
                <c:pt idx="11">
                  <c:v>2012</c:v>
                </c:pt>
                <c:pt idx="12">
                  <c:v>2012</c:v>
                </c:pt>
                <c:pt idx="13">
                  <c:v>2012</c:v>
                </c:pt>
                <c:pt idx="14">
                  <c:v>2013</c:v>
                </c:pt>
                <c:pt idx="15">
                  <c:v>2012</c:v>
                </c:pt>
                <c:pt idx="16">
                  <c:v>2013</c:v>
                </c:pt>
                <c:pt idx="17">
                  <c:v>2013</c:v>
                </c:pt>
                <c:pt idx="18">
                  <c:v>2013</c:v>
                </c:pt>
                <c:pt idx="19">
                  <c:v>2013</c:v>
                </c:pt>
                <c:pt idx="20">
                  <c:v>2013</c:v>
                </c:pt>
                <c:pt idx="21">
                  <c:v>2014</c:v>
                </c:pt>
                <c:pt idx="22">
                  <c:v>2014</c:v>
                </c:pt>
                <c:pt idx="23">
                  <c:v>2015</c:v>
                </c:pt>
                <c:pt idx="24">
                  <c:v>2015</c:v>
                </c:pt>
                <c:pt idx="25">
                  <c:v>2015</c:v>
                </c:pt>
                <c:pt idx="26">
                  <c:v>2015</c:v>
                </c:pt>
                <c:pt idx="27">
                  <c:v>2014</c:v>
                </c:pt>
                <c:pt idx="28">
                  <c:v>2015</c:v>
                </c:pt>
                <c:pt idx="29">
                  <c:v>2015</c:v>
                </c:pt>
                <c:pt idx="30">
                  <c:v>2015</c:v>
                </c:pt>
                <c:pt idx="31">
                  <c:v>2015</c:v>
                </c:pt>
                <c:pt idx="32">
                  <c:v>2015</c:v>
                </c:pt>
                <c:pt idx="33">
                  <c:v>2015</c:v>
                </c:pt>
                <c:pt idx="34">
                  <c:v>2015</c:v>
                </c:pt>
                <c:pt idx="35">
                  <c:v>2015</c:v>
                </c:pt>
                <c:pt idx="36">
                  <c:v>2015</c:v>
                </c:pt>
                <c:pt idx="37">
                  <c:v>2015</c:v>
                </c:pt>
                <c:pt idx="38">
                  <c:v>2015</c:v>
                </c:pt>
                <c:pt idx="39">
                  <c:v>2016</c:v>
                </c:pt>
                <c:pt idx="40">
                  <c:v>2016</c:v>
                </c:pt>
                <c:pt idx="41">
                  <c:v>2016</c:v>
                </c:pt>
                <c:pt idx="42">
                  <c:v>2016</c:v>
                </c:pt>
                <c:pt idx="43">
                  <c:v>2016</c:v>
                </c:pt>
                <c:pt idx="44">
                  <c:v>2016</c:v>
                </c:pt>
                <c:pt idx="45">
                  <c:v>2016</c:v>
                </c:pt>
                <c:pt idx="46">
                  <c:v>2014</c:v>
                </c:pt>
                <c:pt idx="47">
                  <c:v>2016</c:v>
                </c:pt>
                <c:pt idx="48">
                  <c:v>2016</c:v>
                </c:pt>
                <c:pt idx="49">
                  <c:v>2017</c:v>
                </c:pt>
                <c:pt idx="50">
                  <c:v>2017</c:v>
                </c:pt>
                <c:pt idx="51">
                  <c:v>2017</c:v>
                </c:pt>
                <c:pt idx="52">
                  <c:v>2017</c:v>
                </c:pt>
                <c:pt idx="53">
                  <c:v>2017</c:v>
                </c:pt>
                <c:pt idx="54">
                  <c:v>2017</c:v>
                </c:pt>
                <c:pt idx="55">
                  <c:v>2017</c:v>
                </c:pt>
                <c:pt idx="56">
                  <c:v>2017</c:v>
                </c:pt>
                <c:pt idx="57">
                  <c:v>2017</c:v>
                </c:pt>
                <c:pt idx="58">
                  <c:v>2017</c:v>
                </c:pt>
                <c:pt idx="59">
                  <c:v>2018</c:v>
                </c:pt>
                <c:pt idx="60">
                  <c:v>2018</c:v>
                </c:pt>
                <c:pt idx="61">
                  <c:v>2018</c:v>
                </c:pt>
                <c:pt idx="62">
                  <c:v>2018</c:v>
                </c:pt>
                <c:pt idx="63">
                  <c:v>2013</c:v>
                </c:pt>
                <c:pt idx="64">
                  <c:v>2013</c:v>
                </c:pt>
                <c:pt idx="65">
                  <c:v>2018</c:v>
                </c:pt>
                <c:pt idx="66">
                  <c:v>2014</c:v>
                </c:pt>
                <c:pt idx="67">
                  <c:v>2018</c:v>
                </c:pt>
                <c:pt idx="68">
                  <c:v>2018</c:v>
                </c:pt>
                <c:pt idx="69">
                  <c:v>2018</c:v>
                </c:pt>
                <c:pt idx="70">
                  <c:v>2018</c:v>
                </c:pt>
                <c:pt idx="71">
                  <c:v>2018</c:v>
                </c:pt>
                <c:pt idx="72">
                  <c:v>2018</c:v>
                </c:pt>
                <c:pt idx="73">
                  <c:v>2018</c:v>
                </c:pt>
                <c:pt idx="74">
                  <c:v>2013</c:v>
                </c:pt>
                <c:pt idx="75">
                  <c:v>2017</c:v>
                </c:pt>
                <c:pt idx="76">
                  <c:v>2018</c:v>
                </c:pt>
                <c:pt idx="77">
                  <c:v>2018</c:v>
                </c:pt>
                <c:pt idx="78">
                  <c:v>2018</c:v>
                </c:pt>
                <c:pt idx="79">
                  <c:v>2016</c:v>
                </c:pt>
                <c:pt idx="80">
                  <c:v>2018</c:v>
                </c:pt>
                <c:pt idx="81">
                  <c:v>2015</c:v>
                </c:pt>
                <c:pt idx="82">
                  <c:v>2017</c:v>
                </c:pt>
                <c:pt idx="83">
                  <c:v>2017</c:v>
                </c:pt>
                <c:pt idx="84">
                  <c:v>2019</c:v>
                </c:pt>
                <c:pt idx="85">
                  <c:v>2013</c:v>
                </c:pt>
                <c:pt idx="86">
                  <c:v>2019</c:v>
                </c:pt>
                <c:pt idx="87">
                  <c:v>2019</c:v>
                </c:pt>
                <c:pt idx="88">
                  <c:v>2019</c:v>
                </c:pt>
                <c:pt idx="89">
                  <c:v>2019</c:v>
                </c:pt>
                <c:pt idx="90">
                  <c:v>2019</c:v>
                </c:pt>
                <c:pt idx="91">
                  <c:v>2018</c:v>
                </c:pt>
                <c:pt idx="92">
                  <c:v>2016</c:v>
                </c:pt>
                <c:pt idx="93">
                  <c:v>2015</c:v>
                </c:pt>
                <c:pt idx="94">
                  <c:v>2013</c:v>
                </c:pt>
                <c:pt idx="95">
                  <c:v>2017</c:v>
                </c:pt>
                <c:pt idx="96">
                  <c:v>2012</c:v>
                </c:pt>
                <c:pt idx="97">
                  <c:v>2013</c:v>
                </c:pt>
                <c:pt idx="98">
                  <c:v>2019</c:v>
                </c:pt>
                <c:pt idx="99">
                  <c:v>2019</c:v>
                </c:pt>
                <c:pt idx="100">
                  <c:v>2014</c:v>
                </c:pt>
                <c:pt idx="101">
                  <c:v>2015</c:v>
                </c:pt>
                <c:pt idx="102">
                  <c:v>2015</c:v>
                </c:pt>
                <c:pt idx="103">
                  <c:v>2015</c:v>
                </c:pt>
                <c:pt idx="104">
                  <c:v>2015</c:v>
                </c:pt>
                <c:pt idx="105">
                  <c:v>2016</c:v>
                </c:pt>
                <c:pt idx="106">
                  <c:v>2017</c:v>
                </c:pt>
                <c:pt idx="107">
                  <c:v>2017</c:v>
                </c:pt>
              </c:numCache>
            </c:numRef>
          </c:yVal>
          <c:smooth val="0"/>
          <c:extLst>
            <c:ext xmlns:c16="http://schemas.microsoft.com/office/drawing/2014/chart" uri="{C3380CC4-5D6E-409C-BE32-E72D297353CC}">
              <c16:uniqueId val="{00000000-4EEA-42C6-ABED-11314AB3C017}"/>
            </c:ext>
          </c:extLst>
        </c:ser>
        <c:dLbls>
          <c:showLegendKey val="0"/>
          <c:showVal val="0"/>
          <c:showCatName val="0"/>
          <c:showSerName val="0"/>
          <c:showPercent val="0"/>
          <c:showBubbleSize val="0"/>
        </c:dLbls>
        <c:axId val="554863336"/>
        <c:axId val="554862024"/>
      </c:scatterChart>
      <c:valAx>
        <c:axId val="554863336"/>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aseline="0"/>
                  <a:t>Log(Number of Downloads)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54862024"/>
        <c:crosses val="autoZero"/>
        <c:crossBetween val="midCat"/>
      </c:valAx>
      <c:valAx>
        <c:axId val="554862024"/>
        <c:scaling>
          <c:orientation val="minMax"/>
          <c:min val="2012"/>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aseline="0"/>
                  <a:t>Creation Year</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54863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numRef>
              <c:f>'histogram-choose-dnld-grps'!$C$3:$C$10</c:f>
              <c:numCache>
                <c:formatCode>General</c:formatCode>
                <c:ptCount val="8"/>
                <c:pt idx="0">
                  <c:v>2012</c:v>
                </c:pt>
                <c:pt idx="1">
                  <c:v>2013</c:v>
                </c:pt>
                <c:pt idx="2">
                  <c:v>2014</c:v>
                </c:pt>
                <c:pt idx="3">
                  <c:v>2015</c:v>
                </c:pt>
                <c:pt idx="4">
                  <c:v>2016</c:v>
                </c:pt>
                <c:pt idx="5">
                  <c:v>2017</c:v>
                </c:pt>
                <c:pt idx="6">
                  <c:v>2018</c:v>
                </c:pt>
                <c:pt idx="7">
                  <c:v>2019</c:v>
                </c:pt>
              </c:numCache>
            </c:numRef>
          </c:cat>
          <c:val>
            <c:numRef>
              <c:f>'histogram-choose-dnld-grps'!$D$3:$D$10</c:f>
              <c:numCache>
                <c:formatCode>General</c:formatCode>
                <c:ptCount val="8"/>
                <c:pt idx="0">
                  <c:v>56</c:v>
                </c:pt>
                <c:pt idx="1">
                  <c:v>36</c:v>
                </c:pt>
                <c:pt idx="2">
                  <c:v>34</c:v>
                </c:pt>
                <c:pt idx="3">
                  <c:v>91</c:v>
                </c:pt>
                <c:pt idx="4">
                  <c:v>64</c:v>
                </c:pt>
                <c:pt idx="5">
                  <c:v>85</c:v>
                </c:pt>
                <c:pt idx="6">
                  <c:v>79</c:v>
                </c:pt>
                <c:pt idx="7">
                  <c:v>52</c:v>
                </c:pt>
              </c:numCache>
            </c:numRef>
          </c:val>
          <c:extLst>
            <c:ext xmlns:c16="http://schemas.microsoft.com/office/drawing/2014/chart" uri="{C3380CC4-5D6E-409C-BE32-E72D297353CC}">
              <c16:uniqueId val="{00000000-BA1A-43A3-9EFC-11B7C13E5E1F}"/>
            </c:ext>
          </c:extLst>
        </c:ser>
        <c:dLbls>
          <c:showLegendKey val="0"/>
          <c:showVal val="0"/>
          <c:showCatName val="0"/>
          <c:showSerName val="0"/>
          <c:showPercent val="0"/>
          <c:showBubbleSize val="0"/>
        </c:dLbls>
        <c:gapWidth val="219"/>
        <c:overlap val="-27"/>
        <c:axId val="330185488"/>
        <c:axId val="330185880"/>
      </c:barChart>
      <c:catAx>
        <c:axId val="33018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85880"/>
        <c:crosses val="autoZero"/>
        <c:auto val="1"/>
        <c:lblAlgn val="ctr"/>
        <c:lblOffset val="100"/>
        <c:noMultiLvlLbl val="0"/>
      </c:catAx>
      <c:valAx>
        <c:axId val="330185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8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Title Understandable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1">
                <a:lumMod val="50000"/>
                <a:lumOff val="50000"/>
              </a:schemeClr>
            </a:solidFill>
            <a:ln>
              <a:noFill/>
            </a:ln>
            <a:effectLst/>
          </c:spPr>
          <c:invertIfNegative val="0"/>
          <c:cat>
            <c:strRef>
              <c:f>Charts!$I$17:$J$17</c:f>
              <c:strCache>
                <c:ptCount val="2"/>
                <c:pt idx="0">
                  <c:v>No</c:v>
                </c:pt>
                <c:pt idx="1">
                  <c:v>Yes</c:v>
                </c:pt>
              </c:strCache>
            </c:strRef>
          </c:cat>
          <c:val>
            <c:numRef>
              <c:f>Charts!$I$21:$J$21</c:f>
              <c:numCache>
                <c:formatCode>General</c:formatCode>
                <c:ptCount val="2"/>
                <c:pt idx="0">
                  <c:v>1.9230769230769232E-2</c:v>
                </c:pt>
                <c:pt idx="1">
                  <c:v>0.20192307692307693</c:v>
                </c:pt>
              </c:numCache>
            </c:numRef>
          </c:val>
          <c:extLst>
            <c:ext xmlns:c16="http://schemas.microsoft.com/office/drawing/2014/chart" uri="{C3380CC4-5D6E-409C-BE32-E72D297353CC}">
              <c16:uniqueId val="{00000000-4B40-4FA5-B4F1-94EE1FED2DC3}"/>
            </c:ext>
          </c:extLst>
        </c:ser>
        <c:dLbls>
          <c:showLegendKey val="0"/>
          <c:showVal val="0"/>
          <c:showCatName val="0"/>
          <c:showSerName val="0"/>
          <c:showPercent val="0"/>
          <c:showBubbleSize val="0"/>
        </c:dLbls>
        <c:gapWidth val="219"/>
        <c:overlap val="-27"/>
        <c:axId val="214513192"/>
        <c:axId val="214512016"/>
      </c:barChart>
      <c:catAx>
        <c:axId val="214513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14512016"/>
        <c:crosses val="autoZero"/>
        <c:auto val="1"/>
        <c:lblAlgn val="ctr"/>
        <c:lblOffset val="100"/>
        <c:noMultiLvlLbl val="0"/>
      </c:catAx>
      <c:valAx>
        <c:axId val="214512016"/>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baseline="0">
                    <a:solidFill>
                      <a:schemeClr val="tx1"/>
                    </a:solidFill>
                  </a:rPr>
                  <a:t>Percentage of Datasets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4513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Description Understandable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1">
                <a:lumMod val="50000"/>
                <a:lumOff val="50000"/>
              </a:schemeClr>
            </a:solidFill>
            <a:ln>
              <a:noFill/>
            </a:ln>
            <a:effectLst/>
          </c:spPr>
          <c:invertIfNegative val="0"/>
          <c:cat>
            <c:strRef>
              <c:f>Charts!$H$17:$J$17</c:f>
              <c:strCache>
                <c:ptCount val="3"/>
                <c:pt idx="0">
                  <c:v>None</c:v>
                </c:pt>
                <c:pt idx="1">
                  <c:v>No</c:v>
                </c:pt>
                <c:pt idx="2">
                  <c:v>Yes</c:v>
                </c:pt>
              </c:strCache>
            </c:strRef>
          </c:cat>
          <c:val>
            <c:numRef>
              <c:f>Charts!$H$22:$J$22</c:f>
              <c:numCache>
                <c:formatCode>General</c:formatCode>
                <c:ptCount val="3"/>
                <c:pt idx="0">
                  <c:v>0.625</c:v>
                </c:pt>
                <c:pt idx="1">
                  <c:v>0.13461538461538461</c:v>
                </c:pt>
                <c:pt idx="2">
                  <c:v>0.24038461538461539</c:v>
                </c:pt>
              </c:numCache>
            </c:numRef>
          </c:val>
          <c:extLst>
            <c:ext xmlns:c16="http://schemas.microsoft.com/office/drawing/2014/chart" uri="{C3380CC4-5D6E-409C-BE32-E72D297353CC}">
              <c16:uniqueId val="{00000000-021C-4A38-A619-AE03B76E0AB2}"/>
            </c:ext>
          </c:extLst>
        </c:ser>
        <c:dLbls>
          <c:showLegendKey val="0"/>
          <c:showVal val="0"/>
          <c:showCatName val="0"/>
          <c:showSerName val="0"/>
          <c:showPercent val="0"/>
          <c:showBubbleSize val="0"/>
        </c:dLbls>
        <c:gapWidth val="219"/>
        <c:overlap val="-27"/>
        <c:axId val="329118232"/>
        <c:axId val="329118624"/>
      </c:barChart>
      <c:catAx>
        <c:axId val="32911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29118624"/>
        <c:crosses val="autoZero"/>
        <c:auto val="1"/>
        <c:lblAlgn val="ctr"/>
        <c:lblOffset val="100"/>
        <c:noMultiLvlLbl val="0"/>
      </c:catAx>
      <c:valAx>
        <c:axId val="329118624"/>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baseline="0">
                    <a:solidFill>
                      <a:schemeClr val="tx1"/>
                    </a:solidFill>
                  </a:rPr>
                  <a:t>Percentage of Datasets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9118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Each Row 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1">
                <a:lumMod val="50000"/>
                <a:lumOff val="50000"/>
              </a:schemeClr>
            </a:solidFill>
            <a:ln>
              <a:noFill/>
            </a:ln>
            <a:effectLst/>
          </c:spPr>
          <c:invertIfNegative val="0"/>
          <c:cat>
            <c:strRef>
              <c:f>Charts!$H$17:$J$17</c:f>
              <c:strCache>
                <c:ptCount val="3"/>
                <c:pt idx="0">
                  <c:v>None</c:v>
                </c:pt>
                <c:pt idx="1">
                  <c:v>No</c:v>
                </c:pt>
                <c:pt idx="2">
                  <c:v>Yes</c:v>
                </c:pt>
              </c:strCache>
            </c:strRef>
          </c:cat>
          <c:val>
            <c:numRef>
              <c:f>Charts!$H$23:$J$23</c:f>
              <c:numCache>
                <c:formatCode>General</c:formatCode>
                <c:ptCount val="3"/>
                <c:pt idx="0">
                  <c:v>0.41346153846153844</c:v>
                </c:pt>
                <c:pt idx="1">
                  <c:v>0.16346153846153846</c:v>
                </c:pt>
                <c:pt idx="2">
                  <c:v>0.42307692307692307</c:v>
                </c:pt>
              </c:numCache>
            </c:numRef>
          </c:val>
          <c:extLst>
            <c:ext xmlns:c16="http://schemas.microsoft.com/office/drawing/2014/chart" uri="{C3380CC4-5D6E-409C-BE32-E72D297353CC}">
              <c16:uniqueId val="{00000000-079E-417F-AC39-D6DF93637185}"/>
            </c:ext>
          </c:extLst>
        </c:ser>
        <c:dLbls>
          <c:showLegendKey val="0"/>
          <c:showVal val="0"/>
          <c:showCatName val="0"/>
          <c:showSerName val="0"/>
          <c:showPercent val="0"/>
          <c:showBubbleSize val="0"/>
        </c:dLbls>
        <c:gapWidth val="219"/>
        <c:overlap val="-27"/>
        <c:axId val="329119408"/>
        <c:axId val="329119800"/>
      </c:barChart>
      <c:catAx>
        <c:axId val="32911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29119800"/>
        <c:crosses val="autoZero"/>
        <c:auto val="1"/>
        <c:lblAlgn val="ctr"/>
        <c:lblOffset val="100"/>
        <c:noMultiLvlLbl val="0"/>
      </c:catAx>
      <c:valAx>
        <c:axId val="329119800"/>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baseline="0">
                    <a:solidFill>
                      <a:schemeClr val="tx1"/>
                    </a:solidFill>
                  </a:rPr>
                  <a:t>Percentage of Datasets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911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Data Dictionary Complete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1">
                <a:lumMod val="50000"/>
                <a:lumOff val="50000"/>
              </a:schemeClr>
            </a:solidFill>
            <a:ln>
              <a:noFill/>
            </a:ln>
            <a:effectLst/>
          </c:spPr>
          <c:invertIfNegative val="0"/>
          <c:cat>
            <c:strRef>
              <c:f>Charts!$H$17:$J$17</c:f>
              <c:strCache>
                <c:ptCount val="3"/>
                <c:pt idx="0">
                  <c:v>None</c:v>
                </c:pt>
                <c:pt idx="1">
                  <c:v>No</c:v>
                </c:pt>
                <c:pt idx="2">
                  <c:v>Yes</c:v>
                </c:pt>
              </c:strCache>
            </c:strRef>
          </c:cat>
          <c:val>
            <c:numRef>
              <c:f>Charts!$H$24:$J$24</c:f>
              <c:numCache>
                <c:formatCode>General</c:formatCode>
                <c:ptCount val="3"/>
                <c:pt idx="0">
                  <c:v>0.26923076923076922</c:v>
                </c:pt>
                <c:pt idx="1">
                  <c:v>0.23076923076923078</c:v>
                </c:pt>
                <c:pt idx="2">
                  <c:v>0.5</c:v>
                </c:pt>
              </c:numCache>
            </c:numRef>
          </c:val>
          <c:extLst>
            <c:ext xmlns:c16="http://schemas.microsoft.com/office/drawing/2014/chart" uri="{C3380CC4-5D6E-409C-BE32-E72D297353CC}">
              <c16:uniqueId val="{00000000-575F-48CE-8442-D6497C53789F}"/>
            </c:ext>
          </c:extLst>
        </c:ser>
        <c:dLbls>
          <c:showLegendKey val="0"/>
          <c:showVal val="0"/>
          <c:showCatName val="0"/>
          <c:showSerName val="0"/>
          <c:showPercent val="0"/>
          <c:showBubbleSize val="0"/>
        </c:dLbls>
        <c:gapWidth val="219"/>
        <c:overlap val="-27"/>
        <c:axId val="329120584"/>
        <c:axId val="329120976"/>
      </c:barChart>
      <c:catAx>
        <c:axId val="329120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29120976"/>
        <c:crosses val="autoZero"/>
        <c:auto val="1"/>
        <c:lblAlgn val="ctr"/>
        <c:lblOffset val="100"/>
        <c:noMultiLvlLbl val="0"/>
      </c:catAx>
      <c:valAx>
        <c:axId val="329120976"/>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baseline="0">
                    <a:solidFill>
                      <a:schemeClr val="tx1"/>
                    </a:solidFill>
                  </a:rPr>
                  <a:t>Percentage of Datasets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9120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Spatial Information Understandable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1">
                <a:lumMod val="50000"/>
                <a:lumOff val="50000"/>
              </a:schemeClr>
            </a:solidFill>
            <a:ln>
              <a:noFill/>
            </a:ln>
            <a:effectLst/>
          </c:spPr>
          <c:invertIfNegative val="0"/>
          <c:cat>
            <c:strRef>
              <c:f>Charts!$H$17:$J$17</c:f>
              <c:strCache>
                <c:ptCount val="3"/>
                <c:pt idx="0">
                  <c:v>None</c:v>
                </c:pt>
                <c:pt idx="1">
                  <c:v>No</c:v>
                </c:pt>
                <c:pt idx="2">
                  <c:v>Yes</c:v>
                </c:pt>
              </c:strCache>
            </c:strRef>
          </c:cat>
          <c:val>
            <c:numRef>
              <c:f>Charts!$H$25:$J$25</c:f>
              <c:numCache>
                <c:formatCode>General</c:formatCode>
                <c:ptCount val="3"/>
                <c:pt idx="0">
                  <c:v>0</c:v>
                </c:pt>
                <c:pt idx="1">
                  <c:v>0.42307692307692307</c:v>
                </c:pt>
                <c:pt idx="2">
                  <c:v>0.57692307692307687</c:v>
                </c:pt>
              </c:numCache>
            </c:numRef>
          </c:val>
          <c:extLst>
            <c:ext xmlns:c16="http://schemas.microsoft.com/office/drawing/2014/chart" uri="{C3380CC4-5D6E-409C-BE32-E72D297353CC}">
              <c16:uniqueId val="{00000000-BA37-406B-AE6F-2A29A83FEA22}"/>
            </c:ext>
          </c:extLst>
        </c:ser>
        <c:dLbls>
          <c:showLegendKey val="0"/>
          <c:showVal val="0"/>
          <c:showCatName val="0"/>
          <c:showSerName val="0"/>
          <c:showPercent val="0"/>
          <c:showBubbleSize val="0"/>
        </c:dLbls>
        <c:gapWidth val="219"/>
        <c:overlap val="-27"/>
        <c:axId val="330028544"/>
        <c:axId val="330028936"/>
      </c:barChart>
      <c:catAx>
        <c:axId val="33002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30028936"/>
        <c:crosses val="autoZero"/>
        <c:auto val="1"/>
        <c:lblAlgn val="ctr"/>
        <c:lblOffset val="100"/>
        <c:noMultiLvlLbl val="0"/>
      </c:catAx>
      <c:valAx>
        <c:axId val="330028936"/>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baseline="0">
                    <a:solidFill>
                      <a:schemeClr val="tx1"/>
                    </a:solidFill>
                  </a:rPr>
                  <a:t>Percentage of Datasets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002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Temporal Information Understandable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1">
                <a:lumMod val="50000"/>
                <a:lumOff val="50000"/>
              </a:schemeClr>
            </a:solidFill>
            <a:ln>
              <a:noFill/>
            </a:ln>
            <a:effectLst/>
          </c:spPr>
          <c:invertIfNegative val="0"/>
          <c:cat>
            <c:strRef>
              <c:f>Charts!$H$17:$J$17</c:f>
              <c:strCache>
                <c:ptCount val="3"/>
                <c:pt idx="0">
                  <c:v>None</c:v>
                </c:pt>
                <c:pt idx="1">
                  <c:v>No</c:v>
                </c:pt>
                <c:pt idx="2">
                  <c:v>Yes</c:v>
                </c:pt>
              </c:strCache>
            </c:strRef>
          </c:cat>
          <c:val>
            <c:numRef>
              <c:f>Charts!$H$26:$J$26</c:f>
              <c:numCache>
                <c:formatCode>General</c:formatCode>
                <c:ptCount val="3"/>
                <c:pt idx="0">
                  <c:v>0.29807692307692307</c:v>
                </c:pt>
                <c:pt idx="1">
                  <c:v>0.125</c:v>
                </c:pt>
                <c:pt idx="2">
                  <c:v>0.57692307692307687</c:v>
                </c:pt>
              </c:numCache>
            </c:numRef>
          </c:val>
          <c:extLst>
            <c:ext xmlns:c16="http://schemas.microsoft.com/office/drawing/2014/chart" uri="{C3380CC4-5D6E-409C-BE32-E72D297353CC}">
              <c16:uniqueId val="{00000000-4CF7-4A1E-9573-193DF15FE4A9}"/>
            </c:ext>
          </c:extLst>
        </c:ser>
        <c:dLbls>
          <c:showLegendKey val="0"/>
          <c:showVal val="0"/>
          <c:showCatName val="0"/>
          <c:showSerName val="0"/>
          <c:showPercent val="0"/>
          <c:showBubbleSize val="0"/>
        </c:dLbls>
        <c:gapWidth val="219"/>
        <c:overlap val="-27"/>
        <c:axId val="330029720"/>
        <c:axId val="330030112"/>
      </c:barChart>
      <c:catAx>
        <c:axId val="330029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30030112"/>
        <c:crosses val="autoZero"/>
        <c:auto val="1"/>
        <c:lblAlgn val="ctr"/>
        <c:lblOffset val="100"/>
        <c:noMultiLvlLbl val="0"/>
      </c:catAx>
      <c:valAx>
        <c:axId val="330030112"/>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baseline="0">
                    <a:solidFill>
                      <a:schemeClr val="tx1"/>
                    </a:solidFill>
                  </a:rPr>
                  <a:t>Percentage of Datasets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0029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 vs. Year Datasets not updated in 2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Charts!$O$1</c:f>
              <c:strCache>
                <c:ptCount val="1"/>
                <c:pt idx="0">
                  <c:v>Score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16735783027121609"/>
                  <c:y val="-0.2543493000874890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Charts!$M$2:$M$69</c:f>
              <c:numCache>
                <c:formatCode>General</c:formatCode>
                <c:ptCount val="68"/>
                <c:pt idx="0">
                  <c:v>2012</c:v>
                </c:pt>
                <c:pt idx="1">
                  <c:v>2012</c:v>
                </c:pt>
                <c:pt idx="2">
                  <c:v>2012</c:v>
                </c:pt>
                <c:pt idx="3">
                  <c:v>2012</c:v>
                </c:pt>
                <c:pt idx="4">
                  <c:v>2012</c:v>
                </c:pt>
                <c:pt idx="5">
                  <c:v>2012</c:v>
                </c:pt>
                <c:pt idx="6">
                  <c:v>2012</c:v>
                </c:pt>
                <c:pt idx="7">
                  <c:v>2012</c:v>
                </c:pt>
                <c:pt idx="8">
                  <c:v>2012</c:v>
                </c:pt>
                <c:pt idx="9">
                  <c:v>2012</c:v>
                </c:pt>
                <c:pt idx="10">
                  <c:v>2012</c:v>
                </c:pt>
                <c:pt idx="11">
                  <c:v>2012</c:v>
                </c:pt>
                <c:pt idx="12">
                  <c:v>2012</c:v>
                </c:pt>
                <c:pt idx="13">
                  <c:v>2012</c:v>
                </c:pt>
                <c:pt idx="14">
                  <c:v>2013</c:v>
                </c:pt>
                <c:pt idx="15">
                  <c:v>2012</c:v>
                </c:pt>
                <c:pt idx="16">
                  <c:v>2013</c:v>
                </c:pt>
                <c:pt idx="17">
                  <c:v>2013</c:v>
                </c:pt>
                <c:pt idx="18">
                  <c:v>2013</c:v>
                </c:pt>
                <c:pt idx="19">
                  <c:v>2013</c:v>
                </c:pt>
                <c:pt idx="20">
                  <c:v>2013</c:v>
                </c:pt>
                <c:pt idx="21">
                  <c:v>2014</c:v>
                </c:pt>
                <c:pt idx="22">
                  <c:v>2014</c:v>
                </c:pt>
                <c:pt idx="23">
                  <c:v>2015</c:v>
                </c:pt>
                <c:pt idx="24">
                  <c:v>2015</c:v>
                </c:pt>
                <c:pt idx="25">
                  <c:v>2015</c:v>
                </c:pt>
                <c:pt idx="26">
                  <c:v>2015</c:v>
                </c:pt>
                <c:pt idx="27">
                  <c:v>2014</c:v>
                </c:pt>
                <c:pt idx="28">
                  <c:v>2015</c:v>
                </c:pt>
                <c:pt idx="29">
                  <c:v>2015</c:v>
                </c:pt>
                <c:pt idx="30">
                  <c:v>2015</c:v>
                </c:pt>
                <c:pt idx="31">
                  <c:v>2015</c:v>
                </c:pt>
                <c:pt idx="32">
                  <c:v>2015</c:v>
                </c:pt>
                <c:pt idx="33">
                  <c:v>2015</c:v>
                </c:pt>
                <c:pt idx="34">
                  <c:v>2015</c:v>
                </c:pt>
                <c:pt idx="35">
                  <c:v>2015</c:v>
                </c:pt>
                <c:pt idx="36">
                  <c:v>2015</c:v>
                </c:pt>
                <c:pt idx="37">
                  <c:v>2015</c:v>
                </c:pt>
                <c:pt idx="38">
                  <c:v>2015</c:v>
                </c:pt>
                <c:pt idx="39">
                  <c:v>2016</c:v>
                </c:pt>
                <c:pt idx="40">
                  <c:v>2016</c:v>
                </c:pt>
                <c:pt idx="41">
                  <c:v>2016</c:v>
                </c:pt>
                <c:pt idx="42">
                  <c:v>2016</c:v>
                </c:pt>
                <c:pt idx="43">
                  <c:v>2016</c:v>
                </c:pt>
                <c:pt idx="44">
                  <c:v>2016</c:v>
                </c:pt>
                <c:pt idx="45">
                  <c:v>2016</c:v>
                </c:pt>
                <c:pt idx="46">
                  <c:v>2014</c:v>
                </c:pt>
                <c:pt idx="47">
                  <c:v>2016</c:v>
                </c:pt>
                <c:pt idx="48">
                  <c:v>2016</c:v>
                </c:pt>
                <c:pt idx="49">
                  <c:v>2017</c:v>
                </c:pt>
                <c:pt idx="50">
                  <c:v>2017</c:v>
                </c:pt>
                <c:pt idx="51">
                  <c:v>2017</c:v>
                </c:pt>
                <c:pt idx="52">
                  <c:v>2017</c:v>
                </c:pt>
                <c:pt idx="53">
                  <c:v>2017</c:v>
                </c:pt>
                <c:pt idx="54">
                  <c:v>2017</c:v>
                </c:pt>
                <c:pt idx="55">
                  <c:v>2017</c:v>
                </c:pt>
                <c:pt idx="56">
                  <c:v>2017</c:v>
                </c:pt>
                <c:pt idx="57">
                  <c:v>2017</c:v>
                </c:pt>
                <c:pt idx="58">
                  <c:v>2017</c:v>
                </c:pt>
                <c:pt idx="59">
                  <c:v>2018</c:v>
                </c:pt>
                <c:pt idx="60">
                  <c:v>2018</c:v>
                </c:pt>
                <c:pt idx="61">
                  <c:v>2018</c:v>
                </c:pt>
                <c:pt idx="62">
                  <c:v>2018</c:v>
                </c:pt>
                <c:pt idx="63">
                  <c:v>2013</c:v>
                </c:pt>
                <c:pt idx="64">
                  <c:v>2013</c:v>
                </c:pt>
                <c:pt idx="65">
                  <c:v>2018</c:v>
                </c:pt>
                <c:pt idx="66">
                  <c:v>2014</c:v>
                </c:pt>
                <c:pt idx="67">
                  <c:v>2018</c:v>
                </c:pt>
              </c:numCache>
            </c:numRef>
          </c:xVal>
          <c:yVal>
            <c:numRef>
              <c:f>Charts!$O$2:$O$69</c:f>
              <c:numCache>
                <c:formatCode>General</c:formatCode>
                <c:ptCount val="68"/>
                <c:pt idx="0">
                  <c:v>20</c:v>
                </c:pt>
                <c:pt idx="1">
                  <c:v>20</c:v>
                </c:pt>
                <c:pt idx="2">
                  <c:v>19</c:v>
                </c:pt>
                <c:pt idx="3">
                  <c:v>11</c:v>
                </c:pt>
                <c:pt idx="4">
                  <c:v>11</c:v>
                </c:pt>
                <c:pt idx="5">
                  <c:v>12</c:v>
                </c:pt>
                <c:pt idx="6">
                  <c:v>13</c:v>
                </c:pt>
                <c:pt idx="7">
                  <c:v>11</c:v>
                </c:pt>
                <c:pt idx="8">
                  <c:v>13</c:v>
                </c:pt>
                <c:pt idx="9">
                  <c:v>15</c:v>
                </c:pt>
                <c:pt idx="10">
                  <c:v>11</c:v>
                </c:pt>
                <c:pt idx="11">
                  <c:v>10</c:v>
                </c:pt>
                <c:pt idx="12">
                  <c:v>14</c:v>
                </c:pt>
                <c:pt idx="13">
                  <c:v>13</c:v>
                </c:pt>
                <c:pt idx="14">
                  <c:v>15</c:v>
                </c:pt>
                <c:pt idx="15">
                  <c:v>13</c:v>
                </c:pt>
                <c:pt idx="16">
                  <c:v>17</c:v>
                </c:pt>
                <c:pt idx="17">
                  <c:v>17</c:v>
                </c:pt>
                <c:pt idx="18">
                  <c:v>14</c:v>
                </c:pt>
                <c:pt idx="19">
                  <c:v>18</c:v>
                </c:pt>
                <c:pt idx="20">
                  <c:v>17</c:v>
                </c:pt>
                <c:pt idx="21">
                  <c:v>18</c:v>
                </c:pt>
                <c:pt idx="22">
                  <c:v>11</c:v>
                </c:pt>
                <c:pt idx="23">
                  <c:v>18</c:v>
                </c:pt>
                <c:pt idx="24">
                  <c:v>12</c:v>
                </c:pt>
                <c:pt idx="25">
                  <c:v>13</c:v>
                </c:pt>
                <c:pt idx="26">
                  <c:v>12</c:v>
                </c:pt>
                <c:pt idx="27">
                  <c:v>12</c:v>
                </c:pt>
                <c:pt idx="28">
                  <c:v>11</c:v>
                </c:pt>
                <c:pt idx="29">
                  <c:v>12</c:v>
                </c:pt>
                <c:pt idx="30">
                  <c:v>13</c:v>
                </c:pt>
                <c:pt idx="31">
                  <c:v>18</c:v>
                </c:pt>
                <c:pt idx="32">
                  <c:v>20</c:v>
                </c:pt>
                <c:pt idx="33">
                  <c:v>17</c:v>
                </c:pt>
                <c:pt idx="34">
                  <c:v>15</c:v>
                </c:pt>
                <c:pt idx="35">
                  <c:v>17</c:v>
                </c:pt>
                <c:pt idx="36">
                  <c:v>13</c:v>
                </c:pt>
                <c:pt idx="37">
                  <c:v>12</c:v>
                </c:pt>
                <c:pt idx="38">
                  <c:v>13</c:v>
                </c:pt>
                <c:pt idx="39">
                  <c:v>16</c:v>
                </c:pt>
                <c:pt idx="40">
                  <c:v>21</c:v>
                </c:pt>
                <c:pt idx="41">
                  <c:v>20</c:v>
                </c:pt>
                <c:pt idx="42">
                  <c:v>21</c:v>
                </c:pt>
                <c:pt idx="43">
                  <c:v>17</c:v>
                </c:pt>
                <c:pt idx="44">
                  <c:v>21</c:v>
                </c:pt>
                <c:pt idx="45">
                  <c:v>0</c:v>
                </c:pt>
                <c:pt idx="46">
                  <c:v>16</c:v>
                </c:pt>
                <c:pt idx="47">
                  <c:v>14</c:v>
                </c:pt>
                <c:pt idx="48">
                  <c:v>14</c:v>
                </c:pt>
                <c:pt idx="49">
                  <c:v>22</c:v>
                </c:pt>
                <c:pt idx="50">
                  <c:v>20</c:v>
                </c:pt>
                <c:pt idx="51">
                  <c:v>16</c:v>
                </c:pt>
                <c:pt idx="52">
                  <c:v>17</c:v>
                </c:pt>
                <c:pt idx="53">
                  <c:v>19</c:v>
                </c:pt>
                <c:pt idx="54">
                  <c:v>18</c:v>
                </c:pt>
                <c:pt idx="55">
                  <c:v>18</c:v>
                </c:pt>
                <c:pt idx="56">
                  <c:v>14</c:v>
                </c:pt>
                <c:pt idx="57">
                  <c:v>17</c:v>
                </c:pt>
                <c:pt idx="58">
                  <c:v>17</c:v>
                </c:pt>
                <c:pt idx="59">
                  <c:v>0</c:v>
                </c:pt>
                <c:pt idx="60">
                  <c:v>0</c:v>
                </c:pt>
                <c:pt idx="61">
                  <c:v>14</c:v>
                </c:pt>
                <c:pt idx="62">
                  <c:v>18</c:v>
                </c:pt>
                <c:pt idx="63">
                  <c:v>20</c:v>
                </c:pt>
                <c:pt idx="64">
                  <c:v>15</c:v>
                </c:pt>
                <c:pt idx="65">
                  <c:v>12</c:v>
                </c:pt>
                <c:pt idx="66">
                  <c:v>21</c:v>
                </c:pt>
                <c:pt idx="67">
                  <c:v>0</c:v>
                </c:pt>
              </c:numCache>
            </c:numRef>
          </c:yVal>
          <c:smooth val="0"/>
          <c:extLst>
            <c:ext xmlns:c16="http://schemas.microsoft.com/office/drawing/2014/chart" uri="{C3380CC4-5D6E-409C-BE32-E72D297353CC}">
              <c16:uniqueId val="{00000000-B5FE-4639-ADE9-A75B07735C75}"/>
            </c:ext>
          </c:extLst>
        </c:ser>
        <c:dLbls>
          <c:showLegendKey val="0"/>
          <c:showVal val="0"/>
          <c:showCatName val="0"/>
          <c:showSerName val="0"/>
          <c:showPercent val="0"/>
          <c:showBubbleSize val="0"/>
        </c:dLbls>
        <c:axId val="330030896"/>
        <c:axId val="330031288"/>
      </c:scatterChart>
      <c:valAx>
        <c:axId val="33003089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031288"/>
        <c:crosses val="autoZero"/>
        <c:crossBetween val="midCat"/>
      </c:valAx>
      <c:valAx>
        <c:axId val="33003128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030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Keyword Overlap - Sample of Datasets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C00000"/>
            </a:solidFill>
          </c:spPr>
          <c:dPt>
            <c:idx val="0"/>
            <c:bubble3D val="0"/>
            <c:spPr>
              <a:pattFill prst="pct75">
                <a:fgClr>
                  <a:schemeClr val="accent2">
                    <a:lumMod val="75000"/>
                  </a:schemeClr>
                </a:fgClr>
                <a:bgClr>
                  <a:schemeClr val="bg1"/>
                </a:bgClr>
              </a:pattFill>
              <a:ln w="19050">
                <a:solidFill>
                  <a:schemeClr val="lt1"/>
                </a:solidFill>
              </a:ln>
              <a:effectLst/>
            </c:spPr>
            <c:extLst>
              <c:ext xmlns:c16="http://schemas.microsoft.com/office/drawing/2014/chart" uri="{C3380CC4-5D6E-409C-BE32-E72D297353CC}">
                <c16:uniqueId val="{00000003-E592-4E0E-968D-4956444DE9F3}"/>
              </c:ext>
            </c:extLst>
          </c:dPt>
          <c:dPt>
            <c:idx val="1"/>
            <c:bubble3D val="0"/>
            <c:spPr>
              <a:pattFill prst="wdDnDiag">
                <a:fgClr>
                  <a:schemeClr val="accent6">
                    <a:lumMod val="40000"/>
                    <a:lumOff val="60000"/>
                  </a:schemeClr>
                </a:fgClr>
                <a:bgClr>
                  <a:schemeClr val="bg1"/>
                </a:bgClr>
              </a:pattFill>
              <a:ln w="19050">
                <a:solidFill>
                  <a:schemeClr val="lt1"/>
                </a:solidFill>
              </a:ln>
              <a:effectLst/>
            </c:spPr>
            <c:extLst>
              <c:ext xmlns:c16="http://schemas.microsoft.com/office/drawing/2014/chart" uri="{C3380CC4-5D6E-409C-BE32-E72D297353CC}">
                <c16:uniqueId val="{00000001-E592-4E0E-968D-4956444DE9F3}"/>
              </c:ext>
            </c:extLst>
          </c:dPt>
          <c:dPt>
            <c:idx val="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2-E592-4E0E-968D-4956444DE9F3}"/>
              </c:ext>
            </c:extLst>
          </c:dPt>
          <c:cat>
            <c:strRef>
              <c:f>Charts!$G$40:$G$42</c:f>
              <c:strCache>
                <c:ptCount val="3"/>
                <c:pt idx="0">
                  <c:v>without keywords</c:v>
                </c:pt>
                <c:pt idx="1">
                  <c:v>no overlap (i.e. 0)</c:v>
                </c:pt>
                <c:pt idx="2">
                  <c:v>Overlap</c:v>
                </c:pt>
              </c:strCache>
            </c:strRef>
          </c:cat>
          <c:val>
            <c:numRef>
              <c:f>Charts!$I$40:$I$42</c:f>
              <c:numCache>
                <c:formatCode>0%</c:formatCode>
                <c:ptCount val="3"/>
                <c:pt idx="0">
                  <c:v>0.30701754385964913</c:v>
                </c:pt>
                <c:pt idx="1">
                  <c:v>0.15789473684210525</c:v>
                </c:pt>
                <c:pt idx="2">
                  <c:v>0.53508771929824561</c:v>
                </c:pt>
              </c:numCache>
            </c:numRef>
          </c:val>
          <c:extLst>
            <c:ext xmlns:c16="http://schemas.microsoft.com/office/drawing/2014/chart" uri="{C3380CC4-5D6E-409C-BE32-E72D297353CC}">
              <c16:uniqueId val="{00000000-E592-4E0E-968D-4956444DE9F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3B02C0FE-4C0F-448A-9960-04BF7B4076A0}">
          <cx:tx>
            <cx:txData>
              <cx:f>_xlchart.v1.0</cx:f>
              <cx:v>LOG(downloads)</cx:v>
            </cx:txData>
          </cx:tx>
          <cx:spPr>
            <a:noFill/>
            <a:ln>
              <a:solidFill>
                <a:schemeClr val="tx1"/>
              </a:solidFill>
            </a:ln>
          </cx:spPr>
          <cx:dataId val="0"/>
          <cx:layoutPr>
            <cx:visibility meanLine="0" meanMarker="1" nonoutliers="0" outliers="1"/>
            <cx:statistics quartileMethod="exclusive"/>
          </cx:layoutPr>
        </cx:series>
      </cx:plotAreaRegion>
      <cx:axis id="0">
        <cx:catScaling gapWidth="1"/>
        <cx:tickLabels/>
      </cx:axis>
      <cx:axis id="1">
        <cx:valScaling/>
        <cx:title>
          <cx:tx>
            <cx:txData>
              <cx:v>Log(Number of downloads) All datasets</cx:v>
            </cx:txData>
          </cx:tx>
          <cx:txPr>
            <a:bodyPr spcFirstLastPara="1" vertOverflow="ellipsis" horzOverflow="overflow" wrap="square" lIns="0" tIns="0" rIns="0" bIns="0" anchor="ctr" anchorCtr="1"/>
            <a:lstStyle/>
            <a:p>
              <a:pPr algn="ctr" rtl="0">
                <a:defRPr sz="1600" baseline="0"/>
              </a:pPr>
              <a:r>
                <a:rPr lang="en-US" sz="1600" b="0" i="0" u="none" strike="noStrike" baseline="0">
                  <a:solidFill>
                    <a:sysClr val="windowText" lastClr="000000">
                      <a:lumMod val="65000"/>
                      <a:lumOff val="35000"/>
                    </a:sysClr>
                  </a:solidFill>
                  <a:latin typeface="Calibri" panose="020F0502020204030204"/>
                </a:rPr>
                <a:t>Log(Number of downloads) All datasets</a:t>
              </a:r>
            </a:p>
          </cx:txPr>
        </cx:title>
        <cx:tickLabels/>
        <cx:txPr>
          <a:bodyPr spcFirstLastPara="1" vertOverflow="ellipsis" horzOverflow="overflow" wrap="square" lIns="0" tIns="0" rIns="0" bIns="0" anchor="ctr" anchorCtr="1"/>
          <a:lstStyle/>
          <a:p>
            <a:pPr algn="ctr" rtl="0">
              <a:defRPr sz="1600" baseline="0"/>
            </a:pPr>
            <a:endParaRPr lang="en-US" sz="1600" b="0" i="0" u="none" strike="noStrike" baseline="0">
              <a:solidFill>
                <a:sysClr val="windowText" lastClr="000000">
                  <a:lumMod val="65000"/>
                  <a:lumOff val="35000"/>
                </a:sysClr>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26</xdr:col>
      <xdr:colOff>80530</xdr:colOff>
      <xdr:row>20</xdr:row>
      <xdr:rowOff>83560</xdr:rowOff>
    </xdr:from>
    <xdr:to>
      <xdr:col>33</xdr:col>
      <xdr:colOff>385329</xdr:colOff>
      <xdr:row>34</xdr:row>
      <xdr:rowOff>159760</xdr:rowOff>
    </xdr:to>
    <xdr:graphicFrame macro="">
      <xdr:nvGraphicFramePr>
        <xdr:cNvPr id="2" name="Chart 1">
          <a:extLst>
            <a:ext uri="{FF2B5EF4-FFF2-40B4-BE49-F238E27FC236}">
              <a16:creationId xmlns:a16="http://schemas.microsoft.com/office/drawing/2014/main" id="{A913AA2D-19D3-4355-BAA8-555C6687A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88323</xdr:colOff>
      <xdr:row>23</xdr:row>
      <xdr:rowOff>16884</xdr:rowOff>
    </xdr:from>
    <xdr:to>
      <xdr:col>39</xdr:col>
      <xdr:colOff>63212</xdr:colOff>
      <xdr:row>41</xdr:row>
      <xdr:rowOff>2597</xdr:rowOff>
    </xdr:to>
    <xdr:graphicFrame macro="">
      <xdr:nvGraphicFramePr>
        <xdr:cNvPr id="3" name="Chart 2">
          <a:extLst>
            <a:ext uri="{FF2B5EF4-FFF2-40B4-BE49-F238E27FC236}">
              <a16:creationId xmlns:a16="http://schemas.microsoft.com/office/drawing/2014/main" id="{36B99260-6A41-4CEE-A11F-4D8D7AEEB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56285</xdr:colOff>
      <xdr:row>23</xdr:row>
      <xdr:rowOff>16452</xdr:rowOff>
    </xdr:from>
    <xdr:to>
      <xdr:col>45</xdr:col>
      <xdr:colOff>44162</xdr:colOff>
      <xdr:row>41</xdr:row>
      <xdr:rowOff>2165</xdr:rowOff>
    </xdr:to>
    <xdr:graphicFrame macro="">
      <xdr:nvGraphicFramePr>
        <xdr:cNvPr id="4" name="Chart 3">
          <a:extLst>
            <a:ext uri="{FF2B5EF4-FFF2-40B4-BE49-F238E27FC236}">
              <a16:creationId xmlns:a16="http://schemas.microsoft.com/office/drawing/2014/main" id="{0B05E734-5B83-4D53-9328-7FEFC70D1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34637</xdr:colOff>
      <xdr:row>23</xdr:row>
      <xdr:rowOff>15587</xdr:rowOff>
    </xdr:from>
    <xdr:to>
      <xdr:col>51</xdr:col>
      <xdr:colOff>19049</xdr:colOff>
      <xdr:row>41</xdr:row>
      <xdr:rowOff>1300</xdr:rowOff>
    </xdr:to>
    <xdr:graphicFrame macro="">
      <xdr:nvGraphicFramePr>
        <xdr:cNvPr id="5" name="Chart 4">
          <a:extLst>
            <a:ext uri="{FF2B5EF4-FFF2-40B4-BE49-F238E27FC236}">
              <a16:creationId xmlns:a16="http://schemas.microsoft.com/office/drawing/2014/main" id="{7B604415-88CC-4152-A41C-CA8F437DB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88323</xdr:colOff>
      <xdr:row>41</xdr:row>
      <xdr:rowOff>2163</xdr:rowOff>
    </xdr:from>
    <xdr:to>
      <xdr:col>39</xdr:col>
      <xdr:colOff>63212</xdr:colOff>
      <xdr:row>58</xdr:row>
      <xdr:rowOff>178376</xdr:rowOff>
    </xdr:to>
    <xdr:graphicFrame macro="">
      <xdr:nvGraphicFramePr>
        <xdr:cNvPr id="6" name="Chart 5">
          <a:extLst>
            <a:ext uri="{FF2B5EF4-FFF2-40B4-BE49-F238E27FC236}">
              <a16:creationId xmlns:a16="http://schemas.microsoft.com/office/drawing/2014/main" id="{EBB74E50-C129-43B1-BFB2-706E83141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835602</xdr:colOff>
      <xdr:row>49</xdr:row>
      <xdr:rowOff>71005</xdr:rowOff>
    </xdr:from>
    <xdr:to>
      <xdr:col>47</xdr:col>
      <xdr:colOff>165386</xdr:colOff>
      <xdr:row>67</xdr:row>
      <xdr:rowOff>39400</xdr:rowOff>
    </xdr:to>
    <xdr:graphicFrame macro="">
      <xdr:nvGraphicFramePr>
        <xdr:cNvPr id="7" name="Chart 6">
          <a:extLst>
            <a:ext uri="{FF2B5EF4-FFF2-40B4-BE49-F238E27FC236}">
              <a16:creationId xmlns:a16="http://schemas.microsoft.com/office/drawing/2014/main" id="{845F2989-75E5-4254-BC41-39BAC9916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34637</xdr:colOff>
      <xdr:row>41</xdr:row>
      <xdr:rowOff>866</xdr:rowOff>
    </xdr:from>
    <xdr:to>
      <xdr:col>51</xdr:col>
      <xdr:colOff>19049</xdr:colOff>
      <xdr:row>58</xdr:row>
      <xdr:rowOff>177079</xdr:rowOff>
    </xdr:to>
    <xdr:graphicFrame macro="">
      <xdr:nvGraphicFramePr>
        <xdr:cNvPr id="8" name="Chart 7">
          <a:extLst>
            <a:ext uri="{FF2B5EF4-FFF2-40B4-BE49-F238E27FC236}">
              <a16:creationId xmlns:a16="http://schemas.microsoft.com/office/drawing/2014/main" id="{884B0CB1-7593-4647-856F-333DBFFB7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510886</xdr:colOff>
      <xdr:row>5</xdr:row>
      <xdr:rowOff>13855</xdr:rowOff>
    </xdr:from>
    <xdr:to>
      <xdr:col>33</xdr:col>
      <xdr:colOff>233795</xdr:colOff>
      <xdr:row>19</xdr:row>
      <xdr:rowOff>90055</xdr:rowOff>
    </xdr:to>
    <xdr:graphicFrame macro="">
      <xdr:nvGraphicFramePr>
        <xdr:cNvPr id="10" name="Chart 9">
          <a:extLst>
            <a:ext uri="{FF2B5EF4-FFF2-40B4-BE49-F238E27FC236}">
              <a16:creationId xmlns:a16="http://schemas.microsoft.com/office/drawing/2014/main" id="{128E5F94-2B95-4FBF-B08E-ABB849B8B8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483158</xdr:colOff>
      <xdr:row>41</xdr:row>
      <xdr:rowOff>153267</xdr:rowOff>
    </xdr:from>
    <xdr:to>
      <xdr:col>19</xdr:col>
      <xdr:colOff>112856</xdr:colOff>
      <xdr:row>69</xdr:row>
      <xdr:rowOff>14161</xdr:rowOff>
    </xdr:to>
    <xdr:graphicFrame macro="">
      <xdr:nvGraphicFramePr>
        <xdr:cNvPr id="9" name="Chart 8">
          <a:extLst>
            <a:ext uri="{FF2B5EF4-FFF2-40B4-BE49-F238E27FC236}">
              <a16:creationId xmlns:a16="http://schemas.microsoft.com/office/drawing/2014/main" id="{AA6ABF5A-13D2-4DC7-8ADB-ACCA9664A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119867</xdr:colOff>
      <xdr:row>40</xdr:row>
      <xdr:rowOff>167510</xdr:rowOff>
    </xdr:from>
    <xdr:to>
      <xdr:col>7</xdr:col>
      <xdr:colOff>249245</xdr:colOff>
      <xdr:row>55</xdr:row>
      <xdr:rowOff>41664</xdr:rowOff>
    </xdr:to>
    <xdr:graphicFrame macro="">
      <xdr:nvGraphicFramePr>
        <xdr:cNvPr id="11" name="Chart 10">
          <a:extLst>
            <a:ext uri="{FF2B5EF4-FFF2-40B4-BE49-F238E27FC236}">
              <a16:creationId xmlns:a16="http://schemas.microsoft.com/office/drawing/2014/main" id="{50C9ECA2-2E55-4F18-A44E-172E8B7D3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440461</xdr:colOff>
      <xdr:row>27</xdr:row>
      <xdr:rowOff>22512</xdr:rowOff>
    </xdr:from>
    <xdr:to>
      <xdr:col>11</xdr:col>
      <xdr:colOff>393123</xdr:colOff>
      <xdr:row>60</xdr:row>
      <xdr:rowOff>142583</xdr:rowOff>
    </xdr:to>
    <xdr:graphicFrame macro="">
      <xdr:nvGraphicFramePr>
        <xdr:cNvPr id="13" name="Chart 12">
          <a:extLst>
            <a:ext uri="{FF2B5EF4-FFF2-40B4-BE49-F238E27FC236}">
              <a16:creationId xmlns:a16="http://schemas.microsoft.com/office/drawing/2014/main" id="{57F19CD1-F9D9-4D76-8BBF-C30B08980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212032</xdr:colOff>
      <xdr:row>4</xdr:row>
      <xdr:rowOff>5192</xdr:rowOff>
    </xdr:from>
    <xdr:to>
      <xdr:col>25</xdr:col>
      <xdr:colOff>1039091</xdr:colOff>
      <xdr:row>35</xdr:row>
      <xdr:rowOff>17318</xdr:rowOff>
    </xdr:to>
    <xdr:graphicFrame macro="">
      <xdr:nvGraphicFramePr>
        <xdr:cNvPr id="12" name="Chart 11">
          <a:extLst>
            <a:ext uri="{FF2B5EF4-FFF2-40B4-BE49-F238E27FC236}">
              <a16:creationId xmlns:a16="http://schemas.microsoft.com/office/drawing/2014/main" id="{AC289B6A-8909-4A51-BCCF-D8AEC841B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467590</xdr:colOff>
      <xdr:row>37</xdr:row>
      <xdr:rowOff>91785</xdr:rowOff>
    </xdr:from>
    <xdr:to>
      <xdr:col>30</xdr:col>
      <xdr:colOff>498763</xdr:colOff>
      <xdr:row>66</xdr:row>
      <xdr:rowOff>19049</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63BA6ECB-9E0E-433D-93A1-0B1190CD19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5555190" y="6905335"/>
              <a:ext cx="9346623" cy="528031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533400</xdr:colOff>
      <xdr:row>9</xdr:row>
      <xdr:rowOff>157162</xdr:rowOff>
    </xdr:from>
    <xdr:to>
      <xdr:col>12</xdr:col>
      <xdr:colOff>228600</xdr:colOff>
      <xdr:row>24</xdr:row>
      <xdr:rowOff>33337</xdr:rowOff>
    </xdr:to>
    <xdr:graphicFrame macro="">
      <xdr:nvGraphicFramePr>
        <xdr:cNvPr id="2" name="Chart 1">
          <a:extLst>
            <a:ext uri="{FF2B5EF4-FFF2-40B4-BE49-F238E27FC236}">
              <a16:creationId xmlns:a16="http://schemas.microsoft.com/office/drawing/2014/main" id="{1C585A0E-2E9B-4A79-A943-6D4DD2141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Mckenna-Foster" refreshedDate="43692.331764467592" createdVersion="6" refreshedVersion="6" minRefreshableVersion="3" recordCount="114" xr:uid="{8B80AB47-E4E3-43B7-B4D7-C24AFE81A838}">
  <cacheSource type="worksheet">
    <worksheetSource ref="CP1:DB115" sheet="Assessement-RandomSample"/>
  </cacheSource>
  <cacheFields count="13">
    <cacheField name="Title Understandable (1-No, 2-Yes)" numFmtId="0">
      <sharedItems containsMixedTypes="1" containsNumber="1" containsInteger="1" minValue="1" maxValue="2" count="4">
        <n v="2"/>
        <n v="1"/>
        <s v="N/A"/>
        <s v="GONE!!!"/>
      </sharedItems>
    </cacheField>
    <cacheField name="Description Understandable" numFmtId="0">
      <sharedItems containsMixedTypes="1" containsNumber="1" containsInteger="1" minValue="0" maxValue="2" count="5">
        <n v="2"/>
        <n v="0"/>
        <n v="1"/>
        <s v="N/A"/>
        <s v="GONE!!!"/>
      </sharedItems>
    </cacheField>
    <cacheField name="Each Row is…" numFmtId="0">
      <sharedItems containsMixedTypes="1" containsNumber="1" containsInteger="1" minValue="0" maxValue="2" count="5">
        <n v="0"/>
        <n v="2"/>
        <s v="N/A"/>
        <n v="1"/>
        <s v="GONE!!!"/>
      </sharedItems>
    </cacheField>
    <cacheField name="Open Issues" numFmtId="0">
      <sharedItems containsBlank="1"/>
    </cacheField>
    <cacheField name="DataDictionary (0=none, 1=not understandable, or partial, 2=yes, understandable)" numFmtId="0">
      <sharedItems containsMixedTypes="1" containsNumber="1" containsInteger="1" minValue="0" maxValue="2" count="5">
        <n v="0"/>
        <n v="1"/>
        <n v="2"/>
        <s v="N/A"/>
        <s v="GONE!!!"/>
      </sharedItems>
    </cacheField>
    <cacheField name="Spatial" numFmtId="0">
      <sharedItems containsMixedTypes="1" containsNumber="1" containsInteger="1" minValue="0" maxValue="2" count="5">
        <n v="2"/>
        <n v="0"/>
        <n v="1"/>
        <s v="N/A"/>
        <s v="GONE!!!"/>
      </sharedItems>
    </cacheField>
    <cacheField name="Temporal (0=none, 1=there but unclear, 2=all good)" numFmtId="0">
      <sharedItems containsMixedTypes="1" containsNumber="1" containsInteger="1" minValue="0" maxValue="2" count="5">
        <n v="2"/>
        <n v="0"/>
        <n v="1"/>
        <s v="N/A"/>
        <s v="GONE!!!"/>
      </sharedItems>
    </cacheField>
    <cacheField name="Dataset Retreivable (0=no, 1=yes)" numFmtId="0">
      <sharedItems containsMixedTypes="1" containsNumber="1" containsInteger="1" minValue="1" maxValue="1"/>
    </cacheField>
    <cacheField name="Resource Retreivable" numFmtId="0">
      <sharedItems containsMixedTypes="1" containsNumber="1" containsInteger="1" minValue="1" maxValue="1"/>
    </cacheField>
    <cacheField name="Data Understandable (Are the values in the cell understandable without a dictionary?=2 (money, counts, county names, etc) Ignore missing contextual metadata (okay if you don't know what the money is for). 1=no, 0=missing)" numFmtId="0">
      <sharedItems containsMixedTypes="1" containsNumber="1" containsInteger="1" minValue="0" maxValue="2"/>
    </cacheField>
    <cacheField name="Cell Accuracy  (0=more than 10 col have acc issues, 1=4-10 col, 2=1-3 col, 3=all accurate)" numFmtId="0">
      <sharedItems containsMixedTypes="1" containsNumber="1" containsInteger="1" minValue="2" maxValue="3"/>
    </cacheField>
    <cacheField name="Curation Needs  (0=more than 10 col need curation, 1=4-10 col, 2=1-3 col, 3=None needed)" numFmtId="0">
      <sharedItems containsMixedTypes="1" containsNumber="1" containsInteger="1" minValue="0" maxValue="3"/>
    </cacheField>
    <cacheField name="Currancy/usefulness (0=old/needs update, 1 = old/still useful (like data about an event), 2= uptodate/useful) " numFmtId="0">
      <sharedItems containsMixedTypes="1" containsNumber="1" containsInteger="1" minValue="0" maxValu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
  <r>
    <x v="0"/>
    <x v="0"/>
    <x v="0"/>
    <m/>
    <x v="0"/>
    <x v="0"/>
    <x v="0"/>
    <n v="1"/>
    <n v="1"/>
    <n v="2"/>
    <n v="3"/>
    <n v="3"/>
    <n v="1"/>
  </r>
  <r>
    <x v="0"/>
    <x v="0"/>
    <x v="0"/>
    <m/>
    <x v="0"/>
    <x v="0"/>
    <x v="0"/>
    <n v="1"/>
    <n v="1"/>
    <n v="2"/>
    <n v="3"/>
    <n v="3"/>
    <n v="1"/>
  </r>
  <r>
    <x v="0"/>
    <x v="0"/>
    <x v="0"/>
    <m/>
    <x v="0"/>
    <x v="0"/>
    <x v="0"/>
    <n v="1"/>
    <n v="1"/>
    <n v="2"/>
    <n v="3"/>
    <n v="2"/>
    <n v="1"/>
  </r>
  <r>
    <x v="1"/>
    <x v="1"/>
    <x v="0"/>
    <m/>
    <x v="0"/>
    <x v="1"/>
    <x v="1"/>
    <n v="1"/>
    <n v="1"/>
    <n v="2"/>
    <n v="3"/>
    <n v="2"/>
    <n v="0"/>
  </r>
  <r>
    <x v="1"/>
    <x v="1"/>
    <x v="0"/>
    <m/>
    <x v="0"/>
    <x v="1"/>
    <x v="1"/>
    <n v="1"/>
    <n v="1"/>
    <n v="2"/>
    <n v="3"/>
    <n v="2"/>
    <n v="0"/>
  </r>
  <r>
    <x v="1"/>
    <x v="1"/>
    <x v="0"/>
    <m/>
    <x v="0"/>
    <x v="1"/>
    <x v="1"/>
    <n v="1"/>
    <n v="1"/>
    <n v="2"/>
    <n v="3"/>
    <n v="3"/>
    <n v="0"/>
  </r>
  <r>
    <x v="1"/>
    <x v="1"/>
    <x v="0"/>
    <m/>
    <x v="0"/>
    <x v="2"/>
    <x v="2"/>
    <n v="1"/>
    <n v="1"/>
    <n v="2"/>
    <n v="3"/>
    <n v="2"/>
    <n v="0"/>
  </r>
  <r>
    <x v="1"/>
    <x v="1"/>
    <x v="0"/>
    <m/>
    <x v="0"/>
    <x v="2"/>
    <x v="2"/>
    <n v="1"/>
    <n v="1"/>
    <n v="2"/>
    <n v="2"/>
    <n v="1"/>
    <n v="0"/>
  </r>
  <r>
    <x v="1"/>
    <x v="1"/>
    <x v="0"/>
    <m/>
    <x v="0"/>
    <x v="2"/>
    <x v="1"/>
    <n v="1"/>
    <n v="1"/>
    <n v="2"/>
    <n v="3"/>
    <n v="3"/>
    <n v="0"/>
  </r>
  <r>
    <x v="0"/>
    <x v="1"/>
    <x v="0"/>
    <m/>
    <x v="0"/>
    <x v="0"/>
    <x v="1"/>
    <n v="1"/>
    <n v="1"/>
    <n v="2"/>
    <n v="3"/>
    <n v="3"/>
    <n v="0"/>
  </r>
  <r>
    <x v="1"/>
    <x v="1"/>
    <x v="0"/>
    <m/>
    <x v="0"/>
    <x v="1"/>
    <x v="1"/>
    <n v="1"/>
    <n v="1"/>
    <n v="2"/>
    <n v="3"/>
    <n v="3"/>
    <n v="0"/>
  </r>
  <r>
    <x v="1"/>
    <x v="1"/>
    <x v="0"/>
    <s v="Not tidy"/>
    <x v="0"/>
    <x v="1"/>
    <x v="2"/>
    <n v="1"/>
    <n v="1"/>
    <n v="1"/>
    <n v="3"/>
    <n v="1"/>
    <n v="0"/>
  </r>
  <r>
    <x v="0"/>
    <x v="1"/>
    <x v="0"/>
    <m/>
    <x v="0"/>
    <x v="0"/>
    <x v="2"/>
    <n v="1"/>
    <n v="1"/>
    <n v="2"/>
    <n v="3"/>
    <n v="1"/>
    <n v="0"/>
  </r>
  <r>
    <x v="1"/>
    <x v="1"/>
    <x v="0"/>
    <m/>
    <x v="0"/>
    <x v="1"/>
    <x v="2"/>
    <n v="1"/>
    <n v="1"/>
    <n v="2"/>
    <n v="3"/>
    <n v="3"/>
    <n v="0"/>
  </r>
  <r>
    <x v="1"/>
    <x v="1"/>
    <x v="0"/>
    <m/>
    <x v="0"/>
    <x v="0"/>
    <x v="2"/>
    <n v="1"/>
    <n v="1"/>
    <n v="2"/>
    <n v="3"/>
    <n v="3"/>
    <n v="0"/>
  </r>
  <r>
    <x v="1"/>
    <x v="0"/>
    <x v="0"/>
    <m/>
    <x v="0"/>
    <x v="1"/>
    <x v="1"/>
    <n v="1"/>
    <n v="1"/>
    <n v="2"/>
    <n v="3"/>
    <n v="2"/>
    <n v="0"/>
  </r>
  <r>
    <x v="0"/>
    <x v="0"/>
    <x v="0"/>
    <m/>
    <x v="0"/>
    <x v="2"/>
    <x v="0"/>
    <n v="1"/>
    <n v="1"/>
    <n v="2"/>
    <n v="3"/>
    <n v="2"/>
    <n v="0"/>
  </r>
  <r>
    <x v="0"/>
    <x v="0"/>
    <x v="0"/>
    <m/>
    <x v="1"/>
    <x v="2"/>
    <x v="0"/>
    <n v="1"/>
    <n v="1"/>
    <n v="2"/>
    <n v="3"/>
    <n v="2"/>
    <n v="0"/>
  </r>
  <r>
    <x v="0"/>
    <x v="1"/>
    <x v="0"/>
    <m/>
    <x v="2"/>
    <x v="1"/>
    <x v="1"/>
    <n v="1"/>
    <n v="1"/>
    <n v="2"/>
    <n v="3"/>
    <n v="2"/>
    <n v="0"/>
  </r>
  <r>
    <x v="0"/>
    <x v="0"/>
    <x v="0"/>
    <m/>
    <x v="0"/>
    <x v="0"/>
    <x v="0"/>
    <n v="1"/>
    <n v="1"/>
    <n v="2"/>
    <n v="3"/>
    <n v="2"/>
    <n v="0"/>
  </r>
  <r>
    <x v="1"/>
    <x v="0"/>
    <x v="0"/>
    <m/>
    <x v="0"/>
    <x v="0"/>
    <x v="0"/>
    <n v="1"/>
    <n v="1"/>
    <n v="1"/>
    <n v="3"/>
    <n v="2"/>
    <n v="1"/>
  </r>
  <r>
    <x v="0"/>
    <x v="0"/>
    <x v="0"/>
    <m/>
    <x v="1"/>
    <x v="0"/>
    <x v="0"/>
    <n v="1"/>
    <n v="1"/>
    <n v="2"/>
    <n v="3"/>
    <n v="2"/>
    <n v="0"/>
  </r>
  <r>
    <x v="1"/>
    <x v="1"/>
    <x v="0"/>
    <m/>
    <x v="0"/>
    <x v="1"/>
    <x v="0"/>
    <n v="1"/>
    <n v="1"/>
    <n v="1"/>
    <n v="2"/>
    <n v="2"/>
    <n v="0"/>
  </r>
  <r>
    <x v="0"/>
    <x v="0"/>
    <x v="0"/>
    <m/>
    <x v="0"/>
    <x v="0"/>
    <x v="0"/>
    <n v="1"/>
    <n v="1"/>
    <n v="2"/>
    <n v="2"/>
    <n v="3"/>
    <n v="0"/>
  </r>
  <r>
    <x v="0"/>
    <x v="2"/>
    <x v="0"/>
    <m/>
    <x v="0"/>
    <x v="2"/>
    <x v="2"/>
    <n v="1"/>
    <n v="1"/>
    <n v="1"/>
    <n v="2"/>
    <n v="0"/>
    <n v="1"/>
  </r>
  <r>
    <x v="1"/>
    <x v="1"/>
    <x v="0"/>
    <m/>
    <x v="0"/>
    <x v="1"/>
    <x v="0"/>
    <n v="1"/>
    <n v="1"/>
    <n v="2"/>
    <n v="3"/>
    <n v="2"/>
    <n v="0"/>
  </r>
  <r>
    <x v="1"/>
    <x v="1"/>
    <x v="0"/>
    <m/>
    <x v="0"/>
    <x v="1"/>
    <x v="1"/>
    <n v="1"/>
    <n v="1"/>
    <n v="2"/>
    <n v="3"/>
    <n v="3"/>
    <n v="0"/>
  </r>
  <r>
    <x v="1"/>
    <x v="2"/>
    <x v="0"/>
    <m/>
    <x v="0"/>
    <x v="1"/>
    <x v="2"/>
    <n v="1"/>
    <n v="1"/>
    <n v="2"/>
    <n v="3"/>
    <n v="2"/>
    <n v="0"/>
  </r>
  <r>
    <x v="1"/>
    <x v="2"/>
    <x v="0"/>
    <m/>
    <x v="0"/>
    <x v="1"/>
    <x v="1"/>
    <n v="1"/>
    <n v="1"/>
    <n v="1"/>
    <n v="2"/>
    <n v="2"/>
    <n v="1"/>
  </r>
  <r>
    <x v="0"/>
    <x v="1"/>
    <x v="0"/>
    <m/>
    <x v="0"/>
    <x v="1"/>
    <x v="2"/>
    <n v="1"/>
    <n v="1"/>
    <n v="2"/>
    <n v="3"/>
    <n v="1"/>
    <n v="0"/>
  </r>
  <r>
    <x v="1"/>
    <x v="1"/>
    <x v="0"/>
    <m/>
    <x v="0"/>
    <x v="1"/>
    <x v="0"/>
    <n v="1"/>
    <n v="1"/>
    <n v="2"/>
    <n v="3"/>
    <n v="3"/>
    <n v="0"/>
  </r>
  <r>
    <x v="0"/>
    <x v="0"/>
    <x v="0"/>
    <m/>
    <x v="0"/>
    <x v="0"/>
    <x v="0"/>
    <n v="1"/>
    <n v="1"/>
    <n v="2"/>
    <n v="3"/>
    <n v="2"/>
    <n v="0"/>
  </r>
  <r>
    <x v="0"/>
    <x v="2"/>
    <x v="1"/>
    <m/>
    <x v="0"/>
    <x v="0"/>
    <x v="0"/>
    <n v="1"/>
    <n v="1"/>
    <n v="2"/>
    <n v="3"/>
    <n v="3"/>
    <n v="0"/>
  </r>
  <r>
    <x v="0"/>
    <x v="1"/>
    <x v="0"/>
    <m/>
    <x v="0"/>
    <x v="0"/>
    <x v="0"/>
    <n v="1"/>
    <n v="1"/>
    <n v="2"/>
    <n v="3"/>
    <n v="3"/>
    <n v="0"/>
  </r>
  <r>
    <x v="0"/>
    <x v="1"/>
    <x v="0"/>
    <s v="Data is not tidy "/>
    <x v="0"/>
    <x v="0"/>
    <x v="0"/>
    <n v="1"/>
    <n v="1"/>
    <n v="2"/>
    <n v="3"/>
    <n v="1"/>
    <n v="0"/>
  </r>
  <r>
    <x v="0"/>
    <x v="0"/>
    <x v="0"/>
    <m/>
    <x v="0"/>
    <x v="0"/>
    <x v="0"/>
    <n v="1"/>
    <n v="1"/>
    <n v="2"/>
    <n v="3"/>
    <n v="1"/>
    <n v="0"/>
  </r>
  <r>
    <x v="0"/>
    <x v="1"/>
    <x v="0"/>
    <m/>
    <x v="0"/>
    <x v="1"/>
    <x v="0"/>
    <n v="1"/>
    <n v="1"/>
    <n v="2"/>
    <n v="3"/>
    <n v="1"/>
    <n v="0"/>
  </r>
  <r>
    <x v="0"/>
    <x v="1"/>
    <x v="0"/>
    <m/>
    <x v="0"/>
    <x v="1"/>
    <x v="1"/>
    <n v="1"/>
    <n v="1"/>
    <n v="2"/>
    <n v="3"/>
    <n v="2"/>
    <n v="0"/>
  </r>
  <r>
    <x v="0"/>
    <x v="1"/>
    <x v="0"/>
    <m/>
    <x v="0"/>
    <x v="1"/>
    <x v="1"/>
    <n v="1"/>
    <n v="1"/>
    <n v="2"/>
    <n v="2"/>
    <n v="2"/>
    <n v="2"/>
  </r>
  <r>
    <x v="0"/>
    <x v="0"/>
    <x v="0"/>
    <m/>
    <x v="0"/>
    <x v="0"/>
    <x v="0"/>
    <n v="1"/>
    <n v="1"/>
    <n v="2"/>
    <n v="2"/>
    <n v="1"/>
    <n v="0"/>
  </r>
  <r>
    <x v="0"/>
    <x v="0"/>
    <x v="1"/>
    <m/>
    <x v="0"/>
    <x v="0"/>
    <x v="0"/>
    <n v="1"/>
    <n v="1"/>
    <n v="2"/>
    <n v="3"/>
    <n v="2"/>
    <n v="1"/>
  </r>
  <r>
    <x v="0"/>
    <x v="0"/>
    <x v="1"/>
    <m/>
    <x v="0"/>
    <x v="0"/>
    <x v="0"/>
    <n v="1"/>
    <n v="1"/>
    <n v="2"/>
    <n v="3"/>
    <n v="2"/>
    <n v="0"/>
  </r>
  <r>
    <x v="0"/>
    <x v="0"/>
    <x v="1"/>
    <m/>
    <x v="0"/>
    <x v="0"/>
    <x v="0"/>
    <n v="1"/>
    <n v="1"/>
    <n v="2"/>
    <n v="3"/>
    <n v="3"/>
    <n v="0"/>
  </r>
  <r>
    <x v="0"/>
    <x v="0"/>
    <x v="0"/>
    <s v="Not tidy"/>
    <x v="0"/>
    <x v="0"/>
    <x v="1"/>
    <n v="1"/>
    <n v="1"/>
    <n v="2"/>
    <n v="3"/>
    <n v="3"/>
    <n v="1"/>
  </r>
  <r>
    <x v="0"/>
    <x v="0"/>
    <x v="1"/>
    <m/>
    <x v="0"/>
    <x v="0"/>
    <x v="0"/>
    <n v="1"/>
    <n v="1"/>
    <n v="2"/>
    <n v="3"/>
    <n v="3"/>
    <n v="0"/>
  </r>
  <r>
    <x v="2"/>
    <x v="3"/>
    <x v="2"/>
    <s v="N/A"/>
    <x v="3"/>
    <x v="3"/>
    <x v="3"/>
    <s v="N/A"/>
    <s v="N/A"/>
    <s v="N/A"/>
    <s v="N/A"/>
    <s v="N/A"/>
    <s v="N/A"/>
  </r>
  <r>
    <x v="1"/>
    <x v="0"/>
    <x v="0"/>
    <m/>
    <x v="0"/>
    <x v="2"/>
    <x v="2"/>
    <n v="1"/>
    <n v="1"/>
    <n v="2"/>
    <n v="3"/>
    <n v="2"/>
    <n v="1"/>
  </r>
  <r>
    <x v="1"/>
    <x v="1"/>
    <x v="0"/>
    <m/>
    <x v="0"/>
    <x v="0"/>
    <x v="2"/>
    <n v="1"/>
    <n v="1"/>
    <n v="2"/>
    <n v="3"/>
    <n v="3"/>
    <n v="0"/>
  </r>
  <r>
    <x v="0"/>
    <x v="2"/>
    <x v="1"/>
    <m/>
    <x v="0"/>
    <x v="1"/>
    <x v="1"/>
    <n v="1"/>
    <n v="1"/>
    <n v="2"/>
    <n v="2"/>
    <n v="2"/>
    <n v="1"/>
  </r>
  <r>
    <x v="0"/>
    <x v="0"/>
    <x v="1"/>
    <m/>
    <x v="0"/>
    <x v="0"/>
    <x v="0"/>
    <n v="1"/>
    <n v="1"/>
    <n v="2"/>
    <n v="3"/>
    <n v="2"/>
    <n v="2"/>
  </r>
  <r>
    <x v="0"/>
    <x v="0"/>
    <x v="3"/>
    <m/>
    <x v="1"/>
    <x v="0"/>
    <x v="0"/>
    <n v="1"/>
    <n v="1"/>
    <n v="2"/>
    <n v="2"/>
    <n v="2"/>
    <n v="1"/>
  </r>
  <r>
    <x v="1"/>
    <x v="0"/>
    <x v="0"/>
    <m/>
    <x v="0"/>
    <x v="0"/>
    <x v="0"/>
    <n v="1"/>
    <n v="1"/>
    <n v="0"/>
    <n v="3"/>
    <n v="3"/>
    <n v="0"/>
  </r>
  <r>
    <x v="1"/>
    <x v="0"/>
    <x v="0"/>
    <m/>
    <x v="1"/>
    <x v="0"/>
    <x v="0"/>
    <n v="1"/>
    <n v="1"/>
    <n v="1"/>
    <n v="2"/>
    <n v="3"/>
    <n v="0"/>
  </r>
  <r>
    <x v="0"/>
    <x v="0"/>
    <x v="0"/>
    <m/>
    <x v="0"/>
    <x v="0"/>
    <x v="0"/>
    <n v="1"/>
    <n v="1"/>
    <n v="1"/>
    <n v="3"/>
    <n v="3"/>
    <n v="1"/>
  </r>
  <r>
    <x v="0"/>
    <x v="0"/>
    <x v="1"/>
    <m/>
    <x v="2"/>
    <x v="1"/>
    <x v="2"/>
    <n v="1"/>
    <n v="1"/>
    <n v="2"/>
    <n v="2"/>
    <n v="2"/>
    <n v="0"/>
  </r>
  <r>
    <x v="0"/>
    <x v="0"/>
    <x v="0"/>
    <m/>
    <x v="0"/>
    <x v="0"/>
    <x v="2"/>
    <n v="1"/>
    <n v="1"/>
    <n v="2"/>
    <n v="3"/>
    <n v="3"/>
    <n v="0"/>
  </r>
  <r>
    <x v="1"/>
    <x v="2"/>
    <x v="0"/>
    <m/>
    <x v="0"/>
    <x v="2"/>
    <x v="2"/>
    <n v="1"/>
    <n v="1"/>
    <n v="2"/>
    <n v="3"/>
    <n v="2"/>
    <n v="0"/>
  </r>
  <r>
    <x v="0"/>
    <x v="0"/>
    <x v="0"/>
    <m/>
    <x v="0"/>
    <x v="2"/>
    <x v="0"/>
    <n v="1"/>
    <n v="1"/>
    <n v="1"/>
    <n v="3"/>
    <n v="3"/>
    <n v="0"/>
  </r>
  <r>
    <x v="0"/>
    <x v="0"/>
    <x v="1"/>
    <m/>
    <x v="0"/>
    <x v="1"/>
    <x v="2"/>
    <n v="1"/>
    <n v="1"/>
    <n v="2"/>
    <n v="3"/>
    <n v="2"/>
    <n v="0"/>
  </r>
  <r>
    <x v="3"/>
    <x v="4"/>
    <x v="4"/>
    <s v="GONE!!!"/>
    <x v="4"/>
    <x v="4"/>
    <x v="4"/>
    <s v="GONE!!!"/>
    <s v="GONE!!!"/>
    <s v="GONE!!!"/>
    <s v="GONE!!!"/>
    <s v="GONE!!!"/>
    <s v="GONE!!!"/>
  </r>
  <r>
    <x v="3"/>
    <x v="4"/>
    <x v="4"/>
    <s v="GONE!!!"/>
    <x v="4"/>
    <x v="4"/>
    <x v="4"/>
    <s v="GONE!!!"/>
    <s v="GONE!!!"/>
    <s v="GONE!!!"/>
    <s v="GONE!!!"/>
    <s v="GONE!!!"/>
    <s v="GONE!!!"/>
  </r>
  <r>
    <x v="1"/>
    <x v="1"/>
    <x v="0"/>
    <m/>
    <x v="0"/>
    <x v="1"/>
    <x v="2"/>
    <n v="1"/>
    <n v="1"/>
    <n v="2"/>
    <n v="3"/>
    <n v="3"/>
    <n v="1"/>
  </r>
  <r>
    <x v="0"/>
    <x v="0"/>
    <x v="0"/>
    <m/>
    <x v="0"/>
    <x v="0"/>
    <x v="2"/>
    <n v="1"/>
    <n v="1"/>
    <n v="2"/>
    <n v="3"/>
    <n v="3"/>
    <n v="0"/>
  </r>
  <r>
    <x v="0"/>
    <x v="0"/>
    <x v="0"/>
    <m/>
    <x v="1"/>
    <x v="0"/>
    <x v="2"/>
    <n v="1"/>
    <n v="1"/>
    <n v="2"/>
    <n v="3"/>
    <n v="3"/>
    <n v="1"/>
  </r>
  <r>
    <x v="0"/>
    <x v="0"/>
    <x v="0"/>
    <m/>
    <x v="0"/>
    <x v="1"/>
    <x v="1"/>
    <n v="1"/>
    <n v="1"/>
    <n v="2"/>
    <n v="3"/>
    <n v="3"/>
    <n v="1"/>
  </r>
  <r>
    <x v="1"/>
    <x v="0"/>
    <x v="0"/>
    <m/>
    <x v="0"/>
    <x v="1"/>
    <x v="0"/>
    <n v="1"/>
    <n v="1"/>
    <n v="1"/>
    <n v="2"/>
    <n v="1"/>
    <n v="0"/>
  </r>
  <r>
    <x v="1"/>
    <x v="0"/>
    <x v="0"/>
    <m/>
    <x v="2"/>
    <x v="2"/>
    <x v="0"/>
    <n v="1"/>
    <n v="1"/>
    <n v="2"/>
    <n v="3"/>
    <n v="3"/>
    <n v="2"/>
  </r>
  <r>
    <x v="3"/>
    <x v="4"/>
    <x v="4"/>
    <s v="GONE!!!"/>
    <x v="4"/>
    <x v="4"/>
    <x v="4"/>
    <s v="GONE!!!"/>
    <s v="GONE!!!"/>
    <s v="GONE!!!"/>
    <s v="GONE!!!"/>
    <s v="GONE!!!"/>
    <s v="GONE!!!"/>
  </r>
  <r>
    <x v="0"/>
    <x v="0"/>
    <x v="0"/>
    <m/>
    <x v="1"/>
    <x v="0"/>
    <x v="0"/>
    <n v="1"/>
    <n v="1"/>
    <n v="2"/>
    <n v="3"/>
    <n v="2"/>
    <n v="0"/>
  </r>
  <r>
    <x v="3"/>
    <x v="4"/>
    <x v="4"/>
    <s v="GONE!!!"/>
    <x v="4"/>
    <x v="4"/>
    <x v="4"/>
    <s v="GONE!!!"/>
    <s v="GONE!!!"/>
    <s v="GONE!!!"/>
    <s v="GONE!!!"/>
    <s v="GONE!!!"/>
    <s v="GONE!!!"/>
  </r>
  <r>
    <x v="1"/>
    <x v="0"/>
    <x v="0"/>
    <m/>
    <x v="1"/>
    <x v="2"/>
    <x v="2"/>
    <n v="1"/>
    <n v="1"/>
    <n v="2"/>
    <n v="3"/>
    <n v="2"/>
    <n v="0"/>
  </r>
  <r>
    <x v="1"/>
    <x v="0"/>
    <x v="0"/>
    <m/>
    <x v="1"/>
    <x v="2"/>
    <x v="2"/>
    <n v="1"/>
    <n v="1"/>
    <n v="2"/>
    <n v="3"/>
    <n v="2"/>
    <n v="0"/>
  </r>
  <r>
    <x v="1"/>
    <x v="0"/>
    <x v="0"/>
    <m/>
    <x v="1"/>
    <x v="2"/>
    <x v="2"/>
    <n v="1"/>
    <n v="1"/>
    <n v="2"/>
    <n v="3"/>
    <n v="2"/>
    <n v="0"/>
  </r>
  <r>
    <x v="1"/>
    <x v="0"/>
    <x v="0"/>
    <m/>
    <x v="1"/>
    <x v="2"/>
    <x v="2"/>
    <n v="1"/>
    <n v="1"/>
    <n v="2"/>
    <n v="3"/>
    <n v="2"/>
    <n v="0"/>
  </r>
  <r>
    <x v="0"/>
    <x v="0"/>
    <x v="0"/>
    <m/>
    <x v="2"/>
    <x v="0"/>
    <x v="1"/>
    <n v="1"/>
    <n v="1"/>
    <n v="2"/>
    <n v="2"/>
    <n v="2"/>
    <n v="0"/>
  </r>
  <r>
    <x v="0"/>
    <x v="0"/>
    <x v="1"/>
    <m/>
    <x v="1"/>
    <x v="0"/>
    <x v="1"/>
    <n v="1"/>
    <n v="1"/>
    <n v="2"/>
    <n v="3"/>
    <n v="2"/>
    <n v="2"/>
  </r>
  <r>
    <x v="0"/>
    <x v="1"/>
    <x v="0"/>
    <m/>
    <x v="2"/>
    <x v="1"/>
    <x v="0"/>
    <n v="1"/>
    <n v="1"/>
    <n v="1"/>
    <n v="2"/>
    <n v="2"/>
    <n v="1"/>
  </r>
  <r>
    <x v="0"/>
    <x v="1"/>
    <x v="0"/>
    <m/>
    <x v="2"/>
    <x v="1"/>
    <x v="0"/>
    <n v="1"/>
    <n v="1"/>
    <n v="1"/>
    <n v="2"/>
    <n v="2"/>
    <n v="1"/>
  </r>
  <r>
    <x v="1"/>
    <x v="0"/>
    <x v="0"/>
    <m/>
    <x v="1"/>
    <x v="0"/>
    <x v="0"/>
    <n v="1"/>
    <n v="1"/>
    <n v="2"/>
    <n v="3"/>
    <n v="3"/>
    <n v="2"/>
  </r>
  <r>
    <x v="1"/>
    <x v="2"/>
    <x v="0"/>
    <m/>
    <x v="2"/>
    <x v="0"/>
    <x v="0"/>
    <n v="1"/>
    <n v="1"/>
    <n v="2"/>
    <n v="2"/>
    <n v="2"/>
    <n v="2"/>
  </r>
  <r>
    <x v="1"/>
    <x v="2"/>
    <x v="3"/>
    <m/>
    <x v="0"/>
    <x v="0"/>
    <x v="0"/>
    <n v="1"/>
    <n v="1"/>
    <n v="1"/>
    <n v="3"/>
    <n v="2"/>
    <n v="2"/>
  </r>
  <r>
    <x v="0"/>
    <x v="0"/>
    <x v="1"/>
    <m/>
    <x v="0"/>
    <x v="1"/>
    <x v="1"/>
    <n v="1"/>
    <n v="1"/>
    <n v="1"/>
    <n v="3"/>
    <n v="2"/>
    <n v="2"/>
  </r>
  <r>
    <x v="1"/>
    <x v="0"/>
    <x v="0"/>
    <m/>
    <x v="0"/>
    <x v="0"/>
    <x v="0"/>
    <n v="1"/>
    <n v="1"/>
    <n v="2"/>
    <n v="3"/>
    <n v="3"/>
    <n v="2"/>
  </r>
  <r>
    <x v="0"/>
    <x v="0"/>
    <x v="0"/>
    <m/>
    <x v="1"/>
    <x v="2"/>
    <x v="0"/>
    <n v="1"/>
    <n v="1"/>
    <n v="2"/>
    <n v="3"/>
    <n v="0"/>
    <n v="1"/>
  </r>
  <r>
    <x v="0"/>
    <x v="0"/>
    <x v="0"/>
    <m/>
    <x v="2"/>
    <x v="0"/>
    <x v="0"/>
    <n v="1"/>
    <n v="1"/>
    <n v="2"/>
    <n v="3"/>
    <n v="3"/>
    <n v="2"/>
  </r>
  <r>
    <x v="0"/>
    <x v="0"/>
    <x v="0"/>
    <m/>
    <x v="1"/>
    <x v="2"/>
    <x v="1"/>
    <n v="1"/>
    <n v="1"/>
    <n v="2"/>
    <n v="3"/>
    <n v="2"/>
    <n v="2"/>
  </r>
  <r>
    <x v="1"/>
    <x v="1"/>
    <x v="0"/>
    <m/>
    <x v="2"/>
    <x v="1"/>
    <x v="2"/>
    <n v="1"/>
    <n v="1"/>
    <n v="2"/>
    <n v="3"/>
    <n v="3"/>
    <n v="2"/>
  </r>
  <r>
    <x v="1"/>
    <x v="1"/>
    <x v="0"/>
    <m/>
    <x v="0"/>
    <x v="1"/>
    <x v="1"/>
    <n v="1"/>
    <n v="1"/>
    <n v="2"/>
    <n v="3"/>
    <n v="2"/>
    <n v="2"/>
  </r>
  <r>
    <x v="1"/>
    <x v="2"/>
    <x v="0"/>
    <m/>
    <x v="2"/>
    <x v="2"/>
    <x v="2"/>
    <n v="1"/>
    <n v="1"/>
    <n v="2"/>
    <n v="3"/>
    <n v="3"/>
    <n v="1"/>
  </r>
  <r>
    <x v="1"/>
    <x v="2"/>
    <x v="0"/>
    <m/>
    <x v="2"/>
    <x v="0"/>
    <x v="2"/>
    <n v="1"/>
    <n v="1"/>
    <n v="2"/>
    <n v="3"/>
    <n v="3"/>
    <n v="1"/>
  </r>
  <r>
    <x v="1"/>
    <x v="0"/>
    <x v="0"/>
    <m/>
    <x v="2"/>
    <x v="2"/>
    <x v="2"/>
    <n v="1"/>
    <n v="1"/>
    <n v="2"/>
    <n v="3"/>
    <n v="3"/>
    <n v="1"/>
  </r>
  <r>
    <x v="0"/>
    <x v="0"/>
    <x v="1"/>
    <m/>
    <x v="0"/>
    <x v="1"/>
    <x v="0"/>
    <n v="1"/>
    <n v="1"/>
    <n v="2"/>
    <n v="3"/>
    <n v="3"/>
    <n v="2"/>
  </r>
  <r>
    <x v="0"/>
    <x v="0"/>
    <x v="0"/>
    <m/>
    <x v="0"/>
    <x v="1"/>
    <x v="0"/>
    <n v="1"/>
    <n v="1"/>
    <n v="1"/>
    <n v="3"/>
    <n v="2"/>
    <n v="2"/>
  </r>
  <r>
    <x v="1"/>
    <x v="1"/>
    <x v="0"/>
    <m/>
    <x v="0"/>
    <x v="1"/>
    <x v="1"/>
    <n v="1"/>
    <n v="1"/>
    <n v="1"/>
    <n v="3"/>
    <n v="2"/>
    <n v="2"/>
  </r>
  <r>
    <x v="0"/>
    <x v="2"/>
    <x v="0"/>
    <m/>
    <x v="1"/>
    <x v="1"/>
    <x v="1"/>
    <n v="1"/>
    <n v="1"/>
    <n v="2"/>
    <n v="3"/>
    <n v="2"/>
    <n v="2"/>
  </r>
  <r>
    <x v="0"/>
    <x v="0"/>
    <x v="1"/>
    <m/>
    <x v="2"/>
    <x v="1"/>
    <x v="0"/>
    <n v="1"/>
    <n v="1"/>
    <n v="2"/>
    <n v="3"/>
    <n v="3"/>
    <n v="1"/>
  </r>
  <r>
    <x v="0"/>
    <x v="0"/>
    <x v="0"/>
    <m/>
    <x v="2"/>
    <x v="1"/>
    <x v="0"/>
    <n v="1"/>
    <n v="1"/>
    <n v="2"/>
    <n v="3"/>
    <n v="3"/>
    <n v="2"/>
  </r>
  <r>
    <x v="0"/>
    <x v="2"/>
    <x v="0"/>
    <m/>
    <x v="1"/>
    <x v="1"/>
    <x v="1"/>
    <n v="1"/>
    <n v="1"/>
    <n v="2"/>
    <n v="3"/>
    <n v="2"/>
    <n v="2"/>
  </r>
  <r>
    <x v="1"/>
    <x v="1"/>
    <x v="0"/>
    <m/>
    <x v="0"/>
    <x v="2"/>
    <x v="1"/>
    <n v="1"/>
    <n v="1"/>
    <n v="2"/>
    <n v="2"/>
    <n v="1"/>
    <n v="1"/>
  </r>
  <r>
    <x v="3"/>
    <x v="4"/>
    <x v="4"/>
    <s v="GONE!!!"/>
    <x v="4"/>
    <x v="4"/>
    <x v="4"/>
    <s v="GONE!!!"/>
    <s v="GONE!!!"/>
    <s v="GONE!!!"/>
    <s v="GONE!!!"/>
    <s v="GONE!!!"/>
    <s v="GONE!!!"/>
  </r>
  <r>
    <x v="1"/>
    <x v="1"/>
    <x v="0"/>
    <m/>
    <x v="0"/>
    <x v="1"/>
    <x v="1"/>
    <n v="1"/>
    <n v="1"/>
    <n v="2"/>
    <n v="3"/>
    <n v="2"/>
    <n v="2"/>
  </r>
  <r>
    <x v="1"/>
    <x v="0"/>
    <x v="0"/>
    <m/>
    <x v="2"/>
    <x v="1"/>
    <x v="1"/>
    <n v="1"/>
    <n v="1"/>
    <n v="2"/>
    <n v="3"/>
    <n v="2"/>
    <n v="2"/>
  </r>
  <r>
    <x v="1"/>
    <x v="0"/>
    <x v="0"/>
    <m/>
    <x v="2"/>
    <x v="1"/>
    <x v="1"/>
    <n v="1"/>
    <n v="1"/>
    <n v="2"/>
    <n v="3"/>
    <n v="2"/>
    <n v="2"/>
  </r>
  <r>
    <x v="0"/>
    <x v="0"/>
    <x v="0"/>
    <m/>
    <x v="2"/>
    <x v="1"/>
    <x v="1"/>
    <n v="1"/>
    <n v="1"/>
    <n v="2"/>
    <n v="3"/>
    <n v="3"/>
    <n v="2"/>
  </r>
  <r>
    <x v="1"/>
    <x v="2"/>
    <x v="0"/>
    <m/>
    <x v="2"/>
    <x v="1"/>
    <x v="1"/>
    <n v="1"/>
    <n v="1"/>
    <n v="2"/>
    <n v="3"/>
    <n v="3"/>
    <n v="2"/>
  </r>
  <r>
    <x v="0"/>
    <x v="0"/>
    <x v="1"/>
    <m/>
    <x v="2"/>
    <x v="0"/>
    <x v="0"/>
    <n v="1"/>
    <n v="1"/>
    <n v="2"/>
    <n v="3"/>
    <n v="1"/>
    <n v="2"/>
  </r>
  <r>
    <x v="1"/>
    <x v="0"/>
    <x v="1"/>
    <m/>
    <x v="2"/>
    <x v="1"/>
    <x v="0"/>
    <n v="1"/>
    <n v="1"/>
    <n v="2"/>
    <n v="3"/>
    <n v="2"/>
    <n v="2"/>
  </r>
  <r>
    <x v="0"/>
    <x v="0"/>
    <x v="1"/>
    <m/>
    <x v="2"/>
    <x v="1"/>
    <x v="0"/>
    <n v="1"/>
    <n v="1"/>
    <n v="2"/>
    <n v="2"/>
    <n v="0"/>
    <n v="2"/>
  </r>
  <r>
    <x v="0"/>
    <x v="0"/>
    <x v="1"/>
    <m/>
    <x v="2"/>
    <x v="1"/>
    <x v="0"/>
    <n v="1"/>
    <n v="1"/>
    <n v="2"/>
    <n v="2"/>
    <n v="2"/>
    <n v="2"/>
  </r>
  <r>
    <x v="0"/>
    <x v="0"/>
    <x v="1"/>
    <m/>
    <x v="2"/>
    <x v="0"/>
    <x v="0"/>
    <n v="1"/>
    <n v="1"/>
    <n v="2"/>
    <n v="3"/>
    <n v="2"/>
    <n v="2"/>
  </r>
  <r>
    <x v="0"/>
    <x v="0"/>
    <x v="1"/>
    <m/>
    <x v="2"/>
    <x v="0"/>
    <x v="0"/>
    <n v="1"/>
    <n v="1"/>
    <n v="2"/>
    <n v="2"/>
    <n v="1"/>
    <n v="2"/>
  </r>
  <r>
    <x v="0"/>
    <x v="0"/>
    <x v="0"/>
    <m/>
    <x v="2"/>
    <x v="0"/>
    <x v="0"/>
    <n v="1"/>
    <n v="1"/>
    <n v="2"/>
    <n v="3"/>
    <n v="2"/>
    <n v="2"/>
  </r>
  <r>
    <x v="0"/>
    <x v="0"/>
    <x v="1"/>
    <m/>
    <x v="2"/>
    <x v="0"/>
    <x v="0"/>
    <n v="1"/>
    <n v="1"/>
    <n v="2"/>
    <n v="3"/>
    <n v="2"/>
    <n v="2"/>
  </r>
  <r>
    <x v="0"/>
    <x v="1"/>
    <x v="1"/>
    <m/>
    <x v="0"/>
    <x v="0"/>
    <x v="0"/>
    <n v="1"/>
    <n v="1"/>
    <n v="1"/>
    <n v="3"/>
    <n v="3"/>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6FDEF5-207C-42BF-8665-6E8E70B40CE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Z73:AA79" firstHeaderRow="1" firstDataRow="1" firstDataCol="1"/>
  <pivotFields count="13">
    <pivotField showAll="0">
      <items count="5">
        <item x="1"/>
        <item x="0"/>
        <item x="3"/>
        <item x="2"/>
        <item t="default"/>
      </items>
    </pivotField>
    <pivotField showAll="0">
      <items count="6">
        <item x="1"/>
        <item x="2"/>
        <item x="0"/>
        <item x="4"/>
        <item x="3"/>
        <item t="default"/>
      </items>
    </pivotField>
    <pivotField showAll="0">
      <items count="6">
        <item x="0"/>
        <item x="3"/>
        <item x="1"/>
        <item x="4"/>
        <item x="2"/>
        <item t="default"/>
      </items>
    </pivotField>
    <pivotField showAll="0"/>
    <pivotField showAll="0">
      <items count="6">
        <item x="0"/>
        <item x="1"/>
        <item x="2"/>
        <item x="4"/>
        <item x="3"/>
        <item t="default"/>
      </items>
    </pivotField>
    <pivotField showAll="0">
      <items count="6">
        <item x="1"/>
        <item x="2"/>
        <item x="0"/>
        <item x="4"/>
        <item x="3"/>
        <item t="default"/>
      </items>
    </pivotField>
    <pivotField axis="axisRow" showAll="0">
      <items count="6">
        <item x="1"/>
        <item x="2"/>
        <item x="0"/>
        <item x="4"/>
        <item x="3"/>
        <item t="default"/>
      </items>
    </pivotField>
    <pivotField dataField="1"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Dataset Retreivable (0=no, 1=ye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data.wa.gov/d/82pq-rj7m" TargetMode="External"/><Relationship Id="rId13" Type="http://schemas.openxmlformats.org/officeDocument/2006/relationships/hyperlink" Target="https://data.wa.gov/d/vtkh-65is" TargetMode="External"/><Relationship Id="rId18" Type="http://schemas.openxmlformats.org/officeDocument/2006/relationships/hyperlink" Target="https://data.wa.gov/d/5ncx-ir27" TargetMode="External"/><Relationship Id="rId26" Type="http://schemas.openxmlformats.org/officeDocument/2006/relationships/printerSettings" Target="../printerSettings/printerSettings1.bin"/><Relationship Id="rId3" Type="http://schemas.openxmlformats.org/officeDocument/2006/relationships/hyperlink" Target="https://data.wa.gov/d/6ukv-n3hz" TargetMode="External"/><Relationship Id="rId21" Type="http://schemas.openxmlformats.org/officeDocument/2006/relationships/hyperlink" Target="https://data.wa.gov/d/m8qx-ubtq" TargetMode="External"/><Relationship Id="rId7" Type="http://schemas.openxmlformats.org/officeDocument/2006/relationships/hyperlink" Target="https://data.wa.gov/d/2dwu-pywu" TargetMode="External"/><Relationship Id="rId12" Type="http://schemas.openxmlformats.org/officeDocument/2006/relationships/hyperlink" Target="https://data.wa.gov/d/3cbn-54c3" TargetMode="External"/><Relationship Id="rId17" Type="http://schemas.openxmlformats.org/officeDocument/2006/relationships/hyperlink" Target="https://data.wa.gov/d/mx83-wxi5" TargetMode="External"/><Relationship Id="rId25" Type="http://schemas.openxmlformats.org/officeDocument/2006/relationships/hyperlink" Target="mailto:gretchen.newman@ecy.wa.gov" TargetMode="External"/><Relationship Id="rId2" Type="http://schemas.openxmlformats.org/officeDocument/2006/relationships/hyperlink" Target="https://data.wa.gov/d/ie96-cgrn" TargetMode="External"/><Relationship Id="rId16" Type="http://schemas.openxmlformats.org/officeDocument/2006/relationships/hyperlink" Target="https://data.wa.gov/d/sf64-aecy" TargetMode="External"/><Relationship Id="rId20" Type="http://schemas.openxmlformats.org/officeDocument/2006/relationships/hyperlink" Target="https://data.wa.gov/d/swyb-gmfy" TargetMode="External"/><Relationship Id="rId1" Type="http://schemas.openxmlformats.org/officeDocument/2006/relationships/hyperlink" Target="https://data.wa.gov/d/w3vm-igsk" TargetMode="External"/><Relationship Id="rId6" Type="http://schemas.openxmlformats.org/officeDocument/2006/relationships/hyperlink" Target="https://data.wa.gov/d/bv9x-jtbr" TargetMode="External"/><Relationship Id="rId11" Type="http://schemas.openxmlformats.org/officeDocument/2006/relationships/hyperlink" Target="https://data.wa.gov/d/3h9x-7bvm" TargetMode="External"/><Relationship Id="rId24" Type="http://schemas.openxmlformats.org/officeDocument/2006/relationships/hyperlink" Target="https://data.wa.gov/d/tx5i-i2ja" TargetMode="External"/><Relationship Id="rId5" Type="http://schemas.openxmlformats.org/officeDocument/2006/relationships/hyperlink" Target="https://data.wa.gov/d/visb-dxrt" TargetMode="External"/><Relationship Id="rId15" Type="http://schemas.openxmlformats.org/officeDocument/2006/relationships/hyperlink" Target="https://data.wa.gov/d/ixek-wnci" TargetMode="External"/><Relationship Id="rId23" Type="http://schemas.openxmlformats.org/officeDocument/2006/relationships/hyperlink" Target="https://data.wa.gov/d/auvb-4rvk" TargetMode="External"/><Relationship Id="rId10" Type="http://schemas.openxmlformats.org/officeDocument/2006/relationships/hyperlink" Target="https://data.wa.gov/d/qgtz-buis" TargetMode="External"/><Relationship Id="rId19" Type="http://schemas.openxmlformats.org/officeDocument/2006/relationships/hyperlink" Target="https://data.wa.gov/d/smsu-6nc7" TargetMode="External"/><Relationship Id="rId4" Type="http://schemas.openxmlformats.org/officeDocument/2006/relationships/hyperlink" Target="https://data.wa.gov/d/y3ds-rkew" TargetMode="External"/><Relationship Id="rId9" Type="http://schemas.openxmlformats.org/officeDocument/2006/relationships/hyperlink" Target="https://data.wa.gov/d/8sap-vzbp" TargetMode="External"/><Relationship Id="rId14" Type="http://schemas.openxmlformats.org/officeDocument/2006/relationships/hyperlink" Target="https://data.wa.gov/d/xm7t-srt4" TargetMode="External"/><Relationship Id="rId22" Type="http://schemas.openxmlformats.org/officeDocument/2006/relationships/hyperlink" Target="https://data.wa.gov/d/f6st-whvb"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8"/>
  <sheetViews>
    <sheetView workbookViewId="0">
      <selection activeCell="A9" sqref="A9"/>
    </sheetView>
  </sheetViews>
  <sheetFormatPr defaultRowHeight="14.5" x14ac:dyDescent="0.35"/>
  <sheetData>
    <row r="1" spans="1:1" x14ac:dyDescent="0.35">
      <c r="A1" t="s">
        <v>5894</v>
      </c>
    </row>
    <row r="2" spans="1:1" x14ac:dyDescent="0.35">
      <c r="A2" t="s">
        <v>5895</v>
      </c>
    </row>
    <row r="3" spans="1:1" x14ac:dyDescent="0.35">
      <c r="A3" t="s">
        <v>5906</v>
      </c>
    </row>
    <row r="5" spans="1:1" x14ac:dyDescent="0.35">
      <c r="A5" t="s">
        <v>6079</v>
      </c>
    </row>
    <row r="7" spans="1:1" x14ac:dyDescent="0.35">
      <c r="A7" t="s">
        <v>6080</v>
      </c>
    </row>
    <row r="8" spans="1:1" x14ac:dyDescent="0.35">
      <c r="A8" t="s">
        <v>6081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CE498"/>
  <sheetViews>
    <sheetView workbookViewId="0">
      <pane ySplit="1" topLeftCell="A3" activePane="bottomLeft" state="frozen"/>
      <selection activeCell="BA1" sqref="BA1"/>
      <selection pane="bottomLeft"/>
    </sheetView>
  </sheetViews>
  <sheetFormatPr defaultColWidth="9.1796875" defaultRowHeight="14.5" x14ac:dyDescent="0.35"/>
  <cols>
    <col min="6" max="6" width="16.26953125" customWidth="1"/>
    <col min="8" max="8" width="34.81640625" customWidth="1"/>
    <col min="11" max="11" width="13.54296875" customWidth="1"/>
    <col min="13" max="13" width="11.26953125" customWidth="1"/>
    <col min="14" max="14" width="10.81640625" style="1" customWidth="1"/>
    <col min="15" max="15" width="12.1796875" customWidth="1"/>
    <col min="18" max="18" width="15" customWidth="1"/>
    <col min="22" max="22" width="9" customWidth="1"/>
  </cols>
  <sheetData>
    <row r="1" spans="1:83" x14ac:dyDescent="0.35">
      <c r="A1" t="s">
        <v>252</v>
      </c>
      <c r="B1" t="s">
        <v>253</v>
      </c>
      <c r="C1" t="s">
        <v>254</v>
      </c>
      <c r="D1" t="s">
        <v>255</v>
      </c>
      <c r="E1" t="s">
        <v>256</v>
      </c>
      <c r="F1" t="s">
        <v>257</v>
      </c>
      <c r="G1" t="s">
        <v>258</v>
      </c>
      <c r="H1" t="s">
        <v>259</v>
      </c>
      <c r="I1" t="s">
        <v>260</v>
      </c>
      <c r="J1" t="s">
        <v>261</v>
      </c>
      <c r="K1" t="s">
        <v>262</v>
      </c>
      <c r="L1" t="s">
        <v>263</v>
      </c>
      <c r="M1" t="s">
        <v>264</v>
      </c>
      <c r="N1" s="1" t="s">
        <v>265</v>
      </c>
      <c r="O1" t="s">
        <v>266</v>
      </c>
      <c r="P1" t="s">
        <v>267</v>
      </c>
      <c r="Q1" t="s">
        <v>268</v>
      </c>
      <c r="R1" t="s">
        <v>269</v>
      </c>
      <c r="S1" t="s">
        <v>270</v>
      </c>
      <c r="T1" t="s">
        <v>6058</v>
      </c>
      <c r="U1" t="s">
        <v>271</v>
      </c>
      <c r="V1" t="s">
        <v>272</v>
      </c>
      <c r="W1" t="s">
        <v>273</v>
      </c>
      <c r="X1" t="s">
        <v>0</v>
      </c>
      <c r="Y1" t="s">
        <v>274</v>
      </c>
      <c r="Z1" t="s">
        <v>275</v>
      </c>
      <c r="AA1" t="s">
        <v>276</v>
      </c>
      <c r="AB1" t="s">
        <v>277</v>
      </c>
      <c r="AC1" t="s">
        <v>278</v>
      </c>
      <c r="AD1" t="s">
        <v>279</v>
      </c>
      <c r="AE1" t="s">
        <v>280</v>
      </c>
      <c r="AF1">
        <v>1</v>
      </c>
      <c r="AG1">
        <v>2</v>
      </c>
      <c r="AH1">
        <v>3</v>
      </c>
      <c r="AI1">
        <v>4</v>
      </c>
      <c r="AJ1">
        <v>5</v>
      </c>
      <c r="AK1">
        <v>6</v>
      </c>
      <c r="AL1" t="s">
        <v>281</v>
      </c>
      <c r="AM1" t="s">
        <v>282</v>
      </c>
      <c r="AN1" t="s">
        <v>283</v>
      </c>
      <c r="AO1" t="s">
        <v>284</v>
      </c>
      <c r="AP1" t="s">
        <v>285</v>
      </c>
      <c r="AQ1" t="s">
        <v>286</v>
      </c>
      <c r="AR1" t="s">
        <v>287</v>
      </c>
      <c r="AS1" t="s">
        <v>288</v>
      </c>
      <c r="AT1" t="s">
        <v>289</v>
      </c>
      <c r="AU1" t="s">
        <v>290</v>
      </c>
      <c r="AV1" t="s">
        <v>291</v>
      </c>
      <c r="AW1" t="s">
        <v>292</v>
      </c>
      <c r="AX1" t="s">
        <v>293</v>
      </c>
      <c r="AY1" t="s">
        <v>294</v>
      </c>
      <c r="AZ1" t="s">
        <v>295</v>
      </c>
      <c r="BA1" t="s">
        <v>296</v>
      </c>
      <c r="BB1" t="s">
        <v>297</v>
      </c>
      <c r="BC1" t="s">
        <v>298</v>
      </c>
      <c r="BD1" t="s">
        <v>299</v>
      </c>
      <c r="BE1" t="s">
        <v>300</v>
      </c>
      <c r="BF1" t="s">
        <v>301</v>
      </c>
      <c r="BG1" t="s">
        <v>302</v>
      </c>
      <c r="BH1" t="s">
        <v>303</v>
      </c>
      <c r="BI1" t="s">
        <v>304</v>
      </c>
      <c r="BJ1" t="s">
        <v>305</v>
      </c>
      <c r="BK1" t="s">
        <v>306</v>
      </c>
      <c r="BL1" t="s">
        <v>307</v>
      </c>
      <c r="BM1" t="s">
        <v>308</v>
      </c>
      <c r="BN1" t="s">
        <v>309</v>
      </c>
      <c r="BO1" t="s">
        <v>310</v>
      </c>
      <c r="BP1" t="s">
        <v>311</v>
      </c>
      <c r="BQ1" t="s">
        <v>312</v>
      </c>
      <c r="BR1" t="s">
        <v>313</v>
      </c>
      <c r="BS1" t="s">
        <v>314</v>
      </c>
      <c r="BT1" t="s">
        <v>315</v>
      </c>
      <c r="BU1" t="s">
        <v>316</v>
      </c>
      <c r="BV1" t="s">
        <v>317</v>
      </c>
      <c r="BW1" t="s">
        <v>318</v>
      </c>
      <c r="BX1" t="s">
        <v>319</v>
      </c>
      <c r="BY1" t="s">
        <v>320</v>
      </c>
      <c r="BZ1" t="s">
        <v>5892</v>
      </c>
      <c r="CA1" t="s">
        <v>5891</v>
      </c>
      <c r="CB1" t="s">
        <v>5900</v>
      </c>
      <c r="CC1" t="s">
        <v>5901</v>
      </c>
      <c r="CD1" t="s">
        <v>5902</v>
      </c>
      <c r="CE1" t="s">
        <v>5903</v>
      </c>
    </row>
    <row r="2" spans="1:83" x14ac:dyDescent="0.35">
      <c r="A2" t="s">
        <v>1613</v>
      </c>
      <c r="B2" t="s">
        <v>1614</v>
      </c>
      <c r="C2" t="b">
        <v>1</v>
      </c>
      <c r="D2" t="b">
        <v>0</v>
      </c>
      <c r="F2" t="s">
        <v>323</v>
      </c>
      <c r="G2" t="s">
        <v>15</v>
      </c>
      <c r="H2" t="s">
        <v>1615</v>
      </c>
      <c r="I2" t="s">
        <v>1616</v>
      </c>
      <c r="J2" s="3">
        <v>1112</v>
      </c>
      <c r="K2" t="s">
        <v>1617</v>
      </c>
      <c r="L2" t="s">
        <v>1618</v>
      </c>
      <c r="M2" s="2">
        <v>41449</v>
      </c>
      <c r="N2" s="1">
        <v>0.71666666666666667</v>
      </c>
      <c r="O2" s="2">
        <v>43220</v>
      </c>
      <c r="P2" s="1">
        <v>0.9902777777777777</v>
      </c>
      <c r="Q2" t="s">
        <v>328</v>
      </c>
      <c r="R2" t="s">
        <v>1619</v>
      </c>
      <c r="S2" s="3">
        <v>1760</v>
      </c>
      <c r="T2" s="3">
        <f>LOG(S2)</f>
        <v>3.2455126678141499</v>
      </c>
      <c r="U2" t="s">
        <v>97</v>
      </c>
      <c r="V2" t="s">
        <v>1604</v>
      </c>
      <c r="W2" t="s">
        <v>7</v>
      </c>
      <c r="X2" t="s">
        <v>1</v>
      </c>
      <c r="AA2" t="s">
        <v>152</v>
      </c>
      <c r="AE2" t="s">
        <v>1620</v>
      </c>
      <c r="AF2" t="s">
        <v>1621</v>
      </c>
      <c r="AM2" t="s">
        <v>1607</v>
      </c>
      <c r="AN2" t="s">
        <v>1608</v>
      </c>
      <c r="AP2" t="s">
        <v>334</v>
      </c>
      <c r="BU2" t="s">
        <v>335</v>
      </c>
      <c r="BV2" t="s">
        <v>336</v>
      </c>
      <c r="BW2" t="str">
        <f t="shared" ref="BW2:BW65" si="0">IF(E2="",B2,E2)</f>
        <v>bv9x-jtbr</v>
      </c>
      <c r="BX2">
        <f t="shared" ref="BX2:BX65" si="1">YEAR(M2)</f>
        <v>2013</v>
      </c>
      <c r="BY2">
        <f t="shared" ref="BY2:BY65" si="2">YEAR(O2)</f>
        <v>2018</v>
      </c>
      <c r="BZ2">
        <f t="shared" ref="BZ2:BZ65" si="3">COUNTA(K2,L2,U2,W2,AA2)</f>
        <v>5</v>
      </c>
      <c r="CA2">
        <f t="shared" ref="CA2:CA65" si="4">COUNTA(I2,Q2,R2,V2,W2,AA2)</f>
        <v>6</v>
      </c>
      <c r="CB2" t="s">
        <v>5893</v>
      </c>
      <c r="CC2" t="str">
        <f t="shared" ref="CC2:CC65" si="5">IF(BX2&lt;2014,"a",IF(BX2&gt;2017,"d",IF(BX2&lt;2016,"b","c")))</f>
        <v>a</v>
      </c>
      <c r="CD2">
        <v>1.7529129721302605E-2</v>
      </c>
      <c r="CE2">
        <v>1</v>
      </c>
    </row>
    <row r="3" spans="1:83" x14ac:dyDescent="0.35">
      <c r="A3" t="s">
        <v>1243</v>
      </c>
      <c r="B3" t="s">
        <v>1244</v>
      </c>
      <c r="C3" t="b">
        <v>1</v>
      </c>
      <c r="D3" t="b">
        <v>0</v>
      </c>
      <c r="F3" t="s">
        <v>323</v>
      </c>
      <c r="G3" t="s">
        <v>15</v>
      </c>
      <c r="H3" t="s">
        <v>1245</v>
      </c>
      <c r="I3" t="s">
        <v>1246</v>
      </c>
      <c r="J3" s="3">
        <v>12603</v>
      </c>
      <c r="K3" t="s">
        <v>1247</v>
      </c>
      <c r="L3" t="s">
        <v>1248</v>
      </c>
      <c r="M3" s="2">
        <v>41247</v>
      </c>
      <c r="N3" s="1">
        <v>0.92291666666666661</v>
      </c>
      <c r="O3" s="2">
        <v>43631</v>
      </c>
      <c r="P3" s="1">
        <v>0.36180555555555555</v>
      </c>
      <c r="Q3" t="s">
        <v>328</v>
      </c>
      <c r="R3" t="s">
        <v>1249</v>
      </c>
      <c r="S3" s="3">
        <v>2200</v>
      </c>
      <c r="T3" s="3">
        <f t="shared" ref="T3:T66" si="6">LOG(S3)</f>
        <v>3.3424226808222062</v>
      </c>
      <c r="U3" t="s">
        <v>210</v>
      </c>
      <c r="V3" t="s">
        <v>1250</v>
      </c>
      <c r="X3" t="s">
        <v>1</v>
      </c>
      <c r="AA3" t="s">
        <v>247</v>
      </c>
      <c r="AE3" t="s">
        <v>1251</v>
      </c>
      <c r="AF3" t="s">
        <v>1252</v>
      </c>
      <c r="AN3" t="s">
        <v>591</v>
      </c>
      <c r="AP3" t="s">
        <v>334</v>
      </c>
      <c r="BU3" t="s">
        <v>592</v>
      </c>
      <c r="BV3" t="s">
        <v>336</v>
      </c>
      <c r="BW3" t="str">
        <f t="shared" si="0"/>
        <v>auvb-4rvk</v>
      </c>
      <c r="BX3">
        <f t="shared" si="1"/>
        <v>2012</v>
      </c>
      <c r="BY3">
        <f t="shared" si="2"/>
        <v>2019</v>
      </c>
      <c r="BZ3">
        <f t="shared" si="3"/>
        <v>4</v>
      </c>
      <c r="CA3">
        <f t="shared" si="4"/>
        <v>5</v>
      </c>
      <c r="CB3" t="s">
        <v>5893</v>
      </c>
      <c r="CC3" t="str">
        <f t="shared" si="5"/>
        <v>a</v>
      </c>
      <c r="CD3">
        <v>2.5328666228092045E-2</v>
      </c>
      <c r="CE3">
        <f>IF(CB3&amp;CC3=CB2&amp;CC2,CE2+1,1)</f>
        <v>2</v>
      </c>
    </row>
    <row r="4" spans="1:83" x14ac:dyDescent="0.35">
      <c r="A4" t="s">
        <v>1891</v>
      </c>
      <c r="B4" t="s">
        <v>1892</v>
      </c>
      <c r="C4" t="b">
        <v>1</v>
      </c>
      <c r="D4" t="b">
        <v>0</v>
      </c>
      <c r="F4" t="s">
        <v>323</v>
      </c>
      <c r="G4" t="s">
        <v>15</v>
      </c>
      <c r="H4" t="s">
        <v>1893</v>
      </c>
      <c r="I4" t="s">
        <v>1894</v>
      </c>
      <c r="J4" s="3">
        <v>1464</v>
      </c>
      <c r="K4" t="s">
        <v>1895</v>
      </c>
      <c r="L4" t="s">
        <v>588</v>
      </c>
      <c r="M4" s="2">
        <v>41479</v>
      </c>
      <c r="N4" s="1">
        <v>0.95833333333333337</v>
      </c>
      <c r="O4" s="2">
        <v>43601</v>
      </c>
      <c r="P4" s="1">
        <v>0.63402777777777775</v>
      </c>
      <c r="Q4" t="s">
        <v>328</v>
      </c>
      <c r="R4" t="s">
        <v>1896</v>
      </c>
      <c r="S4" s="3">
        <v>1789</v>
      </c>
      <c r="T4" s="3">
        <f t="shared" si="6"/>
        <v>3.2526103405673732</v>
      </c>
      <c r="U4" t="s">
        <v>210</v>
      </c>
      <c r="V4" t="s">
        <v>1897</v>
      </c>
      <c r="X4" t="s">
        <v>1</v>
      </c>
      <c r="AA4" t="s">
        <v>211</v>
      </c>
      <c r="AE4" t="s">
        <v>1898</v>
      </c>
      <c r="AM4" t="s">
        <v>1260</v>
      </c>
      <c r="AN4" t="s">
        <v>591</v>
      </c>
      <c r="AP4" t="s">
        <v>334</v>
      </c>
      <c r="BU4" t="s">
        <v>592</v>
      </c>
      <c r="BV4" t="s">
        <v>336</v>
      </c>
      <c r="BW4" t="str">
        <f t="shared" si="0"/>
        <v>hjdc-v2n4</v>
      </c>
      <c r="BX4">
        <f t="shared" si="1"/>
        <v>2013</v>
      </c>
      <c r="BY4">
        <f t="shared" si="2"/>
        <v>2019</v>
      </c>
      <c r="BZ4">
        <f t="shared" si="3"/>
        <v>4</v>
      </c>
      <c r="CA4">
        <f t="shared" si="4"/>
        <v>5</v>
      </c>
      <c r="CB4" t="s">
        <v>5893</v>
      </c>
      <c r="CC4" t="str">
        <f t="shared" si="5"/>
        <v>a</v>
      </c>
      <c r="CD4">
        <v>4.8007792699331198E-2</v>
      </c>
      <c r="CE4">
        <f t="shared" ref="CE4:CE67" si="7">IF(CB4&amp;CC4=CB3&amp;CC3,CE3+1,1)</f>
        <v>3</v>
      </c>
    </row>
    <row r="5" spans="1:83" x14ac:dyDescent="0.35">
      <c r="A5" t="s">
        <v>3240</v>
      </c>
      <c r="B5" t="s">
        <v>3241</v>
      </c>
      <c r="C5" t="b">
        <v>1</v>
      </c>
      <c r="D5" t="b">
        <v>0</v>
      </c>
      <c r="F5" t="s">
        <v>323</v>
      </c>
      <c r="G5" t="s">
        <v>15</v>
      </c>
      <c r="H5" t="s">
        <v>3242</v>
      </c>
      <c r="I5" t="s">
        <v>3243</v>
      </c>
      <c r="J5" s="3">
        <v>1079</v>
      </c>
      <c r="K5" t="s">
        <v>3244</v>
      </c>
      <c r="L5" t="s">
        <v>3245</v>
      </c>
      <c r="M5" s="2">
        <v>40962</v>
      </c>
      <c r="N5" s="1">
        <v>0.8041666666666667</v>
      </c>
      <c r="O5" s="2">
        <v>40962</v>
      </c>
      <c r="P5" s="1">
        <v>0.80625000000000002</v>
      </c>
      <c r="Q5" t="s">
        <v>995</v>
      </c>
      <c r="R5" t="s">
        <v>3246</v>
      </c>
      <c r="S5" s="3">
        <v>1636</v>
      </c>
      <c r="T5" s="3">
        <f t="shared" si="6"/>
        <v>3.2137832993353044</v>
      </c>
      <c r="U5" t="s">
        <v>193</v>
      </c>
      <c r="V5" t="s">
        <v>3233</v>
      </c>
      <c r="W5" t="s">
        <v>7</v>
      </c>
      <c r="X5" t="s">
        <v>1</v>
      </c>
      <c r="AA5" t="s">
        <v>240</v>
      </c>
      <c r="AE5" t="s">
        <v>3248</v>
      </c>
      <c r="AF5" t="s">
        <v>3250</v>
      </c>
      <c r="AG5" t="s">
        <v>3249</v>
      </c>
      <c r="AH5" t="s">
        <v>3247</v>
      </c>
      <c r="AI5" t="s">
        <v>3235</v>
      </c>
      <c r="AM5" t="s">
        <v>3251</v>
      </c>
      <c r="AN5" t="s">
        <v>3239</v>
      </c>
      <c r="AP5" t="s">
        <v>334</v>
      </c>
      <c r="BU5" t="s">
        <v>368</v>
      </c>
      <c r="BV5" t="s">
        <v>336</v>
      </c>
      <c r="BW5" t="str">
        <f t="shared" si="0"/>
        <v>89me-k7y5</v>
      </c>
      <c r="BX5">
        <f t="shared" si="1"/>
        <v>2012</v>
      </c>
      <c r="BY5">
        <f t="shared" si="2"/>
        <v>2012</v>
      </c>
      <c r="BZ5">
        <f t="shared" si="3"/>
        <v>5</v>
      </c>
      <c r="CA5">
        <f t="shared" si="4"/>
        <v>6</v>
      </c>
      <c r="CB5" t="s">
        <v>5893</v>
      </c>
      <c r="CC5" t="str">
        <f t="shared" si="5"/>
        <v>a</v>
      </c>
      <c r="CD5">
        <v>0.10119689434318346</v>
      </c>
      <c r="CE5">
        <f t="shared" si="7"/>
        <v>4</v>
      </c>
    </row>
    <row r="6" spans="1:83" x14ac:dyDescent="0.35">
      <c r="A6" t="s">
        <v>3210</v>
      </c>
      <c r="B6" t="s">
        <v>1590</v>
      </c>
      <c r="C6" t="b">
        <v>1</v>
      </c>
      <c r="D6" t="b">
        <v>0</v>
      </c>
      <c r="F6" t="s">
        <v>323</v>
      </c>
      <c r="G6" t="s">
        <v>15</v>
      </c>
      <c r="H6" t="s">
        <v>3211</v>
      </c>
      <c r="I6" t="s">
        <v>3212</v>
      </c>
      <c r="J6" s="3">
        <v>2009</v>
      </c>
      <c r="K6" t="s">
        <v>3213</v>
      </c>
      <c r="L6" t="s">
        <v>1591</v>
      </c>
      <c r="M6" s="2">
        <v>41512</v>
      </c>
      <c r="N6" s="1">
        <v>0.95624999999999993</v>
      </c>
      <c r="O6" s="2">
        <v>43363</v>
      </c>
      <c r="P6" s="1">
        <v>0.87847222222222221</v>
      </c>
      <c r="Q6" t="s">
        <v>328</v>
      </c>
      <c r="R6" t="s">
        <v>3214</v>
      </c>
      <c r="S6" s="3">
        <v>1674</v>
      </c>
      <c r="T6" s="3">
        <f t="shared" si="6"/>
        <v>3.2237554536572413</v>
      </c>
      <c r="U6" t="s">
        <v>199</v>
      </c>
      <c r="V6" t="s">
        <v>3207</v>
      </c>
      <c r="X6" t="s">
        <v>1</v>
      </c>
      <c r="AA6" t="s">
        <v>154</v>
      </c>
      <c r="AE6" t="s">
        <v>3215</v>
      </c>
      <c r="AF6" t="s">
        <v>1596</v>
      </c>
      <c r="AG6" t="s">
        <v>1595</v>
      </c>
      <c r="AH6" t="s">
        <v>1594</v>
      </c>
      <c r="AI6" t="s">
        <v>1592</v>
      </c>
      <c r="AN6" t="s">
        <v>1593</v>
      </c>
      <c r="AP6" t="s">
        <v>334</v>
      </c>
      <c r="BU6" t="s">
        <v>3209</v>
      </c>
      <c r="BV6" t="s">
        <v>336</v>
      </c>
      <c r="BW6" t="str">
        <f t="shared" si="0"/>
        <v>vtkh-65is</v>
      </c>
      <c r="BX6">
        <f t="shared" si="1"/>
        <v>2013</v>
      </c>
      <c r="BY6">
        <f t="shared" si="2"/>
        <v>2018</v>
      </c>
      <c r="BZ6">
        <f t="shared" si="3"/>
        <v>4</v>
      </c>
      <c r="CA6">
        <f t="shared" si="4"/>
        <v>5</v>
      </c>
      <c r="CB6" t="s">
        <v>5893</v>
      </c>
      <c r="CC6" t="str">
        <f t="shared" si="5"/>
        <v>a</v>
      </c>
      <c r="CD6">
        <v>0.13049611198240008</v>
      </c>
      <c r="CE6">
        <f t="shared" si="7"/>
        <v>5</v>
      </c>
    </row>
    <row r="7" spans="1:83" x14ac:dyDescent="0.35">
      <c r="A7" t="s">
        <v>3456</v>
      </c>
      <c r="B7" t="s">
        <v>3457</v>
      </c>
      <c r="C7" t="b">
        <v>1</v>
      </c>
      <c r="D7" t="b">
        <v>0</v>
      </c>
      <c r="F7" t="s">
        <v>323</v>
      </c>
      <c r="G7" t="s">
        <v>15</v>
      </c>
      <c r="H7" t="s">
        <v>3458</v>
      </c>
      <c r="I7" t="s">
        <v>3459</v>
      </c>
      <c r="J7">
        <v>744</v>
      </c>
      <c r="K7" t="s">
        <v>3460</v>
      </c>
      <c r="L7" t="s">
        <v>3461</v>
      </c>
      <c r="M7" s="2">
        <v>41445</v>
      </c>
      <c r="N7" s="1">
        <v>0.65833333333333333</v>
      </c>
      <c r="O7" s="2">
        <v>41445</v>
      </c>
      <c r="P7" s="1">
        <v>0.84791666666666676</v>
      </c>
      <c r="Q7" t="s">
        <v>913</v>
      </c>
      <c r="R7" t="s">
        <v>3439</v>
      </c>
      <c r="S7" s="3">
        <v>4031</v>
      </c>
      <c r="T7" s="3">
        <f t="shared" si="6"/>
        <v>3.605412798153051</v>
      </c>
      <c r="U7" t="s">
        <v>212</v>
      </c>
      <c r="V7" t="s">
        <v>3409</v>
      </c>
      <c r="X7" t="s">
        <v>1</v>
      </c>
      <c r="AE7" t="s">
        <v>3462</v>
      </c>
      <c r="AN7" t="s">
        <v>3411</v>
      </c>
      <c r="AP7" t="s">
        <v>334</v>
      </c>
      <c r="BU7" t="s">
        <v>368</v>
      </c>
      <c r="BV7" t="s">
        <v>336</v>
      </c>
      <c r="BW7" t="str">
        <f t="shared" si="0"/>
        <v>swuj-ccgu</v>
      </c>
      <c r="BX7">
        <f t="shared" si="1"/>
        <v>2013</v>
      </c>
      <c r="BY7">
        <f t="shared" si="2"/>
        <v>2013</v>
      </c>
      <c r="BZ7">
        <f t="shared" si="3"/>
        <v>3</v>
      </c>
      <c r="CA7">
        <f t="shared" si="4"/>
        <v>4</v>
      </c>
      <c r="CB7" t="s">
        <v>5893</v>
      </c>
      <c r="CC7" t="str">
        <f t="shared" si="5"/>
        <v>a</v>
      </c>
      <c r="CD7">
        <v>0.13873177966255656</v>
      </c>
      <c r="CE7">
        <f t="shared" si="7"/>
        <v>6</v>
      </c>
    </row>
    <row r="8" spans="1:83" x14ac:dyDescent="0.35">
      <c r="A8" t="s">
        <v>1261</v>
      </c>
      <c r="B8" t="s">
        <v>1262</v>
      </c>
      <c r="C8" t="b">
        <v>1</v>
      </c>
      <c r="D8" t="b">
        <v>0</v>
      </c>
      <c r="F8" t="s">
        <v>323</v>
      </c>
      <c r="G8" t="s">
        <v>15</v>
      </c>
      <c r="H8" t="s">
        <v>1263</v>
      </c>
      <c r="I8" t="s">
        <v>1264</v>
      </c>
      <c r="J8" s="3">
        <v>3643</v>
      </c>
      <c r="K8" t="s">
        <v>1265</v>
      </c>
      <c r="L8" t="s">
        <v>597</v>
      </c>
      <c r="M8" s="2">
        <v>41470</v>
      </c>
      <c r="N8" s="1">
        <v>0.90833333333333333</v>
      </c>
      <c r="O8" s="2">
        <v>43631</v>
      </c>
      <c r="P8" s="1">
        <v>0.33333333333333331</v>
      </c>
      <c r="Q8" t="s">
        <v>328</v>
      </c>
      <c r="R8" t="s">
        <v>598</v>
      </c>
      <c r="S8" s="3">
        <v>1979</v>
      </c>
      <c r="T8" s="3">
        <f t="shared" si="6"/>
        <v>3.2964457942063961</v>
      </c>
      <c r="U8" t="s">
        <v>210</v>
      </c>
      <c r="V8" t="s">
        <v>1250</v>
      </c>
      <c r="X8" t="s">
        <v>1</v>
      </c>
      <c r="AA8" t="s">
        <v>211</v>
      </c>
      <c r="AE8" t="s">
        <v>1266</v>
      </c>
      <c r="AM8" t="s">
        <v>1260</v>
      </c>
      <c r="AN8" t="s">
        <v>591</v>
      </c>
      <c r="AP8" t="s">
        <v>334</v>
      </c>
      <c r="BU8" t="s">
        <v>592</v>
      </c>
      <c r="BV8" t="s">
        <v>336</v>
      </c>
      <c r="BW8" t="str">
        <f t="shared" si="0"/>
        <v>ncqh-ypvf</v>
      </c>
      <c r="BX8">
        <f t="shared" si="1"/>
        <v>2013</v>
      </c>
      <c r="BY8">
        <f t="shared" si="2"/>
        <v>2019</v>
      </c>
      <c r="BZ8">
        <f t="shared" si="3"/>
        <v>4</v>
      </c>
      <c r="CA8">
        <f t="shared" si="4"/>
        <v>5</v>
      </c>
      <c r="CB8" t="s">
        <v>5893</v>
      </c>
      <c r="CC8" t="str">
        <f t="shared" si="5"/>
        <v>a</v>
      </c>
      <c r="CD8">
        <v>0.15179941887085169</v>
      </c>
      <c r="CE8">
        <f t="shared" si="7"/>
        <v>7</v>
      </c>
    </row>
    <row r="9" spans="1:83" x14ac:dyDescent="0.35">
      <c r="A9" t="s">
        <v>3306</v>
      </c>
      <c r="B9" t="s">
        <v>3307</v>
      </c>
      <c r="C9" t="b">
        <v>1</v>
      </c>
      <c r="D9" t="b">
        <v>0</v>
      </c>
      <c r="F9" t="s">
        <v>323</v>
      </c>
      <c r="G9" t="s">
        <v>15</v>
      </c>
      <c r="H9" t="s">
        <v>3308</v>
      </c>
      <c r="I9" t="s">
        <v>3309</v>
      </c>
      <c r="J9">
        <v>872</v>
      </c>
      <c r="K9" t="s">
        <v>3310</v>
      </c>
      <c r="L9" t="s">
        <v>3310</v>
      </c>
      <c r="M9" s="2">
        <v>40962</v>
      </c>
      <c r="N9" s="1">
        <v>0.79722222222222217</v>
      </c>
      <c r="O9" s="2">
        <v>40962</v>
      </c>
      <c r="P9" s="1">
        <v>0.79722222222222217</v>
      </c>
      <c r="Q9" t="s">
        <v>995</v>
      </c>
      <c r="R9" t="s">
        <v>3311</v>
      </c>
      <c r="S9" s="3">
        <v>1730</v>
      </c>
      <c r="T9" s="3">
        <f t="shared" si="6"/>
        <v>3.2380461031287955</v>
      </c>
      <c r="U9" t="s">
        <v>193</v>
      </c>
      <c r="V9" t="s">
        <v>3233</v>
      </c>
      <c r="W9" t="s">
        <v>7</v>
      </c>
      <c r="X9" t="s">
        <v>1</v>
      </c>
      <c r="AA9" t="s">
        <v>240</v>
      </c>
      <c r="AE9" t="s">
        <v>3313</v>
      </c>
      <c r="AF9" t="s">
        <v>3314</v>
      </c>
      <c r="AG9" t="s">
        <v>3249</v>
      </c>
      <c r="AH9" t="s">
        <v>3312</v>
      </c>
      <c r="AI9" t="s">
        <v>3235</v>
      </c>
      <c r="AM9" t="s">
        <v>3251</v>
      </c>
      <c r="AN9" t="s">
        <v>3239</v>
      </c>
      <c r="AP9" t="s">
        <v>334</v>
      </c>
      <c r="BU9" t="s">
        <v>368</v>
      </c>
      <c r="BV9" t="s">
        <v>336</v>
      </c>
      <c r="BW9" t="str">
        <f t="shared" si="0"/>
        <v>gexj-mqiq</v>
      </c>
      <c r="BX9">
        <f t="shared" si="1"/>
        <v>2012</v>
      </c>
      <c r="BY9">
        <f t="shared" si="2"/>
        <v>2012</v>
      </c>
      <c r="BZ9">
        <f t="shared" si="3"/>
        <v>5</v>
      </c>
      <c r="CA9">
        <f t="shared" si="4"/>
        <v>6</v>
      </c>
      <c r="CB9" t="s">
        <v>5893</v>
      </c>
      <c r="CC9" t="str">
        <f t="shared" si="5"/>
        <v>a</v>
      </c>
      <c r="CD9">
        <v>0.17817132323745688</v>
      </c>
      <c r="CE9">
        <f t="shared" si="7"/>
        <v>8</v>
      </c>
    </row>
    <row r="10" spans="1:83" x14ac:dyDescent="0.35">
      <c r="A10" t="s">
        <v>3340</v>
      </c>
      <c r="B10" t="s">
        <v>3315</v>
      </c>
      <c r="C10" t="b">
        <v>1</v>
      </c>
      <c r="D10" t="b">
        <v>0</v>
      </c>
      <c r="F10" t="s">
        <v>323</v>
      </c>
      <c r="G10" t="s">
        <v>15</v>
      </c>
      <c r="H10" t="s">
        <v>3341</v>
      </c>
      <c r="I10" t="s">
        <v>3316</v>
      </c>
      <c r="J10" s="3">
        <v>121493</v>
      </c>
      <c r="K10" t="s">
        <v>3342</v>
      </c>
      <c r="L10" t="s">
        <v>3317</v>
      </c>
      <c r="M10" s="2">
        <v>40948</v>
      </c>
      <c r="N10" s="1">
        <v>0.24236111111111111</v>
      </c>
      <c r="O10" s="2">
        <v>41033</v>
      </c>
      <c r="P10" s="1">
        <v>0.65902777777777777</v>
      </c>
      <c r="Q10" t="s">
        <v>995</v>
      </c>
      <c r="R10" t="s">
        <v>3318</v>
      </c>
      <c r="S10" s="3">
        <v>1964</v>
      </c>
      <c r="T10" s="3">
        <f t="shared" si="6"/>
        <v>3.2931414834509307</v>
      </c>
      <c r="U10" t="s">
        <v>193</v>
      </c>
      <c r="V10" t="s">
        <v>3233</v>
      </c>
      <c r="W10" t="s">
        <v>7</v>
      </c>
      <c r="X10" t="s">
        <v>1</v>
      </c>
      <c r="AA10" t="s">
        <v>240</v>
      </c>
      <c r="AE10" t="s">
        <v>3343</v>
      </c>
      <c r="AF10" t="s">
        <v>3320</v>
      </c>
      <c r="AG10" t="s">
        <v>3319</v>
      </c>
      <c r="AM10" t="s">
        <v>3251</v>
      </c>
      <c r="AN10" t="s">
        <v>3239</v>
      </c>
      <c r="AP10" t="s">
        <v>334</v>
      </c>
      <c r="BU10" t="s">
        <v>368</v>
      </c>
      <c r="BV10" t="s">
        <v>336</v>
      </c>
      <c r="BW10" t="str">
        <f t="shared" si="0"/>
        <v>tx5i-i2ja</v>
      </c>
      <c r="BX10">
        <f t="shared" si="1"/>
        <v>2012</v>
      </c>
      <c r="BY10">
        <f t="shared" si="2"/>
        <v>2012</v>
      </c>
      <c r="BZ10">
        <f t="shared" si="3"/>
        <v>5</v>
      </c>
      <c r="CA10">
        <f t="shared" si="4"/>
        <v>6</v>
      </c>
      <c r="CB10" t="s">
        <v>5893</v>
      </c>
      <c r="CC10" t="str">
        <f t="shared" si="5"/>
        <v>a</v>
      </c>
      <c r="CD10">
        <v>0.21204734587358609</v>
      </c>
      <c r="CE10">
        <f t="shared" si="7"/>
        <v>9</v>
      </c>
    </row>
    <row r="11" spans="1:83" x14ac:dyDescent="0.35">
      <c r="A11" t="s">
        <v>1112</v>
      </c>
      <c r="B11" t="s">
        <v>1113</v>
      </c>
      <c r="C11" t="b">
        <v>1</v>
      </c>
      <c r="D11" t="b">
        <v>0</v>
      </c>
      <c r="F11" t="s">
        <v>323</v>
      </c>
      <c r="G11" t="s">
        <v>15</v>
      </c>
      <c r="H11" t="s">
        <v>1114</v>
      </c>
      <c r="I11" t="s">
        <v>1115</v>
      </c>
      <c r="J11">
        <v>411</v>
      </c>
      <c r="K11" t="s">
        <v>1116</v>
      </c>
      <c r="L11" t="s">
        <v>1117</v>
      </c>
      <c r="M11" s="2">
        <v>41554</v>
      </c>
      <c r="N11" s="1">
        <v>0.92986111111111114</v>
      </c>
      <c r="O11" s="2">
        <v>41554</v>
      </c>
      <c r="P11" s="1">
        <v>0.95347222222222217</v>
      </c>
      <c r="Q11" t="s">
        <v>328</v>
      </c>
      <c r="R11" t="s">
        <v>1118</v>
      </c>
      <c r="S11" s="3">
        <v>1585</v>
      </c>
      <c r="T11" s="3">
        <f t="shared" si="6"/>
        <v>3.2000292665537704</v>
      </c>
      <c r="U11" t="s">
        <v>38</v>
      </c>
      <c r="V11" t="s">
        <v>1119</v>
      </c>
      <c r="X11" t="s">
        <v>1</v>
      </c>
      <c r="AA11" t="s">
        <v>247</v>
      </c>
      <c r="AE11" t="s">
        <v>1121</v>
      </c>
      <c r="AF11" t="s">
        <v>1123</v>
      </c>
      <c r="AG11" t="s">
        <v>1122</v>
      </c>
      <c r="AH11" t="s">
        <v>1120</v>
      </c>
      <c r="AN11" t="s">
        <v>628</v>
      </c>
      <c r="AP11" t="s">
        <v>334</v>
      </c>
      <c r="BU11" t="s">
        <v>592</v>
      </c>
      <c r="BV11" t="s">
        <v>336</v>
      </c>
      <c r="BW11" t="str">
        <f t="shared" si="0"/>
        <v>9mju-mxty</v>
      </c>
      <c r="BX11">
        <f t="shared" si="1"/>
        <v>2013</v>
      </c>
      <c r="BY11">
        <f t="shared" si="2"/>
        <v>2013</v>
      </c>
      <c r="BZ11">
        <f t="shared" si="3"/>
        <v>4</v>
      </c>
      <c r="CA11">
        <f t="shared" si="4"/>
        <v>5</v>
      </c>
      <c r="CB11" t="s">
        <v>5893</v>
      </c>
      <c r="CC11" t="str">
        <f t="shared" si="5"/>
        <v>a</v>
      </c>
      <c r="CD11">
        <v>0.35087069554203798</v>
      </c>
      <c r="CE11">
        <f t="shared" si="7"/>
        <v>10</v>
      </c>
    </row>
    <row r="12" spans="1:83" x14ac:dyDescent="0.35">
      <c r="A12" t="s">
        <v>5735</v>
      </c>
      <c r="B12" t="s">
        <v>5736</v>
      </c>
      <c r="C12" t="b">
        <v>1</v>
      </c>
      <c r="D12" t="b">
        <v>0</v>
      </c>
      <c r="F12" t="s">
        <v>323</v>
      </c>
      <c r="G12" t="s">
        <v>15</v>
      </c>
      <c r="H12" t="s">
        <v>5737</v>
      </c>
      <c r="J12">
        <v>130</v>
      </c>
      <c r="K12" t="s">
        <v>5738</v>
      </c>
      <c r="L12" t="s">
        <v>5738</v>
      </c>
      <c r="M12" s="2">
        <v>41199</v>
      </c>
      <c r="N12" s="1">
        <v>0.52430555555555558</v>
      </c>
      <c r="O12" s="2">
        <v>41199</v>
      </c>
      <c r="P12" s="1">
        <v>0.52430555555555558</v>
      </c>
      <c r="S12" s="3">
        <v>1873</v>
      </c>
      <c r="T12" s="3">
        <f t="shared" si="6"/>
        <v>3.2725377773752373</v>
      </c>
      <c r="U12" t="s">
        <v>123</v>
      </c>
      <c r="X12" t="s">
        <v>1</v>
      </c>
      <c r="AE12" t="s">
        <v>5739</v>
      </c>
      <c r="AN12" t="s">
        <v>1760</v>
      </c>
      <c r="AP12" t="s">
        <v>334</v>
      </c>
      <c r="BV12" t="s">
        <v>336</v>
      </c>
      <c r="BW12" t="str">
        <f t="shared" si="0"/>
        <v>vsr8-3iup</v>
      </c>
      <c r="BX12">
        <f t="shared" si="1"/>
        <v>2012</v>
      </c>
      <c r="BY12">
        <f t="shared" si="2"/>
        <v>2012</v>
      </c>
      <c r="BZ12">
        <f t="shared" si="3"/>
        <v>3</v>
      </c>
      <c r="CA12">
        <f t="shared" si="4"/>
        <v>0</v>
      </c>
      <c r="CB12" t="s">
        <v>5893</v>
      </c>
      <c r="CC12" t="str">
        <f t="shared" si="5"/>
        <v>a</v>
      </c>
      <c r="CD12">
        <v>0.49720669136551898</v>
      </c>
      <c r="CE12">
        <f t="shared" si="7"/>
        <v>11</v>
      </c>
    </row>
    <row r="13" spans="1:83" x14ac:dyDescent="0.35">
      <c r="A13" t="s">
        <v>3441</v>
      </c>
      <c r="B13" t="s">
        <v>3442</v>
      </c>
      <c r="C13" t="b">
        <v>1</v>
      </c>
      <c r="D13" t="b">
        <v>0</v>
      </c>
      <c r="F13" t="s">
        <v>323</v>
      </c>
      <c r="G13" t="s">
        <v>15</v>
      </c>
      <c r="H13" t="s">
        <v>3443</v>
      </c>
      <c r="I13" t="s">
        <v>3444</v>
      </c>
      <c r="J13">
        <v>747</v>
      </c>
      <c r="K13" t="s">
        <v>3445</v>
      </c>
      <c r="L13" t="s">
        <v>3446</v>
      </c>
      <c r="M13" s="2">
        <v>41444</v>
      </c>
      <c r="N13" s="1">
        <v>0.98263888888888884</v>
      </c>
      <c r="O13" s="2">
        <v>41445</v>
      </c>
      <c r="P13" s="1">
        <v>8.3333333333333332E-3</v>
      </c>
      <c r="Q13" t="s">
        <v>913</v>
      </c>
      <c r="R13" t="s">
        <v>3439</v>
      </c>
      <c r="S13" s="3">
        <v>4008</v>
      </c>
      <c r="T13" s="3">
        <f t="shared" si="6"/>
        <v>3.6029277128591892</v>
      </c>
      <c r="U13" t="s">
        <v>212</v>
      </c>
      <c r="V13" t="s">
        <v>3409</v>
      </c>
      <c r="X13" t="s">
        <v>1</v>
      </c>
      <c r="AE13" t="s">
        <v>3447</v>
      </c>
      <c r="AF13" t="s">
        <v>3448</v>
      </c>
      <c r="AN13" t="s">
        <v>3411</v>
      </c>
      <c r="AP13" t="s">
        <v>334</v>
      </c>
      <c r="BU13" t="s">
        <v>368</v>
      </c>
      <c r="BV13" t="s">
        <v>336</v>
      </c>
      <c r="BW13" t="str">
        <f t="shared" si="0"/>
        <v>p2c3-pm28</v>
      </c>
      <c r="BX13">
        <f t="shared" si="1"/>
        <v>2013</v>
      </c>
      <c r="BY13">
        <f t="shared" si="2"/>
        <v>2013</v>
      </c>
      <c r="BZ13">
        <f t="shared" si="3"/>
        <v>3</v>
      </c>
      <c r="CA13">
        <f t="shared" si="4"/>
        <v>4</v>
      </c>
      <c r="CB13" t="s">
        <v>5893</v>
      </c>
      <c r="CC13" t="str">
        <f t="shared" si="5"/>
        <v>a</v>
      </c>
      <c r="CD13">
        <v>0.53742948505875232</v>
      </c>
      <c r="CE13">
        <f t="shared" si="7"/>
        <v>12</v>
      </c>
    </row>
    <row r="14" spans="1:83" x14ac:dyDescent="0.35">
      <c r="A14" t="s">
        <v>1253</v>
      </c>
      <c r="B14" t="s">
        <v>1254</v>
      </c>
      <c r="C14" t="b">
        <v>1</v>
      </c>
      <c r="D14" t="b">
        <v>0</v>
      </c>
      <c r="F14" t="s">
        <v>323</v>
      </c>
      <c r="G14" t="s">
        <v>15</v>
      </c>
      <c r="H14" t="s">
        <v>1255</v>
      </c>
      <c r="I14" t="s">
        <v>1256</v>
      </c>
      <c r="J14" s="3">
        <v>5433</v>
      </c>
      <c r="K14" t="s">
        <v>1257</v>
      </c>
      <c r="L14" t="s">
        <v>1258</v>
      </c>
      <c r="M14" s="2">
        <v>41470</v>
      </c>
      <c r="N14" s="1">
        <v>0.95000000000000007</v>
      </c>
      <c r="O14" s="2">
        <v>43627</v>
      </c>
      <c r="P14" s="1">
        <v>0.54791666666666672</v>
      </c>
      <c r="Q14" t="s">
        <v>328</v>
      </c>
      <c r="R14" t="s">
        <v>598</v>
      </c>
      <c r="S14" s="3">
        <v>1845</v>
      </c>
      <c r="T14" s="3">
        <f t="shared" si="6"/>
        <v>3.265996370495079</v>
      </c>
      <c r="U14" t="s">
        <v>210</v>
      </c>
      <c r="V14" t="s">
        <v>1250</v>
      </c>
      <c r="X14" t="s">
        <v>1</v>
      </c>
      <c r="AA14" t="s">
        <v>211</v>
      </c>
      <c r="AE14" t="s">
        <v>1259</v>
      </c>
      <c r="AM14" t="s">
        <v>1260</v>
      </c>
      <c r="AN14" t="s">
        <v>591</v>
      </c>
      <c r="AP14" t="s">
        <v>334</v>
      </c>
      <c r="BU14" t="s">
        <v>592</v>
      </c>
      <c r="BV14" t="s">
        <v>336</v>
      </c>
      <c r="BW14" t="str">
        <f t="shared" si="0"/>
        <v>fgyz-n3uk</v>
      </c>
      <c r="BX14">
        <f t="shared" si="1"/>
        <v>2013</v>
      </c>
      <c r="BY14">
        <f t="shared" si="2"/>
        <v>2019</v>
      </c>
      <c r="BZ14">
        <f t="shared" si="3"/>
        <v>4</v>
      </c>
      <c r="CA14">
        <f t="shared" si="4"/>
        <v>5</v>
      </c>
      <c r="CB14" t="s">
        <v>5893</v>
      </c>
      <c r="CC14" t="str">
        <f t="shared" si="5"/>
        <v>a</v>
      </c>
      <c r="CD14">
        <v>0.59243451105186618</v>
      </c>
      <c r="CE14">
        <f t="shared" si="7"/>
        <v>13</v>
      </c>
    </row>
    <row r="15" spans="1:83" x14ac:dyDescent="0.35">
      <c r="A15" t="s">
        <v>1597</v>
      </c>
      <c r="B15" t="s">
        <v>1598</v>
      </c>
      <c r="C15" t="b">
        <v>1</v>
      </c>
      <c r="D15" t="b">
        <v>0</v>
      </c>
      <c r="F15" t="s">
        <v>323</v>
      </c>
      <c r="G15" t="s">
        <v>15</v>
      </c>
      <c r="H15" t="s">
        <v>1599</v>
      </c>
      <c r="I15" t="s">
        <v>1600</v>
      </c>
      <c r="J15">
        <v>518</v>
      </c>
      <c r="K15" t="s">
        <v>1601</v>
      </c>
      <c r="L15" t="s">
        <v>1602</v>
      </c>
      <c r="M15" s="2">
        <v>41449</v>
      </c>
      <c r="N15" s="1">
        <v>0.70972222222222225</v>
      </c>
      <c r="O15" s="2">
        <v>43220</v>
      </c>
      <c r="P15" s="1">
        <v>0.99375000000000002</v>
      </c>
      <c r="Q15" t="s">
        <v>328</v>
      </c>
      <c r="R15" t="s">
        <v>1603</v>
      </c>
      <c r="S15" s="3">
        <v>1880</v>
      </c>
      <c r="T15" s="3">
        <f t="shared" si="6"/>
        <v>3.27415784926368</v>
      </c>
      <c r="U15" t="s">
        <v>97</v>
      </c>
      <c r="V15" t="s">
        <v>1604</v>
      </c>
      <c r="W15" t="s">
        <v>7</v>
      </c>
      <c r="X15" t="s">
        <v>1</v>
      </c>
      <c r="AA15" t="s">
        <v>152</v>
      </c>
      <c r="AE15" t="s">
        <v>1605</v>
      </c>
      <c r="AF15" t="s">
        <v>1606</v>
      </c>
      <c r="AM15" t="s">
        <v>1607</v>
      </c>
      <c r="AN15" t="s">
        <v>1608</v>
      </c>
      <c r="AP15" t="s">
        <v>334</v>
      </c>
      <c r="BU15" t="s">
        <v>335</v>
      </c>
      <c r="BV15" t="s">
        <v>336</v>
      </c>
      <c r="BW15" t="str">
        <f t="shared" si="0"/>
        <v>2dwu-pywu</v>
      </c>
      <c r="BX15">
        <f t="shared" si="1"/>
        <v>2013</v>
      </c>
      <c r="BY15">
        <f t="shared" si="2"/>
        <v>2018</v>
      </c>
      <c r="BZ15">
        <f t="shared" si="3"/>
        <v>5</v>
      </c>
      <c r="CA15">
        <f t="shared" si="4"/>
        <v>6</v>
      </c>
      <c r="CB15" t="s">
        <v>5893</v>
      </c>
      <c r="CC15" t="str">
        <f t="shared" si="5"/>
        <v>a</v>
      </c>
      <c r="CD15">
        <v>0.67124782796532967</v>
      </c>
      <c r="CE15">
        <f t="shared" si="7"/>
        <v>14</v>
      </c>
    </row>
    <row r="16" spans="1:83" x14ac:dyDescent="0.35">
      <c r="A16" t="s">
        <v>3344</v>
      </c>
      <c r="B16" t="s">
        <v>3345</v>
      </c>
      <c r="C16" t="b">
        <v>1</v>
      </c>
      <c r="D16" t="b">
        <v>0</v>
      </c>
      <c r="F16" t="s">
        <v>323</v>
      </c>
      <c r="G16" t="s">
        <v>15</v>
      </c>
      <c r="H16" t="s">
        <v>3346</v>
      </c>
      <c r="I16" t="s">
        <v>3347</v>
      </c>
      <c r="J16" s="3">
        <v>2741</v>
      </c>
      <c r="K16" t="s">
        <v>3348</v>
      </c>
      <c r="L16" t="s">
        <v>3349</v>
      </c>
      <c r="M16" s="2">
        <v>40962</v>
      </c>
      <c r="N16" s="1">
        <v>0.78194444444444444</v>
      </c>
      <c r="O16" s="2">
        <v>40962</v>
      </c>
      <c r="P16" s="1">
        <v>0.79375000000000007</v>
      </c>
      <c r="Q16" t="s">
        <v>995</v>
      </c>
      <c r="R16" t="s">
        <v>3311</v>
      </c>
      <c r="S16" s="3">
        <v>1620</v>
      </c>
      <c r="T16" s="3">
        <f t="shared" si="6"/>
        <v>3.2095150145426308</v>
      </c>
      <c r="U16" t="s">
        <v>193</v>
      </c>
      <c r="V16" t="s">
        <v>3233</v>
      </c>
      <c r="W16" t="s">
        <v>7</v>
      </c>
      <c r="X16" t="s">
        <v>1</v>
      </c>
      <c r="AA16" t="s">
        <v>240</v>
      </c>
      <c r="AE16" t="s">
        <v>3350</v>
      </c>
      <c r="AF16" t="s">
        <v>3314</v>
      </c>
      <c r="AG16" t="s">
        <v>3249</v>
      </c>
      <c r="AH16" t="s">
        <v>3312</v>
      </c>
      <c r="AI16" t="s">
        <v>3235</v>
      </c>
      <c r="AM16" t="s">
        <v>3251</v>
      </c>
      <c r="AN16" t="s">
        <v>3239</v>
      </c>
      <c r="AP16" t="s">
        <v>334</v>
      </c>
      <c r="BU16" t="s">
        <v>368</v>
      </c>
      <c r="BV16" t="s">
        <v>336</v>
      </c>
      <c r="BW16" t="str">
        <f t="shared" si="0"/>
        <v>um6h-4brj</v>
      </c>
      <c r="BX16">
        <f t="shared" si="1"/>
        <v>2012</v>
      </c>
      <c r="BY16">
        <f t="shared" si="2"/>
        <v>2012</v>
      </c>
      <c r="BZ16">
        <f t="shared" si="3"/>
        <v>5</v>
      </c>
      <c r="CA16">
        <f t="shared" si="4"/>
        <v>6</v>
      </c>
      <c r="CB16" t="s">
        <v>5893</v>
      </c>
      <c r="CC16" t="str">
        <f t="shared" si="5"/>
        <v>a</v>
      </c>
      <c r="CD16">
        <v>0.70806293435690559</v>
      </c>
      <c r="CE16">
        <f t="shared" si="7"/>
        <v>15</v>
      </c>
    </row>
    <row r="17" spans="1:83" x14ac:dyDescent="0.35">
      <c r="A17" t="s">
        <v>3950</v>
      </c>
      <c r="B17" t="s">
        <v>3951</v>
      </c>
      <c r="C17" t="b">
        <v>1</v>
      </c>
      <c r="D17" t="b">
        <v>0</v>
      </c>
      <c r="F17" t="s">
        <v>323</v>
      </c>
      <c r="G17" t="s">
        <v>15</v>
      </c>
      <c r="H17" t="s">
        <v>3952</v>
      </c>
      <c r="J17">
        <v>940</v>
      </c>
      <c r="K17" t="s">
        <v>3953</v>
      </c>
      <c r="L17" t="s">
        <v>3954</v>
      </c>
      <c r="M17" s="2">
        <v>41446</v>
      </c>
      <c r="N17" s="1">
        <v>0.69097222222222221</v>
      </c>
      <c r="O17" s="2">
        <v>41446</v>
      </c>
      <c r="P17" s="1">
        <v>0.69166666666666676</v>
      </c>
      <c r="Q17" t="s">
        <v>571</v>
      </c>
      <c r="S17" s="3">
        <v>1581</v>
      </c>
      <c r="T17" s="3">
        <f t="shared" si="6"/>
        <v>3.1989318699322089</v>
      </c>
      <c r="U17" t="s">
        <v>164</v>
      </c>
      <c r="X17" t="s">
        <v>1</v>
      </c>
      <c r="AE17" t="s">
        <v>3955</v>
      </c>
      <c r="AN17" t="s">
        <v>572</v>
      </c>
      <c r="AP17" t="s">
        <v>334</v>
      </c>
      <c r="BV17" t="s">
        <v>336</v>
      </c>
      <c r="BW17" t="str">
        <f t="shared" si="0"/>
        <v>3vxk-ghwr</v>
      </c>
      <c r="BX17">
        <f t="shared" si="1"/>
        <v>2013</v>
      </c>
      <c r="BY17">
        <f t="shared" si="2"/>
        <v>2013</v>
      </c>
      <c r="BZ17">
        <f t="shared" si="3"/>
        <v>3</v>
      </c>
      <c r="CA17">
        <f t="shared" si="4"/>
        <v>1</v>
      </c>
      <c r="CB17" t="s">
        <v>5893</v>
      </c>
      <c r="CC17" t="str">
        <f t="shared" si="5"/>
        <v>a</v>
      </c>
      <c r="CD17">
        <v>0.76683223137048862</v>
      </c>
      <c r="CE17">
        <f t="shared" si="7"/>
        <v>16</v>
      </c>
    </row>
    <row r="18" spans="1:83" x14ac:dyDescent="0.35">
      <c r="A18" t="s">
        <v>3433</v>
      </c>
      <c r="B18" t="s">
        <v>3434</v>
      </c>
      <c r="C18" t="b">
        <v>1</v>
      </c>
      <c r="D18" t="b">
        <v>0</v>
      </c>
      <c r="F18" t="s">
        <v>323</v>
      </c>
      <c r="G18" t="s">
        <v>15</v>
      </c>
      <c r="H18" t="s">
        <v>3435</v>
      </c>
      <c r="I18" t="s">
        <v>3436</v>
      </c>
      <c r="J18">
        <v>506</v>
      </c>
      <c r="K18" t="s">
        <v>3437</v>
      </c>
      <c r="L18" t="s">
        <v>3438</v>
      </c>
      <c r="M18" s="2">
        <v>41445</v>
      </c>
      <c r="N18" s="1">
        <v>0.64583333333333337</v>
      </c>
      <c r="O18" s="2">
        <v>41445</v>
      </c>
      <c r="P18" s="1">
        <v>0.65138888888888891</v>
      </c>
      <c r="Q18" t="s">
        <v>913</v>
      </c>
      <c r="R18" t="s">
        <v>3439</v>
      </c>
      <c r="S18" s="3">
        <v>760218</v>
      </c>
      <c r="T18" s="3">
        <f t="shared" si="6"/>
        <v>5.8809381483611745</v>
      </c>
      <c r="U18" t="s">
        <v>212</v>
      </c>
      <c r="V18" t="s">
        <v>3409</v>
      </c>
      <c r="X18" t="s">
        <v>1</v>
      </c>
      <c r="AE18" t="s">
        <v>3440</v>
      </c>
      <c r="AN18" t="s">
        <v>3411</v>
      </c>
      <c r="AP18" t="s">
        <v>334</v>
      </c>
      <c r="BU18" t="s">
        <v>368</v>
      </c>
      <c r="BV18" t="s">
        <v>336</v>
      </c>
      <c r="BW18" t="str">
        <f t="shared" si="0"/>
        <v>mu24-67ke</v>
      </c>
      <c r="BX18">
        <f t="shared" si="1"/>
        <v>2013</v>
      </c>
      <c r="BY18">
        <f t="shared" si="2"/>
        <v>2013</v>
      </c>
      <c r="BZ18">
        <f t="shared" si="3"/>
        <v>3</v>
      </c>
      <c r="CA18">
        <f t="shared" si="4"/>
        <v>4</v>
      </c>
      <c r="CB18" t="s">
        <v>5893</v>
      </c>
      <c r="CC18" t="str">
        <f t="shared" si="5"/>
        <v>a</v>
      </c>
      <c r="CD18">
        <v>0.76906336892079585</v>
      </c>
      <c r="CE18">
        <f t="shared" si="7"/>
        <v>17</v>
      </c>
    </row>
    <row r="19" spans="1:83" x14ac:dyDescent="0.35">
      <c r="A19" t="s">
        <v>3289</v>
      </c>
      <c r="B19" t="s">
        <v>3290</v>
      </c>
      <c r="C19" t="b">
        <v>1</v>
      </c>
      <c r="D19" t="b">
        <v>0</v>
      </c>
      <c r="F19" t="s">
        <v>323</v>
      </c>
      <c r="G19" t="s">
        <v>15</v>
      </c>
      <c r="H19" t="s">
        <v>3291</v>
      </c>
      <c r="I19" t="s">
        <v>3292</v>
      </c>
      <c r="J19" s="3">
        <v>1202</v>
      </c>
      <c r="K19" t="s">
        <v>3293</v>
      </c>
      <c r="L19" t="s">
        <v>3294</v>
      </c>
      <c r="M19" s="2">
        <v>40962</v>
      </c>
      <c r="N19" s="1">
        <v>0.80763888888888891</v>
      </c>
      <c r="O19" s="2">
        <v>40962</v>
      </c>
      <c r="P19" s="1">
        <v>0.80833333333333324</v>
      </c>
      <c r="Q19" t="s">
        <v>995</v>
      </c>
      <c r="R19" t="s">
        <v>3246</v>
      </c>
      <c r="S19" s="3">
        <v>1520</v>
      </c>
      <c r="T19" s="3">
        <f t="shared" si="6"/>
        <v>3.1818435879447726</v>
      </c>
      <c r="U19" t="s">
        <v>193</v>
      </c>
      <c r="V19" t="s">
        <v>3233</v>
      </c>
      <c r="W19" t="s">
        <v>7</v>
      </c>
      <c r="X19" t="s">
        <v>1</v>
      </c>
      <c r="AA19" t="s">
        <v>240</v>
      </c>
      <c r="AE19" t="s">
        <v>3295</v>
      </c>
      <c r="AF19" t="s">
        <v>3250</v>
      </c>
      <c r="AG19" t="s">
        <v>3249</v>
      </c>
      <c r="AH19" t="s">
        <v>3247</v>
      </c>
      <c r="AM19" t="s">
        <v>3251</v>
      </c>
      <c r="AN19" t="s">
        <v>3239</v>
      </c>
      <c r="AP19" t="s">
        <v>334</v>
      </c>
      <c r="BU19" t="s">
        <v>368</v>
      </c>
      <c r="BV19" t="s">
        <v>336</v>
      </c>
      <c r="BW19" t="str">
        <f t="shared" si="0"/>
        <v>di4y-k8za</v>
      </c>
      <c r="BX19">
        <f t="shared" si="1"/>
        <v>2012</v>
      </c>
      <c r="BY19">
        <f t="shared" si="2"/>
        <v>2012</v>
      </c>
      <c r="BZ19">
        <f t="shared" si="3"/>
        <v>5</v>
      </c>
      <c r="CA19">
        <f t="shared" si="4"/>
        <v>6</v>
      </c>
      <c r="CB19" t="s">
        <v>5893</v>
      </c>
      <c r="CC19" t="str">
        <f t="shared" si="5"/>
        <v>a</v>
      </c>
      <c r="CD19">
        <v>0.77488574176494363</v>
      </c>
      <c r="CE19">
        <f t="shared" si="7"/>
        <v>18</v>
      </c>
    </row>
    <row r="20" spans="1:83" x14ac:dyDescent="0.35">
      <c r="A20" t="s">
        <v>5831</v>
      </c>
      <c r="B20" t="s">
        <v>3798</v>
      </c>
      <c r="C20" t="b">
        <v>1</v>
      </c>
      <c r="D20" t="b">
        <v>0</v>
      </c>
      <c r="F20" t="s">
        <v>323</v>
      </c>
      <c r="G20" t="s">
        <v>15</v>
      </c>
      <c r="H20" t="s">
        <v>5832</v>
      </c>
      <c r="I20" t="s">
        <v>3799</v>
      </c>
      <c r="J20" s="3">
        <v>1078</v>
      </c>
      <c r="K20" t="s">
        <v>5833</v>
      </c>
      <c r="L20" t="s">
        <v>3800</v>
      </c>
      <c r="M20" s="2">
        <v>41445</v>
      </c>
      <c r="N20" s="1">
        <v>0.875</v>
      </c>
      <c r="O20" s="2">
        <v>41445</v>
      </c>
      <c r="P20" s="1">
        <v>0.88263888888888886</v>
      </c>
      <c r="Q20" t="s">
        <v>913</v>
      </c>
      <c r="R20" t="s">
        <v>3801</v>
      </c>
      <c r="S20" s="3">
        <v>4634</v>
      </c>
      <c r="T20" s="3">
        <f t="shared" si="6"/>
        <v>3.6659560294539566</v>
      </c>
      <c r="U20" t="s">
        <v>212</v>
      </c>
      <c r="X20" t="s">
        <v>1</v>
      </c>
      <c r="AE20" t="s">
        <v>5834</v>
      </c>
      <c r="AN20" t="s">
        <v>3411</v>
      </c>
      <c r="AP20" t="s">
        <v>334</v>
      </c>
      <c r="BV20" t="s">
        <v>336</v>
      </c>
      <c r="BW20" t="str">
        <f t="shared" si="0"/>
        <v>xupn-4ych</v>
      </c>
      <c r="BX20">
        <f t="shared" si="1"/>
        <v>2013</v>
      </c>
      <c r="BY20">
        <f t="shared" si="2"/>
        <v>2013</v>
      </c>
      <c r="BZ20">
        <f t="shared" si="3"/>
        <v>3</v>
      </c>
      <c r="CA20">
        <f t="shared" si="4"/>
        <v>3</v>
      </c>
      <c r="CB20" t="s">
        <v>5893</v>
      </c>
      <c r="CC20" t="str">
        <f t="shared" si="5"/>
        <v>a</v>
      </c>
      <c r="CD20">
        <v>0.83217909666814338</v>
      </c>
      <c r="CE20">
        <f t="shared" si="7"/>
        <v>19</v>
      </c>
    </row>
    <row r="21" spans="1:83" x14ac:dyDescent="0.35">
      <c r="A21" t="s">
        <v>3296</v>
      </c>
      <c r="B21" t="s">
        <v>3297</v>
      </c>
      <c r="C21" t="b">
        <v>1</v>
      </c>
      <c r="D21" t="b">
        <v>0</v>
      </c>
      <c r="F21" t="s">
        <v>323</v>
      </c>
      <c r="G21" t="s">
        <v>15</v>
      </c>
      <c r="H21" t="s">
        <v>3298</v>
      </c>
      <c r="I21" t="s">
        <v>3299</v>
      </c>
      <c r="J21" s="3">
        <v>1800</v>
      </c>
      <c r="K21" t="s">
        <v>3300</v>
      </c>
      <c r="L21" t="s">
        <v>3301</v>
      </c>
      <c r="M21" s="2">
        <v>40948</v>
      </c>
      <c r="N21" s="1">
        <v>6.25E-2</v>
      </c>
      <c r="O21" s="2">
        <v>40948</v>
      </c>
      <c r="P21" s="1">
        <v>6.6666666666666666E-2</v>
      </c>
      <c r="Q21" t="s">
        <v>995</v>
      </c>
      <c r="R21" t="s">
        <v>3302</v>
      </c>
      <c r="S21" s="3">
        <v>2106</v>
      </c>
      <c r="T21" s="3">
        <f t="shared" si="6"/>
        <v>3.3234583668494677</v>
      </c>
      <c r="U21" t="s">
        <v>193</v>
      </c>
      <c r="V21" t="s">
        <v>3233</v>
      </c>
      <c r="W21" t="s">
        <v>7</v>
      </c>
      <c r="X21" t="s">
        <v>1</v>
      </c>
      <c r="AA21" t="s">
        <v>240</v>
      </c>
      <c r="AE21" t="s">
        <v>3304</v>
      </c>
      <c r="AF21" t="s">
        <v>3273</v>
      </c>
      <c r="AG21" t="s">
        <v>3305</v>
      </c>
      <c r="AH21" t="s">
        <v>3303</v>
      </c>
      <c r="AI21" t="s">
        <v>3235</v>
      </c>
      <c r="AM21" t="s">
        <v>3274</v>
      </c>
      <c r="AN21" t="s">
        <v>3239</v>
      </c>
      <c r="AP21" t="s">
        <v>334</v>
      </c>
      <c r="BU21" t="s">
        <v>368</v>
      </c>
      <c r="BV21" t="s">
        <v>336</v>
      </c>
      <c r="BW21" t="str">
        <f t="shared" si="0"/>
        <v>e6ip-wkqq</v>
      </c>
      <c r="BX21">
        <f t="shared" si="1"/>
        <v>2012</v>
      </c>
      <c r="BY21">
        <f t="shared" si="2"/>
        <v>2012</v>
      </c>
      <c r="BZ21">
        <f t="shared" si="3"/>
        <v>5</v>
      </c>
      <c r="CA21">
        <f t="shared" si="4"/>
        <v>6</v>
      </c>
      <c r="CB21" t="s">
        <v>5893</v>
      </c>
      <c r="CC21" t="str">
        <f t="shared" si="5"/>
        <v>a</v>
      </c>
      <c r="CD21">
        <v>0.92620483421036759</v>
      </c>
      <c r="CE21">
        <f t="shared" si="7"/>
        <v>20</v>
      </c>
    </row>
    <row r="22" spans="1:83" x14ac:dyDescent="0.35">
      <c r="A22" t="s">
        <v>5195</v>
      </c>
      <c r="B22" t="s">
        <v>5196</v>
      </c>
      <c r="C22" t="b">
        <v>1</v>
      </c>
      <c r="D22" t="b">
        <v>0</v>
      </c>
      <c r="F22" t="s">
        <v>323</v>
      </c>
      <c r="G22" t="s">
        <v>15</v>
      </c>
      <c r="H22" t="s">
        <v>5197</v>
      </c>
      <c r="J22">
        <v>158</v>
      </c>
      <c r="K22" t="s">
        <v>5198</v>
      </c>
      <c r="L22" t="s">
        <v>5199</v>
      </c>
      <c r="M22" s="2">
        <v>42352</v>
      </c>
      <c r="N22" s="1">
        <v>0.61388888888888882</v>
      </c>
      <c r="O22" s="2">
        <v>42352</v>
      </c>
      <c r="P22" s="1">
        <v>0.61458333333333337</v>
      </c>
      <c r="S22" s="3">
        <v>2179</v>
      </c>
      <c r="T22" s="3">
        <f t="shared" si="6"/>
        <v>3.3382572302462554</v>
      </c>
      <c r="U22" t="s">
        <v>4</v>
      </c>
      <c r="X22" t="s">
        <v>1</v>
      </c>
      <c r="AE22" t="s">
        <v>5200</v>
      </c>
      <c r="AN22" t="s">
        <v>3507</v>
      </c>
      <c r="AP22" t="s">
        <v>334</v>
      </c>
      <c r="BV22" t="s">
        <v>336</v>
      </c>
      <c r="BW22" t="str">
        <f t="shared" si="0"/>
        <v>k96r-7t2r</v>
      </c>
      <c r="BX22">
        <f t="shared" si="1"/>
        <v>2015</v>
      </c>
      <c r="BY22">
        <f t="shared" si="2"/>
        <v>2015</v>
      </c>
      <c r="BZ22">
        <f t="shared" si="3"/>
        <v>3</v>
      </c>
      <c r="CA22">
        <f t="shared" si="4"/>
        <v>0</v>
      </c>
      <c r="CB22" t="s">
        <v>5893</v>
      </c>
      <c r="CC22" t="str">
        <f t="shared" si="5"/>
        <v>b</v>
      </c>
      <c r="CD22">
        <v>7.0283696827230346E-2</v>
      </c>
      <c r="CE22">
        <f t="shared" si="7"/>
        <v>1</v>
      </c>
    </row>
    <row r="23" spans="1:83" x14ac:dyDescent="0.35">
      <c r="A23" t="s">
        <v>1154</v>
      </c>
      <c r="B23" t="s">
        <v>1155</v>
      </c>
      <c r="C23" t="b">
        <v>1</v>
      </c>
      <c r="D23" t="b">
        <v>0</v>
      </c>
      <c r="F23" t="s">
        <v>323</v>
      </c>
      <c r="G23" t="s">
        <v>15</v>
      </c>
      <c r="H23" t="s">
        <v>1156</v>
      </c>
      <c r="I23" t="s">
        <v>1157</v>
      </c>
      <c r="J23" s="3">
        <v>33309</v>
      </c>
      <c r="K23" t="s">
        <v>1158</v>
      </c>
      <c r="L23" t="s">
        <v>1159</v>
      </c>
      <c r="M23" s="2">
        <v>42290</v>
      </c>
      <c r="N23" s="1">
        <v>0.89861111111111114</v>
      </c>
      <c r="O23" s="2">
        <v>43634</v>
      </c>
      <c r="P23" s="1">
        <v>2.7777777777777776E-2</v>
      </c>
      <c r="Q23" t="s">
        <v>1130</v>
      </c>
      <c r="R23" t="s">
        <v>1160</v>
      </c>
      <c r="S23" s="3">
        <v>129407</v>
      </c>
      <c r="T23" s="3">
        <f t="shared" si="6"/>
        <v>5.1119577692163674</v>
      </c>
      <c r="U23" t="s">
        <v>64</v>
      </c>
      <c r="V23" t="s">
        <v>1132</v>
      </c>
      <c r="W23" t="s">
        <v>7</v>
      </c>
      <c r="X23" t="s">
        <v>1</v>
      </c>
      <c r="AA23" t="s">
        <v>96</v>
      </c>
      <c r="AE23" t="s">
        <v>1161</v>
      </c>
      <c r="AF23" t="s">
        <v>1162</v>
      </c>
      <c r="AM23" t="s">
        <v>1134</v>
      </c>
      <c r="AN23" t="s">
        <v>1135</v>
      </c>
      <c r="AP23" t="s">
        <v>334</v>
      </c>
      <c r="BU23" t="s">
        <v>1136</v>
      </c>
      <c r="BV23" t="s">
        <v>336</v>
      </c>
      <c r="BW23" t="str">
        <f t="shared" si="0"/>
        <v>m8qx-ubtq</v>
      </c>
      <c r="BX23">
        <f t="shared" si="1"/>
        <v>2015</v>
      </c>
      <c r="BY23">
        <f t="shared" si="2"/>
        <v>2019</v>
      </c>
      <c r="BZ23">
        <f t="shared" si="3"/>
        <v>5</v>
      </c>
      <c r="CA23">
        <f t="shared" si="4"/>
        <v>6</v>
      </c>
      <c r="CB23" t="s">
        <v>5893</v>
      </c>
      <c r="CC23" t="str">
        <f t="shared" si="5"/>
        <v>b</v>
      </c>
      <c r="CD23">
        <v>9.038480318605846E-2</v>
      </c>
      <c r="CE23">
        <f t="shared" si="7"/>
        <v>2</v>
      </c>
    </row>
    <row r="24" spans="1:83" x14ac:dyDescent="0.35">
      <c r="A24" t="s">
        <v>3737</v>
      </c>
      <c r="B24" t="s">
        <v>3538</v>
      </c>
      <c r="C24" t="b">
        <v>1</v>
      </c>
      <c r="D24" t="b">
        <v>0</v>
      </c>
      <c r="F24" t="s">
        <v>323</v>
      </c>
      <c r="G24" t="s">
        <v>15</v>
      </c>
      <c r="H24" t="s">
        <v>3539</v>
      </c>
      <c r="J24">
        <v>550</v>
      </c>
      <c r="K24" t="s">
        <v>3540</v>
      </c>
      <c r="L24" t="s">
        <v>3540</v>
      </c>
      <c r="M24" s="2">
        <v>42339</v>
      </c>
      <c r="N24" s="1">
        <v>0.1986111111111111</v>
      </c>
      <c r="O24" s="2">
        <v>42339</v>
      </c>
      <c r="P24" s="1">
        <v>0.1986111111111111</v>
      </c>
      <c r="Q24" t="s">
        <v>359</v>
      </c>
      <c r="R24" t="s">
        <v>3541</v>
      </c>
      <c r="S24" s="3">
        <v>1596</v>
      </c>
      <c r="T24" s="3">
        <f t="shared" si="6"/>
        <v>3.2030328870147105</v>
      </c>
      <c r="U24" t="s">
        <v>4</v>
      </c>
      <c r="V24" t="s">
        <v>3502</v>
      </c>
      <c r="W24" t="s">
        <v>7</v>
      </c>
      <c r="X24" t="s">
        <v>1</v>
      </c>
      <c r="AA24" t="s">
        <v>116</v>
      </c>
      <c r="AE24" t="s">
        <v>3738</v>
      </c>
      <c r="AF24" t="s">
        <v>3544</v>
      </c>
      <c r="AG24" t="s">
        <v>3543</v>
      </c>
      <c r="AH24" t="s">
        <v>3542</v>
      </c>
      <c r="AM24" t="s">
        <v>3506</v>
      </c>
      <c r="AN24" t="s">
        <v>3507</v>
      </c>
      <c r="AP24" t="s">
        <v>334</v>
      </c>
      <c r="BU24" t="s">
        <v>3508</v>
      </c>
      <c r="BV24" t="s">
        <v>336</v>
      </c>
      <c r="BW24" t="str">
        <f t="shared" si="0"/>
        <v>wxek-dsag</v>
      </c>
      <c r="BX24">
        <f t="shared" si="1"/>
        <v>2015</v>
      </c>
      <c r="BY24">
        <f t="shared" si="2"/>
        <v>2015</v>
      </c>
      <c r="BZ24">
        <f t="shared" si="3"/>
        <v>5</v>
      </c>
      <c r="CA24">
        <f t="shared" si="4"/>
        <v>5</v>
      </c>
      <c r="CB24" t="s">
        <v>5893</v>
      </c>
      <c r="CC24" t="str">
        <f t="shared" si="5"/>
        <v>b</v>
      </c>
      <c r="CD24">
        <v>0.15638503897810463</v>
      </c>
      <c r="CE24">
        <f t="shared" si="7"/>
        <v>3</v>
      </c>
    </row>
    <row r="25" spans="1:83" x14ac:dyDescent="0.35">
      <c r="A25" t="s">
        <v>1984</v>
      </c>
      <c r="B25" t="s">
        <v>1976</v>
      </c>
      <c r="C25" t="b">
        <v>1</v>
      </c>
      <c r="D25" t="b">
        <v>0</v>
      </c>
      <c r="F25" t="s">
        <v>323</v>
      </c>
      <c r="G25" t="s">
        <v>15</v>
      </c>
      <c r="H25" t="s">
        <v>1985</v>
      </c>
      <c r="I25" t="s">
        <v>1977</v>
      </c>
      <c r="J25" s="3">
        <v>1150</v>
      </c>
      <c r="K25" t="s">
        <v>1986</v>
      </c>
      <c r="L25" t="s">
        <v>1978</v>
      </c>
      <c r="M25" s="2">
        <v>42026</v>
      </c>
      <c r="N25" s="1">
        <v>0.82500000000000007</v>
      </c>
      <c r="O25" s="2">
        <v>42026</v>
      </c>
      <c r="P25" s="1">
        <v>0.82986111111111116</v>
      </c>
      <c r="Q25" t="s">
        <v>1130</v>
      </c>
      <c r="R25" t="s">
        <v>1979</v>
      </c>
      <c r="S25" s="3">
        <v>2233</v>
      </c>
      <c r="T25" s="3">
        <f t="shared" si="6"/>
        <v>3.3488887230714379</v>
      </c>
      <c r="U25" t="s">
        <v>130</v>
      </c>
      <c r="V25" t="s">
        <v>1980</v>
      </c>
      <c r="W25" t="s">
        <v>7</v>
      </c>
      <c r="X25" t="s">
        <v>1</v>
      </c>
      <c r="AA25" t="s">
        <v>76</v>
      </c>
      <c r="AE25" t="s">
        <v>1987</v>
      </c>
      <c r="AF25" t="s">
        <v>1981</v>
      </c>
      <c r="AM25" t="s">
        <v>1982</v>
      </c>
      <c r="AN25" t="s">
        <v>1665</v>
      </c>
      <c r="AP25" t="s">
        <v>334</v>
      </c>
      <c r="BU25" t="s">
        <v>1983</v>
      </c>
      <c r="BV25" t="s">
        <v>336</v>
      </c>
      <c r="BW25" t="str">
        <f t="shared" si="0"/>
        <v>y3ds-rkew</v>
      </c>
      <c r="BX25">
        <f t="shared" si="1"/>
        <v>2015</v>
      </c>
      <c r="BY25">
        <f t="shared" si="2"/>
        <v>2015</v>
      </c>
      <c r="BZ25">
        <f t="shared" si="3"/>
        <v>5</v>
      </c>
      <c r="CA25">
        <f t="shared" si="4"/>
        <v>6</v>
      </c>
      <c r="CB25" t="s">
        <v>5893</v>
      </c>
      <c r="CC25" t="str">
        <f t="shared" si="5"/>
        <v>b</v>
      </c>
      <c r="CD25">
        <v>0.17871538145780708</v>
      </c>
      <c r="CE25">
        <f t="shared" si="7"/>
        <v>4</v>
      </c>
    </row>
    <row r="26" spans="1:83" x14ac:dyDescent="0.35">
      <c r="A26" t="s">
        <v>3123</v>
      </c>
      <c r="B26" t="s">
        <v>3124</v>
      </c>
      <c r="C26" t="b">
        <v>1</v>
      </c>
      <c r="D26" t="b">
        <v>0</v>
      </c>
      <c r="F26" t="s">
        <v>323</v>
      </c>
      <c r="G26" t="s">
        <v>15</v>
      </c>
      <c r="H26" t="s">
        <v>3125</v>
      </c>
      <c r="I26" t="s">
        <v>3126</v>
      </c>
      <c r="J26" s="3">
        <v>1255</v>
      </c>
      <c r="K26" t="s">
        <v>3127</v>
      </c>
      <c r="L26" t="s">
        <v>3128</v>
      </c>
      <c r="M26" s="2">
        <v>42282</v>
      </c>
      <c r="N26" s="1">
        <v>0.90277777777777779</v>
      </c>
      <c r="O26" s="2">
        <v>42282</v>
      </c>
      <c r="P26" s="1">
        <v>0.90486111111111101</v>
      </c>
      <c r="Q26" t="s">
        <v>913</v>
      </c>
      <c r="R26" t="s">
        <v>3129</v>
      </c>
      <c r="S26" s="3">
        <v>2026</v>
      </c>
      <c r="T26" s="3">
        <f t="shared" si="6"/>
        <v>3.3066394410242617</v>
      </c>
      <c r="U26" t="s">
        <v>135</v>
      </c>
      <c r="V26" t="s">
        <v>3130</v>
      </c>
      <c r="X26" t="s">
        <v>1</v>
      </c>
      <c r="AA26" t="s">
        <v>234</v>
      </c>
      <c r="AE26" t="s">
        <v>3131</v>
      </c>
      <c r="AF26" t="s">
        <v>3132</v>
      </c>
      <c r="AM26" t="s">
        <v>3133</v>
      </c>
      <c r="AN26" t="s">
        <v>2590</v>
      </c>
      <c r="AP26" t="s">
        <v>334</v>
      </c>
      <c r="BU26" t="s">
        <v>3134</v>
      </c>
      <c r="BV26" t="s">
        <v>336</v>
      </c>
      <c r="BW26" t="str">
        <f t="shared" si="0"/>
        <v>28ar-n972</v>
      </c>
      <c r="BX26">
        <f t="shared" si="1"/>
        <v>2015</v>
      </c>
      <c r="BY26">
        <f t="shared" si="2"/>
        <v>2015</v>
      </c>
      <c r="BZ26">
        <f t="shared" si="3"/>
        <v>4</v>
      </c>
      <c r="CA26">
        <f t="shared" si="4"/>
        <v>5</v>
      </c>
      <c r="CB26" t="s">
        <v>5893</v>
      </c>
      <c r="CC26" t="str">
        <f t="shared" si="5"/>
        <v>b</v>
      </c>
      <c r="CD26">
        <v>0.19608911533693218</v>
      </c>
      <c r="CE26">
        <f t="shared" si="7"/>
        <v>5</v>
      </c>
    </row>
    <row r="27" spans="1:83" x14ac:dyDescent="0.35">
      <c r="A27" t="s">
        <v>4464</v>
      </c>
      <c r="B27" t="s">
        <v>4454</v>
      </c>
      <c r="C27" t="b">
        <v>1</v>
      </c>
      <c r="D27" t="b">
        <v>0</v>
      </c>
      <c r="F27" t="s">
        <v>323</v>
      </c>
      <c r="G27" t="s">
        <v>15</v>
      </c>
      <c r="H27" t="s">
        <v>4465</v>
      </c>
      <c r="I27" t="s">
        <v>4466</v>
      </c>
      <c r="J27">
        <v>894</v>
      </c>
      <c r="K27" t="s">
        <v>4467</v>
      </c>
      <c r="L27" t="s">
        <v>4455</v>
      </c>
      <c r="M27" s="2">
        <v>42312</v>
      </c>
      <c r="N27" s="1">
        <v>0.92291666666666661</v>
      </c>
      <c r="O27" s="2">
        <v>43633</v>
      </c>
      <c r="P27" s="1">
        <v>0.58472222222222225</v>
      </c>
      <c r="Q27" t="s">
        <v>1130</v>
      </c>
      <c r="R27" t="s">
        <v>4468</v>
      </c>
      <c r="S27" s="3">
        <v>3017</v>
      </c>
      <c r="T27" s="3">
        <f t="shared" si="6"/>
        <v>3.4795753101749884</v>
      </c>
      <c r="U27" t="s">
        <v>162</v>
      </c>
      <c r="X27" t="s">
        <v>1</v>
      </c>
      <c r="AA27" t="s">
        <v>94</v>
      </c>
      <c r="AE27" t="s">
        <v>4469</v>
      </c>
      <c r="AN27" t="s">
        <v>2130</v>
      </c>
      <c r="AP27" t="s">
        <v>334</v>
      </c>
      <c r="BV27" t="s">
        <v>336</v>
      </c>
      <c r="BW27" t="str">
        <f t="shared" si="0"/>
        <v>9ncw-tqjn</v>
      </c>
      <c r="BX27">
        <f t="shared" si="1"/>
        <v>2015</v>
      </c>
      <c r="BY27">
        <f t="shared" si="2"/>
        <v>2019</v>
      </c>
      <c r="BZ27">
        <f t="shared" si="3"/>
        <v>4</v>
      </c>
      <c r="CA27">
        <f t="shared" si="4"/>
        <v>4</v>
      </c>
      <c r="CB27" t="s">
        <v>5893</v>
      </c>
      <c r="CC27" t="str">
        <f t="shared" si="5"/>
        <v>b</v>
      </c>
      <c r="CD27">
        <v>0.22375029057407569</v>
      </c>
      <c r="CE27">
        <f t="shared" si="7"/>
        <v>6</v>
      </c>
    </row>
    <row r="28" spans="1:83" x14ac:dyDescent="0.35">
      <c r="A28" t="s">
        <v>5726</v>
      </c>
      <c r="B28" t="s">
        <v>4781</v>
      </c>
      <c r="C28" t="b">
        <v>1</v>
      </c>
      <c r="D28" t="b">
        <v>0</v>
      </c>
      <c r="F28" t="s">
        <v>323</v>
      </c>
      <c r="G28" t="s">
        <v>15</v>
      </c>
      <c r="H28" t="s">
        <v>4848</v>
      </c>
      <c r="J28" s="3">
        <v>2877</v>
      </c>
      <c r="K28" t="s">
        <v>5727</v>
      </c>
      <c r="L28" t="s">
        <v>4782</v>
      </c>
      <c r="M28" s="2">
        <v>41943</v>
      </c>
      <c r="N28" s="1">
        <v>0.78749999999999998</v>
      </c>
      <c r="O28" s="2">
        <v>43633</v>
      </c>
      <c r="P28" s="1">
        <v>0.38541666666666669</v>
      </c>
      <c r="Q28" t="s">
        <v>571</v>
      </c>
      <c r="S28" s="3">
        <v>11628</v>
      </c>
      <c r="T28" s="3">
        <f t="shared" si="6"/>
        <v>4.0655050230983898</v>
      </c>
      <c r="U28" t="s">
        <v>44</v>
      </c>
      <c r="X28" t="s">
        <v>1</v>
      </c>
      <c r="AE28" t="s">
        <v>5728</v>
      </c>
      <c r="AN28" t="s">
        <v>4437</v>
      </c>
      <c r="AP28" t="s">
        <v>334</v>
      </c>
      <c r="BV28" t="s">
        <v>336</v>
      </c>
      <c r="BW28" t="str">
        <f t="shared" si="0"/>
        <v>vgcw-qfjm</v>
      </c>
      <c r="BX28">
        <f t="shared" si="1"/>
        <v>2014</v>
      </c>
      <c r="BY28">
        <f t="shared" si="2"/>
        <v>2019</v>
      </c>
      <c r="BZ28">
        <f t="shared" si="3"/>
        <v>3</v>
      </c>
      <c r="CA28">
        <f t="shared" si="4"/>
        <v>1</v>
      </c>
      <c r="CB28" t="s">
        <v>5893</v>
      </c>
      <c r="CC28" t="str">
        <f t="shared" si="5"/>
        <v>b</v>
      </c>
      <c r="CD28">
        <v>0.34075040019954328</v>
      </c>
      <c r="CE28">
        <f t="shared" si="7"/>
        <v>7</v>
      </c>
    </row>
    <row r="29" spans="1:83" x14ac:dyDescent="0.35">
      <c r="A29" t="s">
        <v>1163</v>
      </c>
      <c r="B29" t="s">
        <v>1164</v>
      </c>
      <c r="C29" t="b">
        <v>1</v>
      </c>
      <c r="D29" t="b">
        <v>0</v>
      </c>
      <c r="F29" t="s">
        <v>323</v>
      </c>
      <c r="G29" t="s">
        <v>15</v>
      </c>
      <c r="H29" t="s">
        <v>1165</v>
      </c>
      <c r="I29" t="s">
        <v>1166</v>
      </c>
      <c r="J29">
        <v>616</v>
      </c>
      <c r="K29" t="s">
        <v>1167</v>
      </c>
      <c r="L29" t="s">
        <v>1168</v>
      </c>
      <c r="M29" s="2">
        <v>42292</v>
      </c>
      <c r="N29" s="1">
        <v>0.69791666666666663</v>
      </c>
      <c r="O29" s="2">
        <v>43517</v>
      </c>
      <c r="P29" s="1">
        <v>0.77083333333333337</v>
      </c>
      <c r="Q29" t="s">
        <v>1130</v>
      </c>
      <c r="R29" t="s">
        <v>1169</v>
      </c>
      <c r="S29" s="3">
        <v>2527</v>
      </c>
      <c r="T29" s="3">
        <f t="shared" si="6"/>
        <v>3.4026052419199146</v>
      </c>
      <c r="U29" t="s">
        <v>64</v>
      </c>
      <c r="V29" t="s">
        <v>1132</v>
      </c>
      <c r="W29" t="s">
        <v>7</v>
      </c>
      <c r="X29" t="s">
        <v>1</v>
      </c>
      <c r="AA29" t="s">
        <v>96</v>
      </c>
      <c r="AE29" t="s">
        <v>1170</v>
      </c>
      <c r="AM29" t="s">
        <v>1171</v>
      </c>
      <c r="AN29" t="s">
        <v>1135</v>
      </c>
      <c r="AP29" t="s">
        <v>334</v>
      </c>
      <c r="BU29" t="s">
        <v>1136</v>
      </c>
      <c r="BV29" t="s">
        <v>336</v>
      </c>
      <c r="BW29" t="str">
        <f t="shared" si="0"/>
        <v>s7ge-wicw</v>
      </c>
      <c r="BX29">
        <f t="shared" si="1"/>
        <v>2015</v>
      </c>
      <c r="BY29">
        <f t="shared" si="2"/>
        <v>2019</v>
      </c>
      <c r="BZ29">
        <f t="shared" si="3"/>
        <v>5</v>
      </c>
      <c r="CA29">
        <f t="shared" si="4"/>
        <v>6</v>
      </c>
      <c r="CB29" t="s">
        <v>5893</v>
      </c>
      <c r="CC29" t="str">
        <f t="shared" si="5"/>
        <v>b</v>
      </c>
      <c r="CD29">
        <v>0.36128046644474265</v>
      </c>
      <c r="CE29">
        <f t="shared" si="7"/>
        <v>8</v>
      </c>
    </row>
    <row r="30" spans="1:83" x14ac:dyDescent="0.35">
      <c r="A30" t="s">
        <v>5796</v>
      </c>
      <c r="B30" t="s">
        <v>5797</v>
      </c>
      <c r="C30" t="b">
        <v>1</v>
      </c>
      <c r="D30" t="b">
        <v>0</v>
      </c>
      <c r="F30" t="s">
        <v>323</v>
      </c>
      <c r="G30" t="s">
        <v>15</v>
      </c>
      <c r="H30" t="s">
        <v>5798</v>
      </c>
      <c r="I30" t="s">
        <v>5799</v>
      </c>
      <c r="J30" s="3">
        <v>1275</v>
      </c>
      <c r="K30" t="s">
        <v>5800</v>
      </c>
      <c r="L30" t="s">
        <v>2126</v>
      </c>
      <c r="M30" s="2">
        <v>42341</v>
      </c>
      <c r="N30" s="1">
        <v>0.80694444444444446</v>
      </c>
      <c r="O30" s="2">
        <v>43633</v>
      </c>
      <c r="P30" s="1">
        <v>0.58333333333333337</v>
      </c>
      <c r="Q30" t="s">
        <v>1130</v>
      </c>
      <c r="R30" t="s">
        <v>5801</v>
      </c>
      <c r="S30" s="3">
        <v>3276</v>
      </c>
      <c r="T30" s="3">
        <f t="shared" si="6"/>
        <v>3.5153438930883807</v>
      </c>
      <c r="U30" t="s">
        <v>162</v>
      </c>
      <c r="X30" t="s">
        <v>1</v>
      </c>
      <c r="AA30" t="s">
        <v>94</v>
      </c>
      <c r="AE30" t="s">
        <v>5802</v>
      </c>
      <c r="AN30" t="s">
        <v>2130</v>
      </c>
      <c r="AP30" t="s">
        <v>334</v>
      </c>
      <c r="BV30" t="s">
        <v>336</v>
      </c>
      <c r="BW30" t="str">
        <f t="shared" si="0"/>
        <v>x574-csgd</v>
      </c>
      <c r="BX30">
        <f t="shared" si="1"/>
        <v>2015</v>
      </c>
      <c r="BY30">
        <f t="shared" si="2"/>
        <v>2019</v>
      </c>
      <c r="BZ30">
        <f t="shared" si="3"/>
        <v>4</v>
      </c>
      <c r="CA30">
        <f t="shared" si="4"/>
        <v>4</v>
      </c>
      <c r="CB30" t="s">
        <v>5893</v>
      </c>
      <c r="CC30" t="str">
        <f t="shared" si="5"/>
        <v>b</v>
      </c>
      <c r="CD30">
        <v>0.38749154339480552</v>
      </c>
      <c r="CE30">
        <f t="shared" si="7"/>
        <v>9</v>
      </c>
    </row>
    <row r="31" spans="1:83" x14ac:dyDescent="0.35">
      <c r="A31" t="s">
        <v>5593</v>
      </c>
      <c r="B31" t="s">
        <v>3828</v>
      </c>
      <c r="C31" t="b">
        <v>1</v>
      </c>
      <c r="D31" t="b">
        <v>0</v>
      </c>
      <c r="F31" t="s">
        <v>323</v>
      </c>
      <c r="G31" t="s">
        <v>15</v>
      </c>
      <c r="H31" t="s">
        <v>5594</v>
      </c>
      <c r="I31" t="s">
        <v>3829</v>
      </c>
      <c r="J31" s="3">
        <v>1558</v>
      </c>
      <c r="K31" t="s">
        <v>5595</v>
      </c>
      <c r="L31" t="s">
        <v>3830</v>
      </c>
      <c r="M31" s="2">
        <v>42318</v>
      </c>
      <c r="N31" s="1">
        <v>0.83611111111111114</v>
      </c>
      <c r="O31" s="2">
        <v>43633</v>
      </c>
      <c r="P31" s="1">
        <v>0.5854166666666667</v>
      </c>
      <c r="Q31" t="s">
        <v>1130</v>
      </c>
      <c r="R31" t="s">
        <v>3831</v>
      </c>
      <c r="S31" s="3">
        <v>1712</v>
      </c>
      <c r="T31" s="3">
        <f t="shared" si="6"/>
        <v>3.2335037603411343</v>
      </c>
      <c r="U31" t="s">
        <v>162</v>
      </c>
      <c r="X31" t="s">
        <v>1</v>
      </c>
      <c r="AA31" t="s">
        <v>94</v>
      </c>
      <c r="AE31" t="s">
        <v>5596</v>
      </c>
      <c r="AN31" t="s">
        <v>2130</v>
      </c>
      <c r="AP31" t="s">
        <v>334</v>
      </c>
      <c r="BV31" t="s">
        <v>336</v>
      </c>
      <c r="BW31" t="str">
        <f t="shared" si="0"/>
        <v>t9je-9qwa</v>
      </c>
      <c r="BX31">
        <f t="shared" si="1"/>
        <v>2015</v>
      </c>
      <c r="BY31">
        <f t="shared" si="2"/>
        <v>2019</v>
      </c>
      <c r="BZ31">
        <f t="shared" si="3"/>
        <v>4</v>
      </c>
      <c r="CA31">
        <f t="shared" si="4"/>
        <v>4</v>
      </c>
      <c r="CB31" t="s">
        <v>5893</v>
      </c>
      <c r="CC31" t="str">
        <f t="shared" si="5"/>
        <v>b</v>
      </c>
      <c r="CD31">
        <v>0.44957403811721108</v>
      </c>
      <c r="CE31">
        <f t="shared" si="7"/>
        <v>10</v>
      </c>
    </row>
    <row r="32" spans="1:83" x14ac:dyDescent="0.35">
      <c r="A32" t="s">
        <v>4609</v>
      </c>
      <c r="B32" t="s">
        <v>4012</v>
      </c>
      <c r="C32" t="b">
        <v>1</v>
      </c>
      <c r="D32" t="b">
        <v>0</v>
      </c>
      <c r="F32" t="s">
        <v>323</v>
      </c>
      <c r="G32" t="s">
        <v>15</v>
      </c>
      <c r="H32" t="s">
        <v>4610</v>
      </c>
      <c r="J32" s="3">
        <v>1112</v>
      </c>
      <c r="K32" t="s">
        <v>4611</v>
      </c>
      <c r="L32" t="s">
        <v>4013</v>
      </c>
      <c r="M32" s="2">
        <v>42080</v>
      </c>
      <c r="N32" s="1">
        <v>0.59930555555555554</v>
      </c>
      <c r="O32" s="2">
        <v>43622</v>
      </c>
      <c r="P32" s="1">
        <v>0.47916666666666669</v>
      </c>
      <c r="Q32" t="s">
        <v>571</v>
      </c>
      <c r="R32" t="s">
        <v>4014</v>
      </c>
      <c r="S32" s="3">
        <v>2340</v>
      </c>
      <c r="T32" s="3">
        <f t="shared" si="6"/>
        <v>3.369215857410143</v>
      </c>
      <c r="U32" t="s">
        <v>44</v>
      </c>
      <c r="X32" t="s">
        <v>1</v>
      </c>
      <c r="AE32" t="s">
        <v>4612</v>
      </c>
      <c r="AN32" t="s">
        <v>4437</v>
      </c>
      <c r="AP32" t="s">
        <v>334</v>
      </c>
      <c r="BV32" t="s">
        <v>336</v>
      </c>
      <c r="BW32" t="str">
        <f t="shared" si="0"/>
        <v>brpd-b6zd</v>
      </c>
      <c r="BX32">
        <f t="shared" si="1"/>
        <v>2015</v>
      </c>
      <c r="BY32">
        <f t="shared" si="2"/>
        <v>2019</v>
      </c>
      <c r="BZ32">
        <f t="shared" si="3"/>
        <v>3</v>
      </c>
      <c r="CA32">
        <f t="shared" si="4"/>
        <v>2</v>
      </c>
      <c r="CB32" t="s">
        <v>5893</v>
      </c>
      <c r="CC32" t="str">
        <f t="shared" si="5"/>
        <v>b</v>
      </c>
      <c r="CD32">
        <v>0.46741357477316026</v>
      </c>
      <c r="CE32">
        <f t="shared" si="7"/>
        <v>11</v>
      </c>
    </row>
    <row r="33" spans="1:83" x14ac:dyDescent="0.35">
      <c r="A33" t="s">
        <v>3384</v>
      </c>
      <c r="B33" t="s">
        <v>3385</v>
      </c>
      <c r="C33" t="b">
        <v>1</v>
      </c>
      <c r="D33" t="b">
        <v>0</v>
      </c>
      <c r="F33" t="s">
        <v>323</v>
      </c>
      <c r="G33" t="s">
        <v>15</v>
      </c>
      <c r="H33" t="s">
        <v>3386</v>
      </c>
      <c r="I33" t="s">
        <v>3387</v>
      </c>
      <c r="J33">
        <v>704</v>
      </c>
      <c r="K33" t="s">
        <v>3388</v>
      </c>
      <c r="L33" t="s">
        <v>3389</v>
      </c>
      <c r="M33" s="2">
        <v>42332</v>
      </c>
      <c r="N33" s="1">
        <v>0.95138888888888884</v>
      </c>
      <c r="O33" s="2">
        <v>42332</v>
      </c>
      <c r="P33" s="1">
        <v>0.95277777777777783</v>
      </c>
      <c r="Q33" t="s">
        <v>913</v>
      </c>
      <c r="R33" t="s">
        <v>3390</v>
      </c>
      <c r="S33" s="3">
        <v>3222</v>
      </c>
      <c r="T33" s="3">
        <f t="shared" si="6"/>
        <v>3.5081255360831993</v>
      </c>
      <c r="U33" t="s">
        <v>93</v>
      </c>
      <c r="V33" t="s">
        <v>3391</v>
      </c>
      <c r="W33" t="s">
        <v>7</v>
      </c>
      <c r="X33" t="s">
        <v>1</v>
      </c>
      <c r="AA33" t="s">
        <v>176</v>
      </c>
      <c r="AE33" t="s">
        <v>3392</v>
      </c>
      <c r="AF33" t="s">
        <v>3394</v>
      </c>
      <c r="AG33" t="s">
        <v>3393</v>
      </c>
      <c r="AM33" t="s">
        <v>2300</v>
      </c>
      <c r="AN33" t="s">
        <v>2301</v>
      </c>
      <c r="AP33" t="s">
        <v>334</v>
      </c>
      <c r="BU33" t="s">
        <v>915</v>
      </c>
      <c r="BV33" t="s">
        <v>336</v>
      </c>
      <c r="BW33" t="str">
        <f t="shared" si="0"/>
        <v>i89p-imif</v>
      </c>
      <c r="BX33">
        <f t="shared" si="1"/>
        <v>2015</v>
      </c>
      <c r="BY33">
        <f t="shared" si="2"/>
        <v>2015</v>
      </c>
      <c r="BZ33">
        <f t="shared" si="3"/>
        <v>5</v>
      </c>
      <c r="CA33">
        <f t="shared" si="4"/>
        <v>6</v>
      </c>
      <c r="CB33" t="s">
        <v>5893</v>
      </c>
      <c r="CC33" t="str">
        <f t="shared" si="5"/>
        <v>b</v>
      </c>
      <c r="CD33">
        <v>0.48146975166302008</v>
      </c>
      <c r="CE33">
        <f t="shared" si="7"/>
        <v>12</v>
      </c>
    </row>
    <row r="34" spans="1:83" x14ac:dyDescent="0.35">
      <c r="A34" t="s">
        <v>3135</v>
      </c>
      <c r="B34" t="s">
        <v>3136</v>
      </c>
      <c r="C34" t="b">
        <v>1</v>
      </c>
      <c r="D34" t="b">
        <v>0</v>
      </c>
      <c r="F34" t="s">
        <v>323</v>
      </c>
      <c r="G34" t="s">
        <v>15</v>
      </c>
      <c r="H34" t="s">
        <v>3137</v>
      </c>
      <c r="I34" t="s">
        <v>3126</v>
      </c>
      <c r="J34">
        <v>820</v>
      </c>
      <c r="K34" t="s">
        <v>3138</v>
      </c>
      <c r="L34" t="s">
        <v>3139</v>
      </c>
      <c r="M34" s="2">
        <v>42359</v>
      </c>
      <c r="N34" s="1">
        <v>0.96736111111111101</v>
      </c>
      <c r="O34" s="2">
        <v>42359</v>
      </c>
      <c r="P34" s="1">
        <v>0.97152777777777777</v>
      </c>
      <c r="Q34" t="s">
        <v>913</v>
      </c>
      <c r="R34" t="s">
        <v>3140</v>
      </c>
      <c r="S34" s="3">
        <v>2208</v>
      </c>
      <c r="T34" s="3">
        <f t="shared" si="6"/>
        <v>3.3439990690571615</v>
      </c>
      <c r="U34" t="s">
        <v>135</v>
      </c>
      <c r="V34" t="s">
        <v>3130</v>
      </c>
      <c r="W34" t="s">
        <v>7</v>
      </c>
      <c r="X34" t="s">
        <v>1</v>
      </c>
      <c r="AA34" t="s">
        <v>234</v>
      </c>
      <c r="AE34" t="s">
        <v>3141</v>
      </c>
      <c r="AF34" t="s">
        <v>3132</v>
      </c>
      <c r="AM34" t="s">
        <v>3133</v>
      </c>
      <c r="AN34" t="s">
        <v>2590</v>
      </c>
      <c r="AP34" t="s">
        <v>334</v>
      </c>
      <c r="BU34" t="s">
        <v>3134</v>
      </c>
      <c r="BV34" t="s">
        <v>336</v>
      </c>
      <c r="BW34" t="str">
        <f t="shared" si="0"/>
        <v>i3e8-j9am</v>
      </c>
      <c r="BX34">
        <f t="shared" si="1"/>
        <v>2015</v>
      </c>
      <c r="BY34">
        <f t="shared" si="2"/>
        <v>2015</v>
      </c>
      <c r="BZ34">
        <f t="shared" si="3"/>
        <v>5</v>
      </c>
      <c r="CA34">
        <f t="shared" si="4"/>
        <v>6</v>
      </c>
      <c r="CB34" t="s">
        <v>5893</v>
      </c>
      <c r="CC34" t="str">
        <f t="shared" si="5"/>
        <v>b</v>
      </c>
      <c r="CD34">
        <v>0.49581199063951398</v>
      </c>
      <c r="CE34">
        <f t="shared" si="7"/>
        <v>13</v>
      </c>
    </row>
    <row r="35" spans="1:83" x14ac:dyDescent="0.35">
      <c r="A35" t="s">
        <v>3336</v>
      </c>
      <c r="B35" t="s">
        <v>3230</v>
      </c>
      <c r="C35" t="b">
        <v>1</v>
      </c>
      <c r="D35" t="b">
        <v>0</v>
      </c>
      <c r="F35" t="s">
        <v>323</v>
      </c>
      <c r="G35" t="s">
        <v>15</v>
      </c>
      <c r="H35" t="s">
        <v>3337</v>
      </c>
      <c r="I35" t="s">
        <v>3231</v>
      </c>
      <c r="J35" s="3">
        <v>1448</v>
      </c>
      <c r="K35" t="s">
        <v>3338</v>
      </c>
      <c r="L35" t="s">
        <v>3232</v>
      </c>
      <c r="M35" s="2">
        <v>41820</v>
      </c>
      <c r="N35" s="1">
        <v>0.73125000000000007</v>
      </c>
      <c r="O35" s="2">
        <v>43276</v>
      </c>
      <c r="P35" s="1">
        <v>0.73055555555555562</v>
      </c>
      <c r="Q35" t="s">
        <v>995</v>
      </c>
      <c r="R35" t="s">
        <v>3252</v>
      </c>
      <c r="S35" s="3">
        <v>5870</v>
      </c>
      <c r="T35" s="3">
        <f t="shared" si="6"/>
        <v>3.7686381012476144</v>
      </c>
      <c r="U35" t="s">
        <v>193</v>
      </c>
      <c r="V35" t="s">
        <v>3233</v>
      </c>
      <c r="W35" t="s">
        <v>7</v>
      </c>
      <c r="X35" t="s">
        <v>1</v>
      </c>
      <c r="AA35" t="s">
        <v>239</v>
      </c>
      <c r="AE35" t="s">
        <v>3339</v>
      </c>
      <c r="AF35" t="s">
        <v>3237</v>
      </c>
      <c r="AG35" t="s">
        <v>3236</v>
      </c>
      <c r="AH35" t="s">
        <v>3234</v>
      </c>
      <c r="AI35" t="s">
        <v>3235</v>
      </c>
      <c r="AM35" t="s">
        <v>3238</v>
      </c>
      <c r="AN35" t="s">
        <v>3239</v>
      </c>
      <c r="AP35" t="s">
        <v>334</v>
      </c>
      <c r="BU35" t="s">
        <v>368</v>
      </c>
      <c r="BV35" t="s">
        <v>336</v>
      </c>
      <c r="BW35" t="str">
        <f t="shared" si="0"/>
        <v>tecv-qzfm</v>
      </c>
      <c r="BX35">
        <f t="shared" si="1"/>
        <v>2014</v>
      </c>
      <c r="BY35">
        <f t="shared" si="2"/>
        <v>2018</v>
      </c>
      <c r="BZ35">
        <f t="shared" si="3"/>
        <v>5</v>
      </c>
      <c r="CA35">
        <f t="shared" si="4"/>
        <v>6</v>
      </c>
      <c r="CB35" t="s">
        <v>5893</v>
      </c>
      <c r="CC35" t="str">
        <f t="shared" si="5"/>
        <v>b</v>
      </c>
      <c r="CD35">
        <v>0.55333054610026167</v>
      </c>
      <c r="CE35">
        <f t="shared" si="7"/>
        <v>14</v>
      </c>
    </row>
    <row r="36" spans="1:83" x14ac:dyDescent="0.35">
      <c r="A36" t="s">
        <v>3395</v>
      </c>
      <c r="B36" t="s">
        <v>3396</v>
      </c>
      <c r="C36" t="b">
        <v>1</v>
      </c>
      <c r="D36" t="b">
        <v>0</v>
      </c>
      <c r="F36" t="s">
        <v>323</v>
      </c>
      <c r="G36" t="s">
        <v>15</v>
      </c>
      <c r="H36" t="s">
        <v>3397</v>
      </c>
      <c r="I36" t="s">
        <v>3398</v>
      </c>
      <c r="J36">
        <v>381</v>
      </c>
      <c r="K36" t="s">
        <v>3399</v>
      </c>
      <c r="L36" t="s">
        <v>3400</v>
      </c>
      <c r="M36" s="2">
        <v>42332</v>
      </c>
      <c r="N36" s="1">
        <v>0.94166666666666676</v>
      </c>
      <c r="O36" s="2">
        <v>42332</v>
      </c>
      <c r="P36" s="1">
        <v>0.94305555555555554</v>
      </c>
      <c r="Q36" t="s">
        <v>913</v>
      </c>
      <c r="R36" t="s">
        <v>3401</v>
      </c>
      <c r="S36" s="3">
        <v>2202</v>
      </c>
      <c r="T36" s="3">
        <f t="shared" si="6"/>
        <v>3.3428173146357332</v>
      </c>
      <c r="U36" t="s">
        <v>93</v>
      </c>
      <c r="V36" t="s">
        <v>3391</v>
      </c>
      <c r="W36" t="s">
        <v>7</v>
      </c>
      <c r="X36" t="s">
        <v>1</v>
      </c>
      <c r="AA36" t="s">
        <v>174</v>
      </c>
      <c r="AE36" t="s">
        <v>3402</v>
      </c>
      <c r="AF36" t="s">
        <v>3394</v>
      </c>
      <c r="AG36" t="s">
        <v>3393</v>
      </c>
      <c r="AM36" t="s">
        <v>2300</v>
      </c>
      <c r="AN36" t="s">
        <v>2301</v>
      </c>
      <c r="AP36" t="s">
        <v>334</v>
      </c>
      <c r="BU36" t="s">
        <v>915</v>
      </c>
      <c r="BV36" t="s">
        <v>336</v>
      </c>
      <c r="BW36" t="str">
        <f t="shared" si="0"/>
        <v>mgne-w2kv</v>
      </c>
      <c r="BX36">
        <f t="shared" si="1"/>
        <v>2015</v>
      </c>
      <c r="BY36">
        <f t="shared" si="2"/>
        <v>2015</v>
      </c>
      <c r="BZ36">
        <f t="shared" si="3"/>
        <v>5</v>
      </c>
      <c r="CA36">
        <f t="shared" si="4"/>
        <v>6</v>
      </c>
      <c r="CB36" t="s">
        <v>5893</v>
      </c>
      <c r="CC36" t="str">
        <f t="shared" si="5"/>
        <v>b</v>
      </c>
      <c r="CD36">
        <v>0.58844814267351297</v>
      </c>
      <c r="CE36">
        <f t="shared" si="7"/>
        <v>15</v>
      </c>
    </row>
    <row r="37" spans="1:83" x14ac:dyDescent="0.35">
      <c r="A37" t="s">
        <v>2165</v>
      </c>
      <c r="B37" t="s">
        <v>2137</v>
      </c>
      <c r="C37" t="b">
        <v>1</v>
      </c>
      <c r="D37" t="b">
        <v>0</v>
      </c>
      <c r="F37" t="s">
        <v>323</v>
      </c>
      <c r="G37" t="s">
        <v>15</v>
      </c>
      <c r="H37" t="s">
        <v>2166</v>
      </c>
      <c r="I37" t="s">
        <v>2138</v>
      </c>
      <c r="J37">
        <v>885</v>
      </c>
      <c r="K37" t="s">
        <v>2167</v>
      </c>
      <c r="L37" t="s">
        <v>2139</v>
      </c>
      <c r="M37" s="2">
        <v>41752</v>
      </c>
      <c r="N37" s="1">
        <v>0.95208333333333339</v>
      </c>
      <c r="O37" s="2">
        <v>41754</v>
      </c>
      <c r="P37" s="1">
        <v>0.70277777777777783</v>
      </c>
      <c r="Q37" t="s">
        <v>328</v>
      </c>
      <c r="R37" t="s">
        <v>2168</v>
      </c>
      <c r="S37" s="3">
        <v>1638</v>
      </c>
      <c r="T37" s="3">
        <f t="shared" si="6"/>
        <v>3.2143138974243999</v>
      </c>
      <c r="U37" t="s">
        <v>147</v>
      </c>
      <c r="V37" t="s">
        <v>2134</v>
      </c>
      <c r="W37" t="s">
        <v>7</v>
      </c>
      <c r="X37" t="s">
        <v>1</v>
      </c>
      <c r="AA37" t="s">
        <v>100</v>
      </c>
      <c r="AE37" t="s">
        <v>2169</v>
      </c>
      <c r="AM37" t="s">
        <v>2135</v>
      </c>
      <c r="AN37" t="s">
        <v>2136</v>
      </c>
      <c r="AP37" t="s">
        <v>334</v>
      </c>
      <c r="BU37" t="s">
        <v>335</v>
      </c>
      <c r="BV37" t="s">
        <v>336</v>
      </c>
      <c r="BW37" t="str">
        <f t="shared" si="0"/>
        <v>h7j9-vgr3</v>
      </c>
      <c r="BX37">
        <f t="shared" si="1"/>
        <v>2014</v>
      </c>
      <c r="BY37">
        <f t="shared" si="2"/>
        <v>2014</v>
      </c>
      <c r="BZ37">
        <f t="shared" si="3"/>
        <v>5</v>
      </c>
      <c r="CA37">
        <f t="shared" si="4"/>
        <v>6</v>
      </c>
      <c r="CB37" t="s">
        <v>5893</v>
      </c>
      <c r="CC37" t="str">
        <f t="shared" si="5"/>
        <v>b</v>
      </c>
      <c r="CD37">
        <v>0.65410682827214439</v>
      </c>
      <c r="CE37">
        <f t="shared" si="7"/>
        <v>16</v>
      </c>
    </row>
    <row r="38" spans="1:83" x14ac:dyDescent="0.35">
      <c r="A38" t="s">
        <v>1124</v>
      </c>
      <c r="B38" t="s">
        <v>1125</v>
      </c>
      <c r="C38" t="b">
        <v>1</v>
      </c>
      <c r="D38" t="b">
        <v>0</v>
      </c>
      <c r="F38" t="s">
        <v>323</v>
      </c>
      <c r="G38" t="s">
        <v>15</v>
      </c>
      <c r="H38" t="s">
        <v>1126</v>
      </c>
      <c r="I38" t="s">
        <v>1127</v>
      </c>
      <c r="J38">
        <v>948</v>
      </c>
      <c r="K38" t="s">
        <v>1128</v>
      </c>
      <c r="L38" t="s">
        <v>1129</v>
      </c>
      <c r="M38" s="2">
        <v>42290</v>
      </c>
      <c r="N38" s="1">
        <v>0.8618055555555556</v>
      </c>
      <c r="O38" s="2">
        <v>43634</v>
      </c>
      <c r="P38" s="1">
        <v>2.7083333333333334E-2</v>
      </c>
      <c r="Q38" t="s">
        <v>1130</v>
      </c>
      <c r="R38" t="s">
        <v>1131</v>
      </c>
      <c r="S38" s="3">
        <v>3080</v>
      </c>
      <c r="T38" s="3">
        <f t="shared" si="6"/>
        <v>3.4885507165004443</v>
      </c>
      <c r="U38" t="s">
        <v>64</v>
      </c>
      <c r="V38" t="s">
        <v>1132</v>
      </c>
      <c r="W38" t="s">
        <v>7</v>
      </c>
      <c r="X38" t="s">
        <v>1</v>
      </c>
      <c r="AA38" t="s">
        <v>235</v>
      </c>
      <c r="AE38" t="s">
        <v>1133</v>
      </c>
      <c r="AM38" t="s">
        <v>1134</v>
      </c>
      <c r="AN38" t="s">
        <v>1135</v>
      </c>
      <c r="AP38" t="s">
        <v>334</v>
      </c>
      <c r="BU38" t="s">
        <v>1136</v>
      </c>
      <c r="BV38" t="s">
        <v>336</v>
      </c>
      <c r="BW38" t="str">
        <f t="shared" si="0"/>
        <v>4xk5-x9j6</v>
      </c>
      <c r="BX38">
        <f t="shared" si="1"/>
        <v>2015</v>
      </c>
      <c r="BY38">
        <f t="shared" si="2"/>
        <v>2019</v>
      </c>
      <c r="BZ38">
        <f t="shared" si="3"/>
        <v>5</v>
      </c>
      <c r="CA38">
        <f t="shared" si="4"/>
        <v>6</v>
      </c>
      <c r="CB38" t="s">
        <v>5893</v>
      </c>
      <c r="CC38" t="str">
        <f t="shared" si="5"/>
        <v>b</v>
      </c>
      <c r="CD38">
        <v>0.72991852018912728</v>
      </c>
      <c r="CE38">
        <f t="shared" si="7"/>
        <v>17</v>
      </c>
    </row>
    <row r="39" spans="1:83" x14ac:dyDescent="0.35">
      <c r="A39" t="s">
        <v>5015</v>
      </c>
      <c r="B39" t="s">
        <v>5016</v>
      </c>
      <c r="C39" t="b">
        <v>1</v>
      </c>
      <c r="D39" t="b">
        <v>0</v>
      </c>
      <c r="F39" t="s">
        <v>323</v>
      </c>
      <c r="G39" t="s">
        <v>15</v>
      </c>
      <c r="H39" t="s">
        <v>5017</v>
      </c>
      <c r="J39">
        <v>502</v>
      </c>
      <c r="K39" t="s">
        <v>5018</v>
      </c>
      <c r="L39" t="s">
        <v>5019</v>
      </c>
      <c r="M39" s="2">
        <v>42077</v>
      </c>
      <c r="N39" s="1">
        <v>0.18124999999999999</v>
      </c>
      <c r="O39" s="2">
        <v>42077</v>
      </c>
      <c r="P39" s="1">
        <v>0.18194444444444444</v>
      </c>
      <c r="S39" s="3">
        <v>1597</v>
      </c>
      <c r="T39" s="3">
        <f t="shared" si="6"/>
        <v>3.203304916138483</v>
      </c>
      <c r="U39" t="s">
        <v>130</v>
      </c>
      <c r="X39" t="s">
        <v>1</v>
      </c>
      <c r="AE39" t="s">
        <v>5020</v>
      </c>
      <c r="AN39" t="s">
        <v>1665</v>
      </c>
      <c r="AP39" t="s">
        <v>334</v>
      </c>
      <c r="BV39" t="s">
        <v>336</v>
      </c>
      <c r="BW39" t="str">
        <f t="shared" si="0"/>
        <v>hw7n-fcif</v>
      </c>
      <c r="BX39">
        <f t="shared" si="1"/>
        <v>2015</v>
      </c>
      <c r="BY39">
        <f t="shared" si="2"/>
        <v>2015</v>
      </c>
      <c r="BZ39">
        <f t="shared" si="3"/>
        <v>3</v>
      </c>
      <c r="CA39">
        <f t="shared" si="4"/>
        <v>0</v>
      </c>
      <c r="CB39" t="s">
        <v>5893</v>
      </c>
      <c r="CC39" t="str">
        <f t="shared" si="5"/>
        <v>b</v>
      </c>
      <c r="CD39">
        <v>0.72997136071927426</v>
      </c>
      <c r="CE39">
        <f t="shared" si="7"/>
        <v>18</v>
      </c>
    </row>
    <row r="40" spans="1:83" x14ac:dyDescent="0.35">
      <c r="A40" t="s">
        <v>2121</v>
      </c>
      <c r="B40" t="s">
        <v>2122</v>
      </c>
      <c r="C40" t="b">
        <v>1</v>
      </c>
      <c r="D40" t="b">
        <v>0</v>
      </c>
      <c r="F40" t="s">
        <v>323</v>
      </c>
      <c r="G40" t="s">
        <v>15</v>
      </c>
      <c r="H40" t="s">
        <v>2123</v>
      </c>
      <c r="I40" t="s">
        <v>2124</v>
      </c>
      <c r="J40">
        <v>482</v>
      </c>
      <c r="K40" t="s">
        <v>2125</v>
      </c>
      <c r="L40" t="s">
        <v>2126</v>
      </c>
      <c r="M40" s="2">
        <v>42307</v>
      </c>
      <c r="N40" s="1">
        <v>0.86041666666666661</v>
      </c>
      <c r="O40" s="2">
        <v>43633</v>
      </c>
      <c r="P40" s="1">
        <v>0.58333333333333337</v>
      </c>
      <c r="Q40" t="s">
        <v>1130</v>
      </c>
      <c r="R40" t="s">
        <v>2127</v>
      </c>
      <c r="S40" s="3">
        <v>4725</v>
      </c>
      <c r="T40" s="3">
        <f t="shared" si="6"/>
        <v>3.6744018128452818</v>
      </c>
      <c r="U40" t="s">
        <v>162</v>
      </c>
      <c r="V40" t="s">
        <v>2128</v>
      </c>
      <c r="X40" t="s">
        <v>1</v>
      </c>
      <c r="AA40" t="s">
        <v>92</v>
      </c>
      <c r="AE40" t="s">
        <v>2129</v>
      </c>
      <c r="AN40" t="s">
        <v>2130</v>
      </c>
      <c r="AP40" t="s">
        <v>334</v>
      </c>
      <c r="BU40" t="s">
        <v>2131</v>
      </c>
      <c r="BV40" t="s">
        <v>336</v>
      </c>
      <c r="BW40" t="str">
        <f t="shared" si="0"/>
        <v>gs3k-hp7i</v>
      </c>
      <c r="BX40">
        <f t="shared" si="1"/>
        <v>2015</v>
      </c>
      <c r="BY40">
        <f t="shared" si="2"/>
        <v>2019</v>
      </c>
      <c r="BZ40">
        <f t="shared" si="3"/>
        <v>4</v>
      </c>
      <c r="CA40">
        <f t="shared" si="4"/>
        <v>5</v>
      </c>
      <c r="CB40" t="s">
        <v>5893</v>
      </c>
      <c r="CC40" t="str">
        <f t="shared" si="5"/>
        <v>b</v>
      </c>
      <c r="CD40">
        <v>0.74191155515635754</v>
      </c>
      <c r="CE40">
        <f t="shared" si="7"/>
        <v>19</v>
      </c>
    </row>
    <row r="41" spans="1:83" x14ac:dyDescent="0.35">
      <c r="A41" t="s">
        <v>2289</v>
      </c>
      <c r="B41" t="s">
        <v>2290</v>
      </c>
      <c r="C41" t="b">
        <v>1</v>
      </c>
      <c r="D41" t="b">
        <v>0</v>
      </c>
      <c r="F41" t="s">
        <v>323</v>
      </c>
      <c r="G41" t="s">
        <v>15</v>
      </c>
      <c r="H41" t="s">
        <v>2291</v>
      </c>
      <c r="I41" t="s">
        <v>2292</v>
      </c>
      <c r="J41">
        <v>351</v>
      </c>
      <c r="K41" t="s">
        <v>2293</v>
      </c>
      <c r="L41" t="s">
        <v>2294</v>
      </c>
      <c r="M41" s="2">
        <v>42332</v>
      </c>
      <c r="N41" s="1">
        <v>9.7222222222222224E-3</v>
      </c>
      <c r="O41" s="2">
        <v>42332</v>
      </c>
      <c r="P41" s="1">
        <v>1.0416666666666666E-2</v>
      </c>
      <c r="Q41" t="s">
        <v>913</v>
      </c>
      <c r="R41" t="s">
        <v>2295</v>
      </c>
      <c r="S41" s="3">
        <v>2133</v>
      </c>
      <c r="T41" s="3">
        <f t="shared" si="6"/>
        <v>3.3289908554494287</v>
      </c>
      <c r="U41" t="s">
        <v>93</v>
      </c>
      <c r="V41" t="s">
        <v>2296</v>
      </c>
      <c r="W41" t="s">
        <v>7</v>
      </c>
      <c r="X41" t="s">
        <v>1</v>
      </c>
      <c r="AA41" t="s">
        <v>176</v>
      </c>
      <c r="AE41" t="s">
        <v>2297</v>
      </c>
      <c r="AF41" t="s">
        <v>2299</v>
      </c>
      <c r="AG41" t="s">
        <v>2298</v>
      </c>
      <c r="AM41" t="s">
        <v>2300</v>
      </c>
      <c r="AN41" t="s">
        <v>2301</v>
      </c>
      <c r="AP41" t="s">
        <v>334</v>
      </c>
      <c r="BU41" t="s">
        <v>915</v>
      </c>
      <c r="BV41" t="s">
        <v>336</v>
      </c>
      <c r="BW41" t="str">
        <f t="shared" si="0"/>
        <v>3nrj-de9w</v>
      </c>
      <c r="BX41">
        <f t="shared" si="1"/>
        <v>2015</v>
      </c>
      <c r="BY41">
        <f t="shared" si="2"/>
        <v>2015</v>
      </c>
      <c r="BZ41">
        <f t="shared" si="3"/>
        <v>5</v>
      </c>
      <c r="CA41">
        <f t="shared" si="4"/>
        <v>6</v>
      </c>
      <c r="CB41" t="s">
        <v>5893</v>
      </c>
      <c r="CC41" t="str">
        <f t="shared" si="5"/>
        <v>b</v>
      </c>
      <c r="CD41">
        <v>0.84500060046906655</v>
      </c>
      <c r="CE41">
        <f t="shared" si="7"/>
        <v>20</v>
      </c>
    </row>
    <row r="42" spans="1:83" x14ac:dyDescent="0.35">
      <c r="A42" t="s">
        <v>4432</v>
      </c>
      <c r="B42" t="s">
        <v>4433</v>
      </c>
      <c r="C42" t="b">
        <v>1</v>
      </c>
      <c r="D42" t="b">
        <v>0</v>
      </c>
      <c r="F42" t="s">
        <v>323</v>
      </c>
      <c r="G42" t="s">
        <v>15</v>
      </c>
      <c r="H42" t="s">
        <v>4434</v>
      </c>
      <c r="J42">
        <v>790</v>
      </c>
      <c r="K42" t="s">
        <v>4435</v>
      </c>
      <c r="L42" t="s">
        <v>4013</v>
      </c>
      <c r="M42" s="2">
        <v>42080</v>
      </c>
      <c r="N42" s="1">
        <v>0.6069444444444444</v>
      </c>
      <c r="O42" s="2">
        <v>43622</v>
      </c>
      <c r="P42" s="1">
        <v>0.47916666666666669</v>
      </c>
      <c r="Q42" t="s">
        <v>571</v>
      </c>
      <c r="R42" t="s">
        <v>4014</v>
      </c>
      <c r="S42" s="3">
        <v>1953</v>
      </c>
      <c r="T42" s="3">
        <f t="shared" si="6"/>
        <v>3.2907022432878543</v>
      </c>
      <c r="U42" t="s">
        <v>44</v>
      </c>
      <c r="X42" t="s">
        <v>1</v>
      </c>
      <c r="AE42" t="s">
        <v>4436</v>
      </c>
      <c r="AN42" t="s">
        <v>4437</v>
      </c>
      <c r="AP42" t="s">
        <v>334</v>
      </c>
      <c r="BV42" t="s">
        <v>336</v>
      </c>
      <c r="BW42" t="str">
        <f t="shared" si="0"/>
        <v>9dee-kzm5</v>
      </c>
      <c r="BX42">
        <f t="shared" si="1"/>
        <v>2015</v>
      </c>
      <c r="BY42">
        <f t="shared" si="2"/>
        <v>2019</v>
      </c>
      <c r="BZ42">
        <f t="shared" si="3"/>
        <v>3</v>
      </c>
      <c r="CA42">
        <f t="shared" si="4"/>
        <v>2</v>
      </c>
      <c r="CB42" t="s">
        <v>5893</v>
      </c>
      <c r="CC42" t="str">
        <f t="shared" si="5"/>
        <v>b</v>
      </c>
      <c r="CD42">
        <v>0.88428888435578679</v>
      </c>
      <c r="CE42">
        <f t="shared" si="7"/>
        <v>21</v>
      </c>
    </row>
    <row r="43" spans="1:83" x14ac:dyDescent="0.35">
      <c r="A43" t="s">
        <v>3332</v>
      </c>
      <c r="B43" t="s">
        <v>3266</v>
      </c>
      <c r="C43" t="b">
        <v>1</v>
      </c>
      <c r="D43" t="b">
        <v>0</v>
      </c>
      <c r="F43" t="s">
        <v>323</v>
      </c>
      <c r="G43" t="s">
        <v>15</v>
      </c>
      <c r="H43" t="s">
        <v>3333</v>
      </c>
      <c r="I43" t="s">
        <v>3267</v>
      </c>
      <c r="J43">
        <v>632</v>
      </c>
      <c r="K43" t="s">
        <v>3334</v>
      </c>
      <c r="L43" t="s">
        <v>3268</v>
      </c>
      <c r="M43" s="2">
        <v>41820</v>
      </c>
      <c r="N43" s="1">
        <v>0.94305555555555554</v>
      </c>
      <c r="O43" s="2">
        <v>43276</v>
      </c>
      <c r="P43" s="1">
        <v>0.73541666666666661</v>
      </c>
      <c r="Q43" t="s">
        <v>995</v>
      </c>
      <c r="R43" t="s">
        <v>3269</v>
      </c>
      <c r="S43" s="3">
        <v>2780</v>
      </c>
      <c r="T43" s="3">
        <f t="shared" si="6"/>
        <v>3.4440447959180762</v>
      </c>
      <c r="U43" t="s">
        <v>193</v>
      </c>
      <c r="V43" t="s">
        <v>3233</v>
      </c>
      <c r="W43" t="s">
        <v>7</v>
      </c>
      <c r="X43" t="s">
        <v>1</v>
      </c>
      <c r="AA43" t="s">
        <v>239</v>
      </c>
      <c r="AE43" t="s">
        <v>3335</v>
      </c>
      <c r="AF43" t="s">
        <v>3273</v>
      </c>
      <c r="AG43" t="s">
        <v>3272</v>
      </c>
      <c r="AH43" t="s">
        <v>3270</v>
      </c>
      <c r="AI43" t="s">
        <v>3271</v>
      </c>
      <c r="AJ43" t="s">
        <v>3235</v>
      </c>
      <c r="AM43" t="s">
        <v>3274</v>
      </c>
      <c r="AN43" t="s">
        <v>3239</v>
      </c>
      <c r="AP43" t="s">
        <v>334</v>
      </c>
      <c r="BU43" t="s">
        <v>368</v>
      </c>
      <c r="BV43" t="s">
        <v>336</v>
      </c>
      <c r="BW43" t="str">
        <f t="shared" si="0"/>
        <v>qhte-k48h</v>
      </c>
      <c r="BX43">
        <f t="shared" si="1"/>
        <v>2014</v>
      </c>
      <c r="BY43">
        <f t="shared" si="2"/>
        <v>2018</v>
      </c>
      <c r="BZ43">
        <f t="shared" si="3"/>
        <v>5</v>
      </c>
      <c r="CA43">
        <f t="shared" si="4"/>
        <v>6</v>
      </c>
      <c r="CB43" t="s">
        <v>5893</v>
      </c>
      <c r="CC43" t="str">
        <f t="shared" si="5"/>
        <v>b</v>
      </c>
      <c r="CD43">
        <v>0.99585799894740057</v>
      </c>
      <c r="CE43">
        <f t="shared" si="7"/>
        <v>22</v>
      </c>
    </row>
    <row r="44" spans="1:83" x14ac:dyDescent="0.35">
      <c r="A44" t="s">
        <v>2096</v>
      </c>
      <c r="B44" t="s">
        <v>2097</v>
      </c>
      <c r="C44" t="b">
        <v>1</v>
      </c>
      <c r="D44" t="b">
        <v>0</v>
      </c>
      <c r="F44" t="s">
        <v>323</v>
      </c>
      <c r="G44" t="s">
        <v>15</v>
      </c>
      <c r="H44" t="s">
        <v>2098</v>
      </c>
      <c r="I44" t="s">
        <v>2099</v>
      </c>
      <c r="J44">
        <v>390</v>
      </c>
      <c r="K44" t="s">
        <v>2100</v>
      </c>
      <c r="L44" t="s">
        <v>2101</v>
      </c>
      <c r="M44" s="2">
        <v>42377</v>
      </c>
      <c r="N44" s="1">
        <v>0.91319444444444453</v>
      </c>
      <c r="O44" s="2">
        <v>43633</v>
      </c>
      <c r="P44" s="1">
        <v>0.13958333333333334</v>
      </c>
      <c r="R44" t="s">
        <v>2102</v>
      </c>
      <c r="S44" s="3">
        <v>2159</v>
      </c>
      <c r="T44" s="3">
        <f t="shared" si="6"/>
        <v>3.3342526423342309</v>
      </c>
      <c r="U44" t="s">
        <v>164</v>
      </c>
      <c r="V44" t="s">
        <v>2103</v>
      </c>
      <c r="W44" t="s">
        <v>7</v>
      </c>
      <c r="X44" t="s">
        <v>1</v>
      </c>
      <c r="AA44" t="s">
        <v>33</v>
      </c>
      <c r="AB44">
        <v>2016</v>
      </c>
      <c r="AC44" t="s">
        <v>2104</v>
      </c>
      <c r="AE44" t="s">
        <v>2105</v>
      </c>
      <c r="AF44" t="s">
        <v>2106</v>
      </c>
      <c r="AL44" t="s">
        <v>950</v>
      </c>
      <c r="AN44" t="s">
        <v>572</v>
      </c>
      <c r="AP44" t="s">
        <v>334</v>
      </c>
      <c r="BU44" t="s">
        <v>335</v>
      </c>
      <c r="BV44" t="s">
        <v>336</v>
      </c>
      <c r="BW44" t="str">
        <f t="shared" si="0"/>
        <v>69ff-eep2</v>
      </c>
      <c r="BX44">
        <f t="shared" si="1"/>
        <v>2016</v>
      </c>
      <c r="BY44">
        <f t="shared" si="2"/>
        <v>2019</v>
      </c>
      <c r="BZ44">
        <f t="shared" si="3"/>
        <v>5</v>
      </c>
      <c r="CA44">
        <f t="shared" si="4"/>
        <v>5</v>
      </c>
      <c r="CB44" t="s">
        <v>5893</v>
      </c>
      <c r="CC44" t="str">
        <f t="shared" si="5"/>
        <v>c</v>
      </c>
      <c r="CD44">
        <v>7.106068237752261E-2</v>
      </c>
      <c r="CE44">
        <f t="shared" si="7"/>
        <v>1</v>
      </c>
    </row>
    <row r="45" spans="1:83" x14ac:dyDescent="0.35">
      <c r="A45" t="s">
        <v>1554</v>
      </c>
      <c r="B45" t="s">
        <v>1555</v>
      </c>
      <c r="C45" t="b">
        <v>1</v>
      </c>
      <c r="D45" t="b">
        <v>0</v>
      </c>
      <c r="F45" t="s">
        <v>323</v>
      </c>
      <c r="G45" t="s">
        <v>15</v>
      </c>
      <c r="H45" t="s">
        <v>1556</v>
      </c>
      <c r="I45" t="s">
        <v>1557</v>
      </c>
      <c r="J45">
        <v>89</v>
      </c>
      <c r="K45" t="s">
        <v>1558</v>
      </c>
      <c r="L45" t="s">
        <v>1558</v>
      </c>
      <c r="M45" s="2">
        <v>42861</v>
      </c>
      <c r="N45" s="1">
        <v>0.30208333333333331</v>
      </c>
      <c r="O45" s="2">
        <v>42861</v>
      </c>
      <c r="P45" s="1">
        <v>0.30208333333333331</v>
      </c>
      <c r="Q45" t="s">
        <v>328</v>
      </c>
      <c r="R45" t="s">
        <v>1445</v>
      </c>
      <c r="S45" s="3">
        <v>1500</v>
      </c>
      <c r="T45" s="3">
        <f t="shared" si="6"/>
        <v>3.1760912590556813</v>
      </c>
      <c r="U45" t="s">
        <v>109</v>
      </c>
      <c r="V45" t="s">
        <v>1384</v>
      </c>
      <c r="X45" t="s">
        <v>1</v>
      </c>
      <c r="AA45" t="s">
        <v>206</v>
      </c>
      <c r="AB45" t="s">
        <v>1446</v>
      </c>
      <c r="AE45" t="s">
        <v>1559</v>
      </c>
      <c r="AF45" t="s">
        <v>1385</v>
      </c>
      <c r="AG45" t="s">
        <v>1387</v>
      </c>
      <c r="AL45" t="s">
        <v>83</v>
      </c>
      <c r="AN45" t="s">
        <v>1469</v>
      </c>
      <c r="AP45" t="s">
        <v>334</v>
      </c>
      <c r="BU45" t="s">
        <v>335</v>
      </c>
      <c r="BV45" t="s">
        <v>336</v>
      </c>
      <c r="BW45" t="str">
        <f t="shared" si="0"/>
        <v>xm7t-srt4</v>
      </c>
      <c r="BX45">
        <f t="shared" si="1"/>
        <v>2017</v>
      </c>
      <c r="BY45">
        <f t="shared" si="2"/>
        <v>2017</v>
      </c>
      <c r="BZ45">
        <f t="shared" si="3"/>
        <v>4</v>
      </c>
      <c r="CA45">
        <f t="shared" si="4"/>
        <v>5</v>
      </c>
      <c r="CB45" t="s">
        <v>5893</v>
      </c>
      <c r="CC45" t="str">
        <f t="shared" si="5"/>
        <v>c</v>
      </c>
      <c r="CD45">
        <v>0.12046869030000329</v>
      </c>
      <c r="CE45">
        <f t="shared" si="7"/>
        <v>2</v>
      </c>
    </row>
    <row r="46" spans="1:83" x14ac:dyDescent="0.35">
      <c r="A46" t="s">
        <v>2391</v>
      </c>
      <c r="B46" t="s">
        <v>2392</v>
      </c>
      <c r="C46" t="b">
        <v>1</v>
      </c>
      <c r="D46" t="b">
        <v>0</v>
      </c>
      <c r="F46" t="s">
        <v>323</v>
      </c>
      <c r="G46" t="s">
        <v>15</v>
      </c>
      <c r="H46" t="s">
        <v>2393</v>
      </c>
      <c r="I46" t="s">
        <v>2394</v>
      </c>
      <c r="J46" s="3">
        <v>1606</v>
      </c>
      <c r="K46" t="s">
        <v>2395</v>
      </c>
      <c r="L46" t="s">
        <v>2396</v>
      </c>
      <c r="M46" s="2">
        <v>42908</v>
      </c>
      <c r="N46" s="1">
        <v>0.93888888888888899</v>
      </c>
      <c r="O46" s="2">
        <v>43633</v>
      </c>
      <c r="P46" s="1">
        <v>0.96597222222222223</v>
      </c>
      <c r="Q46" t="s">
        <v>2373</v>
      </c>
      <c r="R46" t="s">
        <v>2397</v>
      </c>
      <c r="S46" s="3">
        <v>1628</v>
      </c>
      <c r="T46" s="3">
        <f t="shared" si="6"/>
        <v>3.2116544005531824</v>
      </c>
      <c r="U46" t="s">
        <v>208</v>
      </c>
      <c r="V46" t="s">
        <v>2375</v>
      </c>
      <c r="W46" t="s">
        <v>7</v>
      </c>
      <c r="X46" t="s">
        <v>1</v>
      </c>
      <c r="AA46" t="s">
        <v>131</v>
      </c>
      <c r="AB46" t="s">
        <v>2398</v>
      </c>
      <c r="AE46" t="s">
        <v>2399</v>
      </c>
      <c r="AL46" t="s">
        <v>28</v>
      </c>
      <c r="AM46" t="s">
        <v>2390</v>
      </c>
      <c r="AN46" t="s">
        <v>2379</v>
      </c>
      <c r="AP46" t="s">
        <v>334</v>
      </c>
      <c r="BU46" t="s">
        <v>2380</v>
      </c>
      <c r="BV46" t="s">
        <v>336</v>
      </c>
      <c r="BW46" t="str">
        <f t="shared" si="0"/>
        <v>3h9x-7bvm</v>
      </c>
      <c r="BX46">
        <f t="shared" si="1"/>
        <v>2017</v>
      </c>
      <c r="BY46">
        <f t="shared" si="2"/>
        <v>2019</v>
      </c>
      <c r="BZ46">
        <f t="shared" si="3"/>
        <v>5</v>
      </c>
      <c r="CA46">
        <f t="shared" si="4"/>
        <v>6</v>
      </c>
      <c r="CB46" t="s">
        <v>5893</v>
      </c>
      <c r="CC46" t="str">
        <f t="shared" si="5"/>
        <v>c</v>
      </c>
      <c r="CD46">
        <v>0.12323773251730297</v>
      </c>
      <c r="CE46">
        <f t="shared" si="7"/>
        <v>3</v>
      </c>
    </row>
    <row r="47" spans="1:83" x14ac:dyDescent="0.35">
      <c r="A47" t="s">
        <v>2302</v>
      </c>
      <c r="B47" t="s">
        <v>2303</v>
      </c>
      <c r="C47" t="b">
        <v>1</v>
      </c>
      <c r="D47" t="b">
        <v>0</v>
      </c>
      <c r="F47" t="s">
        <v>323</v>
      </c>
      <c r="G47" t="s">
        <v>15</v>
      </c>
      <c r="H47" t="s">
        <v>2304</v>
      </c>
      <c r="I47" t="s">
        <v>2305</v>
      </c>
      <c r="J47">
        <v>609</v>
      </c>
      <c r="K47" t="s">
        <v>2306</v>
      </c>
      <c r="L47" t="s">
        <v>2306</v>
      </c>
      <c r="M47" s="2">
        <v>42473</v>
      </c>
      <c r="N47" s="1">
        <v>0.78472222222222221</v>
      </c>
      <c r="O47" s="2">
        <v>42473</v>
      </c>
      <c r="P47" s="1">
        <v>0.78472222222222221</v>
      </c>
      <c r="Q47" t="s">
        <v>913</v>
      </c>
      <c r="R47" t="s">
        <v>2307</v>
      </c>
      <c r="S47" s="3">
        <v>2274</v>
      </c>
      <c r="T47" s="3">
        <f t="shared" si="6"/>
        <v>3.356790460351716</v>
      </c>
      <c r="U47" t="s">
        <v>93</v>
      </c>
      <c r="V47" t="s">
        <v>2296</v>
      </c>
      <c r="X47" t="s">
        <v>1</v>
      </c>
      <c r="AA47" t="s">
        <v>112</v>
      </c>
      <c r="AB47" t="s">
        <v>2308</v>
      </c>
      <c r="AE47" t="s">
        <v>2309</v>
      </c>
      <c r="AF47" t="s">
        <v>2311</v>
      </c>
      <c r="AG47" t="s">
        <v>2310</v>
      </c>
      <c r="AL47" t="s">
        <v>6</v>
      </c>
      <c r="AM47" t="s">
        <v>2312</v>
      </c>
      <c r="AN47" t="s">
        <v>2301</v>
      </c>
      <c r="AP47" t="s">
        <v>334</v>
      </c>
      <c r="BU47" t="s">
        <v>915</v>
      </c>
      <c r="BV47" t="s">
        <v>336</v>
      </c>
      <c r="BW47" t="str">
        <f t="shared" si="0"/>
        <v>9vf7-7een</v>
      </c>
      <c r="BX47">
        <f t="shared" si="1"/>
        <v>2016</v>
      </c>
      <c r="BY47">
        <f t="shared" si="2"/>
        <v>2016</v>
      </c>
      <c r="BZ47">
        <f t="shared" si="3"/>
        <v>4</v>
      </c>
      <c r="CA47">
        <f t="shared" si="4"/>
        <v>5</v>
      </c>
      <c r="CB47" t="s">
        <v>5893</v>
      </c>
      <c r="CC47" t="str">
        <f t="shared" si="5"/>
        <v>c</v>
      </c>
      <c r="CD47">
        <v>0.22648882177806828</v>
      </c>
      <c r="CE47">
        <f t="shared" si="7"/>
        <v>4</v>
      </c>
    </row>
    <row r="48" spans="1:83" x14ac:dyDescent="0.35">
      <c r="A48" t="s">
        <v>3426</v>
      </c>
      <c r="B48" t="s">
        <v>3427</v>
      </c>
      <c r="C48" t="b">
        <v>1</v>
      </c>
      <c r="D48" t="b">
        <v>0</v>
      </c>
      <c r="F48" t="s">
        <v>323</v>
      </c>
      <c r="G48" t="s">
        <v>15</v>
      </c>
      <c r="H48" t="s">
        <v>3428</v>
      </c>
      <c r="I48" t="s">
        <v>3415</v>
      </c>
      <c r="J48">
        <v>493</v>
      </c>
      <c r="K48" t="s">
        <v>3429</v>
      </c>
      <c r="L48" t="s">
        <v>3430</v>
      </c>
      <c r="M48" s="2">
        <v>42502</v>
      </c>
      <c r="N48" s="1">
        <v>0.84861111111111109</v>
      </c>
      <c r="O48" s="2">
        <v>42502</v>
      </c>
      <c r="P48" s="1">
        <v>0.93263888888888891</v>
      </c>
      <c r="Q48" t="s">
        <v>913</v>
      </c>
      <c r="R48" t="s">
        <v>3431</v>
      </c>
      <c r="S48" s="3">
        <v>1927</v>
      </c>
      <c r="T48" s="3">
        <f t="shared" si="6"/>
        <v>3.284881714655453</v>
      </c>
      <c r="U48" t="s">
        <v>212</v>
      </c>
      <c r="V48" t="s">
        <v>3409</v>
      </c>
      <c r="W48" t="s">
        <v>7</v>
      </c>
      <c r="X48" t="s">
        <v>1</v>
      </c>
      <c r="AA48" t="s">
        <v>250</v>
      </c>
      <c r="AE48" t="s">
        <v>3432</v>
      </c>
      <c r="AN48" t="s">
        <v>3411</v>
      </c>
      <c r="AP48" t="s">
        <v>334</v>
      </c>
      <c r="BU48" t="s">
        <v>368</v>
      </c>
      <c r="BV48" t="s">
        <v>336</v>
      </c>
      <c r="BW48" t="str">
        <f t="shared" si="0"/>
        <v>j8hx-ebr2</v>
      </c>
      <c r="BX48">
        <f t="shared" si="1"/>
        <v>2016</v>
      </c>
      <c r="BY48">
        <f t="shared" si="2"/>
        <v>2016</v>
      </c>
      <c r="BZ48">
        <f t="shared" si="3"/>
        <v>5</v>
      </c>
      <c r="CA48">
        <f t="shared" si="4"/>
        <v>6</v>
      </c>
      <c r="CB48" t="s">
        <v>5893</v>
      </c>
      <c r="CC48" t="str">
        <f t="shared" si="5"/>
        <v>c</v>
      </c>
      <c r="CD48">
        <v>0.24262682130894242</v>
      </c>
      <c r="CE48">
        <f t="shared" si="7"/>
        <v>5</v>
      </c>
    </row>
    <row r="49" spans="1:83" x14ac:dyDescent="0.35">
      <c r="A49" t="s">
        <v>2580</v>
      </c>
      <c r="B49" t="s">
        <v>2581</v>
      </c>
      <c r="C49" t="b">
        <v>1</v>
      </c>
      <c r="D49" t="b">
        <v>0</v>
      </c>
      <c r="F49" t="s">
        <v>323</v>
      </c>
      <c r="G49" t="s">
        <v>15</v>
      </c>
      <c r="H49" t="s">
        <v>2582</v>
      </c>
      <c r="I49" t="s">
        <v>2583</v>
      </c>
      <c r="J49">
        <v>85</v>
      </c>
      <c r="K49" t="s">
        <v>2584</v>
      </c>
      <c r="L49" t="s">
        <v>2585</v>
      </c>
      <c r="M49" s="2">
        <v>42780</v>
      </c>
      <c r="N49" s="1">
        <v>0.82013888888888886</v>
      </c>
      <c r="O49" s="2">
        <v>42780</v>
      </c>
      <c r="P49" s="1">
        <v>0.82500000000000007</v>
      </c>
      <c r="Q49" t="s">
        <v>913</v>
      </c>
      <c r="R49" t="s">
        <v>2586</v>
      </c>
      <c r="S49" s="3">
        <v>2989</v>
      </c>
      <c r="T49" s="3">
        <f t="shared" si="6"/>
        <v>3.4755259150392805</v>
      </c>
      <c r="U49" t="s">
        <v>32</v>
      </c>
      <c r="V49" t="s">
        <v>2587</v>
      </c>
      <c r="X49" t="s">
        <v>1</v>
      </c>
      <c r="AE49" t="s">
        <v>2588</v>
      </c>
      <c r="AL49" t="s">
        <v>553</v>
      </c>
      <c r="AN49" t="s">
        <v>2589</v>
      </c>
      <c r="AP49" t="s">
        <v>334</v>
      </c>
      <c r="BU49" t="s">
        <v>915</v>
      </c>
      <c r="BV49" t="s">
        <v>336</v>
      </c>
      <c r="BW49" t="str">
        <f t="shared" si="0"/>
        <v>eitf-fmad</v>
      </c>
      <c r="BX49">
        <f t="shared" si="1"/>
        <v>2017</v>
      </c>
      <c r="BY49">
        <f t="shared" si="2"/>
        <v>2017</v>
      </c>
      <c r="BZ49">
        <f t="shared" si="3"/>
        <v>3</v>
      </c>
      <c r="CA49">
        <f t="shared" si="4"/>
        <v>4</v>
      </c>
      <c r="CB49" t="s">
        <v>5893</v>
      </c>
      <c r="CC49" t="str">
        <f t="shared" si="5"/>
        <v>c</v>
      </c>
      <c r="CD49">
        <v>0.29059855141659763</v>
      </c>
      <c r="CE49">
        <f t="shared" si="7"/>
        <v>6</v>
      </c>
    </row>
    <row r="50" spans="1:83" x14ac:dyDescent="0.35">
      <c r="A50" t="s">
        <v>3216</v>
      </c>
      <c r="B50" t="s">
        <v>3217</v>
      </c>
      <c r="C50" t="b">
        <v>1</v>
      </c>
      <c r="D50" t="b">
        <v>0</v>
      </c>
      <c r="F50" t="s">
        <v>323</v>
      </c>
      <c r="G50" t="s">
        <v>15</v>
      </c>
      <c r="H50" t="s">
        <v>3218</v>
      </c>
      <c r="I50" t="s">
        <v>3219</v>
      </c>
      <c r="J50">
        <v>234</v>
      </c>
      <c r="K50" t="s">
        <v>3220</v>
      </c>
      <c r="L50" t="s">
        <v>3221</v>
      </c>
      <c r="M50" s="2">
        <v>43039</v>
      </c>
      <c r="N50" s="1">
        <v>0.81041666666666667</v>
      </c>
      <c r="O50" s="2">
        <v>43039</v>
      </c>
      <c r="P50" s="1">
        <v>0.81111111111111101</v>
      </c>
      <c r="Q50" t="s">
        <v>571</v>
      </c>
      <c r="R50" t="s">
        <v>3222</v>
      </c>
      <c r="S50" s="3">
        <v>1561</v>
      </c>
      <c r="T50" s="3">
        <f t="shared" si="6"/>
        <v>3.1934029030624176</v>
      </c>
      <c r="U50" t="s">
        <v>164</v>
      </c>
      <c r="V50" t="s">
        <v>3223</v>
      </c>
      <c r="W50" t="s">
        <v>7</v>
      </c>
      <c r="X50" t="s">
        <v>1</v>
      </c>
      <c r="AA50" t="s">
        <v>148</v>
      </c>
      <c r="AB50" t="s">
        <v>3224</v>
      </c>
      <c r="AE50" t="s">
        <v>3225</v>
      </c>
      <c r="AF50" t="s">
        <v>3228</v>
      </c>
      <c r="AG50" t="s">
        <v>3226</v>
      </c>
      <c r="AL50" t="s">
        <v>3227</v>
      </c>
      <c r="AM50" t="s">
        <v>3229</v>
      </c>
      <c r="AN50" t="s">
        <v>572</v>
      </c>
      <c r="AP50" t="s">
        <v>334</v>
      </c>
      <c r="BJ50" t="s">
        <v>54</v>
      </c>
      <c r="BK50" t="s">
        <v>723</v>
      </c>
      <c r="BU50" t="s">
        <v>368</v>
      </c>
      <c r="BV50" t="s">
        <v>336</v>
      </c>
      <c r="BW50" t="str">
        <f t="shared" si="0"/>
        <v>ixek-wnci</v>
      </c>
      <c r="BX50">
        <f t="shared" si="1"/>
        <v>2017</v>
      </c>
      <c r="BY50">
        <f t="shared" si="2"/>
        <v>2017</v>
      </c>
      <c r="BZ50">
        <f t="shared" si="3"/>
        <v>5</v>
      </c>
      <c r="CA50">
        <f t="shared" si="4"/>
        <v>6</v>
      </c>
      <c r="CB50" t="s">
        <v>5893</v>
      </c>
      <c r="CC50" t="str">
        <f t="shared" si="5"/>
        <v>c</v>
      </c>
      <c r="CD50">
        <v>0.30490081838746297</v>
      </c>
      <c r="CE50">
        <f t="shared" si="7"/>
        <v>7</v>
      </c>
    </row>
    <row r="51" spans="1:83" x14ac:dyDescent="0.35">
      <c r="A51" t="s">
        <v>2350</v>
      </c>
      <c r="B51" t="s">
        <v>2351</v>
      </c>
      <c r="C51" t="b">
        <v>1</v>
      </c>
      <c r="D51" t="b">
        <v>0</v>
      </c>
      <c r="F51" t="s">
        <v>323</v>
      </c>
      <c r="G51" t="s">
        <v>15</v>
      </c>
      <c r="H51" t="s">
        <v>2352</v>
      </c>
      <c r="I51" t="s">
        <v>2353</v>
      </c>
      <c r="J51">
        <v>603</v>
      </c>
      <c r="K51" t="s">
        <v>2354</v>
      </c>
      <c r="L51" t="s">
        <v>2354</v>
      </c>
      <c r="M51" s="2">
        <v>42473</v>
      </c>
      <c r="N51" s="1">
        <v>0.77916666666666667</v>
      </c>
      <c r="O51" s="2">
        <v>42473</v>
      </c>
      <c r="P51" s="1">
        <v>0.77916666666666667</v>
      </c>
      <c r="Q51" t="s">
        <v>913</v>
      </c>
      <c r="R51" t="s">
        <v>2329</v>
      </c>
      <c r="S51" s="3">
        <v>2492</v>
      </c>
      <c r="T51" s="3">
        <f t="shared" si="6"/>
        <v>3.3965480379871318</v>
      </c>
      <c r="U51" t="s">
        <v>93</v>
      </c>
      <c r="V51" t="s">
        <v>2296</v>
      </c>
      <c r="X51" t="s">
        <v>1</v>
      </c>
      <c r="AA51" t="s">
        <v>112</v>
      </c>
      <c r="AB51" t="s">
        <v>2308</v>
      </c>
      <c r="AE51" t="s">
        <v>2355</v>
      </c>
      <c r="AF51" t="s">
        <v>2356</v>
      </c>
      <c r="AG51" t="s">
        <v>2310</v>
      </c>
      <c r="AL51" t="s">
        <v>6</v>
      </c>
      <c r="AM51" t="s">
        <v>2312</v>
      </c>
      <c r="AN51" t="s">
        <v>2301</v>
      </c>
      <c r="AP51" t="s">
        <v>334</v>
      </c>
      <c r="BU51" t="s">
        <v>915</v>
      </c>
      <c r="BV51" t="s">
        <v>336</v>
      </c>
      <c r="BW51" t="str">
        <f t="shared" si="0"/>
        <v>raxi-vijr</v>
      </c>
      <c r="BX51">
        <f t="shared" si="1"/>
        <v>2016</v>
      </c>
      <c r="BY51">
        <f t="shared" si="2"/>
        <v>2016</v>
      </c>
      <c r="BZ51">
        <f t="shared" si="3"/>
        <v>4</v>
      </c>
      <c r="CA51">
        <f t="shared" si="4"/>
        <v>5</v>
      </c>
      <c r="CB51" t="s">
        <v>5893</v>
      </c>
      <c r="CC51" t="str">
        <f t="shared" si="5"/>
        <v>c</v>
      </c>
      <c r="CD51">
        <v>0.37789101993857577</v>
      </c>
      <c r="CE51">
        <f t="shared" si="7"/>
        <v>8</v>
      </c>
    </row>
    <row r="52" spans="1:83" x14ac:dyDescent="0.35">
      <c r="A52" t="s">
        <v>2555</v>
      </c>
      <c r="B52" t="s">
        <v>2556</v>
      </c>
      <c r="C52" t="b">
        <v>1</v>
      </c>
      <c r="D52" t="b">
        <v>0</v>
      </c>
      <c r="F52" t="s">
        <v>323</v>
      </c>
      <c r="G52" t="s">
        <v>15</v>
      </c>
      <c r="H52" t="s">
        <v>2557</v>
      </c>
      <c r="I52" t="s">
        <v>2558</v>
      </c>
      <c r="J52" s="3">
        <v>19527</v>
      </c>
      <c r="K52" t="s">
        <v>2559</v>
      </c>
      <c r="L52" t="s">
        <v>2560</v>
      </c>
      <c r="M52" s="2">
        <v>42740</v>
      </c>
      <c r="N52" s="1">
        <v>0.89027777777777783</v>
      </c>
      <c r="O52" s="2">
        <v>43633</v>
      </c>
      <c r="P52" s="1">
        <v>0.9590277777777777</v>
      </c>
      <c r="Q52" t="s">
        <v>2373</v>
      </c>
      <c r="R52" t="s">
        <v>2553</v>
      </c>
      <c r="S52" s="3">
        <v>1552</v>
      </c>
      <c r="T52" s="3">
        <f t="shared" si="6"/>
        <v>3.1908917169221698</v>
      </c>
      <c r="U52" t="s">
        <v>208</v>
      </c>
      <c r="V52" t="s">
        <v>2375</v>
      </c>
      <c r="W52" t="s">
        <v>16</v>
      </c>
      <c r="X52" t="s">
        <v>1</v>
      </c>
      <c r="AA52" t="s">
        <v>131</v>
      </c>
      <c r="AB52" t="s">
        <v>2398</v>
      </c>
      <c r="AE52" t="s">
        <v>2561</v>
      </c>
      <c r="AL52" t="s">
        <v>28</v>
      </c>
      <c r="AM52" t="s">
        <v>2390</v>
      </c>
      <c r="AN52" t="s">
        <v>2379</v>
      </c>
      <c r="AP52" t="s">
        <v>334</v>
      </c>
      <c r="BU52" t="s">
        <v>2380</v>
      </c>
      <c r="BV52" t="s">
        <v>336</v>
      </c>
      <c r="BW52" t="str">
        <f t="shared" si="0"/>
        <v>tijg-9zyp</v>
      </c>
      <c r="BX52">
        <f t="shared" si="1"/>
        <v>2017</v>
      </c>
      <c r="BY52">
        <f t="shared" si="2"/>
        <v>2019</v>
      </c>
      <c r="BZ52">
        <f t="shared" si="3"/>
        <v>5</v>
      </c>
      <c r="CA52">
        <f t="shared" si="4"/>
        <v>6</v>
      </c>
      <c r="CB52" t="s">
        <v>5893</v>
      </c>
      <c r="CC52" t="str">
        <f t="shared" si="5"/>
        <v>c</v>
      </c>
      <c r="CD52">
        <v>0.38002212076209485</v>
      </c>
      <c r="CE52">
        <f t="shared" si="7"/>
        <v>9</v>
      </c>
    </row>
    <row r="53" spans="1:83" x14ac:dyDescent="0.35">
      <c r="A53" t="s">
        <v>2045</v>
      </c>
      <c r="B53" t="s">
        <v>2046</v>
      </c>
      <c r="C53" t="b">
        <v>1</v>
      </c>
      <c r="D53" t="b">
        <v>0</v>
      </c>
      <c r="F53" t="s">
        <v>323</v>
      </c>
      <c r="G53" t="s">
        <v>15</v>
      </c>
      <c r="H53" t="s">
        <v>2047</v>
      </c>
      <c r="I53" t="s">
        <v>2048</v>
      </c>
      <c r="J53">
        <v>417</v>
      </c>
      <c r="K53" t="s">
        <v>2049</v>
      </c>
      <c r="L53" t="s">
        <v>2050</v>
      </c>
      <c r="M53" s="2">
        <v>42915</v>
      </c>
      <c r="N53" s="1">
        <v>0.97222222222222221</v>
      </c>
      <c r="O53" s="2">
        <v>42962</v>
      </c>
      <c r="P53" s="1">
        <v>0.96180555555555547</v>
      </c>
      <c r="Q53" t="s">
        <v>881</v>
      </c>
      <c r="R53" t="s">
        <v>2051</v>
      </c>
      <c r="S53" s="3">
        <v>2176</v>
      </c>
      <c r="T53" s="3">
        <f t="shared" si="6"/>
        <v>3.3376588910261424</v>
      </c>
      <c r="U53" t="s">
        <v>164</v>
      </c>
      <c r="V53" t="s">
        <v>2052</v>
      </c>
      <c r="W53" t="s">
        <v>7</v>
      </c>
      <c r="X53" t="s">
        <v>1</v>
      </c>
      <c r="AA53" t="s">
        <v>215</v>
      </c>
      <c r="AB53" t="s">
        <v>2054</v>
      </c>
      <c r="AE53" t="s">
        <v>2056</v>
      </c>
      <c r="AF53" t="s">
        <v>2058</v>
      </c>
      <c r="AG53" t="s">
        <v>2057</v>
      </c>
      <c r="AH53" t="s">
        <v>2053</v>
      </c>
      <c r="AI53" t="s">
        <v>2055</v>
      </c>
      <c r="AL53" t="s">
        <v>1390</v>
      </c>
      <c r="AN53" t="s">
        <v>572</v>
      </c>
      <c r="AP53" t="s">
        <v>334</v>
      </c>
      <c r="BJ53" t="s">
        <v>2059</v>
      </c>
      <c r="BU53" t="s">
        <v>2060</v>
      </c>
      <c r="BV53" t="s">
        <v>336</v>
      </c>
      <c r="BW53" t="str">
        <f t="shared" si="0"/>
        <v>gi9j-78eu</v>
      </c>
      <c r="BX53">
        <f t="shared" si="1"/>
        <v>2017</v>
      </c>
      <c r="BY53">
        <f t="shared" si="2"/>
        <v>2017</v>
      </c>
      <c r="BZ53">
        <f t="shared" si="3"/>
        <v>5</v>
      </c>
      <c r="CA53">
        <f t="shared" si="4"/>
        <v>6</v>
      </c>
      <c r="CB53" t="s">
        <v>5893</v>
      </c>
      <c r="CC53" t="str">
        <f t="shared" si="5"/>
        <v>c</v>
      </c>
      <c r="CD53">
        <v>0.45506762590409877</v>
      </c>
      <c r="CE53">
        <f t="shared" si="7"/>
        <v>10</v>
      </c>
    </row>
    <row r="54" spans="1:83" x14ac:dyDescent="0.35">
      <c r="A54" t="s">
        <v>1393</v>
      </c>
      <c r="B54" t="s">
        <v>1394</v>
      </c>
      <c r="C54" t="b">
        <v>1</v>
      </c>
      <c r="D54" t="b">
        <v>0</v>
      </c>
      <c r="F54" t="s">
        <v>323</v>
      </c>
      <c r="G54" t="s">
        <v>15</v>
      </c>
      <c r="H54" t="s">
        <v>1395</v>
      </c>
      <c r="I54" t="s">
        <v>1396</v>
      </c>
      <c r="J54">
        <v>235</v>
      </c>
      <c r="K54" t="s">
        <v>1397</v>
      </c>
      <c r="L54" t="s">
        <v>1398</v>
      </c>
      <c r="M54" s="2">
        <v>42862</v>
      </c>
      <c r="N54" s="1">
        <v>0.97013888888888899</v>
      </c>
      <c r="O54" s="2">
        <v>42970</v>
      </c>
      <c r="P54" s="1">
        <v>2.8472222222222222E-2</v>
      </c>
      <c r="Q54" t="s">
        <v>328</v>
      </c>
      <c r="R54" t="s">
        <v>1399</v>
      </c>
      <c r="S54" s="3">
        <v>2310</v>
      </c>
      <c r="T54" s="3">
        <f t="shared" si="6"/>
        <v>3.3636119798921444</v>
      </c>
      <c r="U54" t="s">
        <v>203</v>
      </c>
      <c r="V54" t="s">
        <v>1384</v>
      </c>
      <c r="X54" t="s">
        <v>1</v>
      </c>
      <c r="AA54" t="s">
        <v>206</v>
      </c>
      <c r="AB54" t="s">
        <v>1401</v>
      </c>
      <c r="AE54" t="s">
        <v>1403</v>
      </c>
      <c r="AF54" t="s">
        <v>1385</v>
      </c>
      <c r="AG54" t="s">
        <v>1387</v>
      </c>
      <c r="AH54" t="s">
        <v>1400</v>
      </c>
      <c r="AI54" t="s">
        <v>1402</v>
      </c>
      <c r="AJ54" t="s">
        <v>1404</v>
      </c>
      <c r="AL54" t="s">
        <v>1390</v>
      </c>
      <c r="AN54" t="s">
        <v>1405</v>
      </c>
      <c r="AP54" t="s">
        <v>334</v>
      </c>
      <c r="BU54" t="s">
        <v>335</v>
      </c>
      <c r="BV54" t="s">
        <v>336</v>
      </c>
      <c r="BW54" t="str">
        <f t="shared" si="0"/>
        <v>6ffb-b8kq</v>
      </c>
      <c r="BX54">
        <f t="shared" si="1"/>
        <v>2017</v>
      </c>
      <c r="BY54">
        <f t="shared" si="2"/>
        <v>2017</v>
      </c>
      <c r="BZ54">
        <f t="shared" si="3"/>
        <v>4</v>
      </c>
      <c r="CA54">
        <f t="shared" si="4"/>
        <v>5</v>
      </c>
      <c r="CB54" t="s">
        <v>5893</v>
      </c>
      <c r="CC54" t="str">
        <f t="shared" si="5"/>
        <v>c</v>
      </c>
      <c r="CD54">
        <v>0.51109795500884458</v>
      </c>
      <c r="CE54">
        <f t="shared" si="7"/>
        <v>11</v>
      </c>
    </row>
    <row r="55" spans="1:83" x14ac:dyDescent="0.35">
      <c r="A55" t="s">
        <v>982</v>
      </c>
      <c r="B55" t="s">
        <v>983</v>
      </c>
      <c r="C55" t="b">
        <v>1</v>
      </c>
      <c r="D55" t="b">
        <v>0</v>
      </c>
      <c r="F55" t="s">
        <v>323</v>
      </c>
      <c r="G55" t="s">
        <v>15</v>
      </c>
      <c r="H55" t="s">
        <v>984</v>
      </c>
      <c r="I55" t="s">
        <v>985</v>
      </c>
      <c r="J55" s="3">
        <v>1210</v>
      </c>
      <c r="K55" t="s">
        <v>986</v>
      </c>
      <c r="L55" t="s">
        <v>987</v>
      </c>
      <c r="M55" s="2">
        <v>42789</v>
      </c>
      <c r="N55" s="1">
        <v>0.70624999999999993</v>
      </c>
      <c r="O55" s="2">
        <v>42790</v>
      </c>
      <c r="P55" s="1">
        <v>0.92499999999999993</v>
      </c>
      <c r="Q55" t="s">
        <v>881</v>
      </c>
      <c r="R55" t="s">
        <v>988</v>
      </c>
      <c r="S55" s="3">
        <v>2061</v>
      </c>
      <c r="T55" s="3">
        <f t="shared" si="6"/>
        <v>3.3140779917792127</v>
      </c>
      <c r="U55" t="s">
        <v>143</v>
      </c>
      <c r="V55" t="s">
        <v>989</v>
      </c>
      <c r="X55" t="s">
        <v>1</v>
      </c>
      <c r="AA55" t="s">
        <v>136</v>
      </c>
      <c r="AE55" t="s">
        <v>990</v>
      </c>
      <c r="AM55" t="s">
        <v>991</v>
      </c>
      <c r="AN55" t="s">
        <v>992</v>
      </c>
      <c r="AP55" t="s">
        <v>334</v>
      </c>
      <c r="BU55" t="s">
        <v>915</v>
      </c>
      <c r="BV55" t="s">
        <v>336</v>
      </c>
      <c r="BW55" t="str">
        <f t="shared" si="0"/>
        <v>mx83-wxi5</v>
      </c>
      <c r="BX55">
        <f t="shared" si="1"/>
        <v>2017</v>
      </c>
      <c r="BY55">
        <f t="shared" si="2"/>
        <v>2017</v>
      </c>
      <c r="BZ55">
        <f t="shared" si="3"/>
        <v>4</v>
      </c>
      <c r="CA55">
        <f t="shared" si="4"/>
        <v>5</v>
      </c>
      <c r="CB55" t="s">
        <v>5893</v>
      </c>
      <c r="CC55" t="str">
        <f t="shared" si="5"/>
        <v>c</v>
      </c>
      <c r="CD55">
        <v>0.56425051194875653</v>
      </c>
      <c r="CE55">
        <f t="shared" si="7"/>
        <v>12</v>
      </c>
    </row>
    <row r="56" spans="1:83" x14ac:dyDescent="0.35">
      <c r="A56" t="s">
        <v>4391</v>
      </c>
      <c r="B56" t="s">
        <v>4392</v>
      </c>
      <c r="C56" t="b">
        <v>1</v>
      </c>
      <c r="D56" t="b">
        <v>0</v>
      </c>
      <c r="F56" t="s">
        <v>323</v>
      </c>
      <c r="G56" t="s">
        <v>15</v>
      </c>
      <c r="H56" t="s">
        <v>4393</v>
      </c>
      <c r="I56" t="s">
        <v>4394</v>
      </c>
      <c r="J56">
        <v>210</v>
      </c>
      <c r="K56" t="s">
        <v>4395</v>
      </c>
      <c r="L56" t="s">
        <v>4396</v>
      </c>
      <c r="M56" s="2">
        <v>43027</v>
      </c>
      <c r="N56" s="1">
        <v>0.86875000000000002</v>
      </c>
      <c r="O56" s="2">
        <v>43565</v>
      </c>
      <c r="P56" s="1">
        <v>0.90833333333333333</v>
      </c>
      <c r="Q56" t="s">
        <v>995</v>
      </c>
      <c r="R56" t="s">
        <v>4397</v>
      </c>
      <c r="S56" s="3">
        <v>2108</v>
      </c>
      <c r="T56" s="3">
        <f t="shared" si="6"/>
        <v>3.3238706065405088</v>
      </c>
      <c r="U56" t="s">
        <v>164</v>
      </c>
      <c r="W56" t="s">
        <v>11</v>
      </c>
      <c r="X56" t="s">
        <v>1</v>
      </c>
      <c r="AA56" t="s">
        <v>106</v>
      </c>
      <c r="AB56" t="s">
        <v>4398</v>
      </c>
      <c r="AE56" t="s">
        <v>4399</v>
      </c>
      <c r="AL56" t="s">
        <v>25</v>
      </c>
      <c r="AM56" t="s">
        <v>4400</v>
      </c>
      <c r="AN56" t="s">
        <v>572</v>
      </c>
      <c r="AP56" t="s">
        <v>334</v>
      </c>
      <c r="BJ56" t="s">
        <v>108</v>
      </c>
      <c r="BK56" t="s">
        <v>723</v>
      </c>
      <c r="BV56" t="s">
        <v>336</v>
      </c>
      <c r="BW56" t="str">
        <f t="shared" si="0"/>
        <v>8sap-vzbp</v>
      </c>
      <c r="BX56">
        <f t="shared" si="1"/>
        <v>2017</v>
      </c>
      <c r="BY56">
        <f t="shared" si="2"/>
        <v>2019</v>
      </c>
      <c r="BZ56">
        <f t="shared" si="3"/>
        <v>5</v>
      </c>
      <c r="CA56">
        <f t="shared" si="4"/>
        <v>5</v>
      </c>
      <c r="CB56" t="s">
        <v>5893</v>
      </c>
      <c r="CC56" t="str">
        <f t="shared" si="5"/>
        <v>c</v>
      </c>
      <c r="CD56">
        <v>0.63262827798550758</v>
      </c>
      <c r="CE56">
        <f t="shared" si="7"/>
        <v>13</v>
      </c>
    </row>
    <row r="57" spans="1:83" x14ac:dyDescent="0.35">
      <c r="A57" t="s">
        <v>2333</v>
      </c>
      <c r="B57" t="s">
        <v>2334</v>
      </c>
      <c r="C57" t="b">
        <v>1</v>
      </c>
      <c r="D57" t="b">
        <v>0</v>
      </c>
      <c r="F57" t="s">
        <v>323</v>
      </c>
      <c r="G57" t="s">
        <v>15</v>
      </c>
      <c r="H57" t="s">
        <v>2335</v>
      </c>
      <c r="I57" t="s">
        <v>2336</v>
      </c>
      <c r="J57" s="3">
        <v>1692</v>
      </c>
      <c r="K57" t="s">
        <v>2337</v>
      </c>
      <c r="L57" t="s">
        <v>2338</v>
      </c>
      <c r="M57" s="2">
        <v>42473</v>
      </c>
      <c r="N57" s="1">
        <v>0.79305555555555562</v>
      </c>
      <c r="O57" s="2">
        <v>42473</v>
      </c>
      <c r="P57" s="1">
        <v>0.79375000000000007</v>
      </c>
      <c r="Q57" t="s">
        <v>913</v>
      </c>
      <c r="R57" t="s">
        <v>2307</v>
      </c>
      <c r="S57" s="3">
        <v>3269</v>
      </c>
      <c r="T57" s="3">
        <f t="shared" si="6"/>
        <v>3.5144149205803692</v>
      </c>
      <c r="U57" t="s">
        <v>93</v>
      </c>
      <c r="V57" t="s">
        <v>2296</v>
      </c>
      <c r="X57" t="s">
        <v>1</v>
      </c>
      <c r="AA57" t="s">
        <v>112</v>
      </c>
      <c r="AE57" t="s">
        <v>2339</v>
      </c>
      <c r="AF57" t="s">
        <v>2340</v>
      </c>
      <c r="AG57" t="s">
        <v>2310</v>
      </c>
      <c r="AM57" t="s">
        <v>2312</v>
      </c>
      <c r="AN57" t="s">
        <v>2301</v>
      </c>
      <c r="AP57" t="s">
        <v>334</v>
      </c>
      <c r="BU57" t="s">
        <v>915</v>
      </c>
      <c r="BV57" t="s">
        <v>336</v>
      </c>
      <c r="BW57" t="str">
        <f t="shared" si="0"/>
        <v>ie96-cgrn</v>
      </c>
      <c r="BX57">
        <f t="shared" si="1"/>
        <v>2016</v>
      </c>
      <c r="BY57">
        <f t="shared" si="2"/>
        <v>2016</v>
      </c>
      <c r="BZ57">
        <f t="shared" si="3"/>
        <v>4</v>
      </c>
      <c r="CA57">
        <f t="shared" si="4"/>
        <v>5</v>
      </c>
      <c r="CB57" t="s">
        <v>5893</v>
      </c>
      <c r="CC57" t="str">
        <f t="shared" si="5"/>
        <v>c</v>
      </c>
      <c r="CD57">
        <v>0.63748798092140724</v>
      </c>
      <c r="CE57">
        <f t="shared" si="7"/>
        <v>14</v>
      </c>
    </row>
    <row r="58" spans="1:83" x14ac:dyDescent="0.35">
      <c r="A58" t="s">
        <v>2487</v>
      </c>
      <c r="B58" t="s">
        <v>2488</v>
      </c>
      <c r="C58" t="b">
        <v>1</v>
      </c>
      <c r="D58" t="b">
        <v>0</v>
      </c>
      <c r="F58" t="s">
        <v>323</v>
      </c>
      <c r="G58" t="s">
        <v>15</v>
      </c>
      <c r="H58" t="s">
        <v>2489</v>
      </c>
      <c r="I58" t="s">
        <v>2490</v>
      </c>
      <c r="J58" s="3">
        <v>2388</v>
      </c>
      <c r="K58" t="s">
        <v>2491</v>
      </c>
      <c r="L58" t="s">
        <v>2492</v>
      </c>
      <c r="M58" s="2">
        <v>42752</v>
      </c>
      <c r="N58" s="1">
        <v>0.86944444444444446</v>
      </c>
      <c r="O58" s="2">
        <v>43633</v>
      </c>
      <c r="P58" s="1">
        <v>0.96319444444444446</v>
      </c>
      <c r="Q58" t="s">
        <v>2373</v>
      </c>
      <c r="R58" t="s">
        <v>2397</v>
      </c>
      <c r="S58" s="3">
        <v>3145</v>
      </c>
      <c r="T58" s="3">
        <f t="shared" si="6"/>
        <v>3.4976206497812878</v>
      </c>
      <c r="U58" t="s">
        <v>208</v>
      </c>
      <c r="V58" t="s">
        <v>2375</v>
      </c>
      <c r="W58" t="s">
        <v>7</v>
      </c>
      <c r="X58" t="s">
        <v>1</v>
      </c>
      <c r="AA58" t="s">
        <v>131</v>
      </c>
      <c r="AB58" t="s">
        <v>2398</v>
      </c>
      <c r="AE58" t="s">
        <v>2493</v>
      </c>
      <c r="AL58" t="s">
        <v>28</v>
      </c>
      <c r="AM58" t="s">
        <v>2390</v>
      </c>
      <c r="AN58" t="s">
        <v>2379</v>
      </c>
      <c r="AP58" t="s">
        <v>334</v>
      </c>
      <c r="BU58" t="s">
        <v>2380</v>
      </c>
      <c r="BV58" t="s">
        <v>336</v>
      </c>
      <c r="BW58" t="str">
        <f t="shared" si="0"/>
        <v>d27u-zvri</v>
      </c>
      <c r="BX58">
        <f t="shared" si="1"/>
        <v>2017</v>
      </c>
      <c r="BY58">
        <f t="shared" si="2"/>
        <v>2019</v>
      </c>
      <c r="BZ58">
        <f t="shared" si="3"/>
        <v>5</v>
      </c>
      <c r="CA58">
        <f t="shared" si="4"/>
        <v>6</v>
      </c>
      <c r="CB58" t="s">
        <v>5893</v>
      </c>
      <c r="CC58" t="str">
        <f t="shared" si="5"/>
        <v>c</v>
      </c>
      <c r="CD58">
        <v>0.66668988719780908</v>
      </c>
      <c r="CE58">
        <f t="shared" si="7"/>
        <v>15</v>
      </c>
    </row>
    <row r="59" spans="1:83" x14ac:dyDescent="0.35">
      <c r="A59" t="s">
        <v>3449</v>
      </c>
      <c r="B59" t="s">
        <v>3450</v>
      </c>
      <c r="C59" t="b">
        <v>1</v>
      </c>
      <c r="D59" t="b">
        <v>0</v>
      </c>
      <c r="F59" t="s">
        <v>323</v>
      </c>
      <c r="G59" t="s">
        <v>15</v>
      </c>
      <c r="H59" t="s">
        <v>3451</v>
      </c>
      <c r="I59" t="s">
        <v>3452</v>
      </c>
      <c r="J59">
        <v>267</v>
      </c>
      <c r="K59" t="s">
        <v>3453</v>
      </c>
      <c r="L59" t="s">
        <v>3453</v>
      </c>
      <c r="M59" s="2">
        <v>42502</v>
      </c>
      <c r="N59" s="1">
        <v>0.9604166666666667</v>
      </c>
      <c r="O59" s="2">
        <v>42502</v>
      </c>
      <c r="P59" s="1">
        <v>0.9604166666666667</v>
      </c>
      <c r="Q59" t="s">
        <v>913</v>
      </c>
      <c r="R59" t="s">
        <v>3454</v>
      </c>
      <c r="S59" s="3">
        <v>1834</v>
      </c>
      <c r="T59" s="3">
        <f t="shared" si="6"/>
        <v>3.2633993313340022</v>
      </c>
      <c r="U59" t="s">
        <v>212</v>
      </c>
      <c r="V59" t="s">
        <v>3409</v>
      </c>
      <c r="W59" t="s">
        <v>7</v>
      </c>
      <c r="X59" t="s">
        <v>1</v>
      </c>
      <c r="AA59" t="s">
        <v>250</v>
      </c>
      <c r="AE59" t="s">
        <v>3455</v>
      </c>
      <c r="AN59" t="s">
        <v>3411</v>
      </c>
      <c r="AP59" t="s">
        <v>334</v>
      </c>
      <c r="BU59" t="s">
        <v>368</v>
      </c>
      <c r="BV59" t="s">
        <v>336</v>
      </c>
      <c r="BW59" t="str">
        <f t="shared" si="0"/>
        <v>qb7g-hu6x</v>
      </c>
      <c r="BX59">
        <f t="shared" si="1"/>
        <v>2016</v>
      </c>
      <c r="BY59">
        <f t="shared" si="2"/>
        <v>2016</v>
      </c>
      <c r="BZ59">
        <f t="shared" si="3"/>
        <v>5</v>
      </c>
      <c r="CA59">
        <f t="shared" si="4"/>
        <v>6</v>
      </c>
      <c r="CB59" t="s">
        <v>5893</v>
      </c>
      <c r="CC59" t="str">
        <f t="shared" si="5"/>
        <v>c</v>
      </c>
      <c r="CD59">
        <v>0.70336227863943146</v>
      </c>
      <c r="CE59">
        <f t="shared" si="7"/>
        <v>16</v>
      </c>
    </row>
    <row r="60" spans="1:83" x14ac:dyDescent="0.35">
      <c r="A60" t="s">
        <v>3118</v>
      </c>
      <c r="B60" t="s">
        <v>1998</v>
      </c>
      <c r="C60" t="b">
        <v>1</v>
      </c>
      <c r="D60" t="b">
        <v>0</v>
      </c>
      <c r="F60" t="s">
        <v>323</v>
      </c>
      <c r="G60" t="s">
        <v>15</v>
      </c>
      <c r="H60" t="s">
        <v>3119</v>
      </c>
      <c r="I60" t="s">
        <v>1999</v>
      </c>
      <c r="J60" s="3">
        <v>8876</v>
      </c>
      <c r="K60" t="s">
        <v>3120</v>
      </c>
      <c r="L60" t="s">
        <v>2000</v>
      </c>
      <c r="M60" s="2">
        <v>42475</v>
      </c>
      <c r="N60" s="1">
        <v>0.8520833333333333</v>
      </c>
      <c r="O60" s="2">
        <v>43634</v>
      </c>
      <c r="P60" s="1">
        <v>9.1666666666666674E-2</v>
      </c>
      <c r="Q60" t="s">
        <v>2002</v>
      </c>
      <c r="R60" t="s">
        <v>3121</v>
      </c>
      <c r="S60" s="3">
        <v>1852</v>
      </c>
      <c r="T60" s="3">
        <f t="shared" si="6"/>
        <v>3.2676409823459154</v>
      </c>
      <c r="U60" t="s">
        <v>222</v>
      </c>
      <c r="V60" t="s">
        <v>3114</v>
      </c>
      <c r="X60" t="s">
        <v>1</v>
      </c>
      <c r="AA60" t="s">
        <v>226</v>
      </c>
      <c r="AE60" t="s">
        <v>3122</v>
      </c>
      <c r="AL60" t="s">
        <v>28</v>
      </c>
      <c r="AN60" t="s">
        <v>3116</v>
      </c>
      <c r="AP60" t="s">
        <v>334</v>
      </c>
      <c r="BU60" t="s">
        <v>3117</v>
      </c>
      <c r="BV60" t="s">
        <v>336</v>
      </c>
      <c r="BW60" t="str">
        <f t="shared" si="0"/>
        <v>gpri-47xz</v>
      </c>
      <c r="BX60">
        <f t="shared" si="1"/>
        <v>2016</v>
      </c>
      <c r="BY60">
        <f t="shared" si="2"/>
        <v>2019</v>
      </c>
      <c r="BZ60">
        <f t="shared" si="3"/>
        <v>4</v>
      </c>
      <c r="CA60">
        <f t="shared" si="4"/>
        <v>5</v>
      </c>
      <c r="CB60" t="s">
        <v>5893</v>
      </c>
      <c r="CC60" t="str">
        <f t="shared" si="5"/>
        <v>c</v>
      </c>
      <c r="CD60">
        <v>0.70540317360791549</v>
      </c>
      <c r="CE60">
        <f t="shared" si="7"/>
        <v>17</v>
      </c>
    </row>
    <row r="61" spans="1:83" x14ac:dyDescent="0.35">
      <c r="A61" t="s">
        <v>1579</v>
      </c>
      <c r="B61" t="s">
        <v>1580</v>
      </c>
      <c r="C61" t="b">
        <v>1</v>
      </c>
      <c r="D61" t="b">
        <v>0</v>
      </c>
      <c r="F61" t="s">
        <v>323</v>
      </c>
      <c r="G61" t="s">
        <v>15</v>
      </c>
      <c r="H61" t="s">
        <v>1581</v>
      </c>
      <c r="I61" t="s">
        <v>1582</v>
      </c>
      <c r="J61" s="3">
        <v>882094</v>
      </c>
      <c r="K61" t="s">
        <v>1583</v>
      </c>
      <c r="L61" t="s">
        <v>1584</v>
      </c>
      <c r="M61" s="2">
        <v>42389</v>
      </c>
      <c r="N61" s="1">
        <v>0.97222222222222221</v>
      </c>
      <c r="O61" s="2">
        <v>43633</v>
      </c>
      <c r="P61" s="1">
        <v>0.72013888888888899</v>
      </c>
      <c r="Q61" t="s">
        <v>913</v>
      </c>
      <c r="R61" t="s">
        <v>1585</v>
      </c>
      <c r="S61" s="3">
        <v>45351</v>
      </c>
      <c r="T61" s="3">
        <f t="shared" si="6"/>
        <v>4.6565868677950935</v>
      </c>
      <c r="U61" t="s">
        <v>73</v>
      </c>
      <c r="V61" t="s">
        <v>1586</v>
      </c>
      <c r="W61" t="s">
        <v>7</v>
      </c>
      <c r="X61" t="s">
        <v>1</v>
      </c>
      <c r="AA61" t="s">
        <v>234</v>
      </c>
      <c r="AE61" t="s">
        <v>1587</v>
      </c>
      <c r="AL61" t="s">
        <v>28</v>
      </c>
      <c r="AM61" t="s">
        <v>1588</v>
      </c>
      <c r="AN61" t="s">
        <v>1589</v>
      </c>
      <c r="AP61" t="s">
        <v>334</v>
      </c>
      <c r="BU61" t="s">
        <v>915</v>
      </c>
      <c r="BV61" t="s">
        <v>336</v>
      </c>
      <c r="BW61" t="str">
        <f t="shared" si="0"/>
        <v>qxh8-f4bd</v>
      </c>
      <c r="BX61">
        <f t="shared" si="1"/>
        <v>2016</v>
      </c>
      <c r="BY61">
        <f t="shared" si="2"/>
        <v>2019</v>
      </c>
      <c r="BZ61">
        <f t="shared" si="3"/>
        <v>5</v>
      </c>
      <c r="CA61">
        <f t="shared" si="4"/>
        <v>6</v>
      </c>
      <c r="CB61" t="s">
        <v>5893</v>
      </c>
      <c r="CC61" t="str">
        <f t="shared" si="5"/>
        <v>c</v>
      </c>
      <c r="CD61">
        <v>0.72488017626617329</v>
      </c>
      <c r="CE61">
        <f t="shared" si="7"/>
        <v>18</v>
      </c>
    </row>
    <row r="62" spans="1:83" x14ac:dyDescent="0.35">
      <c r="A62" t="s">
        <v>2313</v>
      </c>
      <c r="B62" t="s">
        <v>2314</v>
      </c>
      <c r="C62" t="b">
        <v>1</v>
      </c>
      <c r="D62" t="b">
        <v>0</v>
      </c>
      <c r="F62" t="s">
        <v>323</v>
      </c>
      <c r="G62" t="s">
        <v>15</v>
      </c>
      <c r="H62" t="s">
        <v>2315</v>
      </c>
      <c r="I62" t="s">
        <v>2316</v>
      </c>
      <c r="J62" s="3">
        <v>1016</v>
      </c>
      <c r="K62" t="s">
        <v>2317</v>
      </c>
      <c r="L62" t="s">
        <v>2318</v>
      </c>
      <c r="M62" s="2">
        <v>42863</v>
      </c>
      <c r="N62" s="1">
        <v>0.69513888888888886</v>
      </c>
      <c r="O62" s="2">
        <v>42863</v>
      </c>
      <c r="P62" s="1">
        <v>0.6958333333333333</v>
      </c>
      <c r="Q62" t="s">
        <v>913</v>
      </c>
      <c r="R62" t="s">
        <v>2307</v>
      </c>
      <c r="S62" s="3">
        <v>3060</v>
      </c>
      <c r="T62" s="3">
        <f t="shared" si="6"/>
        <v>3.4857214264815801</v>
      </c>
      <c r="U62" t="s">
        <v>93</v>
      </c>
      <c r="V62" t="s">
        <v>2296</v>
      </c>
      <c r="X62" t="s">
        <v>1</v>
      </c>
      <c r="AA62" t="s">
        <v>112</v>
      </c>
      <c r="AB62" t="s">
        <v>2319</v>
      </c>
      <c r="AE62" t="s">
        <v>2320</v>
      </c>
      <c r="AF62" t="s">
        <v>2322</v>
      </c>
      <c r="AG62" t="s">
        <v>2321</v>
      </c>
      <c r="AL62" t="s">
        <v>6</v>
      </c>
      <c r="AM62" t="s">
        <v>2312</v>
      </c>
      <c r="AN62" t="s">
        <v>2301</v>
      </c>
      <c r="AP62" t="s">
        <v>334</v>
      </c>
      <c r="BU62" t="s">
        <v>915</v>
      </c>
      <c r="BV62" t="s">
        <v>336</v>
      </c>
      <c r="BW62" t="str">
        <f t="shared" si="0"/>
        <v>9zru-c2kz</v>
      </c>
      <c r="BX62">
        <f t="shared" si="1"/>
        <v>2017</v>
      </c>
      <c r="BY62">
        <f t="shared" si="2"/>
        <v>2017</v>
      </c>
      <c r="BZ62">
        <f t="shared" si="3"/>
        <v>4</v>
      </c>
      <c r="CA62">
        <f t="shared" si="4"/>
        <v>5</v>
      </c>
      <c r="CB62" t="s">
        <v>5893</v>
      </c>
      <c r="CC62" t="str">
        <f t="shared" si="5"/>
        <v>c</v>
      </c>
      <c r="CD62">
        <v>0.77452409853815563</v>
      </c>
      <c r="CE62">
        <f t="shared" si="7"/>
        <v>19</v>
      </c>
    </row>
    <row r="63" spans="1:83" x14ac:dyDescent="0.35">
      <c r="A63" t="s">
        <v>3412</v>
      </c>
      <c r="B63" t="s">
        <v>3413</v>
      </c>
      <c r="C63" t="b">
        <v>1</v>
      </c>
      <c r="D63" t="b">
        <v>0</v>
      </c>
      <c r="F63" t="s">
        <v>323</v>
      </c>
      <c r="G63" t="s">
        <v>15</v>
      </c>
      <c r="H63" t="s">
        <v>3414</v>
      </c>
      <c r="I63" t="s">
        <v>3415</v>
      </c>
      <c r="J63">
        <v>750</v>
      </c>
      <c r="K63" t="s">
        <v>3416</v>
      </c>
      <c r="L63" t="s">
        <v>3416</v>
      </c>
      <c r="M63" s="2">
        <v>42502</v>
      </c>
      <c r="N63" s="1">
        <v>0.93958333333333333</v>
      </c>
      <c r="O63" s="2">
        <v>42502</v>
      </c>
      <c r="P63" s="1">
        <v>0.93958333333333333</v>
      </c>
      <c r="Q63" t="s">
        <v>913</v>
      </c>
      <c r="R63" t="s">
        <v>3417</v>
      </c>
      <c r="S63" s="3">
        <v>1880</v>
      </c>
      <c r="T63" s="3">
        <f t="shared" si="6"/>
        <v>3.27415784926368</v>
      </c>
      <c r="U63" t="s">
        <v>212</v>
      </c>
      <c r="V63" t="s">
        <v>3409</v>
      </c>
      <c r="W63" t="s">
        <v>7</v>
      </c>
      <c r="X63" t="s">
        <v>1</v>
      </c>
      <c r="AA63" t="s">
        <v>250</v>
      </c>
      <c r="AE63" t="s">
        <v>3418</v>
      </c>
      <c r="AN63" t="s">
        <v>3411</v>
      </c>
      <c r="AP63" t="s">
        <v>334</v>
      </c>
      <c r="BU63" t="s">
        <v>368</v>
      </c>
      <c r="BV63" t="s">
        <v>336</v>
      </c>
      <c r="BW63" t="str">
        <f t="shared" si="0"/>
        <v>9bjy-hi93</v>
      </c>
      <c r="BX63">
        <f t="shared" si="1"/>
        <v>2016</v>
      </c>
      <c r="BY63">
        <f t="shared" si="2"/>
        <v>2016</v>
      </c>
      <c r="BZ63">
        <f t="shared" si="3"/>
        <v>5</v>
      </c>
      <c r="CA63">
        <f t="shared" si="4"/>
        <v>6</v>
      </c>
      <c r="CB63" t="s">
        <v>5893</v>
      </c>
      <c r="CC63" t="str">
        <f t="shared" si="5"/>
        <v>c</v>
      </c>
      <c r="CD63">
        <v>0.7906289426420432</v>
      </c>
      <c r="CE63">
        <f t="shared" si="7"/>
        <v>20</v>
      </c>
    </row>
    <row r="64" spans="1:83" x14ac:dyDescent="0.35">
      <c r="A64" t="s">
        <v>5159</v>
      </c>
      <c r="B64" t="s">
        <v>5160</v>
      </c>
      <c r="C64" t="b">
        <v>1</v>
      </c>
      <c r="D64" t="b">
        <v>0</v>
      </c>
      <c r="F64" t="s">
        <v>323</v>
      </c>
      <c r="G64" t="s">
        <v>15</v>
      </c>
      <c r="H64" t="s">
        <v>5161</v>
      </c>
      <c r="I64" t="s">
        <v>5162</v>
      </c>
      <c r="J64">
        <v>180</v>
      </c>
      <c r="K64" t="s">
        <v>5163</v>
      </c>
      <c r="L64" t="s">
        <v>5163</v>
      </c>
      <c r="M64" s="2">
        <v>42863</v>
      </c>
      <c r="N64" s="1">
        <v>0.68958333333333333</v>
      </c>
      <c r="O64" s="2">
        <v>42863</v>
      </c>
      <c r="P64" s="1">
        <v>0.68958333333333333</v>
      </c>
      <c r="Q64" t="s">
        <v>328</v>
      </c>
      <c r="R64" t="s">
        <v>3777</v>
      </c>
      <c r="S64" s="3">
        <v>1735</v>
      </c>
      <c r="T64" s="3">
        <f t="shared" si="6"/>
        <v>3.2392994791268923</v>
      </c>
      <c r="U64" t="s">
        <v>50</v>
      </c>
      <c r="X64" t="s">
        <v>1</v>
      </c>
      <c r="AA64" t="s">
        <v>206</v>
      </c>
      <c r="AE64" t="s">
        <v>5164</v>
      </c>
      <c r="AM64" t="s">
        <v>1019</v>
      </c>
      <c r="AN64" t="s">
        <v>3779</v>
      </c>
      <c r="AP64" t="s">
        <v>334</v>
      </c>
      <c r="BV64" t="s">
        <v>336</v>
      </c>
      <c r="BW64" t="str">
        <f t="shared" si="0"/>
        <v>jvx2-m4u3</v>
      </c>
      <c r="BX64">
        <f t="shared" si="1"/>
        <v>2017</v>
      </c>
      <c r="BY64">
        <f t="shared" si="2"/>
        <v>2017</v>
      </c>
      <c r="BZ64">
        <f t="shared" si="3"/>
        <v>4</v>
      </c>
      <c r="CA64">
        <f t="shared" si="4"/>
        <v>4</v>
      </c>
      <c r="CB64" t="s">
        <v>5893</v>
      </c>
      <c r="CC64" t="str">
        <f t="shared" si="5"/>
        <v>c</v>
      </c>
      <c r="CD64">
        <v>0.83182833806066747</v>
      </c>
      <c r="CE64">
        <f t="shared" si="7"/>
        <v>21</v>
      </c>
    </row>
    <row r="65" spans="1:83" x14ac:dyDescent="0.35">
      <c r="A65" t="s">
        <v>2341</v>
      </c>
      <c r="B65" t="s">
        <v>2342</v>
      </c>
      <c r="C65" t="b">
        <v>1</v>
      </c>
      <c r="D65" t="b">
        <v>0</v>
      </c>
      <c r="F65" t="s">
        <v>323</v>
      </c>
      <c r="G65" t="s">
        <v>15</v>
      </c>
      <c r="H65" t="s">
        <v>2343</v>
      </c>
      <c r="I65" t="s">
        <v>2344</v>
      </c>
      <c r="J65">
        <v>332</v>
      </c>
      <c r="K65" t="s">
        <v>2345</v>
      </c>
      <c r="L65" t="s">
        <v>2346</v>
      </c>
      <c r="M65" s="2">
        <v>42863</v>
      </c>
      <c r="N65" s="1">
        <v>0.67499999999999993</v>
      </c>
      <c r="O65" s="2">
        <v>42863</v>
      </c>
      <c r="P65" s="1">
        <v>0.6777777777777777</v>
      </c>
      <c r="Q65" t="s">
        <v>913</v>
      </c>
      <c r="R65" t="s">
        <v>2329</v>
      </c>
      <c r="S65" s="3">
        <v>1989</v>
      </c>
      <c r="T65" s="3">
        <f t="shared" si="6"/>
        <v>3.2986347831244354</v>
      </c>
      <c r="U65" t="s">
        <v>93</v>
      </c>
      <c r="V65" t="s">
        <v>2296</v>
      </c>
      <c r="W65" t="s">
        <v>7</v>
      </c>
      <c r="X65" t="s">
        <v>1</v>
      </c>
      <c r="AA65" t="s">
        <v>114</v>
      </c>
      <c r="AB65" t="s">
        <v>2319</v>
      </c>
      <c r="AE65" t="s">
        <v>2347</v>
      </c>
      <c r="AF65" t="s">
        <v>2349</v>
      </c>
      <c r="AG65" t="s">
        <v>2348</v>
      </c>
      <c r="AL65" t="s">
        <v>6</v>
      </c>
      <c r="AM65" t="s">
        <v>2312</v>
      </c>
      <c r="AN65" t="s">
        <v>2301</v>
      </c>
      <c r="AP65" t="s">
        <v>334</v>
      </c>
      <c r="BU65" t="s">
        <v>915</v>
      </c>
      <c r="BV65" t="s">
        <v>336</v>
      </c>
      <c r="BW65" t="str">
        <f t="shared" si="0"/>
        <v>kck7-yb2v</v>
      </c>
      <c r="BX65">
        <f t="shared" si="1"/>
        <v>2017</v>
      </c>
      <c r="BY65">
        <f t="shared" si="2"/>
        <v>2017</v>
      </c>
      <c r="BZ65">
        <f t="shared" si="3"/>
        <v>5</v>
      </c>
      <c r="CA65">
        <f t="shared" si="4"/>
        <v>6</v>
      </c>
      <c r="CB65" t="s">
        <v>5893</v>
      </c>
      <c r="CC65" t="str">
        <f t="shared" si="5"/>
        <v>c</v>
      </c>
      <c r="CD65">
        <v>0.83805985569919028</v>
      </c>
      <c r="CE65">
        <f t="shared" si="7"/>
        <v>22</v>
      </c>
    </row>
    <row r="66" spans="1:83" x14ac:dyDescent="0.35">
      <c r="A66" t="s">
        <v>2521</v>
      </c>
      <c r="B66" t="s">
        <v>2444</v>
      </c>
      <c r="C66" t="b">
        <v>1</v>
      </c>
      <c r="D66" t="b">
        <v>0</v>
      </c>
      <c r="F66" t="s">
        <v>323</v>
      </c>
      <c r="G66" t="s">
        <v>15</v>
      </c>
      <c r="H66" t="s">
        <v>2522</v>
      </c>
      <c r="I66" t="s">
        <v>2523</v>
      </c>
      <c r="J66" s="3">
        <v>8738</v>
      </c>
      <c r="K66" t="s">
        <v>2524</v>
      </c>
      <c r="L66" t="s">
        <v>2445</v>
      </c>
      <c r="M66" s="2">
        <v>42720</v>
      </c>
      <c r="N66" s="1">
        <v>0.6333333333333333</v>
      </c>
      <c r="O66" s="2">
        <v>43633</v>
      </c>
      <c r="P66" s="1">
        <v>0.96250000000000002</v>
      </c>
      <c r="Q66" t="s">
        <v>2373</v>
      </c>
      <c r="R66" t="s">
        <v>2446</v>
      </c>
      <c r="S66" s="3">
        <v>4100</v>
      </c>
      <c r="T66" s="3">
        <f t="shared" si="6"/>
        <v>3.6127838567197355</v>
      </c>
      <c r="U66" t="s">
        <v>208</v>
      </c>
      <c r="V66" t="s">
        <v>2375</v>
      </c>
      <c r="W66" t="s">
        <v>7</v>
      </c>
      <c r="X66" t="s">
        <v>1</v>
      </c>
      <c r="AA66" t="s">
        <v>131</v>
      </c>
      <c r="AB66" t="s">
        <v>2398</v>
      </c>
      <c r="AE66" t="s">
        <v>2525</v>
      </c>
      <c r="AL66" t="s">
        <v>28</v>
      </c>
      <c r="AM66" t="s">
        <v>2424</v>
      </c>
      <c r="AN66" t="s">
        <v>2379</v>
      </c>
      <c r="AP66" t="s">
        <v>334</v>
      </c>
      <c r="BU66" t="s">
        <v>2380</v>
      </c>
      <c r="BV66" t="s">
        <v>336</v>
      </c>
      <c r="BW66" t="str">
        <f t="shared" ref="BW66:BW129" si="8">IF(E66="",B66,E66)</f>
        <v>kv7h-kjye</v>
      </c>
      <c r="BX66">
        <f t="shared" ref="BX66:BX129" si="9">YEAR(M66)</f>
        <v>2016</v>
      </c>
      <c r="BY66">
        <f t="shared" ref="BY66:BY129" si="10">YEAR(O66)</f>
        <v>2019</v>
      </c>
      <c r="BZ66">
        <f t="shared" ref="BZ66:BZ129" si="11">COUNTA(K66,L66,U66,W66,AA66)</f>
        <v>5</v>
      </c>
      <c r="CA66">
        <f t="shared" ref="CA66:CA129" si="12">COUNTA(I66,Q66,R66,V66,W66,AA66)</f>
        <v>6</v>
      </c>
      <c r="CB66" t="s">
        <v>5893</v>
      </c>
      <c r="CC66" t="str">
        <f t="shared" ref="CC66:CC129" si="13">IF(BX66&lt;2014,"a",IF(BX66&gt;2017,"d",IF(BX66&lt;2016,"b","c")))</f>
        <v>c</v>
      </c>
      <c r="CD66">
        <v>0.86870692204658262</v>
      </c>
      <c r="CE66">
        <f t="shared" si="7"/>
        <v>23</v>
      </c>
    </row>
    <row r="67" spans="1:83" x14ac:dyDescent="0.35">
      <c r="A67" t="s">
        <v>829</v>
      </c>
      <c r="B67" t="s">
        <v>830</v>
      </c>
      <c r="C67" t="b">
        <v>1</v>
      </c>
      <c r="D67" t="b">
        <v>0</v>
      </c>
      <c r="F67" t="s">
        <v>323</v>
      </c>
      <c r="G67" t="s">
        <v>15</v>
      </c>
      <c r="H67" t="s">
        <v>831</v>
      </c>
      <c r="I67" t="s">
        <v>810</v>
      </c>
      <c r="J67">
        <v>310</v>
      </c>
      <c r="K67" t="s">
        <v>832</v>
      </c>
      <c r="L67" t="s">
        <v>833</v>
      </c>
      <c r="M67" s="2">
        <v>42930</v>
      </c>
      <c r="N67" s="1">
        <v>0.71250000000000002</v>
      </c>
      <c r="O67" s="2">
        <v>43481</v>
      </c>
      <c r="P67" s="1">
        <v>0.8305555555555556</v>
      </c>
      <c r="Q67" t="s">
        <v>359</v>
      </c>
      <c r="R67" t="s">
        <v>812</v>
      </c>
      <c r="S67" s="3">
        <v>1590</v>
      </c>
      <c r="T67" s="3">
        <f t="shared" ref="T67:T130" si="14">LOG(S67)</f>
        <v>3.2013971243204513</v>
      </c>
      <c r="U67" t="s">
        <v>201</v>
      </c>
      <c r="V67" t="s">
        <v>813</v>
      </c>
      <c r="W67" t="s">
        <v>7</v>
      </c>
      <c r="X67" t="s">
        <v>1</v>
      </c>
      <c r="AA67" t="s">
        <v>221</v>
      </c>
      <c r="AE67" t="s">
        <v>834</v>
      </c>
      <c r="AL67" t="s">
        <v>553</v>
      </c>
      <c r="AM67" t="s">
        <v>814</v>
      </c>
      <c r="AN67" t="s">
        <v>835</v>
      </c>
      <c r="AP67" t="s">
        <v>334</v>
      </c>
      <c r="BU67" t="s">
        <v>816</v>
      </c>
      <c r="BV67" t="s">
        <v>336</v>
      </c>
      <c r="BW67" t="str">
        <f t="shared" si="8"/>
        <v>yfjt-f6ae</v>
      </c>
      <c r="BX67">
        <f t="shared" si="9"/>
        <v>2017</v>
      </c>
      <c r="BY67">
        <f t="shared" si="10"/>
        <v>2019</v>
      </c>
      <c r="BZ67">
        <f t="shared" si="11"/>
        <v>5</v>
      </c>
      <c r="CA67">
        <f t="shared" si="12"/>
        <v>6</v>
      </c>
      <c r="CB67" t="s">
        <v>5893</v>
      </c>
      <c r="CC67" t="str">
        <f t="shared" si="13"/>
        <v>c</v>
      </c>
      <c r="CD67">
        <v>0.94802125450116492</v>
      </c>
      <c r="CE67">
        <f t="shared" si="7"/>
        <v>24</v>
      </c>
    </row>
    <row r="68" spans="1:83" x14ac:dyDescent="0.35">
      <c r="A68" t="s">
        <v>1146</v>
      </c>
      <c r="B68" t="s">
        <v>1147</v>
      </c>
      <c r="C68" t="b">
        <v>1</v>
      </c>
      <c r="D68" t="b">
        <v>0</v>
      </c>
      <c r="F68" t="s">
        <v>323</v>
      </c>
      <c r="G68" t="s">
        <v>15</v>
      </c>
      <c r="H68" t="s">
        <v>1148</v>
      </c>
      <c r="I68" t="s">
        <v>1149</v>
      </c>
      <c r="J68">
        <v>844</v>
      </c>
      <c r="K68" t="s">
        <v>1150</v>
      </c>
      <c r="L68" t="s">
        <v>1151</v>
      </c>
      <c r="M68" s="2">
        <v>42478</v>
      </c>
      <c r="N68" s="1">
        <v>0.97361111111111109</v>
      </c>
      <c r="O68" s="2">
        <v>43634</v>
      </c>
      <c r="P68" s="1">
        <v>2.4999999999999998E-2</v>
      </c>
      <c r="Q68" t="s">
        <v>1130</v>
      </c>
      <c r="R68" t="s">
        <v>1152</v>
      </c>
      <c r="S68" s="3">
        <v>1893</v>
      </c>
      <c r="T68" s="3">
        <f t="shared" si="14"/>
        <v>3.2771506139637969</v>
      </c>
      <c r="U68" t="s">
        <v>64</v>
      </c>
      <c r="V68" t="s">
        <v>1132</v>
      </c>
      <c r="W68" t="s">
        <v>7</v>
      </c>
      <c r="X68" t="s">
        <v>1</v>
      </c>
      <c r="AA68" t="s">
        <v>96</v>
      </c>
      <c r="AE68" t="s">
        <v>1153</v>
      </c>
      <c r="AF68" t="s">
        <v>43</v>
      </c>
      <c r="AL68" t="s">
        <v>28</v>
      </c>
      <c r="AM68" t="s">
        <v>1145</v>
      </c>
      <c r="AN68" t="s">
        <v>1135</v>
      </c>
      <c r="AP68" t="s">
        <v>334</v>
      </c>
      <c r="BU68" t="s">
        <v>1136</v>
      </c>
      <c r="BV68" t="s">
        <v>336</v>
      </c>
      <c r="BW68" t="str">
        <f t="shared" si="8"/>
        <v>ciwg-agsx</v>
      </c>
      <c r="BX68">
        <f t="shared" si="9"/>
        <v>2016</v>
      </c>
      <c r="BY68">
        <f t="shared" si="10"/>
        <v>2019</v>
      </c>
      <c r="BZ68">
        <f t="shared" si="11"/>
        <v>5</v>
      </c>
      <c r="CA68">
        <f t="shared" si="12"/>
        <v>6</v>
      </c>
      <c r="CB68" t="s">
        <v>5893</v>
      </c>
      <c r="CC68" t="str">
        <f t="shared" si="13"/>
        <v>c</v>
      </c>
      <c r="CD68">
        <v>0.96199391069359741</v>
      </c>
      <c r="CE68">
        <f t="shared" ref="CE68:CE131" si="15">IF(CB68&amp;CC68=CB67&amp;CC67,CE67+1,1)</f>
        <v>25</v>
      </c>
    </row>
    <row r="69" spans="1:83" x14ac:dyDescent="0.35">
      <c r="A69" t="s">
        <v>752</v>
      </c>
      <c r="B69" t="s">
        <v>753</v>
      </c>
      <c r="C69" t="b">
        <v>1</v>
      </c>
      <c r="D69" t="b">
        <v>0</v>
      </c>
      <c r="F69" t="s">
        <v>323</v>
      </c>
      <c r="G69" t="s">
        <v>15</v>
      </c>
      <c r="H69" t="s">
        <v>754</v>
      </c>
      <c r="I69" t="s">
        <v>755</v>
      </c>
      <c r="J69">
        <v>68</v>
      </c>
      <c r="K69" t="s">
        <v>756</v>
      </c>
      <c r="L69" t="s">
        <v>757</v>
      </c>
      <c r="M69" s="2">
        <v>43377</v>
      </c>
      <c r="N69" s="1">
        <v>0.90347222222222223</v>
      </c>
      <c r="O69" s="2">
        <v>43617</v>
      </c>
      <c r="P69" s="1">
        <v>0.72499999999999998</v>
      </c>
      <c r="S69" s="3">
        <v>5130</v>
      </c>
      <c r="T69" s="3">
        <f t="shared" si="14"/>
        <v>3.7101173651118162</v>
      </c>
      <c r="U69" t="s">
        <v>61</v>
      </c>
      <c r="V69" t="s">
        <v>758</v>
      </c>
      <c r="W69" t="s">
        <v>11</v>
      </c>
      <c r="X69" t="s">
        <v>1</v>
      </c>
      <c r="AA69" t="s">
        <v>110</v>
      </c>
      <c r="AB69" t="s">
        <v>46</v>
      </c>
      <c r="AE69" t="s">
        <v>759</v>
      </c>
      <c r="AL69" t="s">
        <v>46</v>
      </c>
      <c r="AN69" t="s">
        <v>760</v>
      </c>
      <c r="AP69" t="s">
        <v>334</v>
      </c>
      <c r="BJ69" t="s">
        <v>761</v>
      </c>
      <c r="BK69" t="s">
        <v>723</v>
      </c>
      <c r="BU69" t="s">
        <v>762</v>
      </c>
      <c r="BV69" t="s">
        <v>336</v>
      </c>
      <c r="BW69" t="str">
        <f t="shared" si="8"/>
        <v>visb-dxrt</v>
      </c>
      <c r="BX69">
        <f t="shared" si="9"/>
        <v>2018</v>
      </c>
      <c r="BY69">
        <f t="shared" si="10"/>
        <v>2019</v>
      </c>
      <c r="BZ69">
        <f t="shared" si="11"/>
        <v>5</v>
      </c>
      <c r="CA69">
        <f t="shared" si="12"/>
        <v>4</v>
      </c>
      <c r="CB69" t="s">
        <v>5893</v>
      </c>
      <c r="CC69" t="str">
        <f t="shared" si="13"/>
        <v>d</v>
      </c>
      <c r="CD69">
        <v>0.76167117318832478</v>
      </c>
      <c r="CE69">
        <f t="shared" si="15"/>
        <v>1</v>
      </c>
    </row>
    <row r="70" spans="1:83" x14ac:dyDescent="0.35">
      <c r="A70" t="s">
        <v>5428</v>
      </c>
      <c r="B70" t="s">
        <v>3864</v>
      </c>
      <c r="C70" t="b">
        <v>1</v>
      </c>
      <c r="D70" t="b">
        <v>0</v>
      </c>
      <c r="F70" t="s">
        <v>323</v>
      </c>
      <c r="G70" t="s">
        <v>15</v>
      </c>
      <c r="H70" t="s">
        <v>5429</v>
      </c>
      <c r="J70">
        <v>210</v>
      </c>
      <c r="K70" t="s">
        <v>5430</v>
      </c>
      <c r="L70" t="s">
        <v>3865</v>
      </c>
      <c r="M70" s="2">
        <v>41260</v>
      </c>
      <c r="N70" s="1">
        <v>0.875</v>
      </c>
      <c r="O70" s="2">
        <v>41262</v>
      </c>
      <c r="P70" s="1">
        <v>0.96875</v>
      </c>
      <c r="S70">
        <v>872</v>
      </c>
      <c r="T70" s="3">
        <f t="shared" si="14"/>
        <v>2.9405164849325671</v>
      </c>
      <c r="U70" t="s">
        <v>123</v>
      </c>
      <c r="X70" t="s">
        <v>1</v>
      </c>
      <c r="AE70" t="s">
        <v>5431</v>
      </c>
      <c r="AN70" t="s">
        <v>1760</v>
      </c>
      <c r="AP70" t="s">
        <v>334</v>
      </c>
      <c r="BV70" t="s">
        <v>336</v>
      </c>
      <c r="BW70" t="str">
        <f t="shared" si="8"/>
        <v>qb7y-xuum</v>
      </c>
      <c r="BX70">
        <f t="shared" si="9"/>
        <v>2012</v>
      </c>
      <c r="BY70">
        <f t="shared" si="10"/>
        <v>2012</v>
      </c>
      <c r="BZ70">
        <f t="shared" si="11"/>
        <v>3</v>
      </c>
      <c r="CA70">
        <f t="shared" si="12"/>
        <v>0</v>
      </c>
      <c r="CB70" t="s">
        <v>4723</v>
      </c>
      <c r="CC70" t="str">
        <f t="shared" si="13"/>
        <v>a</v>
      </c>
      <c r="CD70">
        <v>8.0122343389661399E-3</v>
      </c>
      <c r="CE70">
        <f t="shared" si="15"/>
        <v>1</v>
      </c>
    </row>
    <row r="71" spans="1:83" x14ac:dyDescent="0.35">
      <c r="A71" t="s">
        <v>3975</v>
      </c>
      <c r="B71" t="s">
        <v>3976</v>
      </c>
      <c r="C71" t="b">
        <v>1</v>
      </c>
      <c r="D71" t="b">
        <v>0</v>
      </c>
      <c r="F71" t="s">
        <v>323</v>
      </c>
      <c r="G71" t="s">
        <v>15</v>
      </c>
      <c r="H71" t="s">
        <v>3977</v>
      </c>
      <c r="J71">
        <v>116</v>
      </c>
      <c r="K71" t="s">
        <v>3978</v>
      </c>
      <c r="L71" t="s">
        <v>3979</v>
      </c>
      <c r="M71" s="2">
        <v>41248</v>
      </c>
      <c r="N71" s="1">
        <v>0.32430555555555557</v>
      </c>
      <c r="O71" s="2">
        <v>41248</v>
      </c>
      <c r="P71" s="1">
        <v>0.33055555555555555</v>
      </c>
      <c r="S71">
        <v>891</v>
      </c>
      <c r="T71" s="3">
        <f t="shared" si="14"/>
        <v>2.9498777040368749</v>
      </c>
      <c r="U71" t="s">
        <v>123</v>
      </c>
      <c r="X71" t="s">
        <v>1</v>
      </c>
      <c r="AE71" t="s">
        <v>3980</v>
      </c>
      <c r="AN71" t="s">
        <v>1760</v>
      </c>
      <c r="AP71" t="s">
        <v>334</v>
      </c>
      <c r="BV71" t="s">
        <v>336</v>
      </c>
      <c r="BW71" t="str">
        <f t="shared" si="8"/>
        <v>4cuw-kixp</v>
      </c>
      <c r="BX71">
        <f t="shared" si="9"/>
        <v>2012</v>
      </c>
      <c r="BY71">
        <f t="shared" si="10"/>
        <v>2012</v>
      </c>
      <c r="BZ71">
        <f t="shared" si="11"/>
        <v>3</v>
      </c>
      <c r="CA71">
        <f t="shared" si="12"/>
        <v>0</v>
      </c>
      <c r="CB71" t="s">
        <v>4723</v>
      </c>
      <c r="CC71" t="str">
        <f t="shared" si="13"/>
        <v>a</v>
      </c>
      <c r="CD71">
        <v>2.4420697709021555E-2</v>
      </c>
      <c r="CE71">
        <f t="shared" si="15"/>
        <v>2</v>
      </c>
    </row>
    <row r="72" spans="1:83" x14ac:dyDescent="0.35">
      <c r="A72" t="s">
        <v>4691</v>
      </c>
      <c r="B72" t="s">
        <v>4692</v>
      </c>
      <c r="C72" t="b">
        <v>1</v>
      </c>
      <c r="D72" t="b">
        <v>0</v>
      </c>
      <c r="F72" t="s">
        <v>323</v>
      </c>
      <c r="G72" t="s">
        <v>15</v>
      </c>
      <c r="H72" t="s">
        <v>4693</v>
      </c>
      <c r="J72">
        <v>87</v>
      </c>
      <c r="K72" t="s">
        <v>4694</v>
      </c>
      <c r="L72" t="s">
        <v>4694</v>
      </c>
      <c r="M72" s="2">
        <v>41199</v>
      </c>
      <c r="N72" s="1">
        <v>0.52569444444444446</v>
      </c>
      <c r="O72" s="2">
        <v>41199</v>
      </c>
      <c r="P72" s="1">
        <v>0.52569444444444446</v>
      </c>
      <c r="S72">
        <v>973</v>
      </c>
      <c r="T72" s="3">
        <f t="shared" si="14"/>
        <v>2.9881128402683519</v>
      </c>
      <c r="U72" t="s">
        <v>123</v>
      </c>
      <c r="X72" t="s">
        <v>1</v>
      </c>
      <c r="AE72" t="s">
        <v>4695</v>
      </c>
      <c r="AN72" t="s">
        <v>1760</v>
      </c>
      <c r="AP72" t="s">
        <v>334</v>
      </c>
      <c r="BV72" t="s">
        <v>336</v>
      </c>
      <c r="BW72" t="str">
        <f t="shared" si="8"/>
        <v>dbre-5vfk</v>
      </c>
      <c r="BX72">
        <f t="shared" si="9"/>
        <v>2012</v>
      </c>
      <c r="BY72">
        <f t="shared" si="10"/>
        <v>2012</v>
      </c>
      <c r="BZ72">
        <f t="shared" si="11"/>
        <v>3</v>
      </c>
      <c r="CA72">
        <f t="shared" si="12"/>
        <v>0</v>
      </c>
      <c r="CB72" t="s">
        <v>4723</v>
      </c>
      <c r="CC72" t="str">
        <f t="shared" si="13"/>
        <v>a</v>
      </c>
      <c r="CD72">
        <v>2.685083753739359E-2</v>
      </c>
      <c r="CE72">
        <f t="shared" si="15"/>
        <v>3</v>
      </c>
    </row>
    <row r="73" spans="1:83" x14ac:dyDescent="0.35">
      <c r="A73" t="s">
        <v>619</v>
      </c>
      <c r="B73" t="s">
        <v>620</v>
      </c>
      <c r="C73" t="b">
        <v>1</v>
      </c>
      <c r="D73" t="b">
        <v>0</v>
      </c>
      <c r="F73" t="s">
        <v>323</v>
      </c>
      <c r="G73" t="s">
        <v>15</v>
      </c>
      <c r="H73" t="s">
        <v>621</v>
      </c>
      <c r="I73" t="s">
        <v>622</v>
      </c>
      <c r="J73">
        <v>378</v>
      </c>
      <c r="K73" t="s">
        <v>623</v>
      </c>
      <c r="L73" t="s">
        <v>624</v>
      </c>
      <c r="M73" s="2">
        <v>41229</v>
      </c>
      <c r="N73" s="1">
        <v>0.93194444444444446</v>
      </c>
      <c r="O73" s="2">
        <v>41425</v>
      </c>
      <c r="P73" s="1">
        <v>0.67222222222222217</v>
      </c>
      <c r="Q73" t="s">
        <v>328</v>
      </c>
      <c r="R73" t="s">
        <v>625</v>
      </c>
      <c r="S73" s="3">
        <v>1334</v>
      </c>
      <c r="T73" s="3">
        <f t="shared" si="14"/>
        <v>3.12515582958053</v>
      </c>
      <c r="U73" t="s">
        <v>38</v>
      </c>
      <c r="V73" t="s">
        <v>626</v>
      </c>
      <c r="X73" t="s">
        <v>1</v>
      </c>
      <c r="AA73" t="s">
        <v>249</v>
      </c>
      <c r="AE73" t="s">
        <v>627</v>
      </c>
      <c r="AN73" t="s">
        <v>628</v>
      </c>
      <c r="AP73" t="s">
        <v>334</v>
      </c>
      <c r="BU73" t="s">
        <v>592</v>
      </c>
      <c r="BV73" t="s">
        <v>336</v>
      </c>
      <c r="BW73" t="str">
        <f t="shared" si="8"/>
        <v>42qd-frvg</v>
      </c>
      <c r="BX73">
        <f t="shared" si="9"/>
        <v>2012</v>
      </c>
      <c r="BY73">
        <f t="shared" si="10"/>
        <v>2013</v>
      </c>
      <c r="BZ73">
        <f t="shared" si="11"/>
        <v>4</v>
      </c>
      <c r="CA73">
        <f t="shared" si="12"/>
        <v>5</v>
      </c>
      <c r="CB73" t="s">
        <v>4723</v>
      </c>
      <c r="CC73" t="str">
        <f t="shared" si="13"/>
        <v>a</v>
      </c>
      <c r="CD73">
        <v>3.6292716459253804E-2</v>
      </c>
      <c r="CE73">
        <f t="shared" si="15"/>
        <v>4</v>
      </c>
    </row>
    <row r="74" spans="1:83" x14ac:dyDescent="0.35">
      <c r="A74" t="s">
        <v>4887</v>
      </c>
      <c r="B74" t="s">
        <v>3845</v>
      </c>
      <c r="C74" t="b">
        <v>1</v>
      </c>
      <c r="D74" t="b">
        <v>0</v>
      </c>
      <c r="F74" t="s">
        <v>323</v>
      </c>
      <c r="G74" t="s">
        <v>15</v>
      </c>
      <c r="H74" t="s">
        <v>4888</v>
      </c>
      <c r="J74">
        <v>282</v>
      </c>
      <c r="K74" t="s">
        <v>4889</v>
      </c>
      <c r="L74" t="s">
        <v>3846</v>
      </c>
      <c r="M74" s="2">
        <v>41215</v>
      </c>
      <c r="N74" s="1">
        <v>4.2361111111111106E-2</v>
      </c>
      <c r="O74" s="2">
        <v>41268</v>
      </c>
      <c r="P74" s="1">
        <v>0.99097222222222225</v>
      </c>
      <c r="S74">
        <v>869</v>
      </c>
      <c r="T74" s="3">
        <f t="shared" si="14"/>
        <v>2.9390197764486663</v>
      </c>
      <c r="U74" t="s">
        <v>123</v>
      </c>
      <c r="X74" t="s">
        <v>1</v>
      </c>
      <c r="AE74" t="s">
        <v>4890</v>
      </c>
      <c r="AN74" t="s">
        <v>1760</v>
      </c>
      <c r="AP74" t="s">
        <v>334</v>
      </c>
      <c r="BV74" t="s">
        <v>336</v>
      </c>
      <c r="BW74" t="str">
        <f t="shared" si="8"/>
        <v>gd2u-b9zp</v>
      </c>
      <c r="BX74">
        <f t="shared" si="9"/>
        <v>2012</v>
      </c>
      <c r="BY74">
        <f t="shared" si="10"/>
        <v>2012</v>
      </c>
      <c r="BZ74">
        <f t="shared" si="11"/>
        <v>3</v>
      </c>
      <c r="CA74">
        <f t="shared" si="12"/>
        <v>0</v>
      </c>
      <c r="CB74" t="s">
        <v>4723</v>
      </c>
      <c r="CC74" t="str">
        <f t="shared" si="13"/>
        <v>a</v>
      </c>
      <c r="CD74">
        <v>4.4394239753669296E-2</v>
      </c>
      <c r="CE74">
        <f t="shared" si="15"/>
        <v>5</v>
      </c>
    </row>
    <row r="75" spans="1:83" x14ac:dyDescent="0.35">
      <c r="A75" t="s">
        <v>5536</v>
      </c>
      <c r="B75" t="s">
        <v>4416</v>
      </c>
      <c r="C75" t="b">
        <v>1</v>
      </c>
      <c r="D75" t="b">
        <v>0</v>
      </c>
      <c r="F75" t="s">
        <v>323</v>
      </c>
      <c r="G75" t="s">
        <v>15</v>
      </c>
      <c r="H75" t="s">
        <v>5537</v>
      </c>
      <c r="J75">
        <v>92</v>
      </c>
      <c r="K75" t="s">
        <v>4417</v>
      </c>
      <c r="L75" t="s">
        <v>4417</v>
      </c>
      <c r="M75" s="2">
        <v>41201</v>
      </c>
      <c r="N75" s="1">
        <v>0.79305555555555562</v>
      </c>
      <c r="O75" s="2">
        <v>41201</v>
      </c>
      <c r="P75" s="1">
        <v>0.79305555555555562</v>
      </c>
      <c r="S75" s="3">
        <v>1052</v>
      </c>
      <c r="T75" s="3">
        <f t="shared" si="14"/>
        <v>3.0220157398177201</v>
      </c>
      <c r="U75" t="s">
        <v>123</v>
      </c>
      <c r="X75" t="s">
        <v>1</v>
      </c>
      <c r="AE75" t="s">
        <v>5538</v>
      </c>
      <c r="AN75" t="s">
        <v>1760</v>
      </c>
      <c r="AP75" t="s">
        <v>334</v>
      </c>
      <c r="BV75" t="s">
        <v>336</v>
      </c>
      <c r="BW75" t="str">
        <f t="shared" si="8"/>
        <v>sf64-aecy</v>
      </c>
      <c r="BX75">
        <f t="shared" si="9"/>
        <v>2012</v>
      </c>
      <c r="BY75">
        <f t="shared" si="10"/>
        <v>2012</v>
      </c>
      <c r="BZ75">
        <f t="shared" si="11"/>
        <v>3</v>
      </c>
      <c r="CA75">
        <f t="shared" si="12"/>
        <v>0</v>
      </c>
      <c r="CB75" t="s">
        <v>4723</v>
      </c>
      <c r="CC75" t="str">
        <f t="shared" si="13"/>
        <v>a</v>
      </c>
      <c r="CD75">
        <v>6.9430744126820154E-2</v>
      </c>
      <c r="CE75">
        <f t="shared" si="15"/>
        <v>6</v>
      </c>
    </row>
    <row r="76" spans="1:83" x14ac:dyDescent="0.35">
      <c r="A76" t="s">
        <v>5225</v>
      </c>
      <c r="B76" t="s">
        <v>4051</v>
      </c>
      <c r="C76" t="b">
        <v>1</v>
      </c>
      <c r="D76" t="b">
        <v>0</v>
      </c>
      <c r="F76" t="s">
        <v>323</v>
      </c>
      <c r="G76" t="s">
        <v>15</v>
      </c>
      <c r="H76" t="s">
        <v>5226</v>
      </c>
      <c r="J76">
        <v>112</v>
      </c>
      <c r="K76" t="s">
        <v>5227</v>
      </c>
      <c r="L76" t="s">
        <v>4052</v>
      </c>
      <c r="M76" s="2">
        <v>41248</v>
      </c>
      <c r="N76" s="1">
        <v>0.30486111111111108</v>
      </c>
      <c r="O76" s="2">
        <v>41250</v>
      </c>
      <c r="P76" s="1">
        <v>0.52916666666666667</v>
      </c>
      <c r="S76">
        <v>935</v>
      </c>
      <c r="T76" s="3">
        <f t="shared" si="14"/>
        <v>2.9708116108725178</v>
      </c>
      <c r="U76" t="s">
        <v>123</v>
      </c>
      <c r="X76" t="s">
        <v>1</v>
      </c>
      <c r="AE76" t="s">
        <v>5228</v>
      </c>
      <c r="AN76" t="s">
        <v>1760</v>
      </c>
      <c r="AP76" t="s">
        <v>334</v>
      </c>
      <c r="BV76" t="s">
        <v>336</v>
      </c>
      <c r="BW76" t="str">
        <f t="shared" si="8"/>
        <v>m3jx-45hn</v>
      </c>
      <c r="BX76">
        <f t="shared" si="9"/>
        <v>2012</v>
      </c>
      <c r="BY76">
        <f t="shared" si="10"/>
        <v>2012</v>
      </c>
      <c r="BZ76">
        <f t="shared" si="11"/>
        <v>3</v>
      </c>
      <c r="CA76">
        <f t="shared" si="12"/>
        <v>0</v>
      </c>
      <c r="CB76" t="s">
        <v>4723</v>
      </c>
      <c r="CC76" t="str">
        <f t="shared" si="13"/>
        <v>a</v>
      </c>
      <c r="CD76">
        <v>8.6354728529054792E-2</v>
      </c>
      <c r="CE76">
        <f t="shared" si="15"/>
        <v>7</v>
      </c>
    </row>
    <row r="77" spans="1:83" x14ac:dyDescent="0.35">
      <c r="A77" t="s">
        <v>4575</v>
      </c>
      <c r="B77" t="s">
        <v>4576</v>
      </c>
      <c r="C77" t="b">
        <v>1</v>
      </c>
      <c r="D77" t="b">
        <v>0</v>
      </c>
      <c r="F77" t="s">
        <v>323</v>
      </c>
      <c r="G77" t="s">
        <v>15</v>
      </c>
      <c r="H77" t="s">
        <v>4577</v>
      </c>
      <c r="J77">
        <v>98</v>
      </c>
      <c r="K77" t="s">
        <v>4578</v>
      </c>
      <c r="L77" t="s">
        <v>4579</v>
      </c>
      <c r="M77" s="2">
        <v>41283</v>
      </c>
      <c r="N77" s="1">
        <v>0.64236111111111105</v>
      </c>
      <c r="O77" s="2">
        <v>41283</v>
      </c>
      <c r="P77" s="1">
        <v>0.65763888888888888</v>
      </c>
      <c r="S77">
        <v>839</v>
      </c>
      <c r="T77" s="3">
        <f t="shared" si="14"/>
        <v>2.9237619608287004</v>
      </c>
      <c r="U77" t="s">
        <v>123</v>
      </c>
      <c r="X77" t="s">
        <v>1</v>
      </c>
      <c r="AE77" t="s">
        <v>4580</v>
      </c>
      <c r="AN77" t="s">
        <v>1760</v>
      </c>
      <c r="AP77" t="s">
        <v>334</v>
      </c>
      <c r="BV77" t="s">
        <v>336</v>
      </c>
      <c r="BW77" t="str">
        <f t="shared" si="8"/>
        <v>b5sx-erfa</v>
      </c>
      <c r="BX77">
        <f t="shared" si="9"/>
        <v>2013</v>
      </c>
      <c r="BY77">
        <f t="shared" si="10"/>
        <v>2013</v>
      </c>
      <c r="BZ77">
        <f t="shared" si="11"/>
        <v>3</v>
      </c>
      <c r="CA77">
        <f t="shared" si="12"/>
        <v>0</v>
      </c>
      <c r="CB77" t="s">
        <v>4723</v>
      </c>
      <c r="CC77" t="str">
        <f t="shared" si="13"/>
        <v>a</v>
      </c>
      <c r="CD77">
        <v>9.2278119507786194E-2</v>
      </c>
      <c r="CE77">
        <f t="shared" si="15"/>
        <v>8</v>
      </c>
    </row>
    <row r="78" spans="1:83" x14ac:dyDescent="0.35">
      <c r="A78" t="s">
        <v>4685</v>
      </c>
      <c r="B78" t="s">
        <v>4686</v>
      </c>
      <c r="C78" t="b">
        <v>1</v>
      </c>
      <c r="D78" t="b">
        <v>0</v>
      </c>
      <c r="F78" t="s">
        <v>323</v>
      </c>
      <c r="G78" t="s">
        <v>15</v>
      </c>
      <c r="H78" t="s">
        <v>4687</v>
      </c>
      <c r="J78">
        <v>169</v>
      </c>
      <c r="K78" t="s">
        <v>4688</v>
      </c>
      <c r="L78" t="s">
        <v>4689</v>
      </c>
      <c r="M78" s="2">
        <v>41207</v>
      </c>
      <c r="N78" s="1">
        <v>0.99652777777777779</v>
      </c>
      <c r="O78" s="2">
        <v>41208</v>
      </c>
      <c r="P78" s="1">
        <v>0.71458333333333324</v>
      </c>
      <c r="S78">
        <v>872</v>
      </c>
      <c r="T78" s="3">
        <f t="shared" si="14"/>
        <v>2.9405164849325671</v>
      </c>
      <c r="U78" t="s">
        <v>123</v>
      </c>
      <c r="X78" t="s">
        <v>1</v>
      </c>
      <c r="AE78" t="s">
        <v>4690</v>
      </c>
      <c r="AN78" t="s">
        <v>1760</v>
      </c>
      <c r="AP78" t="s">
        <v>334</v>
      </c>
      <c r="BV78" t="s">
        <v>336</v>
      </c>
      <c r="BW78" t="str">
        <f t="shared" si="8"/>
        <v>dbef-72v2</v>
      </c>
      <c r="BX78">
        <f t="shared" si="9"/>
        <v>2012</v>
      </c>
      <c r="BY78">
        <f t="shared" si="10"/>
        <v>2012</v>
      </c>
      <c r="BZ78">
        <f t="shared" si="11"/>
        <v>3</v>
      </c>
      <c r="CA78">
        <f t="shared" si="12"/>
        <v>0</v>
      </c>
      <c r="CB78" t="s">
        <v>4723</v>
      </c>
      <c r="CC78" t="str">
        <f t="shared" si="13"/>
        <v>a</v>
      </c>
      <c r="CD78">
        <v>0.11058712027622974</v>
      </c>
      <c r="CE78">
        <f t="shared" si="15"/>
        <v>9</v>
      </c>
    </row>
    <row r="79" spans="1:83" x14ac:dyDescent="0.35">
      <c r="A79" t="s">
        <v>5210</v>
      </c>
      <c r="B79" t="s">
        <v>5211</v>
      </c>
      <c r="C79" t="b">
        <v>1</v>
      </c>
      <c r="D79" t="b">
        <v>0</v>
      </c>
      <c r="F79" t="s">
        <v>323</v>
      </c>
      <c r="G79" t="s">
        <v>15</v>
      </c>
      <c r="H79" t="s">
        <v>5212</v>
      </c>
      <c r="J79">
        <v>230</v>
      </c>
      <c r="K79" t="s">
        <v>5213</v>
      </c>
      <c r="L79" t="s">
        <v>5214</v>
      </c>
      <c r="M79" s="2">
        <v>41485</v>
      </c>
      <c r="N79" s="1">
        <v>0.9194444444444444</v>
      </c>
      <c r="O79" s="2">
        <v>41502</v>
      </c>
      <c r="P79" s="1">
        <v>4.027777777777778E-2</v>
      </c>
      <c r="Q79" t="s">
        <v>328</v>
      </c>
      <c r="R79" t="s">
        <v>1896</v>
      </c>
      <c r="S79" s="3">
        <v>1059</v>
      </c>
      <c r="T79" s="3">
        <f t="shared" si="14"/>
        <v>3.024895960107485</v>
      </c>
      <c r="U79" t="s">
        <v>210</v>
      </c>
      <c r="X79" t="s">
        <v>1</v>
      </c>
      <c r="AA79" t="s">
        <v>211</v>
      </c>
      <c r="AE79" t="s">
        <v>5215</v>
      </c>
      <c r="AM79" t="s">
        <v>1260</v>
      </c>
      <c r="AN79" t="s">
        <v>591</v>
      </c>
      <c r="AP79" t="s">
        <v>334</v>
      </c>
      <c r="BV79" t="s">
        <v>353</v>
      </c>
      <c r="BW79" t="str">
        <f t="shared" si="8"/>
        <v>kkze-qu6r</v>
      </c>
      <c r="BX79">
        <f t="shared" si="9"/>
        <v>2013</v>
      </c>
      <c r="BY79">
        <f t="shared" si="10"/>
        <v>2013</v>
      </c>
      <c r="BZ79">
        <f t="shared" si="11"/>
        <v>4</v>
      </c>
      <c r="CA79">
        <f t="shared" si="12"/>
        <v>3</v>
      </c>
      <c r="CB79" t="s">
        <v>4723</v>
      </c>
      <c r="CC79" t="str">
        <f t="shared" si="13"/>
        <v>a</v>
      </c>
      <c r="CD79">
        <v>0.13101000255738915</v>
      </c>
      <c r="CE79">
        <f t="shared" si="15"/>
        <v>10</v>
      </c>
    </row>
    <row r="80" spans="1:83" x14ac:dyDescent="0.35">
      <c r="A80" t="s">
        <v>5324</v>
      </c>
      <c r="B80" t="s">
        <v>3847</v>
      </c>
      <c r="C80" t="b">
        <v>1</v>
      </c>
      <c r="D80" t="b">
        <v>0</v>
      </c>
      <c r="F80" t="s">
        <v>323</v>
      </c>
      <c r="G80" t="s">
        <v>15</v>
      </c>
      <c r="H80" t="s">
        <v>5325</v>
      </c>
      <c r="J80">
        <v>203</v>
      </c>
      <c r="K80" t="s">
        <v>5326</v>
      </c>
      <c r="L80" t="s">
        <v>3848</v>
      </c>
      <c r="M80" s="2">
        <v>41260</v>
      </c>
      <c r="N80" s="1">
        <v>0.87361111111111101</v>
      </c>
      <c r="O80" s="2">
        <v>41262</v>
      </c>
      <c r="P80" s="1">
        <v>0.96736111111111101</v>
      </c>
      <c r="S80">
        <v>863</v>
      </c>
      <c r="T80" s="3">
        <f t="shared" si="14"/>
        <v>2.9360107957152097</v>
      </c>
      <c r="U80" t="s">
        <v>123</v>
      </c>
      <c r="X80" t="s">
        <v>1</v>
      </c>
      <c r="AE80" t="s">
        <v>5327</v>
      </c>
      <c r="AN80" t="s">
        <v>1760</v>
      </c>
      <c r="AP80" t="s">
        <v>334</v>
      </c>
      <c r="BV80" t="s">
        <v>336</v>
      </c>
      <c r="BW80" t="str">
        <f t="shared" si="8"/>
        <v>n5d5-8e7h</v>
      </c>
      <c r="BX80">
        <f t="shared" si="9"/>
        <v>2012</v>
      </c>
      <c r="BY80">
        <f t="shared" si="10"/>
        <v>2012</v>
      </c>
      <c r="BZ80">
        <f t="shared" si="11"/>
        <v>3</v>
      </c>
      <c r="CA80">
        <f t="shared" si="12"/>
        <v>0</v>
      </c>
      <c r="CB80" t="s">
        <v>4723</v>
      </c>
      <c r="CC80" t="str">
        <f t="shared" si="13"/>
        <v>a</v>
      </c>
      <c r="CD80">
        <v>0.13878592532645828</v>
      </c>
      <c r="CE80">
        <f t="shared" si="15"/>
        <v>11</v>
      </c>
    </row>
    <row r="81" spans="1:83" x14ac:dyDescent="0.35">
      <c r="A81" t="s">
        <v>5222</v>
      </c>
      <c r="B81" t="s">
        <v>4158</v>
      </c>
      <c r="C81" t="b">
        <v>1</v>
      </c>
      <c r="D81" t="b">
        <v>0</v>
      </c>
      <c r="F81" t="s">
        <v>323</v>
      </c>
      <c r="G81" t="s">
        <v>15</v>
      </c>
      <c r="H81" t="s">
        <v>5223</v>
      </c>
      <c r="J81">
        <v>152</v>
      </c>
      <c r="K81" t="s">
        <v>4159</v>
      </c>
      <c r="L81" t="s">
        <v>4159</v>
      </c>
      <c r="M81" s="2">
        <v>41203</v>
      </c>
      <c r="N81" s="1">
        <v>0.85972222222222217</v>
      </c>
      <c r="O81" s="2">
        <v>41203</v>
      </c>
      <c r="P81" s="1">
        <v>0.85972222222222217</v>
      </c>
      <c r="S81">
        <v>779</v>
      </c>
      <c r="T81" s="3">
        <f t="shared" si="14"/>
        <v>2.8915374576725643</v>
      </c>
      <c r="U81" t="s">
        <v>123</v>
      </c>
      <c r="X81" t="s">
        <v>1</v>
      </c>
      <c r="AE81" t="s">
        <v>5224</v>
      </c>
      <c r="AN81" t="s">
        <v>1760</v>
      </c>
      <c r="AP81" t="s">
        <v>334</v>
      </c>
      <c r="BV81" t="s">
        <v>336</v>
      </c>
      <c r="BW81" t="str">
        <f t="shared" si="8"/>
        <v>kvxf-jj4x</v>
      </c>
      <c r="BX81">
        <f t="shared" si="9"/>
        <v>2012</v>
      </c>
      <c r="BY81">
        <f t="shared" si="10"/>
        <v>2012</v>
      </c>
      <c r="BZ81">
        <f t="shared" si="11"/>
        <v>3</v>
      </c>
      <c r="CA81">
        <f t="shared" si="12"/>
        <v>0</v>
      </c>
      <c r="CB81" t="s">
        <v>4723</v>
      </c>
      <c r="CC81" t="str">
        <f t="shared" si="13"/>
        <v>a</v>
      </c>
      <c r="CD81">
        <v>0.15085098639372074</v>
      </c>
      <c r="CE81">
        <f t="shared" si="15"/>
        <v>12</v>
      </c>
    </row>
    <row r="82" spans="1:83" x14ac:dyDescent="0.35">
      <c r="A82" t="s">
        <v>2971</v>
      </c>
      <c r="B82" t="s">
        <v>2972</v>
      </c>
      <c r="C82" t="b">
        <v>1</v>
      </c>
      <c r="D82" t="b">
        <v>0</v>
      </c>
      <c r="F82" t="s">
        <v>323</v>
      </c>
      <c r="G82" t="s">
        <v>15</v>
      </c>
      <c r="H82" t="s">
        <v>2973</v>
      </c>
      <c r="I82" t="s">
        <v>2956</v>
      </c>
      <c r="J82" s="3">
        <v>1637</v>
      </c>
      <c r="K82" t="s">
        <v>2974</v>
      </c>
      <c r="L82" t="s">
        <v>2975</v>
      </c>
      <c r="M82" s="2">
        <v>41571</v>
      </c>
      <c r="N82" s="1">
        <v>0.79861111111111116</v>
      </c>
      <c r="O82" s="2">
        <v>41571</v>
      </c>
      <c r="P82" s="1">
        <v>0.80069444444444438</v>
      </c>
      <c r="Q82" t="s">
        <v>2959</v>
      </c>
      <c r="R82" t="s">
        <v>2960</v>
      </c>
      <c r="S82">
        <v>935</v>
      </c>
      <c r="T82" s="3">
        <f t="shared" si="14"/>
        <v>2.9708116108725178</v>
      </c>
      <c r="U82" t="s">
        <v>111</v>
      </c>
      <c r="V82" t="s">
        <v>2961</v>
      </c>
      <c r="W82" t="s">
        <v>7</v>
      </c>
      <c r="X82" t="s">
        <v>1</v>
      </c>
      <c r="AA82" t="s">
        <v>242</v>
      </c>
      <c r="AE82" t="s">
        <v>2976</v>
      </c>
      <c r="AM82" t="s">
        <v>2963</v>
      </c>
      <c r="AN82" t="s">
        <v>2964</v>
      </c>
      <c r="AP82" t="s">
        <v>334</v>
      </c>
      <c r="BU82" t="s">
        <v>713</v>
      </c>
      <c r="BV82" t="s">
        <v>336</v>
      </c>
      <c r="BW82" t="str">
        <f t="shared" si="8"/>
        <v>i278-it6c</v>
      </c>
      <c r="BX82">
        <f t="shared" si="9"/>
        <v>2013</v>
      </c>
      <c r="BY82">
        <f t="shared" si="10"/>
        <v>2013</v>
      </c>
      <c r="BZ82">
        <f t="shared" si="11"/>
        <v>5</v>
      </c>
      <c r="CA82">
        <f t="shared" si="12"/>
        <v>6</v>
      </c>
      <c r="CB82" t="s">
        <v>4723</v>
      </c>
      <c r="CC82" t="str">
        <f t="shared" si="13"/>
        <v>a</v>
      </c>
      <c r="CD82">
        <v>0.16436921003416982</v>
      </c>
      <c r="CE82">
        <f t="shared" si="15"/>
        <v>13</v>
      </c>
    </row>
    <row r="83" spans="1:83" x14ac:dyDescent="0.35">
      <c r="A83" t="s">
        <v>5205</v>
      </c>
      <c r="B83" t="s">
        <v>3956</v>
      </c>
      <c r="C83" t="b">
        <v>1</v>
      </c>
      <c r="D83" t="b">
        <v>0</v>
      </c>
      <c r="F83" t="s">
        <v>323</v>
      </c>
      <c r="G83" t="s">
        <v>15</v>
      </c>
      <c r="H83" t="s">
        <v>5206</v>
      </c>
      <c r="J83">
        <v>64</v>
      </c>
      <c r="K83" t="s">
        <v>3957</v>
      </c>
      <c r="L83" t="s">
        <v>3957</v>
      </c>
      <c r="M83" s="2">
        <v>41248</v>
      </c>
      <c r="N83" s="1">
        <v>0.32291666666666669</v>
      </c>
      <c r="O83" s="2">
        <v>41248</v>
      </c>
      <c r="P83" s="1">
        <v>0.32291666666666669</v>
      </c>
      <c r="S83">
        <v>776</v>
      </c>
      <c r="T83" s="3">
        <f t="shared" si="14"/>
        <v>2.8898617212581885</v>
      </c>
      <c r="U83" t="s">
        <v>123</v>
      </c>
      <c r="X83" t="s">
        <v>1</v>
      </c>
      <c r="AE83" t="s">
        <v>5207</v>
      </c>
      <c r="AN83" t="s">
        <v>1760</v>
      </c>
      <c r="AP83" t="s">
        <v>334</v>
      </c>
      <c r="BV83" t="s">
        <v>336</v>
      </c>
      <c r="BW83" t="str">
        <f t="shared" si="8"/>
        <v>kbzr-6x76</v>
      </c>
      <c r="BX83">
        <f t="shared" si="9"/>
        <v>2012</v>
      </c>
      <c r="BY83">
        <f t="shared" si="10"/>
        <v>2012</v>
      </c>
      <c r="BZ83">
        <f t="shared" si="11"/>
        <v>3</v>
      </c>
      <c r="CA83">
        <f t="shared" si="12"/>
        <v>0</v>
      </c>
      <c r="CB83" t="s">
        <v>4723</v>
      </c>
      <c r="CC83" t="str">
        <f t="shared" si="13"/>
        <v>a</v>
      </c>
      <c r="CD83">
        <v>0.1709956738877203</v>
      </c>
      <c r="CE83">
        <f t="shared" si="15"/>
        <v>14</v>
      </c>
    </row>
    <row r="84" spans="1:83" x14ac:dyDescent="0.35">
      <c r="A84" t="s">
        <v>5585</v>
      </c>
      <c r="B84" t="s">
        <v>3890</v>
      </c>
      <c r="C84" t="b">
        <v>1</v>
      </c>
      <c r="D84" t="b">
        <v>0</v>
      </c>
      <c r="F84" t="s">
        <v>323</v>
      </c>
      <c r="G84" t="s">
        <v>15</v>
      </c>
      <c r="H84" t="s">
        <v>5586</v>
      </c>
      <c r="J84">
        <v>260</v>
      </c>
      <c r="K84" t="s">
        <v>3891</v>
      </c>
      <c r="L84" t="s">
        <v>3891</v>
      </c>
      <c r="M84" s="2">
        <v>41214</v>
      </c>
      <c r="N84" s="1">
        <v>0.46388888888888885</v>
      </c>
      <c r="O84" s="2">
        <v>41214</v>
      </c>
      <c r="P84" s="1">
        <v>0.46388888888888885</v>
      </c>
      <c r="S84">
        <v>823</v>
      </c>
      <c r="T84" s="3">
        <f t="shared" si="14"/>
        <v>2.9153998352122699</v>
      </c>
      <c r="U84" t="s">
        <v>123</v>
      </c>
      <c r="X84" t="s">
        <v>1</v>
      </c>
      <c r="AE84" t="s">
        <v>5587</v>
      </c>
      <c r="AN84" t="s">
        <v>1760</v>
      </c>
      <c r="AP84" t="s">
        <v>334</v>
      </c>
      <c r="BV84" t="s">
        <v>336</v>
      </c>
      <c r="BW84" t="str">
        <f t="shared" si="8"/>
        <v>t7uz-a2px</v>
      </c>
      <c r="BX84">
        <f t="shared" si="9"/>
        <v>2012</v>
      </c>
      <c r="BY84">
        <f t="shared" si="10"/>
        <v>2012</v>
      </c>
      <c r="BZ84">
        <f t="shared" si="11"/>
        <v>3</v>
      </c>
      <c r="CA84">
        <f t="shared" si="12"/>
        <v>0</v>
      </c>
      <c r="CB84" t="s">
        <v>4723</v>
      </c>
      <c r="CC84" t="str">
        <f t="shared" si="13"/>
        <v>a</v>
      </c>
      <c r="CD84">
        <v>0.17622160969238454</v>
      </c>
      <c r="CE84">
        <f t="shared" si="15"/>
        <v>15</v>
      </c>
    </row>
    <row r="85" spans="1:83" x14ac:dyDescent="0.35">
      <c r="A85" t="s">
        <v>3372</v>
      </c>
      <c r="B85" t="s">
        <v>3366</v>
      </c>
      <c r="C85" t="b">
        <v>1</v>
      </c>
      <c r="D85" t="b">
        <v>0</v>
      </c>
      <c r="F85" t="s">
        <v>323</v>
      </c>
      <c r="G85" t="s">
        <v>15</v>
      </c>
      <c r="H85" t="s">
        <v>3373</v>
      </c>
      <c r="I85" t="s">
        <v>3367</v>
      </c>
      <c r="J85">
        <v>567</v>
      </c>
      <c r="K85" t="s">
        <v>3374</v>
      </c>
      <c r="L85" t="s">
        <v>3368</v>
      </c>
      <c r="M85" s="2">
        <v>41466</v>
      </c>
      <c r="N85" s="1">
        <v>0.78402777777777777</v>
      </c>
      <c r="O85" s="2">
        <v>41470</v>
      </c>
      <c r="P85" s="1">
        <v>0.86805555555555547</v>
      </c>
      <c r="R85" t="s">
        <v>3369</v>
      </c>
      <c r="S85" s="3">
        <v>1031</v>
      </c>
      <c r="T85" s="3">
        <f t="shared" si="14"/>
        <v>3.0132586652835167</v>
      </c>
      <c r="U85" t="s">
        <v>87</v>
      </c>
      <c r="V85" t="s">
        <v>3370</v>
      </c>
      <c r="X85" t="s">
        <v>1</v>
      </c>
      <c r="AA85" t="s">
        <v>42</v>
      </c>
      <c r="AE85" t="s">
        <v>3375</v>
      </c>
      <c r="AN85" t="s">
        <v>3371</v>
      </c>
      <c r="AP85" t="s">
        <v>334</v>
      </c>
      <c r="BU85" t="s">
        <v>884</v>
      </c>
      <c r="BV85" t="s">
        <v>336</v>
      </c>
      <c r="BW85" t="str">
        <f t="shared" si="8"/>
        <v>5piy-sp8f</v>
      </c>
      <c r="BX85">
        <f t="shared" si="9"/>
        <v>2013</v>
      </c>
      <c r="BY85">
        <f t="shared" si="10"/>
        <v>2013</v>
      </c>
      <c r="BZ85">
        <f t="shared" si="11"/>
        <v>4</v>
      </c>
      <c r="CA85">
        <f t="shared" si="12"/>
        <v>4</v>
      </c>
      <c r="CB85" t="s">
        <v>4723</v>
      </c>
      <c r="CC85" t="str">
        <f t="shared" si="13"/>
        <v>a</v>
      </c>
      <c r="CD85">
        <v>0.17822410394587307</v>
      </c>
      <c r="CE85">
        <f t="shared" si="15"/>
        <v>16</v>
      </c>
    </row>
    <row r="86" spans="1:83" x14ac:dyDescent="0.35">
      <c r="A86" t="s">
        <v>4870</v>
      </c>
      <c r="B86" t="s">
        <v>4044</v>
      </c>
      <c r="C86" t="b">
        <v>1</v>
      </c>
      <c r="D86" t="b">
        <v>0</v>
      </c>
      <c r="F86" t="s">
        <v>323</v>
      </c>
      <c r="G86" t="s">
        <v>15</v>
      </c>
      <c r="H86" t="s">
        <v>4871</v>
      </c>
      <c r="J86">
        <v>192</v>
      </c>
      <c r="K86" t="s">
        <v>4872</v>
      </c>
      <c r="L86" t="s">
        <v>4045</v>
      </c>
      <c r="M86" s="2">
        <v>41248</v>
      </c>
      <c r="N86" s="1">
        <v>0.27291666666666664</v>
      </c>
      <c r="O86" s="2">
        <v>41248</v>
      </c>
      <c r="P86" s="1">
        <v>0.27777777777777779</v>
      </c>
      <c r="S86" s="3">
        <v>1025</v>
      </c>
      <c r="T86" s="3">
        <f t="shared" si="14"/>
        <v>3.0107238653917729</v>
      </c>
      <c r="U86" t="s">
        <v>123</v>
      </c>
      <c r="X86" t="s">
        <v>1</v>
      </c>
      <c r="AE86" t="s">
        <v>4873</v>
      </c>
      <c r="AN86" t="s">
        <v>1760</v>
      </c>
      <c r="AP86" t="s">
        <v>334</v>
      </c>
      <c r="BV86" t="s">
        <v>336</v>
      </c>
      <c r="BW86" t="str">
        <f t="shared" si="8"/>
        <v>ft5h-ftmv</v>
      </c>
      <c r="BX86">
        <f t="shared" si="9"/>
        <v>2012</v>
      </c>
      <c r="BY86">
        <f t="shared" si="10"/>
        <v>2012</v>
      </c>
      <c r="BZ86">
        <f t="shared" si="11"/>
        <v>3</v>
      </c>
      <c r="CA86">
        <f t="shared" si="12"/>
        <v>0</v>
      </c>
      <c r="CB86" t="s">
        <v>4723</v>
      </c>
      <c r="CC86" t="str">
        <f t="shared" si="13"/>
        <v>a</v>
      </c>
      <c r="CD86">
        <v>0.1903324923687103</v>
      </c>
      <c r="CE86">
        <f t="shared" si="15"/>
        <v>17</v>
      </c>
    </row>
    <row r="87" spans="1:83" x14ac:dyDescent="0.35">
      <c r="A87" t="s">
        <v>4938</v>
      </c>
      <c r="B87" t="s">
        <v>4939</v>
      </c>
      <c r="C87" t="b">
        <v>1</v>
      </c>
      <c r="D87" t="b">
        <v>0</v>
      </c>
      <c r="F87" t="s">
        <v>323</v>
      </c>
      <c r="G87" t="s">
        <v>15</v>
      </c>
      <c r="H87" t="s">
        <v>4940</v>
      </c>
      <c r="J87">
        <v>93</v>
      </c>
      <c r="K87" t="s">
        <v>4941</v>
      </c>
      <c r="L87" t="s">
        <v>4941</v>
      </c>
      <c r="M87" s="2">
        <v>41211</v>
      </c>
      <c r="N87" s="1">
        <v>0.68958333333333333</v>
      </c>
      <c r="O87" s="2">
        <v>41211</v>
      </c>
      <c r="P87" s="1">
        <v>0.68958333333333333</v>
      </c>
      <c r="S87">
        <v>799</v>
      </c>
      <c r="T87" s="3">
        <f t="shared" si="14"/>
        <v>2.9025467793139912</v>
      </c>
      <c r="U87" t="s">
        <v>123</v>
      </c>
      <c r="X87" t="s">
        <v>1</v>
      </c>
      <c r="AE87" t="s">
        <v>4942</v>
      </c>
      <c r="AN87" t="s">
        <v>1760</v>
      </c>
      <c r="AP87" t="s">
        <v>334</v>
      </c>
      <c r="BV87" t="s">
        <v>336</v>
      </c>
      <c r="BW87" t="str">
        <f t="shared" si="8"/>
        <v>gssb-7xw5</v>
      </c>
      <c r="BX87">
        <f t="shared" si="9"/>
        <v>2012</v>
      </c>
      <c r="BY87">
        <f t="shared" si="10"/>
        <v>2012</v>
      </c>
      <c r="BZ87">
        <f t="shared" si="11"/>
        <v>3</v>
      </c>
      <c r="CA87">
        <f t="shared" si="12"/>
        <v>0</v>
      </c>
      <c r="CB87" t="s">
        <v>4723</v>
      </c>
      <c r="CC87" t="str">
        <f t="shared" si="13"/>
        <v>a</v>
      </c>
      <c r="CD87">
        <v>0.20340930471766938</v>
      </c>
      <c r="CE87">
        <f t="shared" si="15"/>
        <v>18</v>
      </c>
    </row>
    <row r="88" spans="1:83" x14ac:dyDescent="0.35">
      <c r="A88" t="s">
        <v>5010</v>
      </c>
      <c r="B88" t="s">
        <v>5011</v>
      </c>
      <c r="C88" t="b">
        <v>1</v>
      </c>
      <c r="D88" t="b">
        <v>0</v>
      </c>
      <c r="F88" t="s">
        <v>323</v>
      </c>
      <c r="G88" t="s">
        <v>15</v>
      </c>
      <c r="H88" t="s">
        <v>5012</v>
      </c>
      <c r="J88">
        <v>108</v>
      </c>
      <c r="K88" t="s">
        <v>5013</v>
      </c>
      <c r="L88" t="s">
        <v>5013</v>
      </c>
      <c r="M88" s="2">
        <v>41199</v>
      </c>
      <c r="N88" s="1">
        <v>0.52708333333333335</v>
      </c>
      <c r="O88" s="2">
        <v>41199</v>
      </c>
      <c r="P88" s="1">
        <v>0.52708333333333335</v>
      </c>
      <c r="S88">
        <v>893</v>
      </c>
      <c r="T88" s="3">
        <f t="shared" si="14"/>
        <v>2.9508514588885464</v>
      </c>
      <c r="U88" t="s">
        <v>123</v>
      </c>
      <c r="X88" t="s">
        <v>1</v>
      </c>
      <c r="AE88" t="s">
        <v>5014</v>
      </c>
      <c r="AN88" t="s">
        <v>1760</v>
      </c>
      <c r="AP88" t="s">
        <v>334</v>
      </c>
      <c r="BV88" t="s">
        <v>336</v>
      </c>
      <c r="BW88" t="str">
        <f t="shared" si="8"/>
        <v>ht3z-vfgq</v>
      </c>
      <c r="BX88">
        <f t="shared" si="9"/>
        <v>2012</v>
      </c>
      <c r="BY88">
        <f t="shared" si="10"/>
        <v>2012</v>
      </c>
      <c r="BZ88">
        <f t="shared" si="11"/>
        <v>3</v>
      </c>
      <c r="CA88">
        <f t="shared" si="12"/>
        <v>0</v>
      </c>
      <c r="CB88" t="s">
        <v>4723</v>
      </c>
      <c r="CC88" t="str">
        <f t="shared" si="13"/>
        <v>a</v>
      </c>
      <c r="CD88">
        <v>0.22059925006466063</v>
      </c>
      <c r="CE88">
        <f t="shared" si="15"/>
        <v>19</v>
      </c>
    </row>
    <row r="89" spans="1:83" x14ac:dyDescent="0.35">
      <c r="A89" t="s">
        <v>5171</v>
      </c>
      <c r="B89" t="s">
        <v>5172</v>
      </c>
      <c r="C89" t="b">
        <v>1</v>
      </c>
      <c r="D89" t="b">
        <v>0</v>
      </c>
      <c r="F89" t="s">
        <v>323</v>
      </c>
      <c r="G89" t="s">
        <v>15</v>
      </c>
      <c r="H89" t="s">
        <v>5173</v>
      </c>
      <c r="J89">
        <v>105</v>
      </c>
      <c r="K89" t="s">
        <v>5174</v>
      </c>
      <c r="L89" t="s">
        <v>5174</v>
      </c>
      <c r="M89" s="2">
        <v>41264</v>
      </c>
      <c r="N89" s="1">
        <v>0.84930555555555554</v>
      </c>
      <c r="O89" s="2">
        <v>41264</v>
      </c>
      <c r="P89" s="1">
        <v>0.84930555555555554</v>
      </c>
      <c r="S89">
        <v>684</v>
      </c>
      <c r="T89" s="3">
        <f t="shared" si="14"/>
        <v>2.8350561017201161</v>
      </c>
      <c r="U89" t="s">
        <v>123</v>
      </c>
      <c r="X89" t="s">
        <v>1</v>
      </c>
      <c r="AE89" t="s">
        <v>5175</v>
      </c>
      <c r="AN89" t="s">
        <v>1760</v>
      </c>
      <c r="AP89" t="s">
        <v>334</v>
      </c>
      <c r="BV89" t="s">
        <v>336</v>
      </c>
      <c r="BW89" t="str">
        <f t="shared" si="8"/>
        <v>k2zi-4hgf</v>
      </c>
      <c r="BX89">
        <f t="shared" si="9"/>
        <v>2012</v>
      </c>
      <c r="BY89">
        <f t="shared" si="10"/>
        <v>2012</v>
      </c>
      <c r="BZ89">
        <f t="shared" si="11"/>
        <v>3</v>
      </c>
      <c r="CA89">
        <f t="shared" si="12"/>
        <v>0</v>
      </c>
      <c r="CB89" t="s">
        <v>4723</v>
      </c>
      <c r="CC89" t="str">
        <f t="shared" si="13"/>
        <v>a</v>
      </c>
      <c r="CD89">
        <v>0.22820524176645418</v>
      </c>
      <c r="CE89">
        <f t="shared" si="15"/>
        <v>20</v>
      </c>
    </row>
    <row r="90" spans="1:83" x14ac:dyDescent="0.35">
      <c r="A90" t="s">
        <v>3780</v>
      </c>
      <c r="B90" t="s">
        <v>3781</v>
      </c>
      <c r="C90" t="b">
        <v>1</v>
      </c>
      <c r="D90" t="b">
        <v>0</v>
      </c>
      <c r="F90" t="s">
        <v>323</v>
      </c>
      <c r="G90" t="s">
        <v>15</v>
      </c>
      <c r="H90" t="s">
        <v>3782</v>
      </c>
      <c r="J90">
        <v>190</v>
      </c>
      <c r="K90" t="s">
        <v>3783</v>
      </c>
      <c r="L90" t="s">
        <v>3784</v>
      </c>
      <c r="M90" s="2">
        <v>41269</v>
      </c>
      <c r="N90" s="1">
        <v>0.2986111111111111</v>
      </c>
      <c r="O90" s="2">
        <v>41290</v>
      </c>
      <c r="P90" s="1">
        <v>0.15069444444444444</v>
      </c>
      <c r="S90">
        <v>922</v>
      </c>
      <c r="T90" s="3">
        <f t="shared" si="14"/>
        <v>2.9647309210536292</v>
      </c>
      <c r="U90" t="s">
        <v>123</v>
      </c>
      <c r="X90" t="s">
        <v>1</v>
      </c>
      <c r="AE90" t="s">
        <v>3785</v>
      </c>
      <c r="AN90" t="s">
        <v>1760</v>
      </c>
      <c r="AP90" t="s">
        <v>334</v>
      </c>
      <c r="BV90" t="s">
        <v>336</v>
      </c>
      <c r="BW90" t="str">
        <f t="shared" si="8"/>
        <v>2c92-h7a9</v>
      </c>
      <c r="BX90">
        <f t="shared" si="9"/>
        <v>2012</v>
      </c>
      <c r="BY90">
        <f t="shared" si="10"/>
        <v>2013</v>
      </c>
      <c r="BZ90">
        <f t="shared" si="11"/>
        <v>3</v>
      </c>
      <c r="CA90">
        <f t="shared" si="12"/>
        <v>0</v>
      </c>
      <c r="CB90" t="s">
        <v>4723</v>
      </c>
      <c r="CC90" t="str">
        <f t="shared" si="13"/>
        <v>a</v>
      </c>
      <c r="CD90">
        <v>0.23067425096046212</v>
      </c>
      <c r="CE90">
        <f t="shared" si="15"/>
        <v>21</v>
      </c>
    </row>
    <row r="91" spans="1:83" x14ac:dyDescent="0.35">
      <c r="A91" t="s">
        <v>5201</v>
      </c>
      <c r="B91" t="s">
        <v>3796</v>
      </c>
      <c r="C91" t="b">
        <v>1</v>
      </c>
      <c r="D91" t="b">
        <v>0</v>
      </c>
      <c r="F91" t="s">
        <v>323</v>
      </c>
      <c r="G91" t="s">
        <v>15</v>
      </c>
      <c r="H91" t="s">
        <v>5202</v>
      </c>
      <c r="J91">
        <v>842</v>
      </c>
      <c r="K91" t="s">
        <v>5203</v>
      </c>
      <c r="L91" t="s">
        <v>3797</v>
      </c>
      <c r="M91" s="2">
        <v>41233</v>
      </c>
      <c r="N91" s="1">
        <v>0.55763888888888891</v>
      </c>
      <c r="O91" s="2">
        <v>41245</v>
      </c>
      <c r="P91" s="1">
        <v>0.91875000000000007</v>
      </c>
      <c r="S91">
        <v>895</v>
      </c>
      <c r="T91" s="3">
        <f t="shared" si="14"/>
        <v>2.9518230353159121</v>
      </c>
      <c r="U91" t="s">
        <v>123</v>
      </c>
      <c r="X91" t="s">
        <v>1</v>
      </c>
      <c r="AE91" t="s">
        <v>5204</v>
      </c>
      <c r="AN91" t="s">
        <v>1760</v>
      </c>
      <c r="AP91" t="s">
        <v>334</v>
      </c>
      <c r="BV91" t="s">
        <v>336</v>
      </c>
      <c r="BW91" t="str">
        <f t="shared" si="8"/>
        <v>kbv8-aawq</v>
      </c>
      <c r="BX91">
        <f t="shared" si="9"/>
        <v>2012</v>
      </c>
      <c r="BY91">
        <f t="shared" si="10"/>
        <v>2012</v>
      </c>
      <c r="BZ91">
        <f t="shared" si="11"/>
        <v>3</v>
      </c>
      <c r="CA91">
        <f t="shared" si="12"/>
        <v>0</v>
      </c>
      <c r="CB91" t="s">
        <v>4723</v>
      </c>
      <c r="CC91" t="str">
        <f t="shared" si="13"/>
        <v>a</v>
      </c>
      <c r="CD91">
        <v>0.24439699770353362</v>
      </c>
      <c r="CE91">
        <f t="shared" si="15"/>
        <v>22</v>
      </c>
    </row>
    <row r="92" spans="1:83" x14ac:dyDescent="0.35">
      <c r="A92" t="s">
        <v>4719</v>
      </c>
      <c r="B92" t="s">
        <v>4290</v>
      </c>
      <c r="C92" t="b">
        <v>1</v>
      </c>
      <c r="D92" t="b">
        <v>0</v>
      </c>
      <c r="F92" t="s">
        <v>323</v>
      </c>
      <c r="G92" t="s">
        <v>15</v>
      </c>
      <c r="H92" t="s">
        <v>4720</v>
      </c>
      <c r="J92">
        <v>187</v>
      </c>
      <c r="K92" t="s">
        <v>4721</v>
      </c>
      <c r="L92" t="s">
        <v>4291</v>
      </c>
      <c r="M92" s="2">
        <v>41247</v>
      </c>
      <c r="N92" s="1">
        <v>2.361111111111111E-2</v>
      </c>
      <c r="O92" s="2">
        <v>41247</v>
      </c>
      <c r="P92" s="1">
        <v>0.89236111111111116</v>
      </c>
      <c r="S92">
        <v>813</v>
      </c>
      <c r="T92" s="3">
        <f t="shared" si="14"/>
        <v>2.910090545594068</v>
      </c>
      <c r="U92" t="s">
        <v>123</v>
      </c>
      <c r="X92" t="s">
        <v>1</v>
      </c>
      <c r="AE92" t="s">
        <v>4722</v>
      </c>
      <c r="AN92" t="s">
        <v>1760</v>
      </c>
      <c r="AP92" t="s">
        <v>334</v>
      </c>
      <c r="BV92" t="s">
        <v>336</v>
      </c>
      <c r="BW92" t="str">
        <f t="shared" si="8"/>
        <v>dp28-gvpc</v>
      </c>
      <c r="BX92">
        <f t="shared" si="9"/>
        <v>2012</v>
      </c>
      <c r="BY92">
        <f t="shared" si="10"/>
        <v>2012</v>
      </c>
      <c r="BZ92">
        <f t="shared" si="11"/>
        <v>3</v>
      </c>
      <c r="CA92">
        <f t="shared" si="12"/>
        <v>0</v>
      </c>
      <c r="CB92" t="s">
        <v>4723</v>
      </c>
      <c r="CC92" t="str">
        <f t="shared" si="13"/>
        <v>a</v>
      </c>
      <c r="CD92">
        <v>0.24878530392401865</v>
      </c>
      <c r="CE92">
        <f t="shared" si="15"/>
        <v>23</v>
      </c>
    </row>
    <row r="93" spans="1:83" x14ac:dyDescent="0.35">
      <c r="A93" t="s">
        <v>5246</v>
      </c>
      <c r="B93" t="s">
        <v>5247</v>
      </c>
      <c r="C93" t="b">
        <v>1</v>
      </c>
      <c r="D93" t="b">
        <v>0</v>
      </c>
      <c r="F93" t="s">
        <v>323</v>
      </c>
      <c r="G93" t="s">
        <v>15</v>
      </c>
      <c r="H93" t="s">
        <v>5248</v>
      </c>
      <c r="J93">
        <v>120</v>
      </c>
      <c r="K93" t="s">
        <v>5249</v>
      </c>
      <c r="L93" t="s">
        <v>5250</v>
      </c>
      <c r="M93" s="2">
        <v>41199</v>
      </c>
      <c r="N93" s="1">
        <v>0.52777777777777779</v>
      </c>
      <c r="O93" s="2">
        <v>41199</v>
      </c>
      <c r="P93" s="1">
        <v>0.52847222222222223</v>
      </c>
      <c r="S93" s="3">
        <v>1010</v>
      </c>
      <c r="T93" s="3">
        <f t="shared" si="14"/>
        <v>3.0043213737826426</v>
      </c>
      <c r="U93" t="s">
        <v>123</v>
      </c>
      <c r="X93" t="s">
        <v>1</v>
      </c>
      <c r="AE93" t="s">
        <v>5251</v>
      </c>
      <c r="AN93" t="s">
        <v>1760</v>
      </c>
      <c r="AP93" t="s">
        <v>334</v>
      </c>
      <c r="BV93" t="s">
        <v>336</v>
      </c>
      <c r="BW93" t="str">
        <f t="shared" si="8"/>
        <v>m9zq-u93z</v>
      </c>
      <c r="BX93">
        <f t="shared" si="9"/>
        <v>2012</v>
      </c>
      <c r="BY93">
        <f t="shared" si="10"/>
        <v>2012</v>
      </c>
      <c r="BZ93">
        <f t="shared" si="11"/>
        <v>3</v>
      </c>
      <c r="CA93">
        <f t="shared" si="12"/>
        <v>0</v>
      </c>
      <c r="CB93" t="s">
        <v>4723</v>
      </c>
      <c r="CC93" t="str">
        <f t="shared" si="13"/>
        <v>a</v>
      </c>
      <c r="CD93">
        <v>0.26888570192775452</v>
      </c>
      <c r="CE93">
        <f t="shared" si="15"/>
        <v>24</v>
      </c>
    </row>
    <row r="94" spans="1:83" x14ac:dyDescent="0.35">
      <c r="A94" t="s">
        <v>4922</v>
      </c>
      <c r="B94" t="s">
        <v>4923</v>
      </c>
      <c r="C94" t="b">
        <v>1</v>
      </c>
      <c r="D94" t="b">
        <v>0</v>
      </c>
      <c r="F94" t="s">
        <v>323</v>
      </c>
      <c r="G94" t="s">
        <v>15</v>
      </c>
      <c r="H94" t="s">
        <v>4924</v>
      </c>
      <c r="J94">
        <v>115</v>
      </c>
      <c r="K94" t="s">
        <v>4925</v>
      </c>
      <c r="L94" t="s">
        <v>4925</v>
      </c>
      <c r="M94" s="2">
        <v>41212</v>
      </c>
      <c r="N94" s="1">
        <v>0.73541666666666661</v>
      </c>
      <c r="O94" s="2">
        <v>41212</v>
      </c>
      <c r="P94" s="1">
        <v>0.73541666666666661</v>
      </c>
      <c r="S94">
        <v>800</v>
      </c>
      <c r="T94" s="3">
        <f t="shared" si="14"/>
        <v>2.9030899869919438</v>
      </c>
      <c r="U94" t="s">
        <v>123</v>
      </c>
      <c r="X94" t="s">
        <v>1</v>
      </c>
      <c r="AE94" t="s">
        <v>4926</v>
      </c>
      <c r="AN94" t="s">
        <v>1760</v>
      </c>
      <c r="AP94" t="s">
        <v>334</v>
      </c>
      <c r="BV94" t="s">
        <v>336</v>
      </c>
      <c r="BW94" t="str">
        <f t="shared" si="8"/>
        <v>gk9r-83t2</v>
      </c>
      <c r="BX94">
        <f t="shared" si="9"/>
        <v>2012</v>
      </c>
      <c r="BY94">
        <f t="shared" si="10"/>
        <v>2012</v>
      </c>
      <c r="BZ94">
        <f t="shared" si="11"/>
        <v>3</v>
      </c>
      <c r="CA94">
        <f t="shared" si="12"/>
        <v>0</v>
      </c>
      <c r="CB94" t="s">
        <v>4723</v>
      </c>
      <c r="CC94" t="str">
        <f t="shared" si="13"/>
        <v>a</v>
      </c>
      <c r="CD94">
        <v>0.2877060727961801</v>
      </c>
      <c r="CE94">
        <f t="shared" si="15"/>
        <v>25</v>
      </c>
    </row>
    <row r="95" spans="1:83" x14ac:dyDescent="0.35">
      <c r="A95" t="s">
        <v>2114</v>
      </c>
      <c r="B95" t="s">
        <v>2115</v>
      </c>
      <c r="C95" t="b">
        <v>1</v>
      </c>
      <c r="D95" t="b">
        <v>0</v>
      </c>
      <c r="F95" t="s">
        <v>323</v>
      </c>
      <c r="G95" t="s">
        <v>15</v>
      </c>
      <c r="H95" t="s">
        <v>2116</v>
      </c>
      <c r="I95" t="s">
        <v>2117</v>
      </c>
      <c r="J95">
        <v>142</v>
      </c>
      <c r="K95" t="s">
        <v>2118</v>
      </c>
      <c r="L95" t="s">
        <v>2118</v>
      </c>
      <c r="M95" s="2">
        <v>41466</v>
      </c>
      <c r="N95" s="1">
        <v>0.87013888888888891</v>
      </c>
      <c r="O95" s="2">
        <v>41466</v>
      </c>
      <c r="P95" s="1">
        <v>0.87013888888888891</v>
      </c>
      <c r="Q95" t="s">
        <v>328</v>
      </c>
      <c r="S95">
        <v>804</v>
      </c>
      <c r="T95" s="3">
        <f t="shared" si="14"/>
        <v>2.9052560487484511</v>
      </c>
      <c r="U95" t="s">
        <v>158</v>
      </c>
      <c r="V95" t="s">
        <v>2103</v>
      </c>
      <c r="X95" t="s">
        <v>1</v>
      </c>
      <c r="AE95" t="s">
        <v>2119</v>
      </c>
      <c r="AF95" t="s">
        <v>2120</v>
      </c>
      <c r="AN95" t="s">
        <v>2107</v>
      </c>
      <c r="AP95" t="s">
        <v>334</v>
      </c>
      <c r="BU95" t="s">
        <v>335</v>
      </c>
      <c r="BV95" t="s">
        <v>353</v>
      </c>
      <c r="BW95" t="str">
        <f t="shared" si="8"/>
        <v>mce5-sutm</v>
      </c>
      <c r="BX95">
        <f t="shared" si="9"/>
        <v>2013</v>
      </c>
      <c r="BY95">
        <f t="shared" si="10"/>
        <v>2013</v>
      </c>
      <c r="BZ95">
        <f t="shared" si="11"/>
        <v>3</v>
      </c>
      <c r="CA95">
        <f t="shared" si="12"/>
        <v>3</v>
      </c>
      <c r="CB95" t="s">
        <v>4723</v>
      </c>
      <c r="CC95" t="str">
        <f t="shared" si="13"/>
        <v>a</v>
      </c>
      <c r="CD95">
        <v>0.28820001430057096</v>
      </c>
      <c r="CE95">
        <f t="shared" si="15"/>
        <v>26</v>
      </c>
    </row>
    <row r="96" spans="1:83" x14ac:dyDescent="0.35">
      <c r="A96" t="s">
        <v>5778</v>
      </c>
      <c r="B96" t="s">
        <v>4596</v>
      </c>
      <c r="C96" t="b">
        <v>1</v>
      </c>
      <c r="D96" t="b">
        <v>0</v>
      </c>
      <c r="F96" t="s">
        <v>323</v>
      </c>
      <c r="G96" t="s">
        <v>15</v>
      </c>
      <c r="H96" t="s">
        <v>5779</v>
      </c>
      <c r="J96">
        <v>100</v>
      </c>
      <c r="K96" t="s">
        <v>5780</v>
      </c>
      <c r="L96" t="s">
        <v>4597</v>
      </c>
      <c r="M96" s="2">
        <v>41211</v>
      </c>
      <c r="N96" s="1">
        <v>0.72569444444444453</v>
      </c>
      <c r="O96" s="2">
        <v>41211</v>
      </c>
      <c r="P96" s="1">
        <v>0.72638888888888886</v>
      </c>
      <c r="S96">
        <v>981</v>
      </c>
      <c r="T96" s="3">
        <f t="shared" si="14"/>
        <v>2.9916690073799486</v>
      </c>
      <c r="U96" t="s">
        <v>123</v>
      </c>
      <c r="X96" t="s">
        <v>1</v>
      </c>
      <c r="AE96" t="s">
        <v>5781</v>
      </c>
      <c r="AN96" t="s">
        <v>1760</v>
      </c>
      <c r="AP96" t="s">
        <v>334</v>
      </c>
      <c r="BV96" t="s">
        <v>336</v>
      </c>
      <c r="BW96" t="str">
        <f t="shared" si="8"/>
        <v>wsrr-kyhp</v>
      </c>
      <c r="BX96">
        <f t="shared" si="9"/>
        <v>2012</v>
      </c>
      <c r="BY96">
        <f t="shared" si="10"/>
        <v>2012</v>
      </c>
      <c r="BZ96">
        <f t="shared" si="11"/>
        <v>3</v>
      </c>
      <c r="CA96">
        <f t="shared" si="12"/>
        <v>0</v>
      </c>
      <c r="CB96" t="s">
        <v>4723</v>
      </c>
      <c r="CC96" t="str">
        <f t="shared" si="13"/>
        <v>a</v>
      </c>
      <c r="CD96">
        <v>0.29459505498614214</v>
      </c>
      <c r="CE96">
        <f t="shared" si="15"/>
        <v>27</v>
      </c>
    </row>
    <row r="97" spans="1:83" x14ac:dyDescent="0.35">
      <c r="A97" t="s">
        <v>4381</v>
      </c>
      <c r="B97" t="s">
        <v>3933</v>
      </c>
      <c r="C97" t="b">
        <v>1</v>
      </c>
      <c r="D97" t="b">
        <v>0</v>
      </c>
      <c r="F97" t="s">
        <v>323</v>
      </c>
      <c r="G97" t="s">
        <v>15</v>
      </c>
      <c r="H97" t="s">
        <v>4382</v>
      </c>
      <c r="J97">
        <v>206</v>
      </c>
      <c r="K97" t="s">
        <v>4383</v>
      </c>
      <c r="L97" t="s">
        <v>3934</v>
      </c>
      <c r="M97" s="2">
        <v>41250</v>
      </c>
      <c r="N97" s="1">
        <v>0.47916666666666669</v>
      </c>
      <c r="O97" s="2">
        <v>41278</v>
      </c>
      <c r="P97" s="1">
        <v>0.92222222222222217</v>
      </c>
      <c r="S97">
        <v>865</v>
      </c>
      <c r="T97" s="3">
        <f t="shared" si="14"/>
        <v>2.9370161074648142</v>
      </c>
      <c r="U97" t="s">
        <v>123</v>
      </c>
      <c r="X97" t="s">
        <v>1</v>
      </c>
      <c r="AE97" t="s">
        <v>4384</v>
      </c>
      <c r="AN97" t="s">
        <v>1760</v>
      </c>
      <c r="AP97" t="s">
        <v>334</v>
      </c>
      <c r="BV97" t="s">
        <v>336</v>
      </c>
      <c r="BW97" t="str">
        <f t="shared" si="8"/>
        <v>8rku-jvmg</v>
      </c>
      <c r="BX97">
        <f t="shared" si="9"/>
        <v>2012</v>
      </c>
      <c r="BY97">
        <f t="shared" si="10"/>
        <v>2013</v>
      </c>
      <c r="BZ97">
        <f t="shared" si="11"/>
        <v>3</v>
      </c>
      <c r="CA97">
        <f t="shared" si="12"/>
        <v>0</v>
      </c>
      <c r="CB97" t="s">
        <v>4723</v>
      </c>
      <c r="CC97" t="str">
        <f t="shared" si="13"/>
        <v>a</v>
      </c>
      <c r="CD97">
        <v>0.31126341711237293</v>
      </c>
      <c r="CE97">
        <f t="shared" si="15"/>
        <v>28</v>
      </c>
    </row>
    <row r="98" spans="1:83" x14ac:dyDescent="0.35">
      <c r="A98" t="s">
        <v>5617</v>
      </c>
      <c r="B98" t="s">
        <v>4994</v>
      </c>
      <c r="C98" t="b">
        <v>1</v>
      </c>
      <c r="D98" t="b">
        <v>0</v>
      </c>
      <c r="F98" t="s">
        <v>323</v>
      </c>
      <c r="G98" t="s">
        <v>15</v>
      </c>
      <c r="H98" t="s">
        <v>5618</v>
      </c>
      <c r="I98" t="s">
        <v>4995</v>
      </c>
      <c r="J98">
        <v>124</v>
      </c>
      <c r="K98" t="s">
        <v>5619</v>
      </c>
      <c r="L98" t="s">
        <v>4996</v>
      </c>
      <c r="M98" s="2">
        <v>41471</v>
      </c>
      <c r="N98" s="1">
        <v>0.79583333333333339</v>
      </c>
      <c r="O98" s="2">
        <v>41471</v>
      </c>
      <c r="P98" s="1">
        <v>0.88888888888888884</v>
      </c>
      <c r="S98">
        <v>936</v>
      </c>
      <c r="T98" s="3">
        <f t="shared" si="14"/>
        <v>2.971275848738105</v>
      </c>
      <c r="U98" t="s">
        <v>158</v>
      </c>
      <c r="X98" t="s">
        <v>1</v>
      </c>
      <c r="AE98" t="s">
        <v>5620</v>
      </c>
      <c r="AN98" t="s">
        <v>2107</v>
      </c>
      <c r="AP98" t="s">
        <v>334</v>
      </c>
      <c r="BV98" t="s">
        <v>353</v>
      </c>
      <c r="BW98" t="str">
        <f t="shared" si="8"/>
        <v>tmay-2i9v</v>
      </c>
      <c r="BX98">
        <f t="shared" si="9"/>
        <v>2013</v>
      </c>
      <c r="BY98">
        <f t="shared" si="10"/>
        <v>2013</v>
      </c>
      <c r="BZ98">
        <f t="shared" si="11"/>
        <v>3</v>
      </c>
      <c r="CA98">
        <f t="shared" si="12"/>
        <v>1</v>
      </c>
      <c r="CB98" t="s">
        <v>4723</v>
      </c>
      <c r="CC98" t="str">
        <f t="shared" si="13"/>
        <v>a</v>
      </c>
      <c r="CD98">
        <v>0.32420467251084117</v>
      </c>
      <c r="CE98">
        <f t="shared" si="15"/>
        <v>29</v>
      </c>
    </row>
    <row r="99" spans="1:83" x14ac:dyDescent="0.35">
      <c r="A99" t="s">
        <v>5566</v>
      </c>
      <c r="B99" t="s">
        <v>5567</v>
      </c>
      <c r="C99" t="b">
        <v>1</v>
      </c>
      <c r="D99" t="b">
        <v>0</v>
      </c>
      <c r="F99" t="s">
        <v>323</v>
      </c>
      <c r="G99" t="s">
        <v>15</v>
      </c>
      <c r="H99" t="s">
        <v>5568</v>
      </c>
      <c r="J99">
        <v>117</v>
      </c>
      <c r="K99" t="s">
        <v>5569</v>
      </c>
      <c r="L99" t="s">
        <v>5570</v>
      </c>
      <c r="M99" s="2">
        <v>41248</v>
      </c>
      <c r="N99" s="1">
        <v>6.458333333333334E-2</v>
      </c>
      <c r="O99" s="2">
        <v>41248</v>
      </c>
      <c r="P99" s="1">
        <v>0.12291666666666667</v>
      </c>
      <c r="S99">
        <v>766</v>
      </c>
      <c r="T99" s="3">
        <f t="shared" si="14"/>
        <v>2.8842287696326041</v>
      </c>
      <c r="U99" t="s">
        <v>123</v>
      </c>
      <c r="X99" t="s">
        <v>1</v>
      </c>
      <c r="AE99" t="s">
        <v>5571</v>
      </c>
      <c r="AN99" t="s">
        <v>1760</v>
      </c>
      <c r="AP99" t="s">
        <v>334</v>
      </c>
      <c r="BV99" t="s">
        <v>336</v>
      </c>
      <c r="BW99" t="str">
        <f t="shared" si="8"/>
        <v>szip-b22v</v>
      </c>
      <c r="BX99">
        <f t="shared" si="9"/>
        <v>2012</v>
      </c>
      <c r="BY99">
        <f t="shared" si="10"/>
        <v>2012</v>
      </c>
      <c r="BZ99">
        <f t="shared" si="11"/>
        <v>3</v>
      </c>
      <c r="CA99">
        <f t="shared" si="12"/>
        <v>0</v>
      </c>
      <c r="CB99" t="s">
        <v>4723</v>
      </c>
      <c r="CC99" t="str">
        <f t="shared" si="13"/>
        <v>a</v>
      </c>
      <c r="CD99">
        <v>0.35105207039728226</v>
      </c>
      <c r="CE99">
        <f t="shared" si="15"/>
        <v>30</v>
      </c>
    </row>
    <row r="100" spans="1:83" x14ac:dyDescent="0.35">
      <c r="A100" t="s">
        <v>3000</v>
      </c>
      <c r="B100" t="s">
        <v>3001</v>
      </c>
      <c r="C100" t="b">
        <v>1</v>
      </c>
      <c r="D100" t="b">
        <v>0</v>
      </c>
      <c r="F100" t="s">
        <v>323</v>
      </c>
      <c r="G100" t="s">
        <v>15</v>
      </c>
      <c r="H100" t="s">
        <v>3002</v>
      </c>
      <c r="I100" t="s">
        <v>2956</v>
      </c>
      <c r="J100" s="3">
        <v>1039</v>
      </c>
      <c r="K100" t="s">
        <v>3003</v>
      </c>
      <c r="L100" t="s">
        <v>3003</v>
      </c>
      <c r="M100" s="2">
        <v>41578</v>
      </c>
      <c r="N100" s="1">
        <v>0.91805555555555562</v>
      </c>
      <c r="O100" s="2">
        <v>41578</v>
      </c>
      <c r="P100" s="1">
        <v>0.91805555555555562</v>
      </c>
      <c r="Q100" t="s">
        <v>2959</v>
      </c>
      <c r="R100" t="s">
        <v>2982</v>
      </c>
      <c r="S100" s="3">
        <v>1342</v>
      </c>
      <c r="T100" s="3">
        <f t="shared" si="14"/>
        <v>3.1277525158329733</v>
      </c>
      <c r="U100" t="s">
        <v>111</v>
      </c>
      <c r="V100" t="s">
        <v>2961</v>
      </c>
      <c r="W100" t="s">
        <v>7</v>
      </c>
      <c r="X100" t="s">
        <v>1</v>
      </c>
      <c r="AA100" t="s">
        <v>242</v>
      </c>
      <c r="AE100" t="s">
        <v>3004</v>
      </c>
      <c r="AM100" t="s">
        <v>2963</v>
      </c>
      <c r="AN100" t="s">
        <v>2964</v>
      </c>
      <c r="AP100" t="s">
        <v>334</v>
      </c>
      <c r="BU100" t="s">
        <v>713</v>
      </c>
      <c r="BV100" t="s">
        <v>336</v>
      </c>
      <c r="BW100" t="str">
        <f t="shared" si="8"/>
        <v>yr5j-kyei</v>
      </c>
      <c r="BX100">
        <f t="shared" si="9"/>
        <v>2013</v>
      </c>
      <c r="BY100">
        <f t="shared" si="10"/>
        <v>2013</v>
      </c>
      <c r="BZ100">
        <f t="shared" si="11"/>
        <v>5</v>
      </c>
      <c r="CA100">
        <f t="shared" si="12"/>
        <v>6</v>
      </c>
      <c r="CB100" t="s">
        <v>4723</v>
      </c>
      <c r="CC100" t="str">
        <f t="shared" si="13"/>
        <v>a</v>
      </c>
      <c r="CD100">
        <v>0.35547864366844562</v>
      </c>
      <c r="CE100">
        <f t="shared" si="15"/>
        <v>31</v>
      </c>
    </row>
    <row r="101" spans="1:83" x14ac:dyDescent="0.35">
      <c r="A101" t="s">
        <v>4648</v>
      </c>
      <c r="B101" t="s">
        <v>3989</v>
      </c>
      <c r="C101" t="b">
        <v>1</v>
      </c>
      <c r="D101" t="b">
        <v>0</v>
      </c>
      <c r="F101" t="s">
        <v>323</v>
      </c>
      <c r="G101" t="s">
        <v>15</v>
      </c>
      <c r="H101" t="s">
        <v>4649</v>
      </c>
      <c r="J101">
        <v>313</v>
      </c>
      <c r="K101" t="s">
        <v>3990</v>
      </c>
      <c r="L101" t="s">
        <v>3990</v>
      </c>
      <c r="M101" s="2">
        <v>41176</v>
      </c>
      <c r="N101" s="1">
        <v>0.9</v>
      </c>
      <c r="O101" s="2">
        <v>41176</v>
      </c>
      <c r="P101" s="1">
        <v>0.9</v>
      </c>
      <c r="S101">
        <v>899</v>
      </c>
      <c r="T101" s="3">
        <f t="shared" si="14"/>
        <v>2.9537596917332287</v>
      </c>
      <c r="U101" t="s">
        <v>123</v>
      </c>
      <c r="X101" t="s">
        <v>1</v>
      </c>
      <c r="AE101" t="s">
        <v>4650</v>
      </c>
      <c r="AN101" t="s">
        <v>1760</v>
      </c>
      <c r="AP101" t="s">
        <v>334</v>
      </c>
      <c r="BV101" t="s">
        <v>336</v>
      </c>
      <c r="BW101" t="str">
        <f t="shared" si="8"/>
        <v>d29f-ixy9</v>
      </c>
      <c r="BX101">
        <f t="shared" si="9"/>
        <v>2012</v>
      </c>
      <c r="BY101">
        <f t="shared" si="10"/>
        <v>2012</v>
      </c>
      <c r="BZ101">
        <f t="shared" si="11"/>
        <v>3</v>
      </c>
      <c r="CA101">
        <f t="shared" si="12"/>
        <v>0</v>
      </c>
      <c r="CB101" t="s">
        <v>4723</v>
      </c>
      <c r="CC101" t="str">
        <f t="shared" si="13"/>
        <v>a</v>
      </c>
      <c r="CD101">
        <v>0.36555824738975773</v>
      </c>
      <c r="CE101">
        <f t="shared" si="15"/>
        <v>32</v>
      </c>
    </row>
    <row r="102" spans="1:83" x14ac:dyDescent="0.35">
      <c r="A102" t="s">
        <v>4581</v>
      </c>
      <c r="B102" t="s">
        <v>3853</v>
      </c>
      <c r="C102" t="b">
        <v>1</v>
      </c>
      <c r="D102" t="b">
        <v>0</v>
      </c>
      <c r="F102" t="s">
        <v>323</v>
      </c>
      <c r="G102" t="s">
        <v>15</v>
      </c>
      <c r="H102" t="s">
        <v>4582</v>
      </c>
      <c r="J102">
        <v>213</v>
      </c>
      <c r="K102" t="s">
        <v>4583</v>
      </c>
      <c r="L102" t="s">
        <v>3854</v>
      </c>
      <c r="M102" s="2">
        <v>41227</v>
      </c>
      <c r="N102" s="1">
        <v>0.51944444444444449</v>
      </c>
      <c r="O102" s="2">
        <v>41276</v>
      </c>
      <c r="P102" s="1">
        <v>0.83333333333333337</v>
      </c>
      <c r="S102">
        <v>881</v>
      </c>
      <c r="T102" s="3">
        <f t="shared" si="14"/>
        <v>2.9449759084120477</v>
      </c>
      <c r="U102" t="s">
        <v>123</v>
      </c>
      <c r="X102" t="s">
        <v>1</v>
      </c>
      <c r="AE102" t="s">
        <v>4584</v>
      </c>
      <c r="AN102" t="s">
        <v>1760</v>
      </c>
      <c r="AP102" t="s">
        <v>334</v>
      </c>
      <c r="BV102" t="s">
        <v>336</v>
      </c>
      <c r="BW102" t="str">
        <f t="shared" si="8"/>
        <v>b6j7-zus9</v>
      </c>
      <c r="BX102">
        <f t="shared" si="9"/>
        <v>2012</v>
      </c>
      <c r="BY102">
        <f t="shared" si="10"/>
        <v>2013</v>
      </c>
      <c r="BZ102">
        <f t="shared" si="11"/>
        <v>3</v>
      </c>
      <c r="CA102">
        <f t="shared" si="12"/>
        <v>0</v>
      </c>
      <c r="CB102" t="s">
        <v>4723</v>
      </c>
      <c r="CC102" t="str">
        <f t="shared" si="13"/>
        <v>a</v>
      </c>
      <c r="CD102">
        <v>0.37251416213491007</v>
      </c>
      <c r="CE102">
        <f t="shared" si="15"/>
        <v>33</v>
      </c>
    </row>
    <row r="103" spans="1:83" x14ac:dyDescent="0.35">
      <c r="A103" t="s">
        <v>2977</v>
      </c>
      <c r="B103" t="s">
        <v>2978</v>
      </c>
      <c r="C103" t="b">
        <v>1</v>
      </c>
      <c r="D103" t="b">
        <v>0</v>
      </c>
      <c r="F103" t="s">
        <v>323</v>
      </c>
      <c r="G103" t="s">
        <v>15</v>
      </c>
      <c r="H103" t="s">
        <v>2979</v>
      </c>
      <c r="I103" t="s">
        <v>2956</v>
      </c>
      <c r="J103" s="3">
        <v>1636</v>
      </c>
      <c r="K103" t="s">
        <v>2980</v>
      </c>
      <c r="L103" t="s">
        <v>2981</v>
      </c>
      <c r="M103" s="2">
        <v>41571</v>
      </c>
      <c r="N103" s="1">
        <v>0.6791666666666667</v>
      </c>
      <c r="O103" s="2">
        <v>41571</v>
      </c>
      <c r="P103" s="1">
        <v>0.69027777777777777</v>
      </c>
      <c r="Q103" t="s">
        <v>2959</v>
      </c>
      <c r="R103" t="s">
        <v>2982</v>
      </c>
      <c r="S103" s="3">
        <v>1279</v>
      </c>
      <c r="T103" s="3">
        <f t="shared" si="14"/>
        <v>3.106870544478654</v>
      </c>
      <c r="U103" t="s">
        <v>111</v>
      </c>
      <c r="V103" t="s">
        <v>2961</v>
      </c>
      <c r="W103" t="s">
        <v>7</v>
      </c>
      <c r="X103" t="s">
        <v>1</v>
      </c>
      <c r="AA103" t="s">
        <v>242</v>
      </c>
      <c r="AE103" t="s">
        <v>2983</v>
      </c>
      <c r="AM103" t="s">
        <v>2963</v>
      </c>
      <c r="AN103" t="s">
        <v>2964</v>
      </c>
      <c r="AP103" t="s">
        <v>334</v>
      </c>
      <c r="BU103" t="s">
        <v>713</v>
      </c>
      <c r="BV103" t="s">
        <v>336</v>
      </c>
      <c r="BW103" t="str">
        <f t="shared" si="8"/>
        <v>irc2-87d5</v>
      </c>
      <c r="BX103">
        <f t="shared" si="9"/>
        <v>2013</v>
      </c>
      <c r="BY103">
        <f t="shared" si="10"/>
        <v>2013</v>
      </c>
      <c r="BZ103">
        <f t="shared" si="11"/>
        <v>5</v>
      </c>
      <c r="CA103">
        <f t="shared" si="12"/>
        <v>6</v>
      </c>
      <c r="CB103" t="s">
        <v>4723</v>
      </c>
      <c r="CC103" t="str">
        <f t="shared" si="13"/>
        <v>a</v>
      </c>
      <c r="CD103">
        <v>0.37357047516135111</v>
      </c>
      <c r="CE103">
        <f t="shared" si="15"/>
        <v>34</v>
      </c>
    </row>
    <row r="104" spans="1:83" x14ac:dyDescent="0.35">
      <c r="A104" t="s">
        <v>4326</v>
      </c>
      <c r="B104" t="s">
        <v>4327</v>
      </c>
      <c r="C104" t="b">
        <v>1</v>
      </c>
      <c r="D104" t="b">
        <v>0</v>
      </c>
      <c r="F104" t="s">
        <v>323</v>
      </c>
      <c r="G104" t="s">
        <v>15</v>
      </c>
      <c r="H104" t="s">
        <v>4328</v>
      </c>
      <c r="J104">
        <v>67</v>
      </c>
      <c r="K104" t="s">
        <v>4329</v>
      </c>
      <c r="L104" t="s">
        <v>4330</v>
      </c>
      <c r="M104" s="2">
        <v>41211</v>
      </c>
      <c r="N104" s="1">
        <v>0.69097222222222221</v>
      </c>
      <c r="O104" s="2">
        <v>41211</v>
      </c>
      <c r="P104" s="1">
        <v>0.70347222222222217</v>
      </c>
      <c r="S104">
        <v>971</v>
      </c>
      <c r="T104" s="3">
        <f t="shared" si="14"/>
        <v>2.9872192299080047</v>
      </c>
      <c r="U104" t="s">
        <v>123</v>
      </c>
      <c r="X104" t="s">
        <v>1</v>
      </c>
      <c r="AE104" t="s">
        <v>4331</v>
      </c>
      <c r="AN104" t="s">
        <v>1760</v>
      </c>
      <c r="AP104" t="s">
        <v>334</v>
      </c>
      <c r="BV104" t="s">
        <v>336</v>
      </c>
      <c r="BW104" t="str">
        <f t="shared" si="8"/>
        <v>7huf-xkdf</v>
      </c>
      <c r="BX104">
        <f t="shared" si="9"/>
        <v>2012</v>
      </c>
      <c r="BY104">
        <f t="shared" si="10"/>
        <v>2012</v>
      </c>
      <c r="BZ104">
        <f t="shared" si="11"/>
        <v>3</v>
      </c>
      <c r="CA104">
        <f t="shared" si="12"/>
        <v>0</v>
      </c>
      <c r="CB104" t="s">
        <v>4723</v>
      </c>
      <c r="CC104" t="str">
        <f t="shared" si="13"/>
        <v>a</v>
      </c>
      <c r="CD104">
        <v>0.37937371429812161</v>
      </c>
      <c r="CE104">
        <f t="shared" si="15"/>
        <v>35</v>
      </c>
    </row>
    <row r="105" spans="1:83" x14ac:dyDescent="0.35">
      <c r="A105" t="s">
        <v>4361</v>
      </c>
      <c r="B105" t="s">
        <v>4362</v>
      </c>
      <c r="C105" t="b">
        <v>1</v>
      </c>
      <c r="D105" t="b">
        <v>0</v>
      </c>
      <c r="F105" t="s">
        <v>323</v>
      </c>
      <c r="G105" t="s">
        <v>15</v>
      </c>
      <c r="H105" t="s">
        <v>4363</v>
      </c>
      <c r="I105" t="s">
        <v>4364</v>
      </c>
      <c r="J105">
        <v>769</v>
      </c>
      <c r="K105" t="s">
        <v>4365</v>
      </c>
      <c r="L105" t="s">
        <v>4366</v>
      </c>
      <c r="M105" s="2">
        <v>41484</v>
      </c>
      <c r="N105" s="1">
        <v>0.91527777777777775</v>
      </c>
      <c r="O105" s="2">
        <v>43631</v>
      </c>
      <c r="P105" s="1">
        <v>0.33680555555555558</v>
      </c>
      <c r="Q105" t="s">
        <v>328</v>
      </c>
      <c r="R105" t="s">
        <v>1896</v>
      </c>
      <c r="S105" s="3">
        <v>1144</v>
      </c>
      <c r="T105" s="3">
        <f t="shared" si="14"/>
        <v>3.0584260244570052</v>
      </c>
      <c r="U105" t="s">
        <v>210</v>
      </c>
      <c r="X105" t="s">
        <v>1</v>
      </c>
      <c r="AA105" t="s">
        <v>211</v>
      </c>
      <c r="AE105" t="s">
        <v>4367</v>
      </c>
      <c r="AM105" t="s">
        <v>1260</v>
      </c>
      <c r="AN105" t="s">
        <v>591</v>
      </c>
      <c r="AP105" t="s">
        <v>334</v>
      </c>
      <c r="BV105" t="s">
        <v>336</v>
      </c>
      <c r="BW105" t="str">
        <f t="shared" si="8"/>
        <v>8d7d-8in5</v>
      </c>
      <c r="BX105">
        <f t="shared" si="9"/>
        <v>2013</v>
      </c>
      <c r="BY105">
        <f t="shared" si="10"/>
        <v>2019</v>
      </c>
      <c r="BZ105">
        <f t="shared" si="11"/>
        <v>4</v>
      </c>
      <c r="CA105">
        <f t="shared" si="12"/>
        <v>4</v>
      </c>
      <c r="CB105" t="s">
        <v>4723</v>
      </c>
      <c r="CC105" t="str">
        <f t="shared" si="13"/>
        <v>a</v>
      </c>
      <c r="CD105">
        <v>0.42016620811559879</v>
      </c>
      <c r="CE105">
        <f t="shared" si="15"/>
        <v>36</v>
      </c>
    </row>
    <row r="106" spans="1:83" x14ac:dyDescent="0.35">
      <c r="A106" t="s">
        <v>5491</v>
      </c>
      <c r="B106" t="s">
        <v>5116</v>
      </c>
      <c r="C106" t="b">
        <v>1</v>
      </c>
      <c r="D106" t="b">
        <v>0</v>
      </c>
      <c r="F106" t="s">
        <v>323</v>
      </c>
      <c r="G106" t="s">
        <v>15</v>
      </c>
      <c r="H106" t="s">
        <v>5492</v>
      </c>
      <c r="J106">
        <v>88</v>
      </c>
      <c r="K106" t="s">
        <v>5117</v>
      </c>
      <c r="L106" t="s">
        <v>5117</v>
      </c>
      <c r="M106" s="2">
        <v>41269</v>
      </c>
      <c r="N106" s="1">
        <v>0.23402777777777781</v>
      </c>
      <c r="O106" s="2">
        <v>41269</v>
      </c>
      <c r="P106" s="1">
        <v>0.23402777777777781</v>
      </c>
      <c r="S106">
        <v>850</v>
      </c>
      <c r="T106" s="3">
        <f t="shared" si="14"/>
        <v>2.9294189257142929</v>
      </c>
      <c r="U106" t="s">
        <v>123</v>
      </c>
      <c r="X106" t="s">
        <v>1</v>
      </c>
      <c r="AE106" t="s">
        <v>5493</v>
      </c>
      <c r="AN106" t="s">
        <v>1760</v>
      </c>
      <c r="AP106" t="s">
        <v>334</v>
      </c>
      <c r="BV106" t="s">
        <v>336</v>
      </c>
      <c r="BW106" t="str">
        <f t="shared" si="8"/>
        <v>reyu-f99k</v>
      </c>
      <c r="BX106">
        <f t="shared" si="9"/>
        <v>2012</v>
      </c>
      <c r="BY106">
        <f t="shared" si="10"/>
        <v>2012</v>
      </c>
      <c r="BZ106">
        <f t="shared" si="11"/>
        <v>3</v>
      </c>
      <c r="CA106">
        <f t="shared" si="12"/>
        <v>0</v>
      </c>
      <c r="CB106" t="s">
        <v>4723</v>
      </c>
      <c r="CC106" t="str">
        <f t="shared" si="13"/>
        <v>a</v>
      </c>
      <c r="CD106">
        <v>0.43257409584184559</v>
      </c>
      <c r="CE106">
        <f t="shared" si="15"/>
        <v>37</v>
      </c>
    </row>
    <row r="107" spans="1:83" x14ac:dyDescent="0.35">
      <c r="A107" t="s">
        <v>5782</v>
      </c>
      <c r="B107" t="s">
        <v>5783</v>
      </c>
      <c r="C107" t="b">
        <v>1</v>
      </c>
      <c r="D107" t="b">
        <v>0</v>
      </c>
      <c r="F107" t="s">
        <v>323</v>
      </c>
      <c r="G107" t="s">
        <v>15</v>
      </c>
      <c r="H107" t="s">
        <v>5784</v>
      </c>
      <c r="J107">
        <v>155</v>
      </c>
      <c r="K107" t="s">
        <v>5785</v>
      </c>
      <c r="L107" t="s">
        <v>5785</v>
      </c>
      <c r="M107" s="2">
        <v>41248</v>
      </c>
      <c r="N107" s="1">
        <v>0.23541666666666669</v>
      </c>
      <c r="O107" s="2">
        <v>41248</v>
      </c>
      <c r="P107" s="1">
        <v>0.23541666666666669</v>
      </c>
      <c r="S107">
        <v>761</v>
      </c>
      <c r="T107" s="3">
        <f t="shared" si="14"/>
        <v>2.8813846567705728</v>
      </c>
      <c r="U107" t="s">
        <v>123</v>
      </c>
      <c r="X107" t="s">
        <v>1</v>
      </c>
      <c r="AE107" t="s">
        <v>5786</v>
      </c>
      <c r="AN107" t="s">
        <v>1760</v>
      </c>
      <c r="AP107" t="s">
        <v>334</v>
      </c>
      <c r="BV107" t="s">
        <v>336</v>
      </c>
      <c r="BW107" t="str">
        <f t="shared" si="8"/>
        <v>wuut-92ju</v>
      </c>
      <c r="BX107">
        <f t="shared" si="9"/>
        <v>2012</v>
      </c>
      <c r="BY107">
        <f t="shared" si="10"/>
        <v>2012</v>
      </c>
      <c r="BZ107">
        <f t="shared" si="11"/>
        <v>3</v>
      </c>
      <c r="CA107">
        <f t="shared" si="12"/>
        <v>0</v>
      </c>
      <c r="CB107" t="s">
        <v>4723</v>
      </c>
      <c r="CC107" t="str">
        <f t="shared" si="13"/>
        <v>a</v>
      </c>
      <c r="CD107">
        <v>0.4428978043398123</v>
      </c>
      <c r="CE107">
        <f t="shared" si="15"/>
        <v>38</v>
      </c>
    </row>
    <row r="108" spans="1:83" x14ac:dyDescent="0.35">
      <c r="A108" t="s">
        <v>5340</v>
      </c>
      <c r="B108" t="s">
        <v>4346</v>
      </c>
      <c r="C108" t="b">
        <v>1</v>
      </c>
      <c r="D108" t="b">
        <v>0</v>
      </c>
      <c r="F108" t="s">
        <v>323</v>
      </c>
      <c r="G108" t="s">
        <v>15</v>
      </c>
      <c r="H108" t="s">
        <v>5341</v>
      </c>
      <c r="J108">
        <v>193</v>
      </c>
      <c r="K108" t="s">
        <v>4347</v>
      </c>
      <c r="L108" t="s">
        <v>4347</v>
      </c>
      <c r="M108" s="2">
        <v>41213</v>
      </c>
      <c r="N108" s="1">
        <v>0.56180555555555556</v>
      </c>
      <c r="O108" s="2">
        <v>41213</v>
      </c>
      <c r="P108" s="1">
        <v>0.56180555555555556</v>
      </c>
      <c r="S108">
        <v>999</v>
      </c>
      <c r="T108" s="3">
        <f t="shared" si="14"/>
        <v>2.9995654882259823</v>
      </c>
      <c r="U108" t="s">
        <v>123</v>
      </c>
      <c r="X108" t="s">
        <v>1</v>
      </c>
      <c r="AE108" t="s">
        <v>5342</v>
      </c>
      <c r="AN108" t="s">
        <v>1760</v>
      </c>
      <c r="AP108" t="s">
        <v>334</v>
      </c>
      <c r="BV108" t="s">
        <v>336</v>
      </c>
      <c r="BW108" t="str">
        <f t="shared" si="8"/>
        <v>nagk-swkp</v>
      </c>
      <c r="BX108">
        <f t="shared" si="9"/>
        <v>2012</v>
      </c>
      <c r="BY108">
        <f t="shared" si="10"/>
        <v>2012</v>
      </c>
      <c r="BZ108">
        <f t="shared" si="11"/>
        <v>3</v>
      </c>
      <c r="CA108">
        <f t="shared" si="12"/>
        <v>0</v>
      </c>
      <c r="CB108" t="s">
        <v>4723</v>
      </c>
      <c r="CC108" t="str">
        <f t="shared" si="13"/>
        <v>a</v>
      </c>
      <c r="CD108">
        <v>0.44831130064409541</v>
      </c>
      <c r="CE108">
        <f t="shared" si="15"/>
        <v>39</v>
      </c>
    </row>
    <row r="109" spans="1:83" x14ac:dyDescent="0.35">
      <c r="A109" t="s">
        <v>4585</v>
      </c>
      <c r="B109" t="s">
        <v>4456</v>
      </c>
      <c r="C109" t="b">
        <v>1</v>
      </c>
      <c r="D109" t="b">
        <v>0</v>
      </c>
      <c r="F109" t="s">
        <v>323</v>
      </c>
      <c r="G109" t="s">
        <v>15</v>
      </c>
      <c r="H109" t="s">
        <v>4586</v>
      </c>
      <c r="J109">
        <v>132</v>
      </c>
      <c r="K109" t="s">
        <v>4457</v>
      </c>
      <c r="L109" t="s">
        <v>4457</v>
      </c>
      <c r="M109" s="2">
        <v>41269</v>
      </c>
      <c r="N109" s="1">
        <v>0.24236111111111111</v>
      </c>
      <c r="O109" s="2">
        <v>41269</v>
      </c>
      <c r="P109" s="1">
        <v>0.24236111111111111</v>
      </c>
      <c r="S109">
        <v>993</v>
      </c>
      <c r="T109" s="3">
        <f t="shared" si="14"/>
        <v>2.996949248495381</v>
      </c>
      <c r="U109" t="s">
        <v>123</v>
      </c>
      <c r="X109" t="s">
        <v>1</v>
      </c>
      <c r="AE109" t="s">
        <v>4587</v>
      </c>
      <c r="AN109" t="s">
        <v>1760</v>
      </c>
      <c r="AP109" t="s">
        <v>334</v>
      </c>
      <c r="BV109" t="s">
        <v>336</v>
      </c>
      <c r="BW109" t="str">
        <f t="shared" si="8"/>
        <v>b6vb-j8t4</v>
      </c>
      <c r="BX109">
        <f t="shared" si="9"/>
        <v>2012</v>
      </c>
      <c r="BY109">
        <f t="shared" si="10"/>
        <v>2012</v>
      </c>
      <c r="BZ109">
        <f t="shared" si="11"/>
        <v>3</v>
      </c>
      <c r="CA109">
        <f t="shared" si="12"/>
        <v>0</v>
      </c>
      <c r="CB109" t="s">
        <v>4723</v>
      </c>
      <c r="CC109" t="str">
        <f t="shared" si="13"/>
        <v>a</v>
      </c>
      <c r="CD109">
        <v>0.46920026013193328</v>
      </c>
      <c r="CE109">
        <f t="shared" si="15"/>
        <v>40</v>
      </c>
    </row>
    <row r="110" spans="1:83" x14ac:dyDescent="0.35">
      <c r="A110" t="s">
        <v>4572</v>
      </c>
      <c r="B110" t="s">
        <v>3855</v>
      </c>
      <c r="C110" t="b">
        <v>1</v>
      </c>
      <c r="D110" t="b">
        <v>0</v>
      </c>
      <c r="F110" t="s">
        <v>323</v>
      </c>
      <c r="G110" t="s">
        <v>15</v>
      </c>
      <c r="H110" t="s">
        <v>4573</v>
      </c>
      <c r="J110">
        <v>319</v>
      </c>
      <c r="K110" t="s">
        <v>3856</v>
      </c>
      <c r="L110" t="s">
        <v>3856</v>
      </c>
      <c r="M110" s="2">
        <v>41176</v>
      </c>
      <c r="N110" s="1">
        <v>0.50416666666666665</v>
      </c>
      <c r="O110" s="2">
        <v>41176</v>
      </c>
      <c r="P110" s="1">
        <v>0.50416666666666665</v>
      </c>
      <c r="S110">
        <v>852</v>
      </c>
      <c r="T110" s="3">
        <f t="shared" si="14"/>
        <v>2.9304395947667001</v>
      </c>
      <c r="U110" t="s">
        <v>123</v>
      </c>
      <c r="X110" t="s">
        <v>1</v>
      </c>
      <c r="AE110" t="s">
        <v>4574</v>
      </c>
      <c r="AN110" t="s">
        <v>1760</v>
      </c>
      <c r="AP110" t="s">
        <v>334</v>
      </c>
      <c r="BV110" t="s">
        <v>336</v>
      </c>
      <c r="BW110" t="str">
        <f t="shared" si="8"/>
        <v>b4xk-sd6y</v>
      </c>
      <c r="BX110">
        <f t="shared" si="9"/>
        <v>2012</v>
      </c>
      <c r="BY110">
        <f t="shared" si="10"/>
        <v>2012</v>
      </c>
      <c r="BZ110">
        <f t="shared" si="11"/>
        <v>3</v>
      </c>
      <c r="CA110">
        <f t="shared" si="12"/>
        <v>0</v>
      </c>
      <c r="CB110" t="s">
        <v>4723</v>
      </c>
      <c r="CC110" t="str">
        <f t="shared" si="13"/>
        <v>a</v>
      </c>
      <c r="CD110">
        <v>0.47246923108059302</v>
      </c>
      <c r="CE110">
        <f t="shared" si="15"/>
        <v>41</v>
      </c>
    </row>
    <row r="111" spans="1:83" x14ac:dyDescent="0.35">
      <c r="A111" t="s">
        <v>1714</v>
      </c>
      <c r="B111" t="s">
        <v>1715</v>
      </c>
      <c r="C111" t="b">
        <v>1</v>
      </c>
      <c r="D111" t="b">
        <v>0</v>
      </c>
      <c r="F111" t="s">
        <v>323</v>
      </c>
      <c r="G111" t="s">
        <v>15</v>
      </c>
      <c r="H111" t="s">
        <v>1716</v>
      </c>
      <c r="I111" t="s">
        <v>1717</v>
      </c>
      <c r="J111">
        <v>944</v>
      </c>
      <c r="K111" t="s">
        <v>1718</v>
      </c>
      <c r="L111" t="s">
        <v>1719</v>
      </c>
      <c r="M111" s="2">
        <v>41494</v>
      </c>
      <c r="N111" s="1">
        <v>0.80208333333333337</v>
      </c>
      <c r="O111" s="2">
        <v>41494</v>
      </c>
      <c r="P111" s="1">
        <v>0.83472222222222225</v>
      </c>
      <c r="Q111" t="s">
        <v>328</v>
      </c>
      <c r="R111" t="s">
        <v>1720</v>
      </c>
      <c r="S111">
        <v>398</v>
      </c>
      <c r="T111" s="3">
        <f t="shared" si="14"/>
        <v>2.5998830720736876</v>
      </c>
      <c r="U111" t="s">
        <v>121</v>
      </c>
      <c r="V111" t="s">
        <v>1707</v>
      </c>
      <c r="W111" t="s">
        <v>7</v>
      </c>
      <c r="X111" t="s">
        <v>1</v>
      </c>
      <c r="AA111" t="s">
        <v>206</v>
      </c>
      <c r="AE111" t="s">
        <v>1721</v>
      </c>
      <c r="AM111" t="s">
        <v>1722</v>
      </c>
      <c r="AN111" t="s">
        <v>518</v>
      </c>
      <c r="AP111" t="s">
        <v>334</v>
      </c>
      <c r="BU111" t="s">
        <v>335</v>
      </c>
      <c r="BV111" t="s">
        <v>336</v>
      </c>
      <c r="BW111" t="str">
        <f t="shared" si="8"/>
        <v>7a9v-ksg3</v>
      </c>
      <c r="BX111">
        <f t="shared" si="9"/>
        <v>2013</v>
      </c>
      <c r="BY111">
        <f t="shared" si="10"/>
        <v>2013</v>
      </c>
      <c r="BZ111">
        <f t="shared" si="11"/>
        <v>5</v>
      </c>
      <c r="CA111">
        <f t="shared" si="12"/>
        <v>6</v>
      </c>
      <c r="CB111" t="s">
        <v>4723</v>
      </c>
      <c r="CC111" t="str">
        <f t="shared" si="13"/>
        <v>a</v>
      </c>
      <c r="CD111">
        <v>0.48732278368337134</v>
      </c>
      <c r="CE111">
        <f t="shared" si="15"/>
        <v>42</v>
      </c>
    </row>
    <row r="112" spans="1:83" x14ac:dyDescent="0.35">
      <c r="A112" t="s">
        <v>5494</v>
      </c>
      <c r="B112" t="s">
        <v>5495</v>
      </c>
      <c r="C112" t="b">
        <v>1</v>
      </c>
      <c r="D112" t="b">
        <v>0</v>
      </c>
      <c r="F112" t="s">
        <v>323</v>
      </c>
      <c r="G112" t="s">
        <v>15</v>
      </c>
      <c r="H112" t="s">
        <v>5496</v>
      </c>
      <c r="J112">
        <v>162</v>
      </c>
      <c r="K112" t="s">
        <v>5497</v>
      </c>
      <c r="L112" t="s">
        <v>5498</v>
      </c>
      <c r="M112" s="2">
        <v>41246</v>
      </c>
      <c r="N112" s="1">
        <v>0.93194444444444446</v>
      </c>
      <c r="O112" s="2">
        <v>41247</v>
      </c>
      <c r="P112" s="1">
        <v>0.69236111111111109</v>
      </c>
      <c r="S112">
        <v>879</v>
      </c>
      <c r="T112" s="3">
        <f t="shared" si="14"/>
        <v>2.9439888750737717</v>
      </c>
      <c r="U112" t="s">
        <v>123</v>
      </c>
      <c r="X112" t="s">
        <v>1</v>
      </c>
      <c r="AE112" t="s">
        <v>5499</v>
      </c>
      <c r="AN112" t="s">
        <v>1760</v>
      </c>
      <c r="AP112" t="s">
        <v>334</v>
      </c>
      <c r="BV112" t="s">
        <v>336</v>
      </c>
      <c r="BW112" t="str">
        <f t="shared" si="8"/>
        <v>rfgs-5ued</v>
      </c>
      <c r="BX112">
        <f t="shared" si="9"/>
        <v>2012</v>
      </c>
      <c r="BY112">
        <f t="shared" si="10"/>
        <v>2012</v>
      </c>
      <c r="BZ112">
        <f t="shared" si="11"/>
        <v>3</v>
      </c>
      <c r="CA112">
        <f t="shared" si="12"/>
        <v>0</v>
      </c>
      <c r="CB112" t="s">
        <v>4723</v>
      </c>
      <c r="CC112" t="str">
        <f t="shared" si="13"/>
        <v>a</v>
      </c>
      <c r="CD112">
        <v>0.490622307584615</v>
      </c>
      <c r="CE112">
        <f t="shared" si="15"/>
        <v>43</v>
      </c>
    </row>
    <row r="113" spans="1:83" x14ac:dyDescent="0.35">
      <c r="A113" t="s">
        <v>5845</v>
      </c>
      <c r="B113" t="s">
        <v>3868</v>
      </c>
      <c r="C113" t="b">
        <v>1</v>
      </c>
      <c r="D113" t="b">
        <v>0</v>
      </c>
      <c r="F113" t="s">
        <v>323</v>
      </c>
      <c r="G113" t="s">
        <v>15</v>
      </c>
      <c r="H113" t="s">
        <v>5846</v>
      </c>
      <c r="J113">
        <v>496</v>
      </c>
      <c r="K113" t="s">
        <v>3869</v>
      </c>
      <c r="L113" t="s">
        <v>3869</v>
      </c>
      <c r="M113" s="2">
        <v>41228</v>
      </c>
      <c r="N113" s="1">
        <v>0.59027777777777779</v>
      </c>
      <c r="O113" s="2">
        <v>41228</v>
      </c>
      <c r="P113" s="1">
        <v>0.59027777777777779</v>
      </c>
      <c r="S113">
        <v>917</v>
      </c>
      <c r="T113" s="3">
        <f t="shared" si="14"/>
        <v>2.9623693356700209</v>
      </c>
      <c r="U113" t="s">
        <v>123</v>
      </c>
      <c r="X113" t="s">
        <v>1</v>
      </c>
      <c r="AE113" t="s">
        <v>5847</v>
      </c>
      <c r="AN113" t="s">
        <v>1760</v>
      </c>
      <c r="AP113" t="s">
        <v>334</v>
      </c>
      <c r="BV113" t="s">
        <v>336</v>
      </c>
      <c r="BW113" t="str">
        <f t="shared" si="8"/>
        <v>xzqf-dbht</v>
      </c>
      <c r="BX113">
        <f t="shared" si="9"/>
        <v>2012</v>
      </c>
      <c r="BY113">
        <f t="shared" si="10"/>
        <v>2012</v>
      </c>
      <c r="BZ113">
        <f t="shared" si="11"/>
        <v>3</v>
      </c>
      <c r="CA113">
        <f t="shared" si="12"/>
        <v>0</v>
      </c>
      <c r="CB113" t="s">
        <v>4723</v>
      </c>
      <c r="CC113" t="str">
        <f t="shared" si="13"/>
        <v>a</v>
      </c>
      <c r="CD113">
        <v>0.49804316423282646</v>
      </c>
      <c r="CE113">
        <f t="shared" si="15"/>
        <v>44</v>
      </c>
    </row>
    <row r="114" spans="1:83" x14ac:dyDescent="0.35">
      <c r="A114" t="s">
        <v>1632</v>
      </c>
      <c r="B114" t="s">
        <v>1609</v>
      </c>
      <c r="C114" t="b">
        <v>1</v>
      </c>
      <c r="D114" t="b">
        <v>0</v>
      </c>
      <c r="F114" t="s">
        <v>323</v>
      </c>
      <c r="G114" t="s">
        <v>15</v>
      </c>
      <c r="H114" t="s">
        <v>1622</v>
      </c>
      <c r="I114" t="s">
        <v>1610</v>
      </c>
      <c r="J114">
        <v>403</v>
      </c>
      <c r="K114" t="s">
        <v>1633</v>
      </c>
      <c r="L114" t="s">
        <v>1611</v>
      </c>
      <c r="M114" s="2">
        <v>41439</v>
      </c>
      <c r="N114" s="1">
        <v>0.9291666666666667</v>
      </c>
      <c r="O114" s="2">
        <v>43217</v>
      </c>
      <c r="P114" s="1">
        <v>0.97361111111111109</v>
      </c>
      <c r="Q114" t="s">
        <v>328</v>
      </c>
      <c r="R114" t="s">
        <v>1612</v>
      </c>
      <c r="S114" s="3">
        <v>1311</v>
      </c>
      <c r="T114" s="3">
        <f t="shared" si="14"/>
        <v>3.1176026916900841</v>
      </c>
      <c r="U114" t="s">
        <v>97</v>
      </c>
      <c r="V114" t="s">
        <v>1604</v>
      </c>
      <c r="W114" t="s">
        <v>7</v>
      </c>
      <c r="X114" t="s">
        <v>1</v>
      </c>
      <c r="AA114" t="s">
        <v>231</v>
      </c>
      <c r="AE114" t="s">
        <v>1634</v>
      </c>
      <c r="AF114" t="s">
        <v>1606</v>
      </c>
      <c r="AM114" t="s">
        <v>1607</v>
      </c>
      <c r="AN114" t="s">
        <v>1608</v>
      </c>
      <c r="AP114" t="s">
        <v>334</v>
      </c>
      <c r="BU114" t="s">
        <v>335</v>
      </c>
      <c r="BV114" t="s">
        <v>336</v>
      </c>
      <c r="BW114" t="str">
        <f t="shared" si="8"/>
        <v>wdb7-jbuv</v>
      </c>
      <c r="BX114">
        <f t="shared" si="9"/>
        <v>2013</v>
      </c>
      <c r="BY114">
        <f t="shared" si="10"/>
        <v>2018</v>
      </c>
      <c r="BZ114">
        <f t="shared" si="11"/>
        <v>5</v>
      </c>
      <c r="CA114">
        <f t="shared" si="12"/>
        <v>6</v>
      </c>
      <c r="CB114" t="s">
        <v>4723</v>
      </c>
      <c r="CC114" t="str">
        <f t="shared" si="13"/>
        <v>a</v>
      </c>
      <c r="CD114">
        <v>0.51515673098522796</v>
      </c>
      <c r="CE114">
        <f t="shared" si="15"/>
        <v>45</v>
      </c>
    </row>
    <row r="115" spans="1:83" x14ac:dyDescent="0.35">
      <c r="A115" t="s">
        <v>4761</v>
      </c>
      <c r="B115" t="s">
        <v>4098</v>
      </c>
      <c r="C115" t="b">
        <v>1</v>
      </c>
      <c r="D115" t="b">
        <v>0</v>
      </c>
      <c r="F115" t="s">
        <v>323</v>
      </c>
      <c r="G115" t="s">
        <v>15</v>
      </c>
      <c r="H115" t="s">
        <v>4762</v>
      </c>
      <c r="J115">
        <v>184</v>
      </c>
      <c r="K115" t="s">
        <v>4099</v>
      </c>
      <c r="L115" t="s">
        <v>4099</v>
      </c>
      <c r="M115" s="2">
        <v>41213</v>
      </c>
      <c r="N115" s="1">
        <v>0.75624999999999998</v>
      </c>
      <c r="O115" s="2">
        <v>41213</v>
      </c>
      <c r="P115" s="1">
        <v>0.75624999999999998</v>
      </c>
      <c r="S115">
        <v>848</v>
      </c>
      <c r="T115" s="3">
        <f t="shared" si="14"/>
        <v>2.9283958522567137</v>
      </c>
      <c r="U115" t="s">
        <v>123</v>
      </c>
      <c r="X115" t="s">
        <v>1</v>
      </c>
      <c r="AE115" t="s">
        <v>4763</v>
      </c>
      <c r="AN115" t="s">
        <v>1760</v>
      </c>
      <c r="AP115" t="s">
        <v>334</v>
      </c>
      <c r="BV115" t="s">
        <v>336</v>
      </c>
      <c r="BW115" t="str">
        <f t="shared" si="8"/>
        <v>dz4g-nx7j</v>
      </c>
      <c r="BX115">
        <f t="shared" si="9"/>
        <v>2012</v>
      </c>
      <c r="BY115">
        <f t="shared" si="10"/>
        <v>2012</v>
      </c>
      <c r="BZ115">
        <f t="shared" si="11"/>
        <v>3</v>
      </c>
      <c r="CA115">
        <f t="shared" si="12"/>
        <v>0</v>
      </c>
      <c r="CB115" t="s">
        <v>4723</v>
      </c>
      <c r="CC115" t="str">
        <f t="shared" si="13"/>
        <v>a</v>
      </c>
      <c r="CD115">
        <v>0.53422670485146084</v>
      </c>
      <c r="CE115">
        <f t="shared" si="15"/>
        <v>46</v>
      </c>
    </row>
    <row r="116" spans="1:83" x14ac:dyDescent="0.35">
      <c r="A116" t="s">
        <v>5216</v>
      </c>
      <c r="B116" t="s">
        <v>5217</v>
      </c>
      <c r="C116" t="b">
        <v>1</v>
      </c>
      <c r="D116" t="b">
        <v>0</v>
      </c>
      <c r="F116" t="s">
        <v>323</v>
      </c>
      <c r="G116" t="s">
        <v>15</v>
      </c>
      <c r="H116" t="s">
        <v>5218</v>
      </c>
      <c r="J116">
        <v>100</v>
      </c>
      <c r="K116" t="s">
        <v>5219</v>
      </c>
      <c r="L116" t="s">
        <v>5220</v>
      </c>
      <c r="M116" s="2">
        <v>41281</v>
      </c>
      <c r="N116" s="1">
        <v>0.92569444444444438</v>
      </c>
      <c r="O116" s="2">
        <v>41281</v>
      </c>
      <c r="P116" s="1">
        <v>0.92986111111111114</v>
      </c>
      <c r="S116">
        <v>958</v>
      </c>
      <c r="T116" s="3">
        <f t="shared" si="14"/>
        <v>2.9813655090785445</v>
      </c>
      <c r="U116" t="s">
        <v>123</v>
      </c>
      <c r="X116" t="s">
        <v>1</v>
      </c>
      <c r="AE116" t="s">
        <v>5221</v>
      </c>
      <c r="AN116" t="s">
        <v>1760</v>
      </c>
      <c r="AP116" t="s">
        <v>334</v>
      </c>
      <c r="BV116" t="s">
        <v>336</v>
      </c>
      <c r="BW116" t="str">
        <f t="shared" si="8"/>
        <v>kryb-gz9s</v>
      </c>
      <c r="BX116">
        <f t="shared" si="9"/>
        <v>2013</v>
      </c>
      <c r="BY116">
        <f t="shared" si="10"/>
        <v>2013</v>
      </c>
      <c r="BZ116">
        <f t="shared" si="11"/>
        <v>3</v>
      </c>
      <c r="CA116">
        <f t="shared" si="12"/>
        <v>0</v>
      </c>
      <c r="CB116" t="s">
        <v>4723</v>
      </c>
      <c r="CC116" t="str">
        <f t="shared" si="13"/>
        <v>a</v>
      </c>
      <c r="CD116">
        <v>0.53661248103607218</v>
      </c>
      <c r="CE116">
        <f t="shared" si="15"/>
        <v>47</v>
      </c>
    </row>
    <row r="117" spans="1:83" x14ac:dyDescent="0.35">
      <c r="A117" t="s">
        <v>5378</v>
      </c>
      <c r="B117" t="s">
        <v>3973</v>
      </c>
      <c r="C117" t="b">
        <v>1</v>
      </c>
      <c r="D117" t="b">
        <v>0</v>
      </c>
      <c r="F117" t="s">
        <v>323</v>
      </c>
      <c r="G117" t="s">
        <v>15</v>
      </c>
      <c r="H117" t="s">
        <v>5379</v>
      </c>
      <c r="J117">
        <v>199</v>
      </c>
      <c r="K117" t="s">
        <v>3974</v>
      </c>
      <c r="L117" t="s">
        <v>3974</v>
      </c>
      <c r="M117" s="2">
        <v>41213</v>
      </c>
      <c r="N117" s="1">
        <v>0.94861111111111107</v>
      </c>
      <c r="O117" s="2">
        <v>41213</v>
      </c>
      <c r="P117" s="1">
        <v>0.94861111111111107</v>
      </c>
      <c r="S117">
        <v>865</v>
      </c>
      <c r="T117" s="3">
        <f t="shared" si="14"/>
        <v>2.9370161074648142</v>
      </c>
      <c r="U117" t="s">
        <v>123</v>
      </c>
      <c r="X117" t="s">
        <v>1</v>
      </c>
      <c r="AE117" t="s">
        <v>5380</v>
      </c>
      <c r="AN117" t="s">
        <v>1760</v>
      </c>
      <c r="AP117" t="s">
        <v>334</v>
      </c>
      <c r="BV117" t="s">
        <v>336</v>
      </c>
      <c r="BW117" t="str">
        <f t="shared" si="8"/>
        <v>p6mz-hz4g</v>
      </c>
      <c r="BX117">
        <f t="shared" si="9"/>
        <v>2012</v>
      </c>
      <c r="BY117">
        <f t="shared" si="10"/>
        <v>2012</v>
      </c>
      <c r="BZ117">
        <f t="shared" si="11"/>
        <v>3</v>
      </c>
      <c r="CA117">
        <f t="shared" si="12"/>
        <v>0</v>
      </c>
      <c r="CB117" t="s">
        <v>4723</v>
      </c>
      <c r="CC117" t="str">
        <f t="shared" si="13"/>
        <v>a</v>
      </c>
      <c r="CD117">
        <v>0.53959359099113891</v>
      </c>
      <c r="CE117">
        <f t="shared" si="15"/>
        <v>48</v>
      </c>
    </row>
    <row r="118" spans="1:83" x14ac:dyDescent="0.35">
      <c r="A118" t="s">
        <v>4320</v>
      </c>
      <c r="B118" t="s">
        <v>4015</v>
      </c>
      <c r="C118" t="b">
        <v>1</v>
      </c>
      <c r="D118" t="b">
        <v>0</v>
      </c>
      <c r="F118" t="s">
        <v>323</v>
      </c>
      <c r="G118" t="s">
        <v>15</v>
      </c>
      <c r="H118" t="s">
        <v>4321</v>
      </c>
      <c r="J118">
        <v>188</v>
      </c>
      <c r="K118" t="s">
        <v>4322</v>
      </c>
      <c r="L118" t="s">
        <v>4016</v>
      </c>
      <c r="M118" s="2">
        <v>41226</v>
      </c>
      <c r="N118" s="1">
        <v>0.74583333333333324</v>
      </c>
      <c r="O118" s="2">
        <v>41268</v>
      </c>
      <c r="P118" s="1">
        <v>0.99236111111111114</v>
      </c>
      <c r="S118" s="3">
        <v>1054</v>
      </c>
      <c r="T118" s="3">
        <f t="shared" si="14"/>
        <v>3.022840610876528</v>
      </c>
      <c r="U118" t="s">
        <v>123</v>
      </c>
      <c r="X118" t="s">
        <v>1</v>
      </c>
      <c r="AE118" t="s">
        <v>4323</v>
      </c>
      <c r="AN118" t="s">
        <v>1760</v>
      </c>
      <c r="AP118" t="s">
        <v>334</v>
      </c>
      <c r="BV118" t="s">
        <v>336</v>
      </c>
      <c r="BW118" t="str">
        <f t="shared" si="8"/>
        <v>7d6t-nr6f</v>
      </c>
      <c r="BX118">
        <f t="shared" si="9"/>
        <v>2012</v>
      </c>
      <c r="BY118">
        <f t="shared" si="10"/>
        <v>2012</v>
      </c>
      <c r="BZ118">
        <f t="shared" si="11"/>
        <v>3</v>
      </c>
      <c r="CA118">
        <f t="shared" si="12"/>
        <v>0</v>
      </c>
      <c r="CB118" t="s">
        <v>4723</v>
      </c>
      <c r="CC118" t="str">
        <f t="shared" si="13"/>
        <v>a</v>
      </c>
      <c r="CD118">
        <v>0.54743421939353254</v>
      </c>
      <c r="CE118">
        <f t="shared" si="15"/>
        <v>49</v>
      </c>
    </row>
    <row r="119" spans="1:83" x14ac:dyDescent="0.35">
      <c r="A119" t="s">
        <v>2953</v>
      </c>
      <c r="B119" t="s">
        <v>2954</v>
      </c>
      <c r="C119" t="b">
        <v>1</v>
      </c>
      <c r="D119" t="b">
        <v>0</v>
      </c>
      <c r="F119" t="s">
        <v>323</v>
      </c>
      <c r="G119" t="s">
        <v>15</v>
      </c>
      <c r="H119" t="s">
        <v>2955</v>
      </c>
      <c r="I119" t="s">
        <v>2956</v>
      </c>
      <c r="J119" s="3">
        <v>1541</v>
      </c>
      <c r="K119" t="s">
        <v>2957</v>
      </c>
      <c r="L119" t="s">
        <v>2958</v>
      </c>
      <c r="M119" s="2">
        <v>41571</v>
      </c>
      <c r="N119" s="1">
        <v>0.82013888888888886</v>
      </c>
      <c r="O119" s="2">
        <v>41571</v>
      </c>
      <c r="P119" s="1">
        <v>0.8222222222222223</v>
      </c>
      <c r="Q119" t="s">
        <v>2959</v>
      </c>
      <c r="R119" t="s">
        <v>2960</v>
      </c>
      <c r="S119">
        <v>966</v>
      </c>
      <c r="T119" s="3">
        <f t="shared" si="14"/>
        <v>2.9849771264154934</v>
      </c>
      <c r="U119" t="s">
        <v>111</v>
      </c>
      <c r="V119" t="s">
        <v>2961</v>
      </c>
      <c r="W119" t="s">
        <v>7</v>
      </c>
      <c r="X119" t="s">
        <v>1</v>
      </c>
      <c r="AA119" t="s">
        <v>242</v>
      </c>
      <c r="AE119" t="s">
        <v>2962</v>
      </c>
      <c r="AM119" t="s">
        <v>2963</v>
      </c>
      <c r="AN119" t="s">
        <v>2964</v>
      </c>
      <c r="AP119" t="s">
        <v>334</v>
      </c>
      <c r="BU119" t="s">
        <v>713</v>
      </c>
      <c r="BV119" t="s">
        <v>336</v>
      </c>
      <c r="BW119" t="str">
        <f t="shared" si="8"/>
        <v>8wih-9h9v</v>
      </c>
      <c r="BX119">
        <f t="shared" si="9"/>
        <v>2013</v>
      </c>
      <c r="BY119">
        <f t="shared" si="10"/>
        <v>2013</v>
      </c>
      <c r="BZ119">
        <f t="shared" si="11"/>
        <v>5</v>
      </c>
      <c r="CA119">
        <f t="shared" si="12"/>
        <v>6</v>
      </c>
      <c r="CB119" t="s">
        <v>4723</v>
      </c>
      <c r="CC119" t="str">
        <f t="shared" si="13"/>
        <v>a</v>
      </c>
      <c r="CD119">
        <v>0.60077881954625312</v>
      </c>
      <c r="CE119">
        <f t="shared" si="15"/>
        <v>50</v>
      </c>
    </row>
    <row r="120" spans="1:83" x14ac:dyDescent="0.35">
      <c r="A120" t="s">
        <v>4701</v>
      </c>
      <c r="B120" t="s">
        <v>4702</v>
      </c>
      <c r="C120" t="b">
        <v>1</v>
      </c>
      <c r="D120" t="b">
        <v>0</v>
      </c>
      <c r="F120" t="s">
        <v>323</v>
      </c>
      <c r="G120" t="s">
        <v>15</v>
      </c>
      <c r="H120" t="s">
        <v>4703</v>
      </c>
      <c r="J120">
        <v>98</v>
      </c>
      <c r="K120" t="s">
        <v>4704</v>
      </c>
      <c r="L120" t="s">
        <v>4704</v>
      </c>
      <c r="M120" s="2">
        <v>41201</v>
      </c>
      <c r="N120" s="1">
        <v>0.78402777777777777</v>
      </c>
      <c r="O120" s="2">
        <v>41201</v>
      </c>
      <c r="P120" s="1">
        <v>0.78402777777777777</v>
      </c>
      <c r="S120">
        <v>913</v>
      </c>
      <c r="T120" s="3">
        <f t="shared" si="14"/>
        <v>2.9604707775342991</v>
      </c>
      <c r="U120" t="s">
        <v>123</v>
      </c>
      <c r="X120" t="s">
        <v>1</v>
      </c>
      <c r="AE120" t="s">
        <v>4705</v>
      </c>
      <c r="AN120" t="s">
        <v>1760</v>
      </c>
      <c r="AP120" t="s">
        <v>334</v>
      </c>
      <c r="BV120" t="s">
        <v>336</v>
      </c>
      <c r="BW120" t="str">
        <f t="shared" si="8"/>
        <v>dh7f-nd7p</v>
      </c>
      <c r="BX120">
        <f t="shared" si="9"/>
        <v>2012</v>
      </c>
      <c r="BY120">
        <f t="shared" si="10"/>
        <v>2012</v>
      </c>
      <c r="BZ120">
        <f t="shared" si="11"/>
        <v>3</v>
      </c>
      <c r="CA120">
        <f t="shared" si="12"/>
        <v>0</v>
      </c>
      <c r="CB120" t="s">
        <v>4723</v>
      </c>
      <c r="CC120" t="str">
        <f t="shared" si="13"/>
        <v>a</v>
      </c>
      <c r="CD120">
        <v>0.63916236221240375</v>
      </c>
      <c r="CE120">
        <f t="shared" si="15"/>
        <v>51</v>
      </c>
    </row>
    <row r="121" spans="1:83" x14ac:dyDescent="0.35">
      <c r="A121" t="s">
        <v>4127</v>
      </c>
      <c r="B121" t="s">
        <v>4128</v>
      </c>
      <c r="C121" t="b">
        <v>1</v>
      </c>
      <c r="D121" t="b">
        <v>0</v>
      </c>
      <c r="F121" t="s">
        <v>323</v>
      </c>
      <c r="G121" t="s">
        <v>15</v>
      </c>
      <c r="H121" t="s">
        <v>4129</v>
      </c>
      <c r="I121" t="s">
        <v>4130</v>
      </c>
      <c r="J121">
        <v>227</v>
      </c>
      <c r="K121" t="s">
        <v>4131</v>
      </c>
      <c r="L121" t="s">
        <v>4132</v>
      </c>
      <c r="M121" s="2">
        <v>41409</v>
      </c>
      <c r="N121" s="1">
        <v>0.76874999999999993</v>
      </c>
      <c r="O121" s="2">
        <v>43621</v>
      </c>
      <c r="P121" s="1">
        <v>0.9590277777777777</v>
      </c>
      <c r="Q121" t="s">
        <v>359</v>
      </c>
      <c r="R121" t="s">
        <v>4133</v>
      </c>
      <c r="S121">
        <v>676</v>
      </c>
      <c r="T121" s="3">
        <f t="shared" si="14"/>
        <v>2.8299466959416359</v>
      </c>
      <c r="U121" t="s">
        <v>70</v>
      </c>
      <c r="X121" t="s">
        <v>1</v>
      </c>
      <c r="AE121" t="s">
        <v>4134</v>
      </c>
      <c r="AN121" t="s">
        <v>1052</v>
      </c>
      <c r="AP121" t="s">
        <v>334</v>
      </c>
      <c r="BV121" t="s">
        <v>336</v>
      </c>
      <c r="BW121" t="str">
        <f t="shared" si="8"/>
        <v>5my5-gbc9</v>
      </c>
      <c r="BX121">
        <f t="shared" si="9"/>
        <v>2013</v>
      </c>
      <c r="BY121">
        <f t="shared" si="10"/>
        <v>2019</v>
      </c>
      <c r="BZ121">
        <f t="shared" si="11"/>
        <v>3</v>
      </c>
      <c r="CA121">
        <f t="shared" si="12"/>
        <v>3</v>
      </c>
      <c r="CB121" t="s">
        <v>4723</v>
      </c>
      <c r="CC121" t="str">
        <f t="shared" si="13"/>
        <v>a</v>
      </c>
      <c r="CD121">
        <v>0.66303892094052619</v>
      </c>
      <c r="CE121">
        <f t="shared" si="15"/>
        <v>52</v>
      </c>
    </row>
    <row r="122" spans="1:83" x14ac:dyDescent="0.35">
      <c r="A122" t="s">
        <v>5597</v>
      </c>
      <c r="B122" t="s">
        <v>5598</v>
      </c>
      <c r="C122" t="b">
        <v>1</v>
      </c>
      <c r="D122" t="b">
        <v>0</v>
      </c>
      <c r="F122" t="s">
        <v>323</v>
      </c>
      <c r="G122" t="s">
        <v>15</v>
      </c>
      <c r="H122" t="s">
        <v>5599</v>
      </c>
      <c r="J122">
        <v>154</v>
      </c>
      <c r="K122" t="s">
        <v>5600</v>
      </c>
      <c r="L122" t="s">
        <v>5600</v>
      </c>
      <c r="M122" s="2">
        <v>41201</v>
      </c>
      <c r="N122" s="1">
        <v>0.79027777777777775</v>
      </c>
      <c r="O122" s="2">
        <v>41201</v>
      </c>
      <c r="P122" s="1">
        <v>0.79027777777777775</v>
      </c>
      <c r="S122">
        <v>952</v>
      </c>
      <c r="T122" s="3">
        <f t="shared" si="14"/>
        <v>2.9786369483844743</v>
      </c>
      <c r="U122" t="s">
        <v>123</v>
      </c>
      <c r="X122" t="s">
        <v>1</v>
      </c>
      <c r="AE122" t="s">
        <v>5601</v>
      </c>
      <c r="AN122" t="s">
        <v>1760</v>
      </c>
      <c r="AP122" t="s">
        <v>334</v>
      </c>
      <c r="BV122" t="s">
        <v>336</v>
      </c>
      <c r="BW122" t="str">
        <f t="shared" si="8"/>
        <v>t9jv-eu3s</v>
      </c>
      <c r="BX122">
        <f t="shared" si="9"/>
        <v>2012</v>
      </c>
      <c r="BY122">
        <f t="shared" si="10"/>
        <v>2012</v>
      </c>
      <c r="BZ122">
        <f t="shared" si="11"/>
        <v>3</v>
      </c>
      <c r="CA122">
        <f t="shared" si="12"/>
        <v>0</v>
      </c>
      <c r="CB122" t="s">
        <v>4723</v>
      </c>
      <c r="CC122" t="str">
        <f t="shared" si="13"/>
        <v>a</v>
      </c>
      <c r="CD122">
        <v>0.67157717684430107</v>
      </c>
      <c r="CE122">
        <f t="shared" si="15"/>
        <v>53</v>
      </c>
    </row>
    <row r="123" spans="1:83" x14ac:dyDescent="0.35">
      <c r="A123" t="s">
        <v>5848</v>
      </c>
      <c r="B123" t="s">
        <v>5272</v>
      </c>
      <c r="C123" t="b">
        <v>1</v>
      </c>
      <c r="D123" t="b">
        <v>0</v>
      </c>
      <c r="F123" t="s">
        <v>323</v>
      </c>
      <c r="G123" t="s">
        <v>15</v>
      </c>
      <c r="H123" t="s">
        <v>5849</v>
      </c>
      <c r="J123">
        <v>465</v>
      </c>
      <c r="K123" t="s">
        <v>5850</v>
      </c>
      <c r="L123" t="s">
        <v>5273</v>
      </c>
      <c r="M123" s="2">
        <v>41486</v>
      </c>
      <c r="N123" s="1">
        <v>3.472222222222222E-3</v>
      </c>
      <c r="O123" s="2">
        <v>41502</v>
      </c>
      <c r="P123" s="1">
        <v>1.9444444444444445E-2</v>
      </c>
      <c r="Q123" t="s">
        <v>328</v>
      </c>
      <c r="R123" t="s">
        <v>1896</v>
      </c>
      <c r="S123" s="3">
        <v>1109</v>
      </c>
      <c r="T123" s="3">
        <f t="shared" si="14"/>
        <v>3.0449315461491602</v>
      </c>
      <c r="U123" t="s">
        <v>210</v>
      </c>
      <c r="X123" t="s">
        <v>1</v>
      </c>
      <c r="AA123" t="s">
        <v>211</v>
      </c>
      <c r="AE123" t="s">
        <v>5851</v>
      </c>
      <c r="AM123" t="s">
        <v>1260</v>
      </c>
      <c r="AN123" t="s">
        <v>591</v>
      </c>
      <c r="AP123" t="s">
        <v>334</v>
      </c>
      <c r="BV123" t="s">
        <v>336</v>
      </c>
      <c r="BW123" t="str">
        <f t="shared" si="8"/>
        <v>yad4-zsfv</v>
      </c>
      <c r="BX123">
        <f t="shared" si="9"/>
        <v>2013</v>
      </c>
      <c r="BY123">
        <f t="shared" si="10"/>
        <v>2013</v>
      </c>
      <c r="BZ123">
        <f t="shared" si="11"/>
        <v>4</v>
      </c>
      <c r="CA123">
        <f t="shared" si="12"/>
        <v>3</v>
      </c>
      <c r="CB123" t="s">
        <v>4723</v>
      </c>
      <c r="CC123" t="str">
        <f t="shared" si="13"/>
        <v>a</v>
      </c>
      <c r="CD123">
        <v>0.6787938828278961</v>
      </c>
      <c r="CE123">
        <f t="shared" si="15"/>
        <v>54</v>
      </c>
    </row>
    <row r="124" spans="1:83" x14ac:dyDescent="0.35">
      <c r="A124" t="s">
        <v>2984</v>
      </c>
      <c r="B124" t="s">
        <v>2985</v>
      </c>
      <c r="C124" t="b">
        <v>1</v>
      </c>
      <c r="D124" t="b">
        <v>0</v>
      </c>
      <c r="F124" t="s">
        <v>323</v>
      </c>
      <c r="G124" t="s">
        <v>15</v>
      </c>
      <c r="H124" t="s">
        <v>2986</v>
      </c>
      <c r="I124" t="s">
        <v>2956</v>
      </c>
      <c r="J124">
        <v>604</v>
      </c>
      <c r="K124" t="s">
        <v>2987</v>
      </c>
      <c r="L124" t="s">
        <v>2988</v>
      </c>
      <c r="M124" s="2">
        <v>41571</v>
      </c>
      <c r="N124" s="1">
        <v>0.82361111111111107</v>
      </c>
      <c r="O124" s="2">
        <v>41571</v>
      </c>
      <c r="P124" s="1">
        <v>0.82430555555555562</v>
      </c>
      <c r="Q124" t="s">
        <v>2959</v>
      </c>
      <c r="R124" t="s">
        <v>2960</v>
      </c>
      <c r="S124">
        <v>887</v>
      </c>
      <c r="T124" s="3">
        <f t="shared" si="14"/>
        <v>2.9479236198317262</v>
      </c>
      <c r="U124" t="s">
        <v>111</v>
      </c>
      <c r="V124" t="s">
        <v>2961</v>
      </c>
      <c r="W124" t="s">
        <v>7</v>
      </c>
      <c r="X124" t="s">
        <v>1</v>
      </c>
      <c r="AA124" t="s">
        <v>242</v>
      </c>
      <c r="AE124" t="s">
        <v>2989</v>
      </c>
      <c r="AM124" t="s">
        <v>2963</v>
      </c>
      <c r="AN124" t="s">
        <v>2964</v>
      </c>
      <c r="AP124" t="s">
        <v>334</v>
      </c>
      <c r="BU124" t="s">
        <v>713</v>
      </c>
      <c r="BV124" t="s">
        <v>336</v>
      </c>
      <c r="BW124" t="str">
        <f t="shared" si="8"/>
        <v>mpxt-wffm</v>
      </c>
      <c r="BX124">
        <f t="shared" si="9"/>
        <v>2013</v>
      </c>
      <c r="BY124">
        <f t="shared" si="10"/>
        <v>2013</v>
      </c>
      <c r="BZ124">
        <f t="shared" si="11"/>
        <v>5</v>
      </c>
      <c r="CA124">
        <f t="shared" si="12"/>
        <v>6</v>
      </c>
      <c r="CB124" t="s">
        <v>4723</v>
      </c>
      <c r="CC124" t="str">
        <f t="shared" si="13"/>
        <v>a</v>
      </c>
      <c r="CD124">
        <v>0.69525458581718946</v>
      </c>
      <c r="CE124">
        <f t="shared" si="15"/>
        <v>55</v>
      </c>
    </row>
    <row r="125" spans="1:83" x14ac:dyDescent="0.35">
      <c r="A125" t="s">
        <v>4849</v>
      </c>
      <c r="B125" t="s">
        <v>4850</v>
      </c>
      <c r="C125" t="b">
        <v>1</v>
      </c>
      <c r="D125" t="b">
        <v>0</v>
      </c>
      <c r="F125" t="s">
        <v>323</v>
      </c>
      <c r="G125" t="s">
        <v>15</v>
      </c>
      <c r="H125" t="s">
        <v>4851</v>
      </c>
      <c r="J125">
        <v>82</v>
      </c>
      <c r="K125" t="s">
        <v>4852</v>
      </c>
      <c r="L125" t="s">
        <v>4852</v>
      </c>
      <c r="M125" s="2">
        <v>41211</v>
      </c>
      <c r="N125" s="1">
        <v>0.7284722222222223</v>
      </c>
      <c r="O125" s="2">
        <v>41211</v>
      </c>
      <c r="P125" s="1">
        <v>0.7284722222222223</v>
      </c>
      <c r="S125">
        <v>912</v>
      </c>
      <c r="T125" s="3">
        <f t="shared" si="14"/>
        <v>2.959994838328416</v>
      </c>
      <c r="U125" t="s">
        <v>123</v>
      </c>
      <c r="X125" t="s">
        <v>1</v>
      </c>
      <c r="AE125" t="s">
        <v>4853</v>
      </c>
      <c r="AN125" t="s">
        <v>1760</v>
      </c>
      <c r="AP125" t="s">
        <v>334</v>
      </c>
      <c r="BV125" t="s">
        <v>336</v>
      </c>
      <c r="BW125" t="str">
        <f t="shared" si="8"/>
        <v>f3mm-bvaa</v>
      </c>
      <c r="BX125">
        <f t="shared" si="9"/>
        <v>2012</v>
      </c>
      <c r="BY125">
        <f t="shared" si="10"/>
        <v>2012</v>
      </c>
      <c r="BZ125">
        <f t="shared" si="11"/>
        <v>3</v>
      </c>
      <c r="CA125">
        <f t="shared" si="12"/>
        <v>0</v>
      </c>
      <c r="CB125" t="s">
        <v>4723</v>
      </c>
      <c r="CC125" t="str">
        <f t="shared" si="13"/>
        <v>a</v>
      </c>
      <c r="CD125">
        <v>0.69692855228280215</v>
      </c>
      <c r="CE125">
        <f t="shared" si="15"/>
        <v>56</v>
      </c>
    </row>
    <row r="126" spans="1:83" x14ac:dyDescent="0.35">
      <c r="A126" t="s">
        <v>652</v>
      </c>
      <c r="B126" t="s">
        <v>653</v>
      </c>
      <c r="C126" t="b">
        <v>1</v>
      </c>
      <c r="D126" t="b">
        <v>0</v>
      </c>
      <c r="F126" t="s">
        <v>323</v>
      </c>
      <c r="G126" t="s">
        <v>15</v>
      </c>
      <c r="H126" t="s">
        <v>654</v>
      </c>
      <c r="I126" t="s">
        <v>655</v>
      </c>
      <c r="J126">
        <v>244</v>
      </c>
      <c r="K126" t="s">
        <v>656</v>
      </c>
      <c r="L126" t="s">
        <v>656</v>
      </c>
      <c r="M126" s="2">
        <v>41149</v>
      </c>
      <c r="N126" s="1">
        <v>0.84097222222222223</v>
      </c>
      <c r="O126" s="2">
        <v>41149</v>
      </c>
      <c r="P126" s="1">
        <v>0.84097222222222223</v>
      </c>
      <c r="Q126" t="s">
        <v>328</v>
      </c>
      <c r="R126" t="s">
        <v>657</v>
      </c>
      <c r="S126" s="3">
        <v>1066</v>
      </c>
      <c r="T126" s="3">
        <f t="shared" si="14"/>
        <v>3.0277572046905536</v>
      </c>
      <c r="U126" t="s">
        <v>38</v>
      </c>
      <c r="V126" t="s">
        <v>626</v>
      </c>
      <c r="X126" t="s">
        <v>1</v>
      </c>
      <c r="AA126" t="s">
        <v>248</v>
      </c>
      <c r="AE126" t="s">
        <v>658</v>
      </c>
      <c r="AN126" t="s">
        <v>628</v>
      </c>
      <c r="AP126" t="s">
        <v>334</v>
      </c>
      <c r="BU126" t="s">
        <v>592</v>
      </c>
      <c r="BV126" t="s">
        <v>336</v>
      </c>
      <c r="BW126" t="str">
        <f t="shared" si="8"/>
        <v>qp76-kq4t</v>
      </c>
      <c r="BX126">
        <f t="shared" si="9"/>
        <v>2012</v>
      </c>
      <c r="BY126">
        <f t="shared" si="10"/>
        <v>2012</v>
      </c>
      <c r="BZ126">
        <f t="shared" si="11"/>
        <v>4</v>
      </c>
      <c r="CA126">
        <f t="shared" si="12"/>
        <v>5</v>
      </c>
      <c r="CB126" t="s">
        <v>4723</v>
      </c>
      <c r="CC126" t="str">
        <f t="shared" si="13"/>
        <v>a</v>
      </c>
      <c r="CD126">
        <v>0.76099390997402516</v>
      </c>
      <c r="CE126">
        <f t="shared" si="15"/>
        <v>57</v>
      </c>
    </row>
    <row r="127" spans="1:83" x14ac:dyDescent="0.35">
      <c r="A127" t="s">
        <v>5278</v>
      </c>
      <c r="B127" t="s">
        <v>4280</v>
      </c>
      <c r="C127" t="b">
        <v>1</v>
      </c>
      <c r="D127" t="b">
        <v>0</v>
      </c>
      <c r="F127" t="s">
        <v>323</v>
      </c>
      <c r="G127" t="s">
        <v>15</v>
      </c>
      <c r="H127" t="s">
        <v>5279</v>
      </c>
      <c r="J127">
        <v>146</v>
      </c>
      <c r="K127" t="s">
        <v>4281</v>
      </c>
      <c r="L127" t="s">
        <v>4281</v>
      </c>
      <c r="M127" s="2">
        <v>41212</v>
      </c>
      <c r="N127" s="1">
        <v>0.73402777777777783</v>
      </c>
      <c r="O127" s="2">
        <v>41212</v>
      </c>
      <c r="P127" s="1">
        <v>0.73402777777777783</v>
      </c>
      <c r="S127">
        <v>854</v>
      </c>
      <c r="T127" s="3">
        <f t="shared" si="14"/>
        <v>2.9314578706890049</v>
      </c>
      <c r="U127" t="s">
        <v>123</v>
      </c>
      <c r="X127" t="s">
        <v>1</v>
      </c>
      <c r="AE127" t="s">
        <v>5280</v>
      </c>
      <c r="AN127" t="s">
        <v>1760</v>
      </c>
      <c r="AP127" t="s">
        <v>334</v>
      </c>
      <c r="BV127" t="s">
        <v>336</v>
      </c>
      <c r="BW127" t="str">
        <f t="shared" si="8"/>
        <v>mku9-svej</v>
      </c>
      <c r="BX127">
        <f t="shared" si="9"/>
        <v>2012</v>
      </c>
      <c r="BY127">
        <f t="shared" si="10"/>
        <v>2012</v>
      </c>
      <c r="BZ127">
        <f t="shared" si="11"/>
        <v>3</v>
      </c>
      <c r="CA127">
        <f t="shared" si="12"/>
        <v>0</v>
      </c>
      <c r="CB127" t="s">
        <v>4723</v>
      </c>
      <c r="CC127" t="str">
        <f t="shared" si="13"/>
        <v>a</v>
      </c>
      <c r="CD127">
        <v>0.76414463133356547</v>
      </c>
      <c r="CE127">
        <f t="shared" si="15"/>
        <v>58</v>
      </c>
    </row>
    <row r="128" spans="1:83" x14ac:dyDescent="0.35">
      <c r="A128" t="s">
        <v>5687</v>
      </c>
      <c r="B128" t="s">
        <v>4879</v>
      </c>
      <c r="C128" t="b">
        <v>1</v>
      </c>
      <c r="D128" t="b">
        <v>0</v>
      </c>
      <c r="F128" t="s">
        <v>323</v>
      </c>
      <c r="G128" t="s">
        <v>15</v>
      </c>
      <c r="H128" t="s">
        <v>5688</v>
      </c>
      <c r="J128">
        <v>136</v>
      </c>
      <c r="K128" t="s">
        <v>5689</v>
      </c>
      <c r="L128" t="s">
        <v>4880</v>
      </c>
      <c r="M128" s="2">
        <v>41290</v>
      </c>
      <c r="N128" s="1">
        <v>0.73125000000000007</v>
      </c>
      <c r="O128" s="2">
        <v>41290</v>
      </c>
      <c r="P128" s="1">
        <v>0.74444444444444446</v>
      </c>
      <c r="S128">
        <v>780</v>
      </c>
      <c r="T128" s="3">
        <f t="shared" si="14"/>
        <v>2.8920946026904804</v>
      </c>
      <c r="U128" t="s">
        <v>123</v>
      </c>
      <c r="X128" t="s">
        <v>1</v>
      </c>
      <c r="AE128" t="s">
        <v>5690</v>
      </c>
      <c r="AN128" t="s">
        <v>1760</v>
      </c>
      <c r="AP128" t="s">
        <v>334</v>
      </c>
      <c r="BV128" t="s">
        <v>336</v>
      </c>
      <c r="BW128" t="str">
        <f t="shared" si="8"/>
        <v>uq2d-mxyw</v>
      </c>
      <c r="BX128">
        <f t="shared" si="9"/>
        <v>2013</v>
      </c>
      <c r="BY128">
        <f t="shared" si="10"/>
        <v>2013</v>
      </c>
      <c r="BZ128">
        <f t="shared" si="11"/>
        <v>3</v>
      </c>
      <c r="CA128">
        <f t="shared" si="12"/>
        <v>0</v>
      </c>
      <c r="CB128" t="s">
        <v>4723</v>
      </c>
      <c r="CC128" t="str">
        <f t="shared" si="13"/>
        <v>a</v>
      </c>
      <c r="CD128">
        <v>0.85165764107850161</v>
      </c>
      <c r="CE128">
        <f t="shared" si="15"/>
        <v>59</v>
      </c>
    </row>
    <row r="129" spans="1:83" x14ac:dyDescent="0.35">
      <c r="A129" t="s">
        <v>4006</v>
      </c>
      <c r="B129" t="s">
        <v>3878</v>
      </c>
      <c r="C129" t="b">
        <v>1</v>
      </c>
      <c r="D129" t="b">
        <v>0</v>
      </c>
      <c r="F129" t="s">
        <v>323</v>
      </c>
      <c r="G129" t="s">
        <v>15</v>
      </c>
      <c r="H129" t="s">
        <v>4007</v>
      </c>
      <c r="J129">
        <v>144</v>
      </c>
      <c r="K129" t="s">
        <v>4008</v>
      </c>
      <c r="L129" t="s">
        <v>3879</v>
      </c>
      <c r="M129" s="2">
        <v>41226</v>
      </c>
      <c r="N129" s="1">
        <v>0.7909722222222223</v>
      </c>
      <c r="O129" s="2">
        <v>41268</v>
      </c>
      <c r="P129" s="1">
        <v>0.99305555555555547</v>
      </c>
      <c r="S129">
        <v>806</v>
      </c>
      <c r="T129" s="3">
        <f t="shared" si="14"/>
        <v>2.9063350418050908</v>
      </c>
      <c r="U129" t="s">
        <v>123</v>
      </c>
      <c r="X129" t="s">
        <v>1</v>
      </c>
      <c r="AE129" t="s">
        <v>4009</v>
      </c>
      <c r="AN129" t="s">
        <v>1760</v>
      </c>
      <c r="AP129" t="s">
        <v>334</v>
      </c>
      <c r="BV129" t="s">
        <v>336</v>
      </c>
      <c r="BW129" t="str">
        <f t="shared" si="8"/>
        <v>4ksg-2y3k</v>
      </c>
      <c r="BX129">
        <f t="shared" si="9"/>
        <v>2012</v>
      </c>
      <c r="BY129">
        <f t="shared" si="10"/>
        <v>2012</v>
      </c>
      <c r="BZ129">
        <f t="shared" si="11"/>
        <v>3</v>
      </c>
      <c r="CA129">
        <f t="shared" si="12"/>
        <v>0</v>
      </c>
      <c r="CB129" t="s">
        <v>4723</v>
      </c>
      <c r="CC129" t="str">
        <f t="shared" si="13"/>
        <v>a</v>
      </c>
      <c r="CD129">
        <v>0.85223451113423698</v>
      </c>
      <c r="CE129">
        <f t="shared" si="15"/>
        <v>60</v>
      </c>
    </row>
    <row r="130" spans="1:83" x14ac:dyDescent="0.35">
      <c r="A130" t="s">
        <v>5436</v>
      </c>
      <c r="B130" t="s">
        <v>4010</v>
      </c>
      <c r="C130" t="b">
        <v>1</v>
      </c>
      <c r="D130" t="b">
        <v>0</v>
      </c>
      <c r="F130" t="s">
        <v>323</v>
      </c>
      <c r="G130" t="s">
        <v>15</v>
      </c>
      <c r="H130" t="s">
        <v>5437</v>
      </c>
      <c r="J130">
        <v>274</v>
      </c>
      <c r="K130" t="s">
        <v>5438</v>
      </c>
      <c r="L130" t="s">
        <v>4011</v>
      </c>
      <c r="M130" s="2">
        <v>41278</v>
      </c>
      <c r="N130" s="1">
        <v>5.2083333333333336E-2</v>
      </c>
      <c r="O130" s="2">
        <v>41278</v>
      </c>
      <c r="P130" s="1">
        <v>0.95277777777777783</v>
      </c>
      <c r="R130" t="s">
        <v>1757</v>
      </c>
      <c r="S130" s="3">
        <v>1089</v>
      </c>
      <c r="T130" s="3">
        <f t="shared" si="14"/>
        <v>3.037027879755775</v>
      </c>
      <c r="U130" t="s">
        <v>123</v>
      </c>
      <c r="X130" t="s">
        <v>1</v>
      </c>
      <c r="AE130" t="s">
        <v>5439</v>
      </c>
      <c r="AN130" t="s">
        <v>1760</v>
      </c>
      <c r="AP130" t="s">
        <v>334</v>
      </c>
      <c r="BV130" t="s">
        <v>336</v>
      </c>
      <c r="BW130" t="str">
        <f t="shared" ref="BW130:BW193" si="16">IF(E130="",B130,E130)</f>
        <v>qgrr-phnh</v>
      </c>
      <c r="BX130">
        <f t="shared" ref="BX130:BX193" si="17">YEAR(M130)</f>
        <v>2013</v>
      </c>
      <c r="BY130">
        <f t="shared" ref="BY130:BY193" si="18">YEAR(O130)</f>
        <v>2013</v>
      </c>
      <c r="BZ130">
        <f t="shared" ref="BZ130:BZ193" si="19">COUNTA(K130,L130,U130,W130,AA130)</f>
        <v>3</v>
      </c>
      <c r="CA130">
        <f t="shared" ref="CA130:CA193" si="20">COUNTA(I130,Q130,R130,V130,W130,AA130)</f>
        <v>1</v>
      </c>
      <c r="CB130" t="s">
        <v>4723</v>
      </c>
      <c r="CC130" t="str">
        <f t="shared" ref="CC130:CC193" si="21">IF(BX130&lt;2014,"a",IF(BX130&gt;2017,"d",IF(BX130&lt;2016,"b","c")))</f>
        <v>a</v>
      </c>
      <c r="CD130">
        <v>0.86413305446467314</v>
      </c>
      <c r="CE130">
        <f t="shared" si="15"/>
        <v>61</v>
      </c>
    </row>
    <row r="131" spans="1:83" x14ac:dyDescent="0.35">
      <c r="A131" t="s">
        <v>2996</v>
      </c>
      <c r="B131" t="s">
        <v>2997</v>
      </c>
      <c r="C131" t="b">
        <v>1</v>
      </c>
      <c r="D131" t="b">
        <v>0</v>
      </c>
      <c r="F131" t="s">
        <v>323</v>
      </c>
      <c r="G131" t="s">
        <v>15</v>
      </c>
      <c r="H131" t="s">
        <v>2998</v>
      </c>
      <c r="I131" t="s">
        <v>2956</v>
      </c>
      <c r="J131" s="3">
        <v>1585</v>
      </c>
      <c r="K131" t="s">
        <v>2957</v>
      </c>
      <c r="L131" t="s">
        <v>2958</v>
      </c>
      <c r="M131" s="2">
        <v>41571</v>
      </c>
      <c r="N131" s="1">
        <v>0.82013888888888886</v>
      </c>
      <c r="O131" s="2">
        <v>41571</v>
      </c>
      <c r="P131" s="1">
        <v>0.8222222222222223</v>
      </c>
      <c r="Q131" t="s">
        <v>2959</v>
      </c>
      <c r="R131" t="s">
        <v>2960</v>
      </c>
      <c r="S131">
        <v>885</v>
      </c>
      <c r="T131" s="3">
        <f t="shared" ref="T131:T194" si="22">LOG(S131)</f>
        <v>2.9469432706978256</v>
      </c>
      <c r="U131" t="s">
        <v>111</v>
      </c>
      <c r="V131" t="s">
        <v>2961</v>
      </c>
      <c r="W131" t="s">
        <v>7</v>
      </c>
      <c r="X131" t="s">
        <v>1</v>
      </c>
      <c r="AA131" t="s">
        <v>242</v>
      </c>
      <c r="AE131" t="s">
        <v>2999</v>
      </c>
      <c r="AM131" t="s">
        <v>2963</v>
      </c>
      <c r="AN131" t="s">
        <v>2964</v>
      </c>
      <c r="AP131" t="s">
        <v>334</v>
      </c>
      <c r="BU131" t="s">
        <v>713</v>
      </c>
      <c r="BV131" t="s">
        <v>336</v>
      </c>
      <c r="BW131" t="str">
        <f t="shared" si="16"/>
        <v>ydb3-3dnq</v>
      </c>
      <c r="BX131">
        <f t="shared" si="17"/>
        <v>2013</v>
      </c>
      <c r="BY131">
        <f t="shared" si="18"/>
        <v>2013</v>
      </c>
      <c r="BZ131">
        <f t="shared" si="19"/>
        <v>5</v>
      </c>
      <c r="CA131">
        <f t="shared" si="20"/>
        <v>6</v>
      </c>
      <c r="CB131" t="s">
        <v>4723</v>
      </c>
      <c r="CC131" t="str">
        <f t="shared" si="21"/>
        <v>a</v>
      </c>
      <c r="CD131">
        <v>0.86852013826918095</v>
      </c>
      <c r="CE131">
        <f t="shared" si="15"/>
        <v>62</v>
      </c>
    </row>
    <row r="132" spans="1:83" x14ac:dyDescent="0.35">
      <c r="A132" t="s">
        <v>2990</v>
      </c>
      <c r="B132" t="s">
        <v>2991</v>
      </c>
      <c r="C132" t="b">
        <v>1</v>
      </c>
      <c r="D132" t="b">
        <v>0</v>
      </c>
      <c r="F132" t="s">
        <v>323</v>
      </c>
      <c r="G132" t="s">
        <v>15</v>
      </c>
      <c r="H132" t="s">
        <v>2992</v>
      </c>
      <c r="I132" t="s">
        <v>2956</v>
      </c>
      <c r="J132" s="3">
        <v>1807</v>
      </c>
      <c r="K132" t="s">
        <v>2993</v>
      </c>
      <c r="L132" t="s">
        <v>2994</v>
      </c>
      <c r="M132" s="2">
        <v>41571</v>
      </c>
      <c r="N132" s="1">
        <v>0.81458333333333333</v>
      </c>
      <c r="O132" s="2">
        <v>41571</v>
      </c>
      <c r="P132" s="1">
        <v>0.81666666666666676</v>
      </c>
      <c r="Q132" t="s">
        <v>2959</v>
      </c>
      <c r="R132" t="s">
        <v>2960</v>
      </c>
      <c r="S132">
        <v>957</v>
      </c>
      <c r="T132" s="3">
        <f t="shared" si="22"/>
        <v>2.9809119377768436</v>
      </c>
      <c r="U132" t="s">
        <v>111</v>
      </c>
      <c r="V132" t="s">
        <v>2961</v>
      </c>
      <c r="W132" t="s">
        <v>7</v>
      </c>
      <c r="X132" t="s">
        <v>1</v>
      </c>
      <c r="AA132" t="s">
        <v>242</v>
      </c>
      <c r="AE132" t="s">
        <v>2995</v>
      </c>
      <c r="AM132" t="s">
        <v>2963</v>
      </c>
      <c r="AN132" t="s">
        <v>2964</v>
      </c>
      <c r="AP132" t="s">
        <v>334</v>
      </c>
      <c r="BU132" t="s">
        <v>713</v>
      </c>
      <c r="BV132" t="s">
        <v>336</v>
      </c>
      <c r="BW132" t="str">
        <f t="shared" si="16"/>
        <v>q57g-ay7d</v>
      </c>
      <c r="BX132">
        <f t="shared" si="17"/>
        <v>2013</v>
      </c>
      <c r="BY132">
        <f t="shared" si="18"/>
        <v>2013</v>
      </c>
      <c r="BZ132">
        <f t="shared" si="19"/>
        <v>5</v>
      </c>
      <c r="CA132">
        <f t="shared" si="20"/>
        <v>6</v>
      </c>
      <c r="CB132" t="s">
        <v>4723</v>
      </c>
      <c r="CC132" t="str">
        <f t="shared" si="21"/>
        <v>a</v>
      </c>
      <c r="CD132">
        <v>0.87858061480398275</v>
      </c>
      <c r="CE132">
        <f t="shared" ref="CE132:CE195" si="23">IF(CB132&amp;CC132=CB131&amp;CC131,CE131+1,1)</f>
        <v>63</v>
      </c>
    </row>
    <row r="133" spans="1:83" x14ac:dyDescent="0.35">
      <c r="A133" t="s">
        <v>1623</v>
      </c>
      <c r="B133" t="s">
        <v>1624</v>
      </c>
      <c r="C133" t="b">
        <v>1</v>
      </c>
      <c r="D133" t="b">
        <v>0</v>
      </c>
      <c r="F133" t="s">
        <v>323</v>
      </c>
      <c r="G133" t="s">
        <v>15</v>
      </c>
      <c r="H133" t="s">
        <v>1625</v>
      </c>
      <c r="I133" t="s">
        <v>1626</v>
      </c>
      <c r="J133" s="3">
        <v>1163</v>
      </c>
      <c r="K133" t="s">
        <v>1627</v>
      </c>
      <c r="L133" t="s">
        <v>1628</v>
      </c>
      <c r="M133" s="2">
        <v>41449</v>
      </c>
      <c r="N133" s="1">
        <v>0.71388888888888891</v>
      </c>
      <c r="O133" s="2">
        <v>42573</v>
      </c>
      <c r="P133" s="1">
        <v>0.86736111111111114</v>
      </c>
      <c r="Q133" t="s">
        <v>328</v>
      </c>
      <c r="R133" t="s">
        <v>1629</v>
      </c>
      <c r="S133" s="3">
        <v>1424</v>
      </c>
      <c r="T133" s="3">
        <f t="shared" si="22"/>
        <v>3.1535099893008374</v>
      </c>
      <c r="U133" t="s">
        <v>97</v>
      </c>
      <c r="V133" t="s">
        <v>1604</v>
      </c>
      <c r="W133" t="s">
        <v>7</v>
      </c>
      <c r="X133" t="s">
        <v>1</v>
      </c>
      <c r="AA133" t="s">
        <v>152</v>
      </c>
      <c r="AE133" t="s">
        <v>1630</v>
      </c>
      <c r="AF133" t="s">
        <v>1606</v>
      </c>
      <c r="AG133" t="s">
        <v>1631</v>
      </c>
      <c r="AM133" t="s">
        <v>1607</v>
      </c>
      <c r="AN133" t="s">
        <v>1608</v>
      </c>
      <c r="AP133" t="s">
        <v>334</v>
      </c>
      <c r="BU133" t="s">
        <v>335</v>
      </c>
      <c r="BV133" t="s">
        <v>336</v>
      </c>
      <c r="BW133" t="str">
        <f t="shared" si="16"/>
        <v>i7iu-f74k</v>
      </c>
      <c r="BX133">
        <f t="shared" si="17"/>
        <v>2013</v>
      </c>
      <c r="BY133">
        <f t="shared" si="18"/>
        <v>2016</v>
      </c>
      <c r="BZ133">
        <f t="shared" si="19"/>
        <v>5</v>
      </c>
      <c r="CA133">
        <f t="shared" si="20"/>
        <v>6</v>
      </c>
      <c r="CB133" t="s">
        <v>4723</v>
      </c>
      <c r="CC133" t="str">
        <f t="shared" si="21"/>
        <v>a</v>
      </c>
      <c r="CD133">
        <v>0.88127374353122589</v>
      </c>
      <c r="CE133">
        <f t="shared" si="23"/>
        <v>64</v>
      </c>
    </row>
    <row r="134" spans="1:83" x14ac:dyDescent="0.35">
      <c r="A134" t="s">
        <v>5478</v>
      </c>
      <c r="B134" t="s">
        <v>4821</v>
      </c>
      <c r="C134" t="b">
        <v>1</v>
      </c>
      <c r="D134" t="b">
        <v>0</v>
      </c>
      <c r="F134" t="s">
        <v>323</v>
      </c>
      <c r="G134" t="s">
        <v>15</v>
      </c>
      <c r="H134" t="s">
        <v>5479</v>
      </c>
      <c r="J134">
        <v>156</v>
      </c>
      <c r="K134" t="s">
        <v>5480</v>
      </c>
      <c r="L134" t="s">
        <v>4822</v>
      </c>
      <c r="M134" s="2">
        <v>41201</v>
      </c>
      <c r="N134" s="1">
        <v>0.77916666666666667</v>
      </c>
      <c r="O134" s="2">
        <v>41201</v>
      </c>
      <c r="P134" s="1">
        <v>0.78611111111111109</v>
      </c>
      <c r="S134">
        <v>926</v>
      </c>
      <c r="T134" s="3">
        <f t="shared" si="22"/>
        <v>2.9666109866819341</v>
      </c>
      <c r="U134" t="s">
        <v>123</v>
      </c>
      <c r="X134" t="s">
        <v>1</v>
      </c>
      <c r="AE134" t="s">
        <v>5481</v>
      </c>
      <c r="AN134" t="s">
        <v>1760</v>
      </c>
      <c r="AP134" t="s">
        <v>334</v>
      </c>
      <c r="BV134" t="s">
        <v>336</v>
      </c>
      <c r="BW134" t="str">
        <f t="shared" si="16"/>
        <v>r9rw-zt6k</v>
      </c>
      <c r="BX134">
        <f t="shared" si="17"/>
        <v>2012</v>
      </c>
      <c r="BY134">
        <f t="shared" si="18"/>
        <v>2012</v>
      </c>
      <c r="BZ134">
        <f t="shared" si="19"/>
        <v>3</v>
      </c>
      <c r="CA134">
        <f t="shared" si="20"/>
        <v>0</v>
      </c>
      <c r="CB134" t="s">
        <v>4723</v>
      </c>
      <c r="CC134" t="str">
        <f t="shared" si="21"/>
        <v>a</v>
      </c>
      <c r="CD134">
        <v>0.88325262997374532</v>
      </c>
      <c r="CE134">
        <f t="shared" si="23"/>
        <v>65</v>
      </c>
    </row>
    <row r="135" spans="1:83" x14ac:dyDescent="0.35">
      <c r="A135" t="s">
        <v>3786</v>
      </c>
      <c r="B135" t="s">
        <v>3787</v>
      </c>
      <c r="C135" t="b">
        <v>1</v>
      </c>
      <c r="D135" t="b">
        <v>0</v>
      </c>
      <c r="F135" t="s">
        <v>323</v>
      </c>
      <c r="G135" t="s">
        <v>15</v>
      </c>
      <c r="H135" t="s">
        <v>3788</v>
      </c>
      <c r="J135">
        <v>103</v>
      </c>
      <c r="K135" t="s">
        <v>3789</v>
      </c>
      <c r="L135" t="s">
        <v>3789</v>
      </c>
      <c r="M135" s="2">
        <v>41248</v>
      </c>
      <c r="N135" s="1">
        <v>0.26874999999999999</v>
      </c>
      <c r="O135" s="2">
        <v>41248</v>
      </c>
      <c r="P135" s="1">
        <v>0.26874999999999999</v>
      </c>
      <c r="S135">
        <v>801</v>
      </c>
      <c r="T135" s="3">
        <f t="shared" si="22"/>
        <v>2.9036325160842376</v>
      </c>
      <c r="U135" t="s">
        <v>123</v>
      </c>
      <c r="X135" t="s">
        <v>1</v>
      </c>
      <c r="AE135" t="s">
        <v>3790</v>
      </c>
      <c r="AN135" t="s">
        <v>1760</v>
      </c>
      <c r="AP135" t="s">
        <v>334</v>
      </c>
      <c r="BV135" t="s">
        <v>336</v>
      </c>
      <c r="BW135" t="str">
        <f t="shared" si="16"/>
        <v>2e6z-nsu4</v>
      </c>
      <c r="BX135">
        <f t="shared" si="17"/>
        <v>2012</v>
      </c>
      <c r="BY135">
        <f t="shared" si="18"/>
        <v>2012</v>
      </c>
      <c r="BZ135">
        <f t="shared" si="19"/>
        <v>3</v>
      </c>
      <c r="CA135">
        <f t="shared" si="20"/>
        <v>0</v>
      </c>
      <c r="CB135" t="s">
        <v>4723</v>
      </c>
      <c r="CC135" t="str">
        <f t="shared" si="21"/>
        <v>a</v>
      </c>
      <c r="CD135">
        <v>0.89823255642759137</v>
      </c>
      <c r="CE135">
        <f t="shared" si="23"/>
        <v>66</v>
      </c>
    </row>
    <row r="136" spans="1:83" x14ac:dyDescent="0.35">
      <c r="A136" t="s">
        <v>2965</v>
      </c>
      <c r="B136" t="s">
        <v>2966</v>
      </c>
      <c r="C136" t="b">
        <v>1</v>
      </c>
      <c r="D136" t="b">
        <v>0</v>
      </c>
      <c r="F136" t="s">
        <v>323</v>
      </c>
      <c r="G136" t="s">
        <v>15</v>
      </c>
      <c r="H136" t="s">
        <v>2967</v>
      </c>
      <c r="I136" t="s">
        <v>2956</v>
      </c>
      <c r="J136">
        <v>744</v>
      </c>
      <c r="K136" t="s">
        <v>2968</v>
      </c>
      <c r="L136" t="s">
        <v>2969</v>
      </c>
      <c r="M136" s="2">
        <v>41571</v>
      </c>
      <c r="N136" s="1">
        <v>0.79236111111111107</v>
      </c>
      <c r="O136" s="2">
        <v>41571</v>
      </c>
      <c r="P136" s="1">
        <v>0.7944444444444444</v>
      </c>
      <c r="Q136" t="s">
        <v>2959</v>
      </c>
      <c r="R136" t="s">
        <v>2960</v>
      </c>
      <c r="S136">
        <v>885</v>
      </c>
      <c r="T136" s="3">
        <f t="shared" si="22"/>
        <v>2.9469432706978256</v>
      </c>
      <c r="U136" t="s">
        <v>111</v>
      </c>
      <c r="V136" t="s">
        <v>2961</v>
      </c>
      <c r="W136" t="s">
        <v>7</v>
      </c>
      <c r="X136" t="s">
        <v>1</v>
      </c>
      <c r="AA136" t="s">
        <v>242</v>
      </c>
      <c r="AE136" t="s">
        <v>2970</v>
      </c>
      <c r="AM136" t="s">
        <v>2963</v>
      </c>
      <c r="AN136" t="s">
        <v>2964</v>
      </c>
      <c r="AP136" t="s">
        <v>334</v>
      </c>
      <c r="BU136" t="s">
        <v>713</v>
      </c>
      <c r="BV136" t="s">
        <v>336</v>
      </c>
      <c r="BW136" t="str">
        <f t="shared" si="16"/>
        <v>9tkb-7qab</v>
      </c>
      <c r="BX136">
        <f t="shared" si="17"/>
        <v>2013</v>
      </c>
      <c r="BY136">
        <f t="shared" si="18"/>
        <v>2013</v>
      </c>
      <c r="BZ136">
        <f t="shared" si="19"/>
        <v>5</v>
      </c>
      <c r="CA136">
        <f t="shared" si="20"/>
        <v>6</v>
      </c>
      <c r="CB136" t="s">
        <v>4723</v>
      </c>
      <c r="CC136" t="str">
        <f t="shared" si="21"/>
        <v>a</v>
      </c>
      <c r="CD136">
        <v>0.89840384858197642</v>
      </c>
      <c r="CE136">
        <f t="shared" si="23"/>
        <v>67</v>
      </c>
    </row>
    <row r="137" spans="1:83" x14ac:dyDescent="0.35">
      <c r="A137" t="s">
        <v>2088</v>
      </c>
      <c r="B137" t="s">
        <v>2089</v>
      </c>
      <c r="C137" t="b">
        <v>1</v>
      </c>
      <c r="D137" t="b">
        <v>0</v>
      </c>
      <c r="F137" t="s">
        <v>323</v>
      </c>
      <c r="G137" t="s">
        <v>15</v>
      </c>
      <c r="H137" t="s">
        <v>2090</v>
      </c>
      <c r="I137" t="s">
        <v>2090</v>
      </c>
      <c r="J137" s="3">
        <v>1343</v>
      </c>
      <c r="K137" t="s">
        <v>2091</v>
      </c>
      <c r="L137" t="s">
        <v>2092</v>
      </c>
      <c r="M137" s="2">
        <v>41396</v>
      </c>
      <c r="N137" s="1">
        <v>0.76111111111111107</v>
      </c>
      <c r="O137" s="2">
        <v>43411</v>
      </c>
      <c r="P137" s="1">
        <v>0.79861111111111116</v>
      </c>
      <c r="S137" s="3">
        <v>1095</v>
      </c>
      <c r="T137" s="3">
        <f t="shared" si="22"/>
        <v>3.0394141191761372</v>
      </c>
      <c r="U137" t="s">
        <v>12</v>
      </c>
      <c r="V137" t="s">
        <v>2093</v>
      </c>
      <c r="X137" t="s">
        <v>1</v>
      </c>
      <c r="AA137" t="s">
        <v>68</v>
      </c>
      <c r="AE137" t="s">
        <v>2094</v>
      </c>
      <c r="AN137" t="s">
        <v>2095</v>
      </c>
      <c r="AP137" t="s">
        <v>334</v>
      </c>
      <c r="BU137" t="s">
        <v>884</v>
      </c>
      <c r="BV137" t="s">
        <v>336</v>
      </c>
      <c r="BW137" t="str">
        <f t="shared" si="16"/>
        <v>r6r4-h2x4</v>
      </c>
      <c r="BX137">
        <f t="shared" si="17"/>
        <v>2013</v>
      </c>
      <c r="BY137">
        <f t="shared" si="18"/>
        <v>2018</v>
      </c>
      <c r="BZ137">
        <f t="shared" si="19"/>
        <v>4</v>
      </c>
      <c r="CA137">
        <f t="shared" si="20"/>
        <v>3</v>
      </c>
      <c r="CB137" t="s">
        <v>4723</v>
      </c>
      <c r="CC137" t="str">
        <f t="shared" si="21"/>
        <v>a</v>
      </c>
      <c r="CD137">
        <v>0.91169246545708571</v>
      </c>
      <c r="CE137">
        <f t="shared" si="23"/>
        <v>68</v>
      </c>
    </row>
    <row r="138" spans="1:83" x14ac:dyDescent="0.35">
      <c r="A138" t="s">
        <v>5709</v>
      </c>
      <c r="B138" t="s">
        <v>3987</v>
      </c>
      <c r="C138" t="b">
        <v>1</v>
      </c>
      <c r="D138" t="b">
        <v>0</v>
      </c>
      <c r="F138" t="s">
        <v>323</v>
      </c>
      <c r="G138" t="s">
        <v>15</v>
      </c>
      <c r="H138" t="s">
        <v>1959</v>
      </c>
      <c r="J138">
        <v>105</v>
      </c>
      <c r="K138" t="s">
        <v>5710</v>
      </c>
      <c r="L138" t="s">
        <v>3988</v>
      </c>
      <c r="M138" s="2">
        <v>41248</v>
      </c>
      <c r="N138" s="1">
        <v>0.3034722222222222</v>
      </c>
      <c r="O138" s="2">
        <v>41250</v>
      </c>
      <c r="P138" s="1">
        <v>0.52638888888888891</v>
      </c>
      <c r="S138">
        <v>824</v>
      </c>
      <c r="T138" s="3">
        <f t="shared" si="22"/>
        <v>2.9159272116971158</v>
      </c>
      <c r="U138" t="s">
        <v>123</v>
      </c>
      <c r="X138" t="s">
        <v>1</v>
      </c>
      <c r="AE138" t="s">
        <v>5711</v>
      </c>
      <c r="AN138" t="s">
        <v>1760</v>
      </c>
      <c r="AP138" t="s">
        <v>334</v>
      </c>
      <c r="BV138" t="s">
        <v>336</v>
      </c>
      <c r="BW138" t="str">
        <f t="shared" si="16"/>
        <v>uz8j-59zc</v>
      </c>
      <c r="BX138">
        <f t="shared" si="17"/>
        <v>2012</v>
      </c>
      <c r="BY138">
        <f t="shared" si="18"/>
        <v>2012</v>
      </c>
      <c r="BZ138">
        <f t="shared" si="19"/>
        <v>3</v>
      </c>
      <c r="CA138">
        <f t="shared" si="20"/>
        <v>0</v>
      </c>
      <c r="CB138" t="s">
        <v>4723</v>
      </c>
      <c r="CC138" t="str">
        <f t="shared" si="21"/>
        <v>a</v>
      </c>
      <c r="CD138">
        <v>0.92230906675765489</v>
      </c>
      <c r="CE138">
        <f t="shared" si="23"/>
        <v>69</v>
      </c>
    </row>
    <row r="139" spans="1:83" x14ac:dyDescent="0.35">
      <c r="A139" t="s">
        <v>5751</v>
      </c>
      <c r="B139" t="s">
        <v>3766</v>
      </c>
      <c r="C139" t="b">
        <v>1</v>
      </c>
      <c r="D139" t="b">
        <v>0</v>
      </c>
      <c r="F139" t="s">
        <v>323</v>
      </c>
      <c r="G139" t="s">
        <v>15</v>
      </c>
      <c r="H139" t="s">
        <v>5752</v>
      </c>
      <c r="J139">
        <v>558</v>
      </c>
      <c r="K139" t="s">
        <v>5753</v>
      </c>
      <c r="L139" t="s">
        <v>3767</v>
      </c>
      <c r="M139" s="2">
        <v>41205</v>
      </c>
      <c r="N139" s="1">
        <v>0.56666666666666665</v>
      </c>
      <c r="O139" s="2">
        <v>41208</v>
      </c>
      <c r="P139" s="1">
        <v>0.68125000000000002</v>
      </c>
      <c r="S139">
        <v>878</v>
      </c>
      <c r="T139" s="3">
        <f t="shared" si="22"/>
        <v>2.9434945159061026</v>
      </c>
      <c r="U139" t="s">
        <v>123</v>
      </c>
      <c r="X139" t="s">
        <v>1</v>
      </c>
      <c r="AE139" t="s">
        <v>5754</v>
      </c>
      <c r="AN139" t="s">
        <v>1760</v>
      </c>
      <c r="AP139" t="s">
        <v>334</v>
      </c>
      <c r="BV139" t="s">
        <v>336</v>
      </c>
      <c r="BW139" t="str">
        <f t="shared" si="16"/>
        <v>w4dt-5axg</v>
      </c>
      <c r="BX139">
        <f t="shared" si="17"/>
        <v>2012</v>
      </c>
      <c r="BY139">
        <f t="shared" si="18"/>
        <v>2012</v>
      </c>
      <c r="BZ139">
        <f t="shared" si="19"/>
        <v>3</v>
      </c>
      <c r="CA139">
        <f t="shared" si="20"/>
        <v>0</v>
      </c>
      <c r="CB139" t="s">
        <v>4723</v>
      </c>
      <c r="CC139" t="str">
        <f t="shared" si="21"/>
        <v>a</v>
      </c>
      <c r="CD139">
        <v>0.92931841758766576</v>
      </c>
      <c r="CE139">
        <f t="shared" si="23"/>
        <v>70</v>
      </c>
    </row>
    <row r="140" spans="1:83" x14ac:dyDescent="0.35">
      <c r="A140" t="s">
        <v>5539</v>
      </c>
      <c r="B140" t="s">
        <v>5540</v>
      </c>
      <c r="C140" t="b">
        <v>1</v>
      </c>
      <c r="D140" t="b">
        <v>0</v>
      </c>
      <c r="F140" t="s">
        <v>323</v>
      </c>
      <c r="G140" t="s">
        <v>15</v>
      </c>
      <c r="H140" t="s">
        <v>5541</v>
      </c>
      <c r="I140" t="s">
        <v>5542</v>
      </c>
      <c r="J140">
        <v>196</v>
      </c>
      <c r="K140" t="s">
        <v>5543</v>
      </c>
      <c r="L140" t="s">
        <v>5544</v>
      </c>
      <c r="M140" s="2">
        <v>41470</v>
      </c>
      <c r="N140" s="1">
        <v>0.94027777777777777</v>
      </c>
      <c r="O140" s="2">
        <v>41948</v>
      </c>
      <c r="P140" s="1">
        <v>2.0833333333333332E-2</v>
      </c>
      <c r="Q140" t="s">
        <v>328</v>
      </c>
      <c r="R140" t="s">
        <v>5545</v>
      </c>
      <c r="S140" s="3">
        <v>1019</v>
      </c>
      <c r="T140" s="3">
        <f t="shared" si="22"/>
        <v>3.0081741840064264</v>
      </c>
      <c r="U140" t="s">
        <v>210</v>
      </c>
      <c r="X140" t="s">
        <v>1</v>
      </c>
      <c r="AA140" t="s">
        <v>211</v>
      </c>
      <c r="AE140" t="s">
        <v>5546</v>
      </c>
      <c r="AN140" t="s">
        <v>591</v>
      </c>
      <c r="AP140" t="s">
        <v>334</v>
      </c>
      <c r="BV140" t="s">
        <v>336</v>
      </c>
      <c r="BW140" t="str">
        <f t="shared" si="16"/>
        <v>shjt-iayp</v>
      </c>
      <c r="BX140">
        <f t="shared" si="17"/>
        <v>2013</v>
      </c>
      <c r="BY140">
        <f t="shared" si="18"/>
        <v>2014</v>
      </c>
      <c r="BZ140">
        <f t="shared" si="19"/>
        <v>4</v>
      </c>
      <c r="CA140">
        <f t="shared" si="20"/>
        <v>4</v>
      </c>
      <c r="CB140" t="s">
        <v>4723</v>
      </c>
      <c r="CC140" t="str">
        <f t="shared" si="21"/>
        <v>a</v>
      </c>
      <c r="CD140">
        <v>0.94944799102418487</v>
      </c>
      <c r="CE140">
        <f t="shared" si="23"/>
        <v>71</v>
      </c>
    </row>
    <row r="141" spans="1:83" x14ac:dyDescent="0.35">
      <c r="A141" t="s">
        <v>5768</v>
      </c>
      <c r="B141" t="s">
        <v>3839</v>
      </c>
      <c r="C141" t="b">
        <v>1</v>
      </c>
      <c r="D141" t="b">
        <v>0</v>
      </c>
      <c r="F141" t="s">
        <v>323</v>
      </c>
      <c r="G141" t="s">
        <v>15</v>
      </c>
      <c r="H141" t="s">
        <v>5769</v>
      </c>
      <c r="J141">
        <v>390</v>
      </c>
      <c r="K141" t="s">
        <v>5770</v>
      </c>
      <c r="L141" t="s">
        <v>3840</v>
      </c>
      <c r="M141" s="2">
        <v>41228</v>
      </c>
      <c r="N141" s="1">
        <v>0.5541666666666667</v>
      </c>
      <c r="O141" s="2">
        <v>41277</v>
      </c>
      <c r="P141" s="1">
        <v>0.8208333333333333</v>
      </c>
      <c r="S141">
        <v>855</v>
      </c>
      <c r="T141" s="3">
        <f t="shared" si="22"/>
        <v>2.9319661147281728</v>
      </c>
      <c r="U141" t="s">
        <v>123</v>
      </c>
      <c r="X141" t="s">
        <v>1</v>
      </c>
      <c r="AE141" t="s">
        <v>5771</v>
      </c>
      <c r="AN141" t="s">
        <v>1760</v>
      </c>
      <c r="AP141" t="s">
        <v>334</v>
      </c>
      <c r="BV141" t="s">
        <v>336</v>
      </c>
      <c r="BW141" t="str">
        <f t="shared" si="16"/>
        <v>wnng-dhxk</v>
      </c>
      <c r="BX141">
        <f t="shared" si="17"/>
        <v>2012</v>
      </c>
      <c r="BY141">
        <f t="shared" si="18"/>
        <v>2013</v>
      </c>
      <c r="BZ141">
        <f t="shared" si="19"/>
        <v>3</v>
      </c>
      <c r="CA141">
        <f t="shared" si="20"/>
        <v>0</v>
      </c>
      <c r="CB141" t="s">
        <v>4723</v>
      </c>
      <c r="CC141" t="str">
        <f t="shared" si="21"/>
        <v>a</v>
      </c>
      <c r="CD141">
        <v>0.96432713507766832</v>
      </c>
      <c r="CE141">
        <f t="shared" si="23"/>
        <v>72</v>
      </c>
    </row>
    <row r="142" spans="1:83" x14ac:dyDescent="0.35">
      <c r="A142" t="s">
        <v>4963</v>
      </c>
      <c r="B142" t="s">
        <v>4964</v>
      </c>
      <c r="C142" t="b">
        <v>1</v>
      </c>
      <c r="D142" t="b">
        <v>0</v>
      </c>
      <c r="F142" t="s">
        <v>323</v>
      </c>
      <c r="G142" t="s">
        <v>15</v>
      </c>
      <c r="H142" t="s">
        <v>4965</v>
      </c>
      <c r="I142" t="s">
        <v>4966</v>
      </c>
      <c r="J142">
        <v>405</v>
      </c>
      <c r="K142" t="s">
        <v>4967</v>
      </c>
      <c r="L142" t="s">
        <v>4968</v>
      </c>
      <c r="M142" s="2">
        <v>42321</v>
      </c>
      <c r="N142" s="1">
        <v>0.78611111111111109</v>
      </c>
      <c r="O142" s="2">
        <v>43633</v>
      </c>
      <c r="P142" s="1">
        <v>0.58402777777777781</v>
      </c>
      <c r="Q142" t="s">
        <v>1130</v>
      </c>
      <c r="R142" t="s">
        <v>4969</v>
      </c>
      <c r="S142">
        <v>571</v>
      </c>
      <c r="T142" s="3">
        <f t="shared" si="22"/>
        <v>2.7566361082458481</v>
      </c>
      <c r="U142" t="s">
        <v>162</v>
      </c>
      <c r="X142" t="s">
        <v>1</v>
      </c>
      <c r="AA142" t="s">
        <v>94</v>
      </c>
      <c r="AE142" t="s">
        <v>4970</v>
      </c>
      <c r="AN142" t="s">
        <v>2130</v>
      </c>
      <c r="AP142" t="s">
        <v>334</v>
      </c>
      <c r="BV142" t="s">
        <v>336</v>
      </c>
      <c r="BW142" t="str">
        <f t="shared" si="16"/>
        <v>h95x-vpyj</v>
      </c>
      <c r="BX142">
        <f t="shared" si="17"/>
        <v>2015</v>
      </c>
      <c r="BY142">
        <f t="shared" si="18"/>
        <v>2019</v>
      </c>
      <c r="BZ142">
        <f t="shared" si="19"/>
        <v>4</v>
      </c>
      <c r="CA142">
        <f t="shared" si="20"/>
        <v>4</v>
      </c>
      <c r="CB142" t="s">
        <v>4723</v>
      </c>
      <c r="CC142" t="str">
        <f t="shared" si="21"/>
        <v>b</v>
      </c>
      <c r="CD142">
        <v>7.6222961957648216E-3</v>
      </c>
      <c r="CE142">
        <f t="shared" si="23"/>
        <v>1</v>
      </c>
    </row>
    <row r="143" spans="1:83" x14ac:dyDescent="0.35">
      <c r="A143" t="s">
        <v>3711</v>
      </c>
      <c r="B143" t="s">
        <v>3712</v>
      </c>
      <c r="C143" t="b">
        <v>1</v>
      </c>
      <c r="D143" t="b">
        <v>0</v>
      </c>
      <c r="F143" t="s">
        <v>323</v>
      </c>
      <c r="G143" t="s">
        <v>15</v>
      </c>
      <c r="H143" t="s">
        <v>3713</v>
      </c>
      <c r="J143">
        <v>169</v>
      </c>
      <c r="K143" t="s">
        <v>3714</v>
      </c>
      <c r="L143" t="s">
        <v>3714</v>
      </c>
      <c r="M143" s="2">
        <v>42366</v>
      </c>
      <c r="N143" s="1">
        <v>0.32916666666666666</v>
      </c>
      <c r="O143" s="2">
        <v>42366</v>
      </c>
      <c r="P143" s="1">
        <v>0.32916666666666666</v>
      </c>
      <c r="Q143" t="s">
        <v>571</v>
      </c>
      <c r="R143" t="s">
        <v>3663</v>
      </c>
      <c r="S143" s="3">
        <v>1172</v>
      </c>
      <c r="T143" s="3">
        <f t="shared" si="22"/>
        <v>3.0689276116820721</v>
      </c>
      <c r="U143" t="s">
        <v>4</v>
      </c>
      <c r="V143" t="s">
        <v>3502</v>
      </c>
      <c r="W143" t="s">
        <v>7</v>
      </c>
      <c r="X143" t="s">
        <v>1</v>
      </c>
      <c r="AA143" t="s">
        <v>116</v>
      </c>
      <c r="AE143" t="s">
        <v>3716</v>
      </c>
      <c r="AF143" t="s">
        <v>3719</v>
      </c>
      <c r="AG143" t="s">
        <v>3718</v>
      </c>
      <c r="AH143" t="s">
        <v>3664</v>
      </c>
      <c r="AI143" t="s">
        <v>3715</v>
      </c>
      <c r="AJ143" t="s">
        <v>3717</v>
      </c>
      <c r="AM143" t="s">
        <v>3506</v>
      </c>
      <c r="AN143" t="s">
        <v>3507</v>
      </c>
      <c r="AP143" t="s">
        <v>334</v>
      </c>
      <c r="BU143" t="s">
        <v>3508</v>
      </c>
      <c r="BV143" t="s">
        <v>336</v>
      </c>
      <c r="BW143" t="str">
        <f t="shared" si="16"/>
        <v>w3vm-igsk</v>
      </c>
      <c r="BX143">
        <f t="shared" si="17"/>
        <v>2015</v>
      </c>
      <c r="BY143">
        <f t="shared" si="18"/>
        <v>2015</v>
      </c>
      <c r="BZ143">
        <f t="shared" si="19"/>
        <v>5</v>
      </c>
      <c r="CA143">
        <f t="shared" si="20"/>
        <v>5</v>
      </c>
      <c r="CB143" t="s">
        <v>4723</v>
      </c>
      <c r="CC143" t="str">
        <f t="shared" si="21"/>
        <v>b</v>
      </c>
      <c r="CD143">
        <v>1.5224429420963914E-2</v>
      </c>
      <c r="CE143">
        <f t="shared" si="23"/>
        <v>2</v>
      </c>
    </row>
    <row r="144" spans="1:83" x14ac:dyDescent="0.35">
      <c r="A144" t="s">
        <v>1357</v>
      </c>
      <c r="B144" t="s">
        <v>1341</v>
      </c>
      <c r="C144" t="b">
        <v>1</v>
      </c>
      <c r="D144" t="b">
        <v>0</v>
      </c>
      <c r="F144" t="s">
        <v>323</v>
      </c>
      <c r="G144" t="s">
        <v>15</v>
      </c>
      <c r="H144" t="s">
        <v>1358</v>
      </c>
      <c r="J144">
        <v>131</v>
      </c>
      <c r="K144" t="s">
        <v>1359</v>
      </c>
      <c r="L144" t="s">
        <v>1342</v>
      </c>
      <c r="M144" s="2">
        <v>42034</v>
      </c>
      <c r="N144" s="1">
        <v>0.84652777777777777</v>
      </c>
      <c r="O144" s="2">
        <v>42034</v>
      </c>
      <c r="P144" s="1">
        <v>0.84722222222222221</v>
      </c>
      <c r="S144">
        <v>849</v>
      </c>
      <c r="T144" s="3">
        <f t="shared" si="22"/>
        <v>2.9289076902439528</v>
      </c>
      <c r="U144" t="s">
        <v>82</v>
      </c>
      <c r="V144" t="s">
        <v>82</v>
      </c>
      <c r="X144" t="s">
        <v>1</v>
      </c>
      <c r="AA144" t="s">
        <v>24</v>
      </c>
      <c r="AE144" t="s">
        <v>1360</v>
      </c>
      <c r="AM144" t="s">
        <v>1291</v>
      </c>
      <c r="AN144" t="s">
        <v>1272</v>
      </c>
      <c r="AP144" t="s">
        <v>334</v>
      </c>
      <c r="BU144" t="s">
        <v>335</v>
      </c>
      <c r="BV144" t="s">
        <v>336</v>
      </c>
      <c r="BW144" t="str">
        <f t="shared" si="16"/>
        <v>rgra-syy5</v>
      </c>
      <c r="BX144">
        <f t="shared" si="17"/>
        <v>2015</v>
      </c>
      <c r="BY144">
        <f t="shared" si="18"/>
        <v>2015</v>
      </c>
      <c r="BZ144">
        <f t="shared" si="19"/>
        <v>4</v>
      </c>
      <c r="CA144">
        <f t="shared" si="20"/>
        <v>2</v>
      </c>
      <c r="CB144" t="s">
        <v>4723</v>
      </c>
      <c r="CC144" t="str">
        <f t="shared" si="21"/>
        <v>b</v>
      </c>
      <c r="CD144">
        <v>2.293025500183643E-2</v>
      </c>
      <c r="CE144">
        <f t="shared" si="23"/>
        <v>3</v>
      </c>
    </row>
    <row r="145" spans="1:83" x14ac:dyDescent="0.35">
      <c r="A145" t="s">
        <v>2191</v>
      </c>
      <c r="B145" t="s">
        <v>2161</v>
      </c>
      <c r="C145" t="b">
        <v>1</v>
      </c>
      <c r="D145" t="b">
        <v>0</v>
      </c>
      <c r="F145" t="s">
        <v>323</v>
      </c>
      <c r="G145" t="s">
        <v>15</v>
      </c>
      <c r="H145" t="s">
        <v>2192</v>
      </c>
      <c r="J145">
        <v>106</v>
      </c>
      <c r="K145" t="s">
        <v>2193</v>
      </c>
      <c r="L145" t="s">
        <v>2162</v>
      </c>
      <c r="M145" s="2">
        <v>42080</v>
      </c>
      <c r="N145" s="1">
        <v>0.99513888888888891</v>
      </c>
      <c r="O145" s="2">
        <v>42080</v>
      </c>
      <c r="P145" s="1">
        <v>0.99583333333333324</v>
      </c>
      <c r="S145" s="3">
        <v>1128</v>
      </c>
      <c r="T145" s="3">
        <f t="shared" si="22"/>
        <v>3.0523090996473234</v>
      </c>
      <c r="U145" t="s">
        <v>147</v>
      </c>
      <c r="V145" t="s">
        <v>2134</v>
      </c>
      <c r="X145" t="s">
        <v>1</v>
      </c>
      <c r="AA145" t="s">
        <v>167</v>
      </c>
      <c r="AE145" t="s">
        <v>2194</v>
      </c>
      <c r="AN145" t="s">
        <v>2136</v>
      </c>
      <c r="AP145" t="s">
        <v>334</v>
      </c>
      <c r="BU145" t="s">
        <v>335</v>
      </c>
      <c r="BV145" t="s">
        <v>336</v>
      </c>
      <c r="BW145" t="str">
        <f t="shared" si="16"/>
        <v>mf85-v9ji</v>
      </c>
      <c r="BX145">
        <f t="shared" si="17"/>
        <v>2015</v>
      </c>
      <c r="BY145">
        <f t="shared" si="18"/>
        <v>2015</v>
      </c>
      <c r="BZ145">
        <f t="shared" si="19"/>
        <v>4</v>
      </c>
      <c r="CA145">
        <f t="shared" si="20"/>
        <v>2</v>
      </c>
      <c r="CB145" t="s">
        <v>4723</v>
      </c>
      <c r="CC145" t="str">
        <f t="shared" si="21"/>
        <v>b</v>
      </c>
      <c r="CD145">
        <v>3.9285671231843788E-2</v>
      </c>
      <c r="CE145">
        <f t="shared" si="23"/>
        <v>4</v>
      </c>
    </row>
    <row r="146" spans="1:83" x14ac:dyDescent="0.35">
      <c r="A146" t="s">
        <v>2184</v>
      </c>
      <c r="B146" t="s">
        <v>2151</v>
      </c>
      <c r="C146" t="b">
        <v>1</v>
      </c>
      <c r="D146" t="b">
        <v>0</v>
      </c>
      <c r="F146" t="s">
        <v>323</v>
      </c>
      <c r="G146" t="s">
        <v>15</v>
      </c>
      <c r="H146" t="s">
        <v>2152</v>
      </c>
      <c r="J146">
        <v>93</v>
      </c>
      <c r="K146" t="s">
        <v>2185</v>
      </c>
      <c r="L146" t="s">
        <v>2153</v>
      </c>
      <c r="M146" s="2">
        <v>42080</v>
      </c>
      <c r="N146" s="1">
        <v>0.79375000000000007</v>
      </c>
      <c r="O146" s="2">
        <v>42143</v>
      </c>
      <c r="P146" s="1">
        <v>0.88194444444444453</v>
      </c>
      <c r="S146">
        <v>709</v>
      </c>
      <c r="T146" s="3">
        <f t="shared" si="22"/>
        <v>2.8506462351830666</v>
      </c>
      <c r="U146" t="s">
        <v>147</v>
      </c>
      <c r="V146" t="s">
        <v>2134</v>
      </c>
      <c r="X146" t="s">
        <v>1</v>
      </c>
      <c r="AA146" t="s">
        <v>169</v>
      </c>
      <c r="AE146" t="s">
        <v>2186</v>
      </c>
      <c r="AM146" t="s">
        <v>2135</v>
      </c>
      <c r="AN146" t="s">
        <v>2136</v>
      </c>
      <c r="AP146" t="s">
        <v>334</v>
      </c>
      <c r="BU146" t="s">
        <v>335</v>
      </c>
      <c r="BV146" t="s">
        <v>336</v>
      </c>
      <c r="BW146" t="str">
        <f t="shared" si="16"/>
        <v>ksbn-hrmn</v>
      </c>
      <c r="BX146">
        <f t="shared" si="17"/>
        <v>2015</v>
      </c>
      <c r="BY146">
        <f t="shared" si="18"/>
        <v>2015</v>
      </c>
      <c r="BZ146">
        <f t="shared" si="19"/>
        <v>4</v>
      </c>
      <c r="CA146">
        <f t="shared" si="20"/>
        <v>2</v>
      </c>
      <c r="CB146" t="s">
        <v>4723</v>
      </c>
      <c r="CC146" t="str">
        <f t="shared" si="21"/>
        <v>b</v>
      </c>
      <c r="CD146">
        <v>6.8768178533828772E-2</v>
      </c>
      <c r="CE146">
        <f t="shared" si="23"/>
        <v>5</v>
      </c>
    </row>
    <row r="147" spans="1:83" x14ac:dyDescent="0.35">
      <c r="A147" t="s">
        <v>5440</v>
      </c>
      <c r="B147" t="s">
        <v>4090</v>
      </c>
      <c r="C147" t="b">
        <v>1</v>
      </c>
      <c r="D147" t="b">
        <v>0</v>
      </c>
      <c r="F147" t="s">
        <v>323</v>
      </c>
      <c r="G147" t="s">
        <v>15</v>
      </c>
      <c r="H147" t="s">
        <v>5441</v>
      </c>
      <c r="I147" t="s">
        <v>4091</v>
      </c>
      <c r="J147">
        <v>837</v>
      </c>
      <c r="K147" t="s">
        <v>5442</v>
      </c>
      <c r="L147" t="s">
        <v>4092</v>
      </c>
      <c r="M147" s="2">
        <v>42031</v>
      </c>
      <c r="N147" s="1">
        <v>0.93958333333333333</v>
      </c>
      <c r="O147" s="2">
        <v>42031</v>
      </c>
      <c r="P147" s="1">
        <v>0.97361111111111109</v>
      </c>
      <c r="Q147" t="s">
        <v>351</v>
      </c>
      <c r="R147" t="s">
        <v>4093</v>
      </c>
      <c r="S147" s="3">
        <v>1316</v>
      </c>
      <c r="T147" s="3">
        <f t="shared" si="22"/>
        <v>3.1192558892779365</v>
      </c>
      <c r="U147" t="s">
        <v>164</v>
      </c>
      <c r="W147" t="s">
        <v>7</v>
      </c>
      <c r="X147" t="s">
        <v>1</v>
      </c>
      <c r="AA147" t="s">
        <v>228</v>
      </c>
      <c r="AE147" t="s">
        <v>5443</v>
      </c>
      <c r="AF147" t="s">
        <v>4096</v>
      </c>
      <c r="AG147" t="s">
        <v>4095</v>
      </c>
      <c r="AH147" t="s">
        <v>4094</v>
      </c>
      <c r="AM147" t="s">
        <v>4097</v>
      </c>
      <c r="AN147" t="s">
        <v>572</v>
      </c>
      <c r="AP147" t="s">
        <v>334</v>
      </c>
      <c r="BV147" t="s">
        <v>336</v>
      </c>
      <c r="BW147" t="str">
        <f t="shared" si="16"/>
        <v>qgtz-buis</v>
      </c>
      <c r="BX147">
        <f t="shared" si="17"/>
        <v>2015</v>
      </c>
      <c r="BY147">
        <f t="shared" si="18"/>
        <v>2015</v>
      </c>
      <c r="BZ147">
        <f t="shared" si="19"/>
        <v>5</v>
      </c>
      <c r="CA147">
        <f t="shared" si="20"/>
        <v>5</v>
      </c>
      <c r="CB147" t="s">
        <v>4723</v>
      </c>
      <c r="CC147" t="str">
        <f t="shared" si="21"/>
        <v>b</v>
      </c>
      <c r="CD147">
        <v>7.0828808129087872E-2</v>
      </c>
      <c r="CE147">
        <f t="shared" si="23"/>
        <v>6</v>
      </c>
    </row>
    <row r="148" spans="1:83" x14ac:dyDescent="0.35">
      <c r="A148" t="s">
        <v>1955</v>
      </c>
      <c r="B148" t="s">
        <v>1928</v>
      </c>
      <c r="C148" t="b">
        <v>1</v>
      </c>
      <c r="D148" t="b">
        <v>0</v>
      </c>
      <c r="F148" t="s">
        <v>323</v>
      </c>
      <c r="G148" t="s">
        <v>15</v>
      </c>
      <c r="H148" t="s">
        <v>1956</v>
      </c>
      <c r="J148">
        <v>96</v>
      </c>
      <c r="K148" t="s">
        <v>1957</v>
      </c>
      <c r="L148" t="s">
        <v>1929</v>
      </c>
      <c r="M148" s="2">
        <v>42006</v>
      </c>
      <c r="N148" s="1">
        <v>0.90416666666666667</v>
      </c>
      <c r="O148" s="2">
        <v>42048</v>
      </c>
      <c r="P148" s="1">
        <v>0.87638888888888899</v>
      </c>
      <c r="R148" t="s">
        <v>1757</v>
      </c>
      <c r="S148" s="3">
        <v>1064</v>
      </c>
      <c r="T148" s="3">
        <f t="shared" si="22"/>
        <v>3.0269416279590295</v>
      </c>
      <c r="U148" t="s">
        <v>123</v>
      </c>
      <c r="V148" t="s">
        <v>1927</v>
      </c>
      <c r="X148" t="s">
        <v>1</v>
      </c>
      <c r="AE148" t="s">
        <v>1958</v>
      </c>
      <c r="AN148" t="s">
        <v>1760</v>
      </c>
      <c r="AP148" t="s">
        <v>334</v>
      </c>
      <c r="BU148" t="s">
        <v>1761</v>
      </c>
      <c r="BV148" t="s">
        <v>336</v>
      </c>
      <c r="BW148" t="str">
        <f t="shared" si="16"/>
        <v>ifj5-nxkc</v>
      </c>
      <c r="BX148">
        <f t="shared" si="17"/>
        <v>2015</v>
      </c>
      <c r="BY148">
        <f t="shared" si="18"/>
        <v>2015</v>
      </c>
      <c r="BZ148">
        <f t="shared" si="19"/>
        <v>3</v>
      </c>
      <c r="CA148">
        <f t="shared" si="20"/>
        <v>2</v>
      </c>
      <c r="CB148" t="s">
        <v>4723</v>
      </c>
      <c r="CC148" t="str">
        <f t="shared" si="21"/>
        <v>b</v>
      </c>
      <c r="CD148">
        <v>7.258338931017938E-2</v>
      </c>
      <c r="CE148">
        <f t="shared" si="23"/>
        <v>7</v>
      </c>
    </row>
    <row r="149" spans="1:83" x14ac:dyDescent="0.35">
      <c r="A149" t="s">
        <v>2904</v>
      </c>
      <c r="B149" t="s">
        <v>2905</v>
      </c>
      <c r="C149" t="b">
        <v>1</v>
      </c>
      <c r="D149" t="b">
        <v>0</v>
      </c>
      <c r="F149" t="s">
        <v>323</v>
      </c>
      <c r="G149" t="s">
        <v>15</v>
      </c>
      <c r="H149" t="s">
        <v>2906</v>
      </c>
      <c r="I149" t="s">
        <v>2907</v>
      </c>
      <c r="J149">
        <v>326</v>
      </c>
      <c r="K149" t="s">
        <v>2908</v>
      </c>
      <c r="L149" t="s">
        <v>2909</v>
      </c>
      <c r="M149" s="2">
        <v>41985</v>
      </c>
      <c r="N149" s="1">
        <v>0.77986111111111101</v>
      </c>
      <c r="O149" s="2">
        <v>42053</v>
      </c>
      <c r="P149" s="1">
        <v>0.78888888888888886</v>
      </c>
      <c r="Q149" t="s">
        <v>328</v>
      </c>
      <c r="R149" t="s">
        <v>1757</v>
      </c>
      <c r="S149" s="3">
        <v>1121</v>
      </c>
      <c r="T149" s="3">
        <f t="shared" si="22"/>
        <v>3.0496056125949731</v>
      </c>
      <c r="U149" t="s">
        <v>179</v>
      </c>
      <c r="V149" t="s">
        <v>2902</v>
      </c>
      <c r="W149" t="s">
        <v>7</v>
      </c>
      <c r="X149" t="s">
        <v>1</v>
      </c>
      <c r="AA149" t="s">
        <v>88</v>
      </c>
      <c r="AE149" t="s">
        <v>2910</v>
      </c>
      <c r="AN149" t="s">
        <v>2148</v>
      </c>
      <c r="AP149" t="s">
        <v>334</v>
      </c>
      <c r="BU149" t="s">
        <v>2903</v>
      </c>
      <c r="BV149" t="s">
        <v>336</v>
      </c>
      <c r="BW149" t="str">
        <f t="shared" si="16"/>
        <v>5fc2-x595</v>
      </c>
      <c r="BX149">
        <f t="shared" si="17"/>
        <v>2014</v>
      </c>
      <c r="BY149">
        <f t="shared" si="18"/>
        <v>2015</v>
      </c>
      <c r="BZ149">
        <f t="shared" si="19"/>
        <v>5</v>
      </c>
      <c r="CA149">
        <f t="shared" si="20"/>
        <v>6</v>
      </c>
      <c r="CB149" t="s">
        <v>4723</v>
      </c>
      <c r="CC149" t="str">
        <f t="shared" si="21"/>
        <v>b</v>
      </c>
      <c r="CD149">
        <v>7.4360927737398663E-2</v>
      </c>
      <c r="CE149">
        <f t="shared" si="23"/>
        <v>8</v>
      </c>
    </row>
    <row r="150" spans="1:83" x14ac:dyDescent="0.35">
      <c r="A150" t="s">
        <v>2360</v>
      </c>
      <c r="B150" t="s">
        <v>2357</v>
      </c>
      <c r="C150" t="b">
        <v>1</v>
      </c>
      <c r="D150" t="b">
        <v>0</v>
      </c>
      <c r="F150" t="s">
        <v>323</v>
      </c>
      <c r="G150" t="s">
        <v>15</v>
      </c>
      <c r="H150" t="s">
        <v>2361</v>
      </c>
      <c r="I150" t="s">
        <v>2362</v>
      </c>
      <c r="J150">
        <v>772</v>
      </c>
      <c r="K150" t="s">
        <v>2363</v>
      </c>
      <c r="L150" t="s">
        <v>2358</v>
      </c>
      <c r="M150" s="2">
        <v>41738</v>
      </c>
      <c r="N150" s="1">
        <v>3.5416666666666666E-2</v>
      </c>
      <c r="O150" s="2">
        <v>41905</v>
      </c>
      <c r="P150" s="1">
        <v>0.78402777777777777</v>
      </c>
      <c r="Q150" t="s">
        <v>328</v>
      </c>
      <c r="R150" t="s">
        <v>2364</v>
      </c>
      <c r="S150" s="3">
        <v>1162</v>
      </c>
      <c r="T150" s="3">
        <f t="shared" si="22"/>
        <v>3.0652061280543119</v>
      </c>
      <c r="U150" t="s">
        <v>127</v>
      </c>
      <c r="V150" t="s">
        <v>2359</v>
      </c>
      <c r="W150" t="s">
        <v>7</v>
      </c>
      <c r="X150" t="s">
        <v>1</v>
      </c>
      <c r="AA150" t="s">
        <v>231</v>
      </c>
      <c r="AE150" t="s">
        <v>2365</v>
      </c>
      <c r="AM150" t="s">
        <v>1301</v>
      </c>
      <c r="AN150" t="s">
        <v>2366</v>
      </c>
      <c r="AP150" t="s">
        <v>334</v>
      </c>
      <c r="BU150" t="s">
        <v>335</v>
      </c>
      <c r="BV150" t="s">
        <v>336</v>
      </c>
      <c r="BW150" t="str">
        <f t="shared" si="16"/>
        <v>hdw4-yhs4</v>
      </c>
      <c r="BX150">
        <f t="shared" si="17"/>
        <v>2014</v>
      </c>
      <c r="BY150">
        <f t="shared" si="18"/>
        <v>2014</v>
      </c>
      <c r="BZ150">
        <f t="shared" si="19"/>
        <v>5</v>
      </c>
      <c r="CA150">
        <f t="shared" si="20"/>
        <v>6</v>
      </c>
      <c r="CB150" t="s">
        <v>4723</v>
      </c>
      <c r="CC150" t="str">
        <f t="shared" si="21"/>
        <v>b</v>
      </c>
      <c r="CD150">
        <v>8.3851141095643733E-2</v>
      </c>
      <c r="CE150">
        <f t="shared" si="23"/>
        <v>9</v>
      </c>
    </row>
    <row r="151" spans="1:83" x14ac:dyDescent="0.35">
      <c r="A151" t="s">
        <v>671</v>
      </c>
      <c r="B151" t="s">
        <v>660</v>
      </c>
      <c r="C151" t="b">
        <v>1</v>
      </c>
      <c r="D151" t="b">
        <v>0</v>
      </c>
      <c r="F151" t="s">
        <v>323</v>
      </c>
      <c r="G151" t="s">
        <v>15</v>
      </c>
      <c r="H151" t="s">
        <v>672</v>
      </c>
      <c r="J151">
        <v>267</v>
      </c>
      <c r="K151" t="s">
        <v>673</v>
      </c>
      <c r="L151" t="s">
        <v>661</v>
      </c>
      <c r="M151" s="2">
        <v>42286</v>
      </c>
      <c r="N151" s="1">
        <v>0.64930555555555558</v>
      </c>
      <c r="O151" s="2">
        <v>42407</v>
      </c>
      <c r="P151" s="1">
        <v>0.53749999999999998</v>
      </c>
      <c r="Q151" t="s">
        <v>328</v>
      </c>
      <c r="R151" t="s">
        <v>662</v>
      </c>
      <c r="S151" s="3">
        <v>1019</v>
      </c>
      <c r="T151" s="3">
        <f t="shared" si="22"/>
        <v>3.0081741840064264</v>
      </c>
      <c r="U151" t="s">
        <v>195</v>
      </c>
      <c r="V151" t="s">
        <v>663</v>
      </c>
      <c r="X151" t="s">
        <v>1</v>
      </c>
      <c r="AE151" t="s">
        <v>674</v>
      </c>
      <c r="AN151" t="s">
        <v>609</v>
      </c>
      <c r="AP151" t="s">
        <v>334</v>
      </c>
      <c r="BU151" t="s">
        <v>335</v>
      </c>
      <c r="BV151" t="s">
        <v>336</v>
      </c>
      <c r="BW151" t="str">
        <f t="shared" si="16"/>
        <v>unia-6izm</v>
      </c>
      <c r="BX151">
        <f t="shared" si="17"/>
        <v>2015</v>
      </c>
      <c r="BY151">
        <f t="shared" si="18"/>
        <v>2016</v>
      </c>
      <c r="BZ151">
        <f t="shared" si="19"/>
        <v>3</v>
      </c>
      <c r="CA151">
        <f t="shared" si="20"/>
        <v>3</v>
      </c>
      <c r="CB151" t="s">
        <v>4723</v>
      </c>
      <c r="CC151" t="str">
        <f t="shared" si="21"/>
        <v>b</v>
      </c>
      <c r="CD151">
        <v>8.6478556602378687E-2</v>
      </c>
      <c r="CE151">
        <f t="shared" si="23"/>
        <v>10</v>
      </c>
    </row>
    <row r="152" spans="1:83" x14ac:dyDescent="0.35">
      <c r="A152" t="s">
        <v>3730</v>
      </c>
      <c r="B152" t="s">
        <v>3731</v>
      </c>
      <c r="C152" t="b">
        <v>1</v>
      </c>
      <c r="D152" t="b">
        <v>0</v>
      </c>
      <c r="F152" t="s">
        <v>323</v>
      </c>
      <c r="G152" t="s">
        <v>15</v>
      </c>
      <c r="H152" t="s">
        <v>3732</v>
      </c>
      <c r="J152">
        <v>103</v>
      </c>
      <c r="K152" t="s">
        <v>3733</v>
      </c>
      <c r="L152" t="s">
        <v>3733</v>
      </c>
      <c r="M152" s="2">
        <v>42365</v>
      </c>
      <c r="N152" s="1">
        <v>0.23958333333333334</v>
      </c>
      <c r="O152" s="2">
        <v>42365</v>
      </c>
      <c r="P152" s="1">
        <v>0.23958333333333334</v>
      </c>
      <c r="Q152" t="s">
        <v>571</v>
      </c>
      <c r="R152" t="s">
        <v>3734</v>
      </c>
      <c r="S152">
        <v>960</v>
      </c>
      <c r="T152" s="3">
        <f t="shared" si="22"/>
        <v>2.9822712330395684</v>
      </c>
      <c r="U152" t="s">
        <v>4</v>
      </c>
      <c r="V152" t="s">
        <v>3502</v>
      </c>
      <c r="W152" t="s">
        <v>7</v>
      </c>
      <c r="X152" t="s">
        <v>1</v>
      </c>
      <c r="AA152" t="s">
        <v>116</v>
      </c>
      <c r="AE152" t="s">
        <v>3735</v>
      </c>
      <c r="AF152" t="s">
        <v>3736</v>
      </c>
      <c r="AM152" t="s">
        <v>3506</v>
      </c>
      <c r="AN152" t="s">
        <v>3507</v>
      </c>
      <c r="AP152" t="s">
        <v>334</v>
      </c>
      <c r="BU152" t="s">
        <v>3508</v>
      </c>
      <c r="BV152" t="s">
        <v>336</v>
      </c>
      <c r="BW152" t="str">
        <f t="shared" si="16"/>
        <v>wbvx-tpep</v>
      </c>
      <c r="BX152">
        <f t="shared" si="17"/>
        <v>2015</v>
      </c>
      <c r="BY152">
        <f t="shared" si="18"/>
        <v>2015</v>
      </c>
      <c r="BZ152">
        <f t="shared" si="19"/>
        <v>5</v>
      </c>
      <c r="CA152">
        <f t="shared" si="20"/>
        <v>5</v>
      </c>
      <c r="CB152" t="s">
        <v>4723</v>
      </c>
      <c r="CC152" t="str">
        <f t="shared" si="21"/>
        <v>b</v>
      </c>
      <c r="CD152">
        <v>9.5232448787053503E-2</v>
      </c>
      <c r="CE152">
        <f t="shared" si="23"/>
        <v>11</v>
      </c>
    </row>
    <row r="153" spans="1:83" x14ac:dyDescent="0.35">
      <c r="A153" t="s">
        <v>1786</v>
      </c>
      <c r="B153" t="s">
        <v>1787</v>
      </c>
      <c r="C153" t="b">
        <v>1</v>
      </c>
      <c r="D153" t="b">
        <v>0</v>
      </c>
      <c r="F153" t="s">
        <v>323</v>
      </c>
      <c r="G153" t="s">
        <v>15</v>
      </c>
      <c r="H153" t="s">
        <v>1788</v>
      </c>
      <c r="I153" t="s">
        <v>1789</v>
      </c>
      <c r="J153">
        <v>278</v>
      </c>
      <c r="K153" t="s">
        <v>1790</v>
      </c>
      <c r="L153" t="s">
        <v>1791</v>
      </c>
      <c r="M153" s="2">
        <v>41954</v>
      </c>
      <c r="N153" s="1">
        <v>0.83333333333333337</v>
      </c>
      <c r="O153" s="2">
        <v>42625</v>
      </c>
      <c r="P153" s="1">
        <v>0.92986111111111114</v>
      </c>
      <c r="R153" t="s">
        <v>1757</v>
      </c>
      <c r="S153">
        <v>991</v>
      </c>
      <c r="T153" s="3">
        <f t="shared" si="22"/>
        <v>2.9960736544852753</v>
      </c>
      <c r="U153" t="s">
        <v>123</v>
      </c>
      <c r="V153" t="s">
        <v>1758</v>
      </c>
      <c r="X153" t="s">
        <v>1</v>
      </c>
      <c r="AE153" t="s">
        <v>1792</v>
      </c>
      <c r="AN153" t="s">
        <v>1760</v>
      </c>
      <c r="AP153" t="s">
        <v>334</v>
      </c>
      <c r="BU153" t="s">
        <v>1761</v>
      </c>
      <c r="BV153" t="s">
        <v>336</v>
      </c>
      <c r="BW153" t="str">
        <f t="shared" si="16"/>
        <v>82pq-rj7m</v>
      </c>
      <c r="BX153">
        <f t="shared" si="17"/>
        <v>2014</v>
      </c>
      <c r="BY153">
        <f t="shared" si="18"/>
        <v>2016</v>
      </c>
      <c r="BZ153">
        <f t="shared" si="19"/>
        <v>3</v>
      </c>
      <c r="CA153">
        <f t="shared" si="20"/>
        <v>3</v>
      </c>
      <c r="CB153" t="s">
        <v>4723</v>
      </c>
      <c r="CC153" t="str">
        <f t="shared" si="21"/>
        <v>b</v>
      </c>
      <c r="CD153">
        <v>9.9038333214613861E-2</v>
      </c>
      <c r="CE153">
        <f t="shared" si="23"/>
        <v>12</v>
      </c>
    </row>
    <row r="154" spans="1:83" x14ac:dyDescent="0.35">
      <c r="A154" t="s">
        <v>1661</v>
      </c>
      <c r="B154" t="s">
        <v>1657</v>
      </c>
      <c r="C154" t="b">
        <v>1</v>
      </c>
      <c r="D154" t="b">
        <v>0</v>
      </c>
      <c r="F154" t="s">
        <v>323</v>
      </c>
      <c r="G154" t="s">
        <v>15</v>
      </c>
      <c r="H154" t="s">
        <v>1662</v>
      </c>
      <c r="I154" t="s">
        <v>1658</v>
      </c>
      <c r="J154">
        <v>737</v>
      </c>
      <c r="K154" t="s">
        <v>1663</v>
      </c>
      <c r="L154" t="s">
        <v>1659</v>
      </c>
      <c r="M154" s="2">
        <v>42014</v>
      </c>
      <c r="N154" s="1">
        <v>2.4305555555555556E-2</v>
      </c>
      <c r="O154" s="2">
        <v>42053</v>
      </c>
      <c r="P154" s="1">
        <v>5.7638888888888885E-2</v>
      </c>
      <c r="S154">
        <v>937</v>
      </c>
      <c r="T154" s="3">
        <f t="shared" si="22"/>
        <v>2.9717395908877782</v>
      </c>
      <c r="U154" t="s">
        <v>130</v>
      </c>
      <c r="V154" t="s">
        <v>1660</v>
      </c>
      <c r="X154" t="s">
        <v>1</v>
      </c>
      <c r="AE154" t="s">
        <v>1664</v>
      </c>
      <c r="AN154" t="s">
        <v>1665</v>
      </c>
      <c r="AP154" t="s">
        <v>334</v>
      </c>
      <c r="BU154" t="s">
        <v>973</v>
      </c>
      <c r="BV154" t="s">
        <v>336</v>
      </c>
      <c r="BW154" t="str">
        <f t="shared" si="16"/>
        <v>swyb-gmfy</v>
      </c>
      <c r="BX154">
        <f t="shared" si="17"/>
        <v>2015</v>
      </c>
      <c r="BY154">
        <f t="shared" si="18"/>
        <v>2015</v>
      </c>
      <c r="BZ154">
        <f t="shared" si="19"/>
        <v>3</v>
      </c>
      <c r="CA154">
        <f t="shared" si="20"/>
        <v>2</v>
      </c>
      <c r="CB154" t="s">
        <v>4723</v>
      </c>
      <c r="CC154" t="str">
        <f t="shared" si="21"/>
        <v>b</v>
      </c>
      <c r="CD154">
        <v>0.10100506524737429</v>
      </c>
      <c r="CE154">
        <f t="shared" si="23"/>
        <v>13</v>
      </c>
    </row>
    <row r="155" spans="1:83" x14ac:dyDescent="0.35">
      <c r="A155" t="s">
        <v>2211</v>
      </c>
      <c r="B155" t="s">
        <v>2132</v>
      </c>
      <c r="C155" t="b">
        <v>1</v>
      </c>
      <c r="D155" t="b">
        <v>0</v>
      </c>
      <c r="F155" t="s">
        <v>323</v>
      </c>
      <c r="G155" t="s">
        <v>15</v>
      </c>
      <c r="H155" t="s">
        <v>2212</v>
      </c>
      <c r="J155">
        <v>150</v>
      </c>
      <c r="K155" t="s">
        <v>2213</v>
      </c>
      <c r="L155" t="s">
        <v>2133</v>
      </c>
      <c r="M155" s="2">
        <v>41953</v>
      </c>
      <c r="N155" s="1">
        <v>0.72013888888888899</v>
      </c>
      <c r="O155" s="2">
        <v>41953</v>
      </c>
      <c r="P155" s="1">
        <v>0.72083333333333333</v>
      </c>
      <c r="Q155" t="s">
        <v>328</v>
      </c>
      <c r="S155">
        <v>900</v>
      </c>
      <c r="T155" s="3">
        <f t="shared" si="22"/>
        <v>2.9542425094393248</v>
      </c>
      <c r="U155" t="s">
        <v>147</v>
      </c>
      <c r="V155" t="s">
        <v>2134</v>
      </c>
      <c r="X155" t="s">
        <v>1</v>
      </c>
      <c r="AA155" t="s">
        <v>202</v>
      </c>
      <c r="AE155" t="s">
        <v>2214</v>
      </c>
      <c r="AM155" t="s">
        <v>2135</v>
      </c>
      <c r="AN155" t="s">
        <v>2136</v>
      </c>
      <c r="AP155" t="s">
        <v>334</v>
      </c>
      <c r="BU155" t="s">
        <v>335</v>
      </c>
      <c r="BV155" t="s">
        <v>336</v>
      </c>
      <c r="BW155" t="str">
        <f t="shared" si="16"/>
        <v>spy8-d7us</v>
      </c>
      <c r="BX155">
        <f t="shared" si="17"/>
        <v>2014</v>
      </c>
      <c r="BY155">
        <f t="shared" si="18"/>
        <v>2014</v>
      </c>
      <c r="BZ155">
        <f t="shared" si="19"/>
        <v>4</v>
      </c>
      <c r="CA155">
        <f t="shared" si="20"/>
        <v>3</v>
      </c>
      <c r="CB155" t="s">
        <v>4723</v>
      </c>
      <c r="CC155" t="str">
        <f t="shared" si="21"/>
        <v>b</v>
      </c>
      <c r="CD155">
        <v>0.11813029300579525</v>
      </c>
      <c r="CE155">
        <f t="shared" si="23"/>
        <v>14</v>
      </c>
    </row>
    <row r="156" spans="1:83" x14ac:dyDescent="0.35">
      <c r="A156" t="s">
        <v>5604</v>
      </c>
      <c r="B156" t="s">
        <v>4477</v>
      </c>
      <c r="C156" t="b">
        <v>1</v>
      </c>
      <c r="D156" t="b">
        <v>0</v>
      </c>
      <c r="F156" t="s">
        <v>323</v>
      </c>
      <c r="G156" t="s">
        <v>15</v>
      </c>
      <c r="H156" t="s">
        <v>5605</v>
      </c>
      <c r="I156" t="s">
        <v>4478</v>
      </c>
      <c r="J156">
        <v>194</v>
      </c>
      <c r="K156" t="s">
        <v>4479</v>
      </c>
      <c r="L156" t="s">
        <v>4479</v>
      </c>
      <c r="M156" s="2">
        <v>42328</v>
      </c>
      <c r="N156" s="1">
        <v>0.9159722222222223</v>
      </c>
      <c r="O156" s="2">
        <v>42328</v>
      </c>
      <c r="P156" s="1">
        <v>0.9159722222222223</v>
      </c>
      <c r="Q156" t="s">
        <v>328</v>
      </c>
      <c r="R156" t="s">
        <v>4480</v>
      </c>
      <c r="S156">
        <v>726</v>
      </c>
      <c r="T156" s="3">
        <f t="shared" si="22"/>
        <v>2.8609366207000937</v>
      </c>
      <c r="U156" t="s">
        <v>129</v>
      </c>
      <c r="X156" t="s">
        <v>1</v>
      </c>
      <c r="AE156" t="s">
        <v>5606</v>
      </c>
      <c r="AN156" t="s">
        <v>4089</v>
      </c>
      <c r="AP156" t="s">
        <v>334</v>
      </c>
      <c r="BV156" t="s">
        <v>336</v>
      </c>
      <c r="BW156" t="str">
        <f t="shared" si="16"/>
        <v>tf7e-z5t7</v>
      </c>
      <c r="BX156">
        <f t="shared" si="17"/>
        <v>2015</v>
      </c>
      <c r="BY156">
        <f t="shared" si="18"/>
        <v>2015</v>
      </c>
      <c r="BZ156">
        <f t="shared" si="19"/>
        <v>3</v>
      </c>
      <c r="CA156">
        <f t="shared" si="20"/>
        <v>3</v>
      </c>
      <c r="CB156" t="s">
        <v>4723</v>
      </c>
      <c r="CC156" t="str">
        <f t="shared" si="21"/>
        <v>b</v>
      </c>
      <c r="CD156">
        <v>0.1212963204548998</v>
      </c>
      <c r="CE156">
        <f t="shared" si="23"/>
        <v>15</v>
      </c>
    </row>
    <row r="157" spans="1:83" x14ac:dyDescent="0.35">
      <c r="A157" t="s">
        <v>3587</v>
      </c>
      <c r="B157" t="s">
        <v>3588</v>
      </c>
      <c r="C157" t="b">
        <v>1</v>
      </c>
      <c r="D157" t="b">
        <v>0</v>
      </c>
      <c r="F157" t="s">
        <v>323</v>
      </c>
      <c r="G157" t="s">
        <v>15</v>
      </c>
      <c r="H157" t="s">
        <v>3589</v>
      </c>
      <c r="J157">
        <v>96</v>
      </c>
      <c r="K157" t="s">
        <v>3590</v>
      </c>
      <c r="L157" t="s">
        <v>3591</v>
      </c>
      <c r="M157" s="2">
        <v>42367</v>
      </c>
      <c r="N157" s="1">
        <v>0.31597222222222221</v>
      </c>
      <c r="O157" s="2">
        <v>42367</v>
      </c>
      <c r="P157" s="1">
        <v>0.31666666666666665</v>
      </c>
      <c r="Q157" t="s">
        <v>571</v>
      </c>
      <c r="R157" t="s">
        <v>3592</v>
      </c>
      <c r="S157">
        <v>846</v>
      </c>
      <c r="T157" s="3">
        <f t="shared" si="22"/>
        <v>2.9273703630390235</v>
      </c>
      <c r="U157" t="s">
        <v>4</v>
      </c>
      <c r="V157" t="s">
        <v>3502</v>
      </c>
      <c r="W157" t="s">
        <v>7</v>
      </c>
      <c r="X157" t="s">
        <v>1</v>
      </c>
      <c r="AA157" t="s">
        <v>116</v>
      </c>
      <c r="AE157" t="s">
        <v>3596</v>
      </c>
      <c r="AF157" t="s">
        <v>3520</v>
      </c>
      <c r="AG157" t="s">
        <v>3598</v>
      </c>
      <c r="AH157" t="s">
        <v>3593</v>
      </c>
      <c r="AI157" t="s">
        <v>3594</v>
      </c>
      <c r="AJ157" t="s">
        <v>3597</v>
      </c>
      <c r="AK157" t="s">
        <v>3595</v>
      </c>
      <c r="AM157" t="s">
        <v>3506</v>
      </c>
      <c r="AN157" t="s">
        <v>3507</v>
      </c>
      <c r="AP157" t="s">
        <v>334</v>
      </c>
      <c r="BU157" t="s">
        <v>3508</v>
      </c>
      <c r="BV157" t="s">
        <v>336</v>
      </c>
      <c r="BW157" t="str">
        <f t="shared" si="16"/>
        <v>8uf6-48me</v>
      </c>
      <c r="BX157">
        <f t="shared" si="17"/>
        <v>2015</v>
      </c>
      <c r="BY157">
        <f t="shared" si="18"/>
        <v>2015</v>
      </c>
      <c r="BZ157">
        <f t="shared" si="19"/>
        <v>5</v>
      </c>
      <c r="CA157">
        <f t="shared" si="20"/>
        <v>5</v>
      </c>
      <c r="CB157" t="s">
        <v>4723</v>
      </c>
      <c r="CC157" t="str">
        <f t="shared" si="21"/>
        <v>b</v>
      </c>
      <c r="CD157">
        <v>0.13035337010532555</v>
      </c>
      <c r="CE157">
        <f t="shared" si="23"/>
        <v>16</v>
      </c>
    </row>
    <row r="158" spans="1:83" x14ac:dyDescent="0.35">
      <c r="A158" t="s">
        <v>1910</v>
      </c>
      <c r="B158" t="s">
        <v>1908</v>
      </c>
      <c r="C158" t="b">
        <v>1</v>
      </c>
      <c r="D158" t="b">
        <v>0</v>
      </c>
      <c r="F158" t="s">
        <v>323</v>
      </c>
      <c r="G158" t="s">
        <v>15</v>
      </c>
      <c r="H158" t="s">
        <v>1911</v>
      </c>
      <c r="J158" s="3">
        <v>1681</v>
      </c>
      <c r="K158" t="s">
        <v>1912</v>
      </c>
      <c r="L158" t="s">
        <v>1909</v>
      </c>
      <c r="M158" s="2">
        <v>42209</v>
      </c>
      <c r="N158" s="1">
        <v>0.85486111111111107</v>
      </c>
      <c r="O158" s="2">
        <v>42290</v>
      </c>
      <c r="P158" s="1">
        <v>0.63263888888888886</v>
      </c>
      <c r="Q158" t="s">
        <v>328</v>
      </c>
      <c r="R158" t="s">
        <v>1913</v>
      </c>
      <c r="S158" s="3">
        <v>1324</v>
      </c>
      <c r="T158" s="3">
        <f t="shared" si="22"/>
        <v>3.1218879851036809</v>
      </c>
      <c r="U158" t="s">
        <v>195</v>
      </c>
      <c r="V158" t="s">
        <v>1906</v>
      </c>
      <c r="X158" t="s">
        <v>1</v>
      </c>
      <c r="AE158" t="s">
        <v>1914</v>
      </c>
      <c r="AN158" t="s">
        <v>609</v>
      </c>
      <c r="AP158" t="s">
        <v>334</v>
      </c>
      <c r="BU158" t="s">
        <v>335</v>
      </c>
      <c r="BV158" t="s">
        <v>336</v>
      </c>
      <c r="BW158" t="str">
        <f t="shared" si="16"/>
        <v>u78v-2hga</v>
      </c>
      <c r="BX158">
        <f t="shared" si="17"/>
        <v>2015</v>
      </c>
      <c r="BY158">
        <f t="shared" si="18"/>
        <v>2015</v>
      </c>
      <c r="BZ158">
        <f t="shared" si="19"/>
        <v>3</v>
      </c>
      <c r="CA158">
        <f t="shared" si="20"/>
        <v>3</v>
      </c>
      <c r="CB158" t="s">
        <v>4723</v>
      </c>
      <c r="CC158" t="str">
        <f t="shared" si="21"/>
        <v>b</v>
      </c>
      <c r="CD158">
        <v>0.14526677297243407</v>
      </c>
      <c r="CE158">
        <f t="shared" si="23"/>
        <v>17</v>
      </c>
    </row>
    <row r="159" spans="1:83" x14ac:dyDescent="0.35">
      <c r="A159" t="s">
        <v>3577</v>
      </c>
      <c r="B159" t="s">
        <v>3578</v>
      </c>
      <c r="C159" t="b">
        <v>1</v>
      </c>
      <c r="D159" t="b">
        <v>0</v>
      </c>
      <c r="F159" t="s">
        <v>323</v>
      </c>
      <c r="G159" t="s">
        <v>15</v>
      </c>
      <c r="H159" t="s">
        <v>3579</v>
      </c>
      <c r="J159">
        <v>182</v>
      </c>
      <c r="K159" t="s">
        <v>3580</v>
      </c>
      <c r="L159" t="s">
        <v>3580</v>
      </c>
      <c r="M159" s="2">
        <v>42367</v>
      </c>
      <c r="N159" s="1">
        <v>0.32361111111111113</v>
      </c>
      <c r="O159" s="2">
        <v>42367</v>
      </c>
      <c r="P159" s="1">
        <v>0.32361111111111113</v>
      </c>
      <c r="Q159" t="s">
        <v>571</v>
      </c>
      <c r="R159" t="s">
        <v>3581</v>
      </c>
      <c r="S159">
        <v>830</v>
      </c>
      <c r="T159" s="3">
        <f t="shared" si="22"/>
        <v>2.9190780923760737</v>
      </c>
      <c r="U159" t="s">
        <v>4</v>
      </c>
      <c r="V159" t="s">
        <v>3502</v>
      </c>
      <c r="W159" t="s">
        <v>7</v>
      </c>
      <c r="X159" t="s">
        <v>1</v>
      </c>
      <c r="AA159" t="s">
        <v>116</v>
      </c>
      <c r="AE159" t="s">
        <v>3584</v>
      </c>
      <c r="AF159" t="s">
        <v>3586</v>
      </c>
      <c r="AG159" t="s">
        <v>3585</v>
      </c>
      <c r="AH159" t="s">
        <v>3582</v>
      </c>
      <c r="AI159" t="s">
        <v>3583</v>
      </c>
      <c r="AM159" t="s">
        <v>3506</v>
      </c>
      <c r="AN159" t="s">
        <v>3507</v>
      </c>
      <c r="AP159" t="s">
        <v>334</v>
      </c>
      <c r="BU159" t="s">
        <v>3508</v>
      </c>
      <c r="BV159" t="s">
        <v>336</v>
      </c>
      <c r="BW159" t="str">
        <f t="shared" si="16"/>
        <v>7vbx-4zb3</v>
      </c>
      <c r="BX159">
        <f t="shared" si="17"/>
        <v>2015</v>
      </c>
      <c r="BY159">
        <f t="shared" si="18"/>
        <v>2015</v>
      </c>
      <c r="BZ159">
        <f t="shared" si="19"/>
        <v>5</v>
      </c>
      <c r="CA159">
        <f t="shared" si="20"/>
        <v>5</v>
      </c>
      <c r="CB159" t="s">
        <v>4723</v>
      </c>
      <c r="CC159" t="str">
        <f t="shared" si="21"/>
        <v>b</v>
      </c>
      <c r="CD159">
        <v>0.160957254333571</v>
      </c>
      <c r="CE159">
        <f t="shared" si="23"/>
        <v>18</v>
      </c>
    </row>
    <row r="160" spans="1:83" x14ac:dyDescent="0.35">
      <c r="A160" t="s">
        <v>5813</v>
      </c>
      <c r="B160" t="s">
        <v>4651</v>
      </c>
      <c r="C160" t="b">
        <v>1</v>
      </c>
      <c r="D160" t="b">
        <v>0</v>
      </c>
      <c r="F160" t="s">
        <v>323</v>
      </c>
      <c r="G160" t="s">
        <v>15</v>
      </c>
      <c r="H160" t="s">
        <v>5814</v>
      </c>
      <c r="I160" t="s">
        <v>5815</v>
      </c>
      <c r="J160">
        <v>564</v>
      </c>
      <c r="K160" t="s">
        <v>5816</v>
      </c>
      <c r="L160" t="s">
        <v>2126</v>
      </c>
      <c r="M160" s="2">
        <v>42313</v>
      </c>
      <c r="N160" s="1">
        <v>0.93402777777777779</v>
      </c>
      <c r="O160" s="2">
        <v>43633</v>
      </c>
      <c r="P160" s="1">
        <v>0.58333333333333337</v>
      </c>
      <c r="Q160" t="s">
        <v>1130</v>
      </c>
      <c r="R160" t="s">
        <v>5817</v>
      </c>
      <c r="S160">
        <v>641</v>
      </c>
      <c r="T160" s="3">
        <f t="shared" si="22"/>
        <v>2.8068580295188172</v>
      </c>
      <c r="U160" t="s">
        <v>162</v>
      </c>
      <c r="X160" t="s">
        <v>1</v>
      </c>
      <c r="AA160" t="s">
        <v>94</v>
      </c>
      <c r="AE160" t="s">
        <v>5818</v>
      </c>
      <c r="AN160" t="s">
        <v>2130</v>
      </c>
      <c r="AP160" t="s">
        <v>334</v>
      </c>
      <c r="BV160" t="s">
        <v>336</v>
      </c>
      <c r="BW160" t="str">
        <f t="shared" si="16"/>
        <v>xjth-3vtg</v>
      </c>
      <c r="BX160">
        <f t="shared" si="17"/>
        <v>2015</v>
      </c>
      <c r="BY160">
        <f t="shared" si="18"/>
        <v>2019</v>
      </c>
      <c r="BZ160">
        <f t="shared" si="19"/>
        <v>4</v>
      </c>
      <c r="CA160">
        <f t="shared" si="20"/>
        <v>4</v>
      </c>
      <c r="CB160" t="s">
        <v>4723</v>
      </c>
      <c r="CC160" t="str">
        <f t="shared" si="21"/>
        <v>b</v>
      </c>
      <c r="CD160">
        <v>0.16215415177651515</v>
      </c>
      <c r="CE160">
        <f t="shared" si="23"/>
        <v>19</v>
      </c>
    </row>
    <row r="161" spans="1:83" x14ac:dyDescent="0.35">
      <c r="A161" t="s">
        <v>2154</v>
      </c>
      <c r="B161" t="s">
        <v>2155</v>
      </c>
      <c r="C161" t="b">
        <v>1</v>
      </c>
      <c r="D161" t="b">
        <v>0</v>
      </c>
      <c r="F161" t="s">
        <v>323</v>
      </c>
      <c r="G161" t="s">
        <v>15</v>
      </c>
      <c r="H161" t="s">
        <v>2156</v>
      </c>
      <c r="I161" t="s">
        <v>2157</v>
      </c>
      <c r="J161">
        <v>507</v>
      </c>
      <c r="K161" t="s">
        <v>2158</v>
      </c>
      <c r="L161" t="s">
        <v>2159</v>
      </c>
      <c r="M161" s="2">
        <v>41754</v>
      </c>
      <c r="N161" s="1">
        <v>0.97916666666666663</v>
      </c>
      <c r="O161" s="2">
        <v>41754</v>
      </c>
      <c r="P161" s="1">
        <v>0.98333333333333339</v>
      </c>
      <c r="R161" t="s">
        <v>2140</v>
      </c>
      <c r="S161" s="3">
        <v>1229</v>
      </c>
      <c r="T161" s="3">
        <f t="shared" si="22"/>
        <v>3.0895518828864539</v>
      </c>
      <c r="U161" t="s">
        <v>147</v>
      </c>
      <c r="V161" t="s">
        <v>2134</v>
      </c>
      <c r="X161" t="s">
        <v>1</v>
      </c>
      <c r="AA161" t="s">
        <v>100</v>
      </c>
      <c r="AE161" t="s">
        <v>2160</v>
      </c>
      <c r="AM161" t="s">
        <v>2135</v>
      </c>
      <c r="AN161" t="s">
        <v>2136</v>
      </c>
      <c r="AP161" t="s">
        <v>334</v>
      </c>
      <c r="BU161" t="s">
        <v>335</v>
      </c>
      <c r="BV161" t="s">
        <v>336</v>
      </c>
      <c r="BW161" t="str">
        <f t="shared" si="16"/>
        <v>dn4d-x42e</v>
      </c>
      <c r="BX161">
        <f t="shared" si="17"/>
        <v>2014</v>
      </c>
      <c r="BY161">
        <f t="shared" si="18"/>
        <v>2014</v>
      </c>
      <c r="BZ161">
        <f t="shared" si="19"/>
        <v>4</v>
      </c>
      <c r="CA161">
        <f t="shared" si="20"/>
        <v>4</v>
      </c>
      <c r="CB161" t="s">
        <v>4723</v>
      </c>
      <c r="CC161" t="str">
        <f t="shared" si="21"/>
        <v>b</v>
      </c>
      <c r="CD161">
        <v>0.180965927711769</v>
      </c>
      <c r="CE161">
        <f t="shared" si="23"/>
        <v>20</v>
      </c>
    </row>
    <row r="162" spans="1:83" x14ac:dyDescent="0.35">
      <c r="A162" t="s">
        <v>1284</v>
      </c>
      <c r="B162" t="s">
        <v>1285</v>
      </c>
      <c r="C162" t="b">
        <v>1</v>
      </c>
      <c r="D162" t="b">
        <v>0</v>
      </c>
      <c r="F162" t="s">
        <v>323</v>
      </c>
      <c r="G162" t="s">
        <v>15</v>
      </c>
      <c r="H162" t="s">
        <v>1286</v>
      </c>
      <c r="J162">
        <v>268</v>
      </c>
      <c r="K162" t="s">
        <v>1287</v>
      </c>
      <c r="L162" t="s">
        <v>1288</v>
      </c>
      <c r="M162" s="2">
        <v>41956</v>
      </c>
      <c r="N162" s="1">
        <v>0.94236111111111109</v>
      </c>
      <c r="O162" s="2">
        <v>41956</v>
      </c>
      <c r="P162" s="1">
        <v>0.94305555555555554</v>
      </c>
      <c r="Q162" t="s">
        <v>328</v>
      </c>
      <c r="R162" t="s">
        <v>1289</v>
      </c>
      <c r="S162">
        <v>993</v>
      </c>
      <c r="T162" s="3">
        <f t="shared" si="22"/>
        <v>2.996949248495381</v>
      </c>
      <c r="U162" t="s">
        <v>82</v>
      </c>
      <c r="V162" t="s">
        <v>82</v>
      </c>
      <c r="X162" t="s">
        <v>1</v>
      </c>
      <c r="AA162" t="s">
        <v>209</v>
      </c>
      <c r="AE162" t="s">
        <v>1290</v>
      </c>
      <c r="AM162" t="s">
        <v>1291</v>
      </c>
      <c r="AN162" t="s">
        <v>1272</v>
      </c>
      <c r="AP162" t="s">
        <v>334</v>
      </c>
      <c r="BU162" t="s">
        <v>335</v>
      </c>
      <c r="BV162" t="s">
        <v>336</v>
      </c>
      <c r="BW162" t="str">
        <f t="shared" si="16"/>
        <v>6nhy-s9k7</v>
      </c>
      <c r="BX162">
        <f t="shared" si="17"/>
        <v>2014</v>
      </c>
      <c r="BY162">
        <f t="shared" si="18"/>
        <v>2014</v>
      </c>
      <c r="BZ162">
        <f t="shared" si="19"/>
        <v>4</v>
      </c>
      <c r="CA162">
        <f t="shared" si="20"/>
        <v>4</v>
      </c>
      <c r="CB162" t="s">
        <v>4723</v>
      </c>
      <c r="CC162" t="str">
        <f t="shared" si="21"/>
        <v>b</v>
      </c>
      <c r="CD162">
        <v>0.19370145710186171</v>
      </c>
      <c r="CE162">
        <f t="shared" si="23"/>
        <v>21</v>
      </c>
    </row>
    <row r="163" spans="1:83" x14ac:dyDescent="0.35">
      <c r="A163" t="s">
        <v>5871</v>
      </c>
      <c r="B163" t="s">
        <v>5794</v>
      </c>
      <c r="C163" t="b">
        <v>1</v>
      </c>
      <c r="D163" t="b">
        <v>0</v>
      </c>
      <c r="F163" t="s">
        <v>323</v>
      </c>
      <c r="G163" t="s">
        <v>15</v>
      </c>
      <c r="H163" t="s">
        <v>5872</v>
      </c>
      <c r="J163">
        <v>118</v>
      </c>
      <c r="K163" t="s">
        <v>5873</v>
      </c>
      <c r="L163" t="s">
        <v>5795</v>
      </c>
      <c r="M163" s="2">
        <v>42010</v>
      </c>
      <c r="N163" s="1">
        <v>1.0416666666666666E-2</v>
      </c>
      <c r="O163" s="2">
        <v>42010</v>
      </c>
      <c r="P163" s="1">
        <v>1.4583333333333332E-2</v>
      </c>
      <c r="S163">
        <v>916</v>
      </c>
      <c r="T163" s="3">
        <f t="shared" si="22"/>
        <v>2.9618954736678504</v>
      </c>
      <c r="U163" t="s">
        <v>123</v>
      </c>
      <c r="X163" t="s">
        <v>1</v>
      </c>
      <c r="AE163" t="s">
        <v>5874</v>
      </c>
      <c r="AN163" t="s">
        <v>1760</v>
      </c>
      <c r="AP163" t="s">
        <v>334</v>
      </c>
      <c r="BV163" t="s">
        <v>336</v>
      </c>
      <c r="BW163" t="str">
        <f t="shared" si="16"/>
        <v>ypp6-4z98</v>
      </c>
      <c r="BX163">
        <f t="shared" si="17"/>
        <v>2015</v>
      </c>
      <c r="BY163">
        <f t="shared" si="18"/>
        <v>2015</v>
      </c>
      <c r="BZ163">
        <f t="shared" si="19"/>
        <v>3</v>
      </c>
      <c r="CA163">
        <f t="shared" si="20"/>
        <v>0</v>
      </c>
      <c r="CB163" t="s">
        <v>4723</v>
      </c>
      <c r="CC163" t="str">
        <f t="shared" si="21"/>
        <v>b</v>
      </c>
      <c r="CD163">
        <v>0.21171565413557492</v>
      </c>
      <c r="CE163">
        <f t="shared" si="23"/>
        <v>22</v>
      </c>
    </row>
    <row r="164" spans="1:83" x14ac:dyDescent="0.35">
      <c r="A164" t="s">
        <v>3509</v>
      </c>
      <c r="B164" t="s">
        <v>3510</v>
      </c>
      <c r="C164" t="b">
        <v>1</v>
      </c>
      <c r="D164" t="b">
        <v>0</v>
      </c>
      <c r="F164" t="s">
        <v>323</v>
      </c>
      <c r="G164" t="s">
        <v>15</v>
      </c>
      <c r="H164" t="s">
        <v>3511</v>
      </c>
      <c r="J164">
        <v>104</v>
      </c>
      <c r="K164" t="s">
        <v>3512</v>
      </c>
      <c r="L164" t="s">
        <v>3513</v>
      </c>
      <c r="M164" s="2">
        <v>42367</v>
      </c>
      <c r="N164" s="1">
        <v>0.31944444444444448</v>
      </c>
      <c r="O164" s="2">
        <v>42367</v>
      </c>
      <c r="P164" s="1">
        <v>0.32013888888888892</v>
      </c>
      <c r="Q164" t="s">
        <v>571</v>
      </c>
      <c r="R164" t="s">
        <v>3514</v>
      </c>
      <c r="S164">
        <v>886</v>
      </c>
      <c r="T164" s="3">
        <f t="shared" si="22"/>
        <v>2.9474337218870508</v>
      </c>
      <c r="U164" t="s">
        <v>4</v>
      </c>
      <c r="V164" t="s">
        <v>3502</v>
      </c>
      <c r="W164" t="s">
        <v>7</v>
      </c>
      <c r="X164" t="s">
        <v>1</v>
      </c>
      <c r="AA164" t="s">
        <v>116</v>
      </c>
      <c r="AE164" t="s">
        <v>3517</v>
      </c>
      <c r="AF164" t="s">
        <v>3520</v>
      </c>
      <c r="AG164" t="s">
        <v>3519</v>
      </c>
      <c r="AH164" t="s">
        <v>3515</v>
      </c>
      <c r="AI164" t="s">
        <v>3516</v>
      </c>
      <c r="AJ164" t="s">
        <v>3518</v>
      </c>
      <c r="AM164" t="s">
        <v>3506</v>
      </c>
      <c r="AN164" t="s">
        <v>3507</v>
      </c>
      <c r="AP164" t="s">
        <v>334</v>
      </c>
      <c r="BU164" t="s">
        <v>3508</v>
      </c>
      <c r="BV164" t="s">
        <v>336</v>
      </c>
      <c r="BW164" t="str">
        <f t="shared" si="16"/>
        <v>2c9r-85q7</v>
      </c>
      <c r="BX164">
        <f t="shared" si="17"/>
        <v>2015</v>
      </c>
      <c r="BY164">
        <f t="shared" si="18"/>
        <v>2015</v>
      </c>
      <c r="BZ164">
        <f t="shared" si="19"/>
        <v>5</v>
      </c>
      <c r="CA164">
        <f t="shared" si="20"/>
        <v>5</v>
      </c>
      <c r="CB164" t="s">
        <v>4723</v>
      </c>
      <c r="CC164" t="str">
        <f t="shared" si="21"/>
        <v>b</v>
      </c>
      <c r="CD164">
        <v>0.22287690173778163</v>
      </c>
      <c r="CE164">
        <f t="shared" si="23"/>
        <v>23</v>
      </c>
    </row>
    <row r="165" spans="1:83" x14ac:dyDescent="0.35">
      <c r="A165" t="s">
        <v>3621</v>
      </c>
      <c r="B165" t="s">
        <v>3622</v>
      </c>
      <c r="C165" t="b">
        <v>1</v>
      </c>
      <c r="D165" t="b">
        <v>0</v>
      </c>
      <c r="F165" t="s">
        <v>323</v>
      </c>
      <c r="G165" t="s">
        <v>15</v>
      </c>
      <c r="H165" t="s">
        <v>3623</v>
      </c>
      <c r="J165">
        <v>133</v>
      </c>
      <c r="K165" t="s">
        <v>3624</v>
      </c>
      <c r="L165" t="s">
        <v>3624</v>
      </c>
      <c r="M165" s="2">
        <v>42337</v>
      </c>
      <c r="N165" s="1">
        <v>0.16458333333333333</v>
      </c>
      <c r="O165" s="2">
        <v>42337</v>
      </c>
      <c r="P165" s="1">
        <v>0.16458333333333333</v>
      </c>
      <c r="R165" t="s">
        <v>3625</v>
      </c>
      <c r="S165">
        <v>990</v>
      </c>
      <c r="T165" s="3">
        <f t="shared" si="22"/>
        <v>2.9956351945975501</v>
      </c>
      <c r="U165" t="s">
        <v>4</v>
      </c>
      <c r="V165" t="s">
        <v>3502</v>
      </c>
      <c r="W165" t="s">
        <v>7</v>
      </c>
      <c r="X165" t="s">
        <v>1</v>
      </c>
      <c r="AA165" t="s">
        <v>116</v>
      </c>
      <c r="AE165" t="s">
        <v>3629</v>
      </c>
      <c r="AF165" t="s">
        <v>3632</v>
      </c>
      <c r="AG165" t="s">
        <v>3631</v>
      </c>
      <c r="AH165" t="s">
        <v>3626</v>
      </c>
      <c r="AI165" t="s">
        <v>3627</v>
      </c>
      <c r="AJ165" t="s">
        <v>3630</v>
      </c>
      <c r="AK165" t="s">
        <v>3628</v>
      </c>
      <c r="AM165" t="s">
        <v>3506</v>
      </c>
      <c r="AN165" t="s">
        <v>3507</v>
      </c>
      <c r="AP165" t="s">
        <v>334</v>
      </c>
      <c r="BU165" t="s">
        <v>3508</v>
      </c>
      <c r="BV165" t="s">
        <v>336</v>
      </c>
      <c r="BW165" t="str">
        <f t="shared" si="16"/>
        <v>dw5v-bykq</v>
      </c>
      <c r="BX165">
        <f t="shared" si="17"/>
        <v>2015</v>
      </c>
      <c r="BY165">
        <f t="shared" si="18"/>
        <v>2015</v>
      </c>
      <c r="BZ165">
        <f t="shared" si="19"/>
        <v>5</v>
      </c>
      <c r="CA165">
        <f t="shared" si="20"/>
        <v>4</v>
      </c>
      <c r="CB165" t="s">
        <v>4723</v>
      </c>
      <c r="CC165" t="str">
        <f t="shared" si="21"/>
        <v>b</v>
      </c>
      <c r="CD165">
        <v>0.22437659195784809</v>
      </c>
      <c r="CE165">
        <f t="shared" si="23"/>
        <v>24</v>
      </c>
    </row>
    <row r="166" spans="1:83" x14ac:dyDescent="0.35">
      <c r="A166" t="s">
        <v>5094</v>
      </c>
      <c r="B166" t="s">
        <v>3680</v>
      </c>
      <c r="C166" t="b">
        <v>1</v>
      </c>
      <c r="D166" t="b">
        <v>0</v>
      </c>
      <c r="F166" t="s">
        <v>323</v>
      </c>
      <c r="G166" t="s">
        <v>15</v>
      </c>
      <c r="H166" t="s">
        <v>3681</v>
      </c>
      <c r="J166">
        <v>98</v>
      </c>
      <c r="K166" t="s">
        <v>3682</v>
      </c>
      <c r="L166" t="s">
        <v>3682</v>
      </c>
      <c r="M166" s="2">
        <v>42325</v>
      </c>
      <c r="N166" s="1">
        <v>0.18333333333333335</v>
      </c>
      <c r="O166" s="2">
        <v>42325</v>
      </c>
      <c r="P166" s="1">
        <v>0.18333333333333335</v>
      </c>
      <c r="S166">
        <v>719</v>
      </c>
      <c r="T166" s="3">
        <f t="shared" si="22"/>
        <v>2.8567288903828825</v>
      </c>
      <c r="U166" t="s">
        <v>4</v>
      </c>
      <c r="W166" t="s">
        <v>7</v>
      </c>
      <c r="X166" t="s">
        <v>1</v>
      </c>
      <c r="AA166" t="s">
        <v>116</v>
      </c>
      <c r="AE166" t="s">
        <v>5095</v>
      </c>
      <c r="AM166" t="s">
        <v>3506</v>
      </c>
      <c r="AN166" t="s">
        <v>3507</v>
      </c>
      <c r="AP166" t="s">
        <v>334</v>
      </c>
      <c r="BV166" t="s">
        <v>336</v>
      </c>
      <c r="BW166" t="str">
        <f t="shared" si="16"/>
        <v>j5r5-zefd</v>
      </c>
      <c r="BX166">
        <f t="shared" si="17"/>
        <v>2015</v>
      </c>
      <c r="BY166">
        <f t="shared" si="18"/>
        <v>2015</v>
      </c>
      <c r="BZ166">
        <f t="shared" si="19"/>
        <v>5</v>
      </c>
      <c r="CA166">
        <f t="shared" si="20"/>
        <v>2</v>
      </c>
      <c r="CB166" t="s">
        <v>4723</v>
      </c>
      <c r="CC166" t="str">
        <f t="shared" si="21"/>
        <v>b</v>
      </c>
      <c r="CD166">
        <v>0.23803622954542913</v>
      </c>
      <c r="CE166">
        <f t="shared" si="23"/>
        <v>25</v>
      </c>
    </row>
    <row r="167" spans="1:83" x14ac:dyDescent="0.35">
      <c r="A167" t="s">
        <v>5787</v>
      </c>
      <c r="B167" t="s">
        <v>4324</v>
      </c>
      <c r="C167" t="b">
        <v>1</v>
      </c>
      <c r="D167" t="b">
        <v>0</v>
      </c>
      <c r="F167" t="s">
        <v>323</v>
      </c>
      <c r="G167" t="s">
        <v>15</v>
      </c>
      <c r="H167" t="s">
        <v>5788</v>
      </c>
      <c r="J167">
        <v>111</v>
      </c>
      <c r="K167" t="s">
        <v>5789</v>
      </c>
      <c r="L167" t="s">
        <v>4325</v>
      </c>
      <c r="M167" s="2">
        <v>42227</v>
      </c>
      <c r="N167" s="1">
        <v>0.71111111111111114</v>
      </c>
      <c r="O167" s="2">
        <v>42227</v>
      </c>
      <c r="P167" s="1">
        <v>0.72499999999999998</v>
      </c>
      <c r="S167">
        <v>681</v>
      </c>
      <c r="T167" s="3">
        <f t="shared" si="22"/>
        <v>2.8331471119127851</v>
      </c>
      <c r="U167" t="s">
        <v>177</v>
      </c>
      <c r="X167" t="s">
        <v>1</v>
      </c>
      <c r="AE167" t="s">
        <v>5790</v>
      </c>
      <c r="AN167" t="s">
        <v>3964</v>
      </c>
      <c r="AP167" t="s">
        <v>334</v>
      </c>
      <c r="BV167" t="s">
        <v>336</v>
      </c>
      <c r="BW167" t="str">
        <f t="shared" si="16"/>
        <v>wwcg-4ght</v>
      </c>
      <c r="BX167">
        <f t="shared" si="17"/>
        <v>2015</v>
      </c>
      <c r="BY167">
        <f t="shared" si="18"/>
        <v>2015</v>
      </c>
      <c r="BZ167">
        <f t="shared" si="19"/>
        <v>3</v>
      </c>
      <c r="CA167">
        <f t="shared" si="20"/>
        <v>0</v>
      </c>
      <c r="CB167" t="s">
        <v>4723</v>
      </c>
      <c r="CC167" t="str">
        <f t="shared" si="21"/>
        <v>b</v>
      </c>
      <c r="CD167">
        <v>0.24591496129479751</v>
      </c>
      <c r="CE167">
        <f t="shared" si="23"/>
        <v>26</v>
      </c>
    </row>
    <row r="168" spans="1:83" x14ac:dyDescent="0.35">
      <c r="A168" t="s">
        <v>2195</v>
      </c>
      <c r="B168" t="s">
        <v>2176</v>
      </c>
      <c r="C168" t="b">
        <v>1</v>
      </c>
      <c r="D168" t="b">
        <v>0</v>
      </c>
      <c r="F168" t="s">
        <v>323</v>
      </c>
      <c r="G168" t="s">
        <v>15</v>
      </c>
      <c r="H168" t="s">
        <v>2196</v>
      </c>
      <c r="J168">
        <v>159</v>
      </c>
      <c r="K168" t="s">
        <v>2197</v>
      </c>
      <c r="L168" t="s">
        <v>2177</v>
      </c>
      <c r="M168" s="2">
        <v>41947</v>
      </c>
      <c r="N168" s="1">
        <v>0.94374999999999998</v>
      </c>
      <c r="O168" s="2">
        <v>41948</v>
      </c>
      <c r="P168" s="1">
        <v>4.1666666666666666E-3</v>
      </c>
      <c r="Q168" t="s">
        <v>328</v>
      </c>
      <c r="R168" t="s">
        <v>2178</v>
      </c>
      <c r="S168" s="3">
        <v>1005</v>
      </c>
      <c r="T168" s="3">
        <f t="shared" si="22"/>
        <v>3.0021660617565078</v>
      </c>
      <c r="U168" t="s">
        <v>147</v>
      </c>
      <c r="V168" t="s">
        <v>2134</v>
      </c>
      <c r="X168" t="s">
        <v>1</v>
      </c>
      <c r="AA168" t="s">
        <v>172</v>
      </c>
      <c r="AE168" t="s">
        <v>2198</v>
      </c>
      <c r="AN168" t="s">
        <v>2136</v>
      </c>
      <c r="AP168" t="s">
        <v>334</v>
      </c>
      <c r="BU168" t="s">
        <v>335</v>
      </c>
      <c r="BV168" t="s">
        <v>336</v>
      </c>
      <c r="BW168" t="str">
        <f t="shared" si="16"/>
        <v>mki6-79zp</v>
      </c>
      <c r="BX168">
        <f t="shared" si="17"/>
        <v>2014</v>
      </c>
      <c r="BY168">
        <f t="shared" si="18"/>
        <v>2014</v>
      </c>
      <c r="BZ168">
        <f t="shared" si="19"/>
        <v>4</v>
      </c>
      <c r="CA168">
        <f t="shared" si="20"/>
        <v>4</v>
      </c>
      <c r="CB168" t="s">
        <v>4723</v>
      </c>
      <c r="CC168" t="str">
        <f t="shared" si="21"/>
        <v>b</v>
      </c>
      <c r="CD168">
        <v>0.25334407669268066</v>
      </c>
      <c r="CE168">
        <f t="shared" si="23"/>
        <v>27</v>
      </c>
    </row>
    <row r="169" spans="1:83" x14ac:dyDescent="0.35">
      <c r="A169" t="s">
        <v>3609</v>
      </c>
      <c r="B169" t="s">
        <v>3498</v>
      </c>
      <c r="C169" t="b">
        <v>1</v>
      </c>
      <c r="D169" t="b">
        <v>0</v>
      </c>
      <c r="F169" t="s">
        <v>323</v>
      </c>
      <c r="G169" t="s">
        <v>15</v>
      </c>
      <c r="H169" t="s">
        <v>3499</v>
      </c>
      <c r="J169">
        <v>196</v>
      </c>
      <c r="K169" t="s">
        <v>3610</v>
      </c>
      <c r="L169" t="s">
        <v>3500</v>
      </c>
      <c r="M169" s="2">
        <v>42342</v>
      </c>
      <c r="N169" s="1">
        <v>0.24305555555555555</v>
      </c>
      <c r="O169" s="2">
        <v>42342</v>
      </c>
      <c r="P169" s="1">
        <v>0.24374999999999999</v>
      </c>
      <c r="Q169" t="s">
        <v>995</v>
      </c>
      <c r="R169" t="s">
        <v>3501</v>
      </c>
      <c r="S169" s="3">
        <v>1297</v>
      </c>
      <c r="T169" s="3">
        <f t="shared" si="22"/>
        <v>3.1129399760840801</v>
      </c>
      <c r="U169" t="s">
        <v>4</v>
      </c>
      <c r="V169" t="s">
        <v>3502</v>
      </c>
      <c r="W169" t="s">
        <v>7</v>
      </c>
      <c r="X169" t="s">
        <v>1</v>
      </c>
      <c r="AA169" t="s">
        <v>116</v>
      </c>
      <c r="AE169" t="s">
        <v>3611</v>
      </c>
      <c r="AF169" t="s">
        <v>3505</v>
      </c>
      <c r="AG169" t="s">
        <v>3504</v>
      </c>
      <c r="AH169" t="s">
        <v>3503</v>
      </c>
      <c r="AM169" t="s">
        <v>3506</v>
      </c>
      <c r="AN169" t="s">
        <v>3507</v>
      </c>
      <c r="AP169" t="s">
        <v>334</v>
      </c>
      <c r="BU169" t="s">
        <v>3508</v>
      </c>
      <c r="BV169" t="s">
        <v>336</v>
      </c>
      <c r="BW169" t="str">
        <f t="shared" si="16"/>
        <v>d9f5-fgsr</v>
      </c>
      <c r="BX169">
        <f t="shared" si="17"/>
        <v>2015</v>
      </c>
      <c r="BY169">
        <f t="shared" si="18"/>
        <v>2015</v>
      </c>
      <c r="BZ169">
        <f t="shared" si="19"/>
        <v>5</v>
      </c>
      <c r="CA169">
        <f t="shared" si="20"/>
        <v>5</v>
      </c>
      <c r="CB169" t="s">
        <v>4723</v>
      </c>
      <c r="CC169" t="str">
        <f t="shared" si="21"/>
        <v>b</v>
      </c>
      <c r="CD169">
        <v>0.25379538567260029</v>
      </c>
      <c r="CE169">
        <f t="shared" si="23"/>
        <v>28</v>
      </c>
    </row>
    <row r="170" spans="1:83" x14ac:dyDescent="0.35">
      <c r="A170" t="s">
        <v>3258</v>
      </c>
      <c r="B170" t="s">
        <v>3259</v>
      </c>
      <c r="C170" t="b">
        <v>1</v>
      </c>
      <c r="D170" t="b">
        <v>0</v>
      </c>
      <c r="F170" t="s">
        <v>323</v>
      </c>
      <c r="G170" t="s">
        <v>15</v>
      </c>
      <c r="H170" t="s">
        <v>3260</v>
      </c>
      <c r="I170" t="s">
        <v>3261</v>
      </c>
      <c r="J170">
        <v>764</v>
      </c>
      <c r="K170" t="s">
        <v>3262</v>
      </c>
      <c r="L170" t="s">
        <v>3263</v>
      </c>
      <c r="M170" s="2">
        <v>41820</v>
      </c>
      <c r="N170" s="1">
        <v>0.77361111111111114</v>
      </c>
      <c r="O170" s="2">
        <v>43276</v>
      </c>
      <c r="P170" s="1">
        <v>0.73263888888888884</v>
      </c>
      <c r="Q170" t="s">
        <v>995</v>
      </c>
      <c r="R170" t="s">
        <v>3264</v>
      </c>
      <c r="S170" s="3">
        <v>1495</v>
      </c>
      <c r="T170" s="3">
        <f t="shared" si="22"/>
        <v>3.1746411926604483</v>
      </c>
      <c r="U170" t="s">
        <v>193</v>
      </c>
      <c r="V170" t="s">
        <v>3233</v>
      </c>
      <c r="W170" t="s">
        <v>7</v>
      </c>
      <c r="X170" t="s">
        <v>1</v>
      </c>
      <c r="AA170" t="s">
        <v>239</v>
      </c>
      <c r="AE170" t="s">
        <v>3265</v>
      </c>
      <c r="AF170" t="s">
        <v>3237</v>
      </c>
      <c r="AG170" t="s">
        <v>3236</v>
      </c>
      <c r="AH170" t="s">
        <v>3234</v>
      </c>
      <c r="AI170" t="s">
        <v>3235</v>
      </c>
      <c r="AM170" t="s">
        <v>3238</v>
      </c>
      <c r="AN170" t="s">
        <v>3239</v>
      </c>
      <c r="AP170" t="s">
        <v>334</v>
      </c>
      <c r="BU170" t="s">
        <v>368</v>
      </c>
      <c r="BV170" t="s">
        <v>336</v>
      </c>
      <c r="BW170" t="str">
        <f t="shared" si="16"/>
        <v>avxn-bvxb</v>
      </c>
      <c r="BX170">
        <f t="shared" si="17"/>
        <v>2014</v>
      </c>
      <c r="BY170">
        <f t="shared" si="18"/>
        <v>2018</v>
      </c>
      <c r="BZ170">
        <f t="shared" si="19"/>
        <v>5</v>
      </c>
      <c r="CA170">
        <f t="shared" si="20"/>
        <v>6</v>
      </c>
      <c r="CB170" t="s">
        <v>4723</v>
      </c>
      <c r="CC170" t="str">
        <f t="shared" si="21"/>
        <v>b</v>
      </c>
      <c r="CD170">
        <v>0.27016369490796377</v>
      </c>
      <c r="CE170">
        <f t="shared" si="23"/>
        <v>29</v>
      </c>
    </row>
    <row r="171" spans="1:83" x14ac:dyDescent="0.35">
      <c r="A171" t="s">
        <v>894</v>
      </c>
      <c r="B171" t="s">
        <v>878</v>
      </c>
      <c r="C171" t="b">
        <v>1</v>
      </c>
      <c r="D171" t="b">
        <v>0</v>
      </c>
      <c r="F171" t="s">
        <v>323</v>
      </c>
      <c r="G171" t="s">
        <v>15</v>
      </c>
      <c r="H171" t="s">
        <v>895</v>
      </c>
      <c r="I171" t="s">
        <v>879</v>
      </c>
      <c r="J171">
        <v>725</v>
      </c>
      <c r="K171" t="s">
        <v>896</v>
      </c>
      <c r="L171" t="s">
        <v>880</v>
      </c>
      <c r="M171" s="2">
        <v>42250</v>
      </c>
      <c r="N171" s="1">
        <v>0.9770833333333333</v>
      </c>
      <c r="O171" s="2">
        <v>43228</v>
      </c>
      <c r="P171" s="1">
        <v>0.83472222222222225</v>
      </c>
      <c r="Q171" t="s">
        <v>881</v>
      </c>
      <c r="R171" t="s">
        <v>882</v>
      </c>
      <c r="S171">
        <v>414</v>
      </c>
      <c r="T171" s="3">
        <f t="shared" si="22"/>
        <v>2.6170003411208991</v>
      </c>
      <c r="U171" t="s">
        <v>81</v>
      </c>
      <c r="V171" t="s">
        <v>883</v>
      </c>
      <c r="W171" t="s">
        <v>7</v>
      </c>
      <c r="X171" t="s">
        <v>1</v>
      </c>
      <c r="AA171" t="s">
        <v>144</v>
      </c>
      <c r="AE171" t="s">
        <v>897</v>
      </c>
      <c r="AN171" t="s">
        <v>893</v>
      </c>
      <c r="AP171" t="s">
        <v>334</v>
      </c>
      <c r="BU171" t="s">
        <v>884</v>
      </c>
      <c r="BV171" t="s">
        <v>336</v>
      </c>
      <c r="BW171" t="str">
        <f t="shared" si="16"/>
        <v>j59h-dkq5</v>
      </c>
      <c r="BX171">
        <f t="shared" si="17"/>
        <v>2015</v>
      </c>
      <c r="BY171">
        <f t="shared" si="18"/>
        <v>2018</v>
      </c>
      <c r="BZ171">
        <f t="shared" si="19"/>
        <v>5</v>
      </c>
      <c r="CA171">
        <f t="shared" si="20"/>
        <v>6</v>
      </c>
      <c r="CB171" t="s">
        <v>4723</v>
      </c>
      <c r="CC171" t="str">
        <f t="shared" si="21"/>
        <v>b</v>
      </c>
      <c r="CD171">
        <v>0.27963570765002477</v>
      </c>
      <c r="CE171">
        <f t="shared" si="23"/>
        <v>30</v>
      </c>
    </row>
    <row r="172" spans="1:83" x14ac:dyDescent="0.35">
      <c r="A172" t="s">
        <v>3633</v>
      </c>
      <c r="B172" t="s">
        <v>3634</v>
      </c>
      <c r="C172" t="b">
        <v>1</v>
      </c>
      <c r="D172" t="b">
        <v>0</v>
      </c>
      <c r="F172" t="s">
        <v>323</v>
      </c>
      <c r="G172" t="s">
        <v>15</v>
      </c>
      <c r="H172" t="s">
        <v>3635</v>
      </c>
      <c r="J172">
        <v>118</v>
      </c>
      <c r="K172" t="s">
        <v>3636</v>
      </c>
      <c r="L172" t="s">
        <v>3637</v>
      </c>
      <c r="M172" s="2">
        <v>42367</v>
      </c>
      <c r="N172" s="1">
        <v>0.32708333333333334</v>
      </c>
      <c r="O172" s="2">
        <v>42367</v>
      </c>
      <c r="P172" s="1">
        <v>0.32847222222222222</v>
      </c>
      <c r="Q172" t="s">
        <v>571</v>
      </c>
      <c r="R172" t="s">
        <v>3592</v>
      </c>
      <c r="S172" s="3">
        <v>1053</v>
      </c>
      <c r="T172" s="3">
        <f t="shared" si="22"/>
        <v>3.0224283711854865</v>
      </c>
      <c r="U172" t="s">
        <v>4</v>
      </c>
      <c r="V172" t="s">
        <v>3502</v>
      </c>
      <c r="W172" t="s">
        <v>7</v>
      </c>
      <c r="X172" t="s">
        <v>1</v>
      </c>
      <c r="AA172" t="s">
        <v>116</v>
      </c>
      <c r="AE172" t="s">
        <v>3638</v>
      </c>
      <c r="AF172" t="s">
        <v>3640</v>
      </c>
      <c r="AG172" t="s">
        <v>3639</v>
      </c>
      <c r="AM172" t="s">
        <v>3506</v>
      </c>
      <c r="AN172" t="s">
        <v>3507</v>
      </c>
      <c r="AP172" t="s">
        <v>334</v>
      </c>
      <c r="BU172" t="s">
        <v>3508</v>
      </c>
      <c r="BV172" t="s">
        <v>336</v>
      </c>
      <c r="BW172" t="str">
        <f t="shared" si="16"/>
        <v>e8vf-ithp</v>
      </c>
      <c r="BX172">
        <f t="shared" si="17"/>
        <v>2015</v>
      </c>
      <c r="BY172">
        <f t="shared" si="18"/>
        <v>2015</v>
      </c>
      <c r="BZ172">
        <f t="shared" si="19"/>
        <v>5</v>
      </c>
      <c r="CA172">
        <f t="shared" si="20"/>
        <v>5</v>
      </c>
      <c r="CB172" t="s">
        <v>4723</v>
      </c>
      <c r="CC172" t="str">
        <f t="shared" si="21"/>
        <v>b</v>
      </c>
      <c r="CD172">
        <v>0.28227780120648882</v>
      </c>
      <c r="CE172">
        <f t="shared" si="23"/>
        <v>31</v>
      </c>
    </row>
    <row r="173" spans="1:83" x14ac:dyDescent="0.35">
      <c r="A173" t="s">
        <v>4282</v>
      </c>
      <c r="B173" t="s">
        <v>4283</v>
      </c>
      <c r="C173" t="b">
        <v>1</v>
      </c>
      <c r="D173" t="b">
        <v>0</v>
      </c>
      <c r="F173" t="s">
        <v>323</v>
      </c>
      <c r="G173" t="s">
        <v>15</v>
      </c>
      <c r="H173" t="s">
        <v>4284</v>
      </c>
      <c r="I173" t="s">
        <v>4285</v>
      </c>
      <c r="J173">
        <v>128</v>
      </c>
      <c r="K173" t="s">
        <v>4286</v>
      </c>
      <c r="L173" t="s">
        <v>4286</v>
      </c>
      <c r="M173" s="2">
        <v>41989</v>
      </c>
      <c r="N173" s="1">
        <v>0.76458333333333339</v>
      </c>
      <c r="O173" s="2">
        <v>41989</v>
      </c>
      <c r="P173" s="1">
        <v>0.76458333333333339</v>
      </c>
      <c r="Q173" t="s">
        <v>328</v>
      </c>
      <c r="R173" t="s">
        <v>4287</v>
      </c>
      <c r="S173" s="3">
        <v>1039</v>
      </c>
      <c r="T173" s="3">
        <f t="shared" si="22"/>
        <v>3.0166155475571772</v>
      </c>
      <c r="U173" t="s">
        <v>101</v>
      </c>
      <c r="X173" t="s">
        <v>1</v>
      </c>
      <c r="AA173" t="s">
        <v>247</v>
      </c>
      <c r="AE173" t="s">
        <v>4288</v>
      </c>
      <c r="AN173" t="s">
        <v>4289</v>
      </c>
      <c r="AP173" t="s">
        <v>334</v>
      </c>
      <c r="BV173" t="s">
        <v>336</v>
      </c>
      <c r="BW173" t="str">
        <f t="shared" si="16"/>
        <v>72vk-wi6f</v>
      </c>
      <c r="BX173">
        <f t="shared" si="17"/>
        <v>2014</v>
      </c>
      <c r="BY173">
        <f t="shared" si="18"/>
        <v>2014</v>
      </c>
      <c r="BZ173">
        <f t="shared" si="19"/>
        <v>4</v>
      </c>
      <c r="CA173">
        <f t="shared" si="20"/>
        <v>4</v>
      </c>
      <c r="CB173" t="s">
        <v>4723</v>
      </c>
      <c r="CC173" t="str">
        <f t="shared" si="21"/>
        <v>b</v>
      </c>
      <c r="CD173">
        <v>0.28243964922980069</v>
      </c>
      <c r="CE173">
        <f t="shared" si="23"/>
        <v>32</v>
      </c>
    </row>
    <row r="174" spans="1:83" x14ac:dyDescent="0.35">
      <c r="A174" t="s">
        <v>1960</v>
      </c>
      <c r="B174" t="s">
        <v>1947</v>
      </c>
      <c r="C174" t="b">
        <v>1</v>
      </c>
      <c r="D174" t="b">
        <v>0</v>
      </c>
      <c r="F174" t="s">
        <v>323</v>
      </c>
      <c r="G174" t="s">
        <v>15</v>
      </c>
      <c r="H174" t="s">
        <v>1961</v>
      </c>
      <c r="J174">
        <v>98</v>
      </c>
      <c r="K174" t="s">
        <v>1962</v>
      </c>
      <c r="L174" t="s">
        <v>1948</v>
      </c>
      <c r="M174" s="2">
        <v>42006</v>
      </c>
      <c r="N174" s="1">
        <v>0.84027777777777779</v>
      </c>
      <c r="O174" s="2">
        <v>42048</v>
      </c>
      <c r="P174" s="1">
        <v>0.88055555555555554</v>
      </c>
      <c r="R174" t="s">
        <v>1757</v>
      </c>
      <c r="S174">
        <v>843</v>
      </c>
      <c r="T174" s="3">
        <f t="shared" si="22"/>
        <v>2.9258275746247424</v>
      </c>
      <c r="U174" t="s">
        <v>123</v>
      </c>
      <c r="V174" t="s">
        <v>1927</v>
      </c>
      <c r="X174" t="s">
        <v>1</v>
      </c>
      <c r="AE174" t="s">
        <v>1963</v>
      </c>
      <c r="AN174" t="s">
        <v>1760</v>
      </c>
      <c r="AP174" t="s">
        <v>334</v>
      </c>
      <c r="BU174" t="s">
        <v>1761</v>
      </c>
      <c r="BV174" t="s">
        <v>336</v>
      </c>
      <c r="BW174" t="str">
        <f t="shared" si="16"/>
        <v>t8dk-esb7</v>
      </c>
      <c r="BX174">
        <f t="shared" si="17"/>
        <v>2015</v>
      </c>
      <c r="BY174">
        <f t="shared" si="18"/>
        <v>2015</v>
      </c>
      <c r="BZ174">
        <f t="shared" si="19"/>
        <v>3</v>
      </c>
      <c r="CA174">
        <f t="shared" si="20"/>
        <v>2</v>
      </c>
      <c r="CB174" t="s">
        <v>4723</v>
      </c>
      <c r="CC174" t="str">
        <f t="shared" si="21"/>
        <v>b</v>
      </c>
      <c r="CD174">
        <v>0.28681489484876699</v>
      </c>
      <c r="CE174">
        <f t="shared" si="23"/>
        <v>33</v>
      </c>
    </row>
    <row r="175" spans="1:83" x14ac:dyDescent="0.35">
      <c r="A175" t="s">
        <v>5621</v>
      </c>
      <c r="B175" t="s">
        <v>5622</v>
      </c>
      <c r="C175" t="b">
        <v>1</v>
      </c>
      <c r="D175" t="b">
        <v>0</v>
      </c>
      <c r="F175" t="s">
        <v>323</v>
      </c>
      <c r="G175" t="s">
        <v>15</v>
      </c>
      <c r="H175" t="s">
        <v>5623</v>
      </c>
      <c r="J175">
        <v>256</v>
      </c>
      <c r="K175" t="s">
        <v>5624</v>
      </c>
      <c r="L175" t="s">
        <v>5625</v>
      </c>
      <c r="M175" s="2">
        <v>42017</v>
      </c>
      <c r="N175" s="1">
        <v>0.90763888888888899</v>
      </c>
      <c r="O175" s="2">
        <v>42061</v>
      </c>
      <c r="P175" s="1">
        <v>0.71736111111111101</v>
      </c>
      <c r="Q175" t="s">
        <v>328</v>
      </c>
      <c r="R175" t="s">
        <v>1757</v>
      </c>
      <c r="S175">
        <v>959</v>
      </c>
      <c r="T175" s="3">
        <f t="shared" si="22"/>
        <v>2.9818186071706636</v>
      </c>
      <c r="U175" t="s">
        <v>179</v>
      </c>
      <c r="X175" t="s">
        <v>1</v>
      </c>
      <c r="AE175" t="s">
        <v>5626</v>
      </c>
      <c r="AN175" t="s">
        <v>2148</v>
      </c>
      <c r="AP175" t="s">
        <v>334</v>
      </c>
      <c r="BV175" t="s">
        <v>336</v>
      </c>
      <c r="BW175" t="str">
        <f t="shared" si="16"/>
        <v>tshj-72pu</v>
      </c>
      <c r="BX175">
        <f t="shared" si="17"/>
        <v>2015</v>
      </c>
      <c r="BY175">
        <f t="shared" si="18"/>
        <v>2015</v>
      </c>
      <c r="BZ175">
        <f t="shared" si="19"/>
        <v>3</v>
      </c>
      <c r="CA175">
        <f t="shared" si="20"/>
        <v>2</v>
      </c>
      <c r="CB175" t="s">
        <v>4723</v>
      </c>
      <c r="CC175" t="str">
        <f t="shared" si="21"/>
        <v>b</v>
      </c>
      <c r="CD175">
        <v>0.29144938865565406</v>
      </c>
      <c r="CE175">
        <f t="shared" si="23"/>
        <v>34</v>
      </c>
    </row>
    <row r="176" spans="1:83" x14ac:dyDescent="0.35">
      <c r="A176" t="s">
        <v>593</v>
      </c>
      <c r="B176" t="s">
        <v>594</v>
      </c>
      <c r="C176" t="b">
        <v>1</v>
      </c>
      <c r="D176" t="b">
        <v>0</v>
      </c>
      <c r="F176" t="s">
        <v>323</v>
      </c>
      <c r="G176" t="s">
        <v>15</v>
      </c>
      <c r="H176" t="s">
        <v>595</v>
      </c>
      <c r="J176">
        <v>358</v>
      </c>
      <c r="K176" t="s">
        <v>596</v>
      </c>
      <c r="L176" t="s">
        <v>597</v>
      </c>
      <c r="M176" s="2">
        <v>41975</v>
      </c>
      <c r="N176" s="1">
        <v>0.93819444444444444</v>
      </c>
      <c r="O176" s="2">
        <v>43631</v>
      </c>
      <c r="P176" s="1">
        <v>0.33333333333333331</v>
      </c>
      <c r="Q176" t="s">
        <v>328</v>
      </c>
      <c r="R176" t="s">
        <v>598</v>
      </c>
      <c r="S176" s="3">
        <v>1126</v>
      </c>
      <c r="T176" s="3">
        <f t="shared" si="22"/>
        <v>3.0515383905153275</v>
      </c>
      <c r="U176" t="s">
        <v>210</v>
      </c>
      <c r="V176" t="s">
        <v>589</v>
      </c>
      <c r="X176" t="s">
        <v>1</v>
      </c>
      <c r="AE176" t="s">
        <v>599</v>
      </c>
      <c r="AN176" t="s">
        <v>591</v>
      </c>
      <c r="AP176" t="s">
        <v>334</v>
      </c>
      <c r="BU176" t="s">
        <v>592</v>
      </c>
      <c r="BV176" t="s">
        <v>336</v>
      </c>
      <c r="BW176" t="str">
        <f t="shared" si="16"/>
        <v>d8mu-pcf6</v>
      </c>
      <c r="BX176">
        <f t="shared" si="17"/>
        <v>2014</v>
      </c>
      <c r="BY176">
        <f t="shared" si="18"/>
        <v>2019</v>
      </c>
      <c r="BZ176">
        <f t="shared" si="19"/>
        <v>3</v>
      </c>
      <c r="CA176">
        <f t="shared" si="20"/>
        <v>3</v>
      </c>
      <c r="CB176" t="s">
        <v>4723</v>
      </c>
      <c r="CC176" t="str">
        <f t="shared" si="21"/>
        <v>b</v>
      </c>
      <c r="CD176">
        <v>0.29355370530161784</v>
      </c>
      <c r="CE176">
        <f t="shared" si="23"/>
        <v>35</v>
      </c>
    </row>
    <row r="177" spans="1:83" x14ac:dyDescent="0.35">
      <c r="A177" t="s">
        <v>2911</v>
      </c>
      <c r="B177" t="s">
        <v>2912</v>
      </c>
      <c r="C177" t="b">
        <v>1</v>
      </c>
      <c r="D177" t="b">
        <v>0</v>
      </c>
      <c r="F177" t="s">
        <v>323</v>
      </c>
      <c r="G177" t="s">
        <v>15</v>
      </c>
      <c r="H177" t="s">
        <v>2913</v>
      </c>
      <c r="I177" t="s">
        <v>2914</v>
      </c>
      <c r="J177">
        <v>179</v>
      </c>
      <c r="K177" t="s">
        <v>2915</v>
      </c>
      <c r="L177" t="s">
        <v>2916</v>
      </c>
      <c r="M177" s="2">
        <v>41966</v>
      </c>
      <c r="N177" s="1">
        <v>2.7777777777777779E-3</v>
      </c>
      <c r="O177" s="2">
        <v>41988</v>
      </c>
      <c r="P177" s="1">
        <v>0.95763888888888893</v>
      </c>
      <c r="Q177" t="s">
        <v>328</v>
      </c>
      <c r="R177" t="s">
        <v>1757</v>
      </c>
      <c r="S177" s="3">
        <v>1116</v>
      </c>
      <c r="T177" s="3">
        <f t="shared" si="22"/>
        <v>3.0476641946015599</v>
      </c>
      <c r="U177" t="s">
        <v>179</v>
      </c>
      <c r="V177" t="s">
        <v>2902</v>
      </c>
      <c r="W177" t="s">
        <v>7</v>
      </c>
      <c r="X177" t="s">
        <v>1</v>
      </c>
      <c r="AA177" t="s">
        <v>90</v>
      </c>
      <c r="AE177" t="s">
        <v>2917</v>
      </c>
      <c r="AN177" t="s">
        <v>2148</v>
      </c>
      <c r="AP177" t="s">
        <v>334</v>
      </c>
      <c r="BU177" t="s">
        <v>2903</v>
      </c>
      <c r="BV177" t="s">
        <v>336</v>
      </c>
      <c r="BW177" t="str">
        <f t="shared" si="16"/>
        <v>9f58-2fb8</v>
      </c>
      <c r="BX177">
        <f t="shared" si="17"/>
        <v>2014</v>
      </c>
      <c r="BY177">
        <f t="shared" si="18"/>
        <v>2014</v>
      </c>
      <c r="BZ177">
        <f t="shared" si="19"/>
        <v>5</v>
      </c>
      <c r="CA177">
        <f t="shared" si="20"/>
        <v>6</v>
      </c>
      <c r="CB177" t="s">
        <v>4723</v>
      </c>
      <c r="CC177" t="str">
        <f t="shared" si="21"/>
        <v>b</v>
      </c>
      <c r="CD177">
        <v>0.29620837935145006</v>
      </c>
      <c r="CE177">
        <f t="shared" si="23"/>
        <v>36</v>
      </c>
    </row>
    <row r="178" spans="1:83" x14ac:dyDescent="0.35">
      <c r="A178" t="s">
        <v>898</v>
      </c>
      <c r="B178" t="s">
        <v>899</v>
      </c>
      <c r="C178" t="b">
        <v>1</v>
      </c>
      <c r="D178" t="b">
        <v>0</v>
      </c>
      <c r="F178" t="s">
        <v>323</v>
      </c>
      <c r="G178" t="s">
        <v>15</v>
      </c>
      <c r="H178" t="s">
        <v>900</v>
      </c>
      <c r="I178" t="s">
        <v>879</v>
      </c>
      <c r="J178" s="3">
        <v>1832</v>
      </c>
      <c r="K178" t="s">
        <v>901</v>
      </c>
      <c r="L178" t="s">
        <v>902</v>
      </c>
      <c r="M178" s="2">
        <v>42135</v>
      </c>
      <c r="N178" s="1">
        <v>0.67222222222222217</v>
      </c>
      <c r="O178" s="2">
        <v>43228</v>
      </c>
      <c r="P178" s="1">
        <v>0.84166666666666667</v>
      </c>
      <c r="Q178" t="s">
        <v>881</v>
      </c>
      <c r="R178" t="s">
        <v>882</v>
      </c>
      <c r="S178">
        <v>468</v>
      </c>
      <c r="T178" s="3">
        <f t="shared" si="22"/>
        <v>2.6702458530741242</v>
      </c>
      <c r="U178" t="s">
        <v>81</v>
      </c>
      <c r="V178" t="s">
        <v>883</v>
      </c>
      <c r="W178" t="s">
        <v>7</v>
      </c>
      <c r="X178" t="s">
        <v>1</v>
      </c>
      <c r="AA178" t="s">
        <v>30</v>
      </c>
      <c r="AE178" t="s">
        <v>903</v>
      </c>
      <c r="AN178" t="s">
        <v>893</v>
      </c>
      <c r="AP178" t="s">
        <v>334</v>
      </c>
      <c r="BU178" t="s">
        <v>884</v>
      </c>
      <c r="BV178" t="s">
        <v>336</v>
      </c>
      <c r="BW178" t="str">
        <f t="shared" si="16"/>
        <v>jeuk-pueh</v>
      </c>
      <c r="BX178">
        <f t="shared" si="17"/>
        <v>2015</v>
      </c>
      <c r="BY178">
        <f t="shared" si="18"/>
        <v>2018</v>
      </c>
      <c r="BZ178">
        <f t="shared" si="19"/>
        <v>5</v>
      </c>
      <c r="CA178">
        <f t="shared" si="20"/>
        <v>6</v>
      </c>
      <c r="CB178" t="s">
        <v>4723</v>
      </c>
      <c r="CC178" t="str">
        <f t="shared" si="21"/>
        <v>b</v>
      </c>
      <c r="CD178">
        <v>0.29683767026475527</v>
      </c>
      <c r="CE178">
        <f t="shared" si="23"/>
        <v>37</v>
      </c>
    </row>
    <row r="179" spans="1:83" x14ac:dyDescent="0.35">
      <c r="A179" t="s">
        <v>3760</v>
      </c>
      <c r="B179" t="s">
        <v>3761</v>
      </c>
      <c r="C179" t="b">
        <v>1</v>
      </c>
      <c r="D179" t="b">
        <v>0</v>
      </c>
      <c r="F179" t="s">
        <v>323</v>
      </c>
      <c r="G179" t="s">
        <v>15</v>
      </c>
      <c r="H179" t="s">
        <v>3762</v>
      </c>
      <c r="J179">
        <v>120</v>
      </c>
      <c r="K179" t="s">
        <v>3763</v>
      </c>
      <c r="L179" t="s">
        <v>3764</v>
      </c>
      <c r="M179" s="2">
        <v>42006</v>
      </c>
      <c r="N179" s="1">
        <v>0.86041666666666661</v>
      </c>
      <c r="O179" s="2">
        <v>42048</v>
      </c>
      <c r="P179" s="1">
        <v>0.87222222222222223</v>
      </c>
      <c r="R179" t="s">
        <v>1757</v>
      </c>
      <c r="S179" s="3">
        <v>1041</v>
      </c>
      <c r="T179" s="3">
        <f t="shared" si="22"/>
        <v>3.0174507295105362</v>
      </c>
      <c r="U179" t="s">
        <v>123</v>
      </c>
      <c r="X179" t="s">
        <v>1</v>
      </c>
      <c r="AE179" t="s">
        <v>3765</v>
      </c>
      <c r="AN179" t="s">
        <v>1760</v>
      </c>
      <c r="AP179" t="s">
        <v>334</v>
      </c>
      <c r="BV179" t="s">
        <v>336</v>
      </c>
      <c r="BW179" t="str">
        <f t="shared" si="16"/>
        <v>25xk-8tku</v>
      </c>
      <c r="BX179">
        <f t="shared" si="17"/>
        <v>2015</v>
      </c>
      <c r="BY179">
        <f t="shared" si="18"/>
        <v>2015</v>
      </c>
      <c r="BZ179">
        <f t="shared" si="19"/>
        <v>3</v>
      </c>
      <c r="CA179">
        <f t="shared" si="20"/>
        <v>1</v>
      </c>
      <c r="CB179" t="s">
        <v>4723</v>
      </c>
      <c r="CC179" t="str">
        <f t="shared" si="21"/>
        <v>b</v>
      </c>
      <c r="CD179">
        <v>0.30804979067719762</v>
      </c>
      <c r="CE179">
        <f t="shared" si="23"/>
        <v>38</v>
      </c>
    </row>
    <row r="180" spans="1:83" x14ac:dyDescent="0.35">
      <c r="A180" t="s">
        <v>1857</v>
      </c>
      <c r="B180" t="s">
        <v>1858</v>
      </c>
      <c r="C180" t="b">
        <v>1</v>
      </c>
      <c r="D180" t="b">
        <v>0</v>
      </c>
      <c r="F180" t="s">
        <v>323</v>
      </c>
      <c r="G180" t="s">
        <v>15</v>
      </c>
      <c r="H180" t="s">
        <v>1859</v>
      </c>
      <c r="J180">
        <v>275</v>
      </c>
      <c r="K180" t="s">
        <v>1860</v>
      </c>
      <c r="L180" t="s">
        <v>1861</v>
      </c>
      <c r="M180" s="2">
        <v>41949</v>
      </c>
      <c r="N180" s="1">
        <v>0.85972222222222217</v>
      </c>
      <c r="O180" s="2">
        <v>43424</v>
      </c>
      <c r="P180" s="1">
        <v>0.76666666666666661</v>
      </c>
      <c r="R180" t="s">
        <v>1757</v>
      </c>
      <c r="S180" s="3">
        <v>1097</v>
      </c>
      <c r="T180" s="3">
        <f t="shared" si="22"/>
        <v>3.0402066275747113</v>
      </c>
      <c r="U180" t="s">
        <v>123</v>
      </c>
      <c r="V180" t="s">
        <v>1758</v>
      </c>
      <c r="X180" t="s">
        <v>1</v>
      </c>
      <c r="AE180" t="s">
        <v>1862</v>
      </c>
      <c r="AN180" t="s">
        <v>1760</v>
      </c>
      <c r="AP180" t="s">
        <v>334</v>
      </c>
      <c r="BU180" t="s">
        <v>1761</v>
      </c>
      <c r="BV180" t="s">
        <v>336</v>
      </c>
      <c r="BW180" t="str">
        <f t="shared" si="16"/>
        <v>qb6f-d9a6</v>
      </c>
      <c r="BX180">
        <f t="shared" si="17"/>
        <v>2014</v>
      </c>
      <c r="BY180">
        <f t="shared" si="18"/>
        <v>2018</v>
      </c>
      <c r="BZ180">
        <f t="shared" si="19"/>
        <v>3</v>
      </c>
      <c r="CA180">
        <f t="shared" si="20"/>
        <v>2</v>
      </c>
      <c r="CB180" t="s">
        <v>4723</v>
      </c>
      <c r="CC180" t="str">
        <f t="shared" si="21"/>
        <v>b</v>
      </c>
      <c r="CD180">
        <v>0.32279566919979508</v>
      </c>
      <c r="CE180">
        <f t="shared" si="23"/>
        <v>39</v>
      </c>
    </row>
    <row r="181" spans="1:83" x14ac:dyDescent="0.35">
      <c r="A181" t="s">
        <v>1845</v>
      </c>
      <c r="B181" t="s">
        <v>1846</v>
      </c>
      <c r="C181" t="b">
        <v>1</v>
      </c>
      <c r="D181" t="b">
        <v>0</v>
      </c>
      <c r="F181" t="s">
        <v>323</v>
      </c>
      <c r="G181" t="s">
        <v>15</v>
      </c>
      <c r="H181" t="s">
        <v>1847</v>
      </c>
      <c r="J181">
        <v>76</v>
      </c>
      <c r="K181" t="s">
        <v>1848</v>
      </c>
      <c r="L181" t="s">
        <v>1848</v>
      </c>
      <c r="M181" s="2">
        <v>41892</v>
      </c>
      <c r="N181" s="1">
        <v>0.94930555555555562</v>
      </c>
      <c r="O181" s="2">
        <v>41892</v>
      </c>
      <c r="P181" s="1">
        <v>0.94930555555555562</v>
      </c>
      <c r="S181">
        <v>878</v>
      </c>
      <c r="T181" s="3">
        <f t="shared" si="22"/>
        <v>2.9434945159061026</v>
      </c>
      <c r="U181" t="s">
        <v>123</v>
      </c>
      <c r="V181" t="s">
        <v>1758</v>
      </c>
      <c r="X181" t="s">
        <v>1</v>
      </c>
      <c r="AE181" t="s">
        <v>1849</v>
      </c>
      <c r="AN181" t="s">
        <v>1760</v>
      </c>
      <c r="AP181" t="s">
        <v>334</v>
      </c>
      <c r="BU181" t="s">
        <v>1761</v>
      </c>
      <c r="BV181" t="s">
        <v>336</v>
      </c>
      <c r="BW181" t="str">
        <f t="shared" si="16"/>
        <v>kju2-r99e</v>
      </c>
      <c r="BX181">
        <f t="shared" si="17"/>
        <v>2014</v>
      </c>
      <c r="BY181">
        <f t="shared" si="18"/>
        <v>2014</v>
      </c>
      <c r="BZ181">
        <f t="shared" si="19"/>
        <v>3</v>
      </c>
      <c r="CA181">
        <f t="shared" si="20"/>
        <v>1</v>
      </c>
      <c r="CB181" t="s">
        <v>4723</v>
      </c>
      <c r="CC181" t="str">
        <f t="shared" si="21"/>
        <v>b</v>
      </c>
      <c r="CD181">
        <v>0.33751458105849186</v>
      </c>
      <c r="CE181">
        <f t="shared" si="23"/>
        <v>40</v>
      </c>
    </row>
    <row r="182" spans="1:83" x14ac:dyDescent="0.35">
      <c r="A182" t="s">
        <v>1745</v>
      </c>
      <c r="B182" t="s">
        <v>1737</v>
      </c>
      <c r="C182" t="b">
        <v>1</v>
      </c>
      <c r="D182" t="b">
        <v>0</v>
      </c>
      <c r="F182" t="s">
        <v>323</v>
      </c>
      <c r="G182" t="s">
        <v>15</v>
      </c>
      <c r="H182" t="s">
        <v>1746</v>
      </c>
      <c r="I182" t="s">
        <v>1738</v>
      </c>
      <c r="J182">
        <v>548</v>
      </c>
      <c r="K182" t="s">
        <v>1747</v>
      </c>
      <c r="L182" t="s">
        <v>1739</v>
      </c>
      <c r="M182" s="2">
        <v>41683</v>
      </c>
      <c r="N182" s="1">
        <v>0.7944444444444444</v>
      </c>
      <c r="O182" s="2">
        <v>41684</v>
      </c>
      <c r="P182" s="1">
        <v>0.85</v>
      </c>
      <c r="Q182" t="s">
        <v>328</v>
      </c>
      <c r="R182" t="s">
        <v>1740</v>
      </c>
      <c r="S182" s="3">
        <v>1215</v>
      </c>
      <c r="T182" s="3">
        <f t="shared" si="22"/>
        <v>3.0845762779343309</v>
      </c>
      <c r="U182" t="s">
        <v>121</v>
      </c>
      <c r="V182" t="s">
        <v>1707</v>
      </c>
      <c r="W182" t="s">
        <v>7</v>
      </c>
      <c r="X182" t="s">
        <v>1</v>
      </c>
      <c r="AA182" t="s">
        <v>206</v>
      </c>
      <c r="AE182" t="s">
        <v>1748</v>
      </c>
      <c r="AM182" t="s">
        <v>1722</v>
      </c>
      <c r="AN182" t="s">
        <v>518</v>
      </c>
      <c r="AP182" t="s">
        <v>334</v>
      </c>
      <c r="BU182" t="s">
        <v>335</v>
      </c>
      <c r="BV182" t="s">
        <v>336</v>
      </c>
      <c r="BW182" t="str">
        <f t="shared" si="16"/>
        <v>w9k2-96gh</v>
      </c>
      <c r="BX182">
        <f t="shared" si="17"/>
        <v>2014</v>
      </c>
      <c r="BY182">
        <f t="shared" si="18"/>
        <v>2014</v>
      </c>
      <c r="BZ182">
        <f t="shared" si="19"/>
        <v>5</v>
      </c>
      <c r="CA182">
        <f t="shared" si="20"/>
        <v>6</v>
      </c>
      <c r="CB182" t="s">
        <v>4723</v>
      </c>
      <c r="CC182" t="str">
        <f t="shared" si="21"/>
        <v>b</v>
      </c>
      <c r="CD182">
        <v>0.34814928175893478</v>
      </c>
      <c r="CE182">
        <f t="shared" si="23"/>
        <v>41</v>
      </c>
    </row>
    <row r="183" spans="1:83" x14ac:dyDescent="0.35">
      <c r="A183" t="s">
        <v>3192</v>
      </c>
      <c r="B183" t="s">
        <v>3193</v>
      </c>
      <c r="C183" t="b">
        <v>1</v>
      </c>
      <c r="D183" t="b">
        <v>0</v>
      </c>
      <c r="F183" t="s">
        <v>323</v>
      </c>
      <c r="G183" t="s">
        <v>15</v>
      </c>
      <c r="H183" t="s">
        <v>3194</v>
      </c>
      <c r="J183">
        <v>945</v>
      </c>
      <c r="K183" t="s">
        <v>3195</v>
      </c>
      <c r="L183" t="s">
        <v>3196</v>
      </c>
      <c r="M183" s="2">
        <v>42356</v>
      </c>
      <c r="N183" s="1">
        <v>0.81111111111111101</v>
      </c>
      <c r="O183" s="2">
        <v>42510</v>
      </c>
      <c r="P183" s="1">
        <v>0.91041666666666676</v>
      </c>
      <c r="Q183" t="s">
        <v>328</v>
      </c>
      <c r="R183" t="s">
        <v>3197</v>
      </c>
      <c r="S183" s="3">
        <v>1021</v>
      </c>
      <c r="T183" s="3">
        <f t="shared" si="22"/>
        <v>3.0090257420869104</v>
      </c>
      <c r="U183" t="s">
        <v>195</v>
      </c>
      <c r="V183" t="s">
        <v>3198</v>
      </c>
      <c r="X183" t="s">
        <v>1</v>
      </c>
      <c r="AE183" t="s">
        <v>3199</v>
      </c>
      <c r="AN183" t="s">
        <v>609</v>
      </c>
      <c r="AP183" t="s">
        <v>334</v>
      </c>
      <c r="BU183" t="s">
        <v>335</v>
      </c>
      <c r="BV183" t="s">
        <v>336</v>
      </c>
      <c r="BW183" t="str">
        <f t="shared" si="16"/>
        <v>7rpc-etc2</v>
      </c>
      <c r="BX183">
        <f t="shared" si="17"/>
        <v>2015</v>
      </c>
      <c r="BY183">
        <f t="shared" si="18"/>
        <v>2016</v>
      </c>
      <c r="BZ183">
        <f t="shared" si="19"/>
        <v>3</v>
      </c>
      <c r="CA183">
        <f t="shared" si="20"/>
        <v>3</v>
      </c>
      <c r="CB183" t="s">
        <v>4723</v>
      </c>
      <c r="CC183" t="str">
        <f t="shared" si="21"/>
        <v>b</v>
      </c>
      <c r="CD183">
        <v>0.36447082521899743</v>
      </c>
      <c r="CE183">
        <f t="shared" si="23"/>
        <v>42</v>
      </c>
    </row>
    <row r="184" spans="1:83" x14ac:dyDescent="0.35">
      <c r="A184" t="s">
        <v>1780</v>
      </c>
      <c r="B184" t="s">
        <v>1781</v>
      </c>
      <c r="C184" t="b">
        <v>1</v>
      </c>
      <c r="D184" t="b">
        <v>0</v>
      </c>
      <c r="F184" t="s">
        <v>323</v>
      </c>
      <c r="G184" t="s">
        <v>15</v>
      </c>
      <c r="H184" t="s">
        <v>1782</v>
      </c>
      <c r="J184">
        <v>271</v>
      </c>
      <c r="K184" t="s">
        <v>1783</v>
      </c>
      <c r="L184" t="s">
        <v>1784</v>
      </c>
      <c r="M184" s="2">
        <v>41949</v>
      </c>
      <c r="N184" s="1">
        <v>0.85902777777777783</v>
      </c>
      <c r="O184" s="2">
        <v>43420</v>
      </c>
      <c r="P184" s="1">
        <v>0.15555555555555556</v>
      </c>
      <c r="R184" t="s">
        <v>1757</v>
      </c>
      <c r="S184" s="3">
        <v>1185</v>
      </c>
      <c r="T184" s="3">
        <f t="shared" si="22"/>
        <v>3.0737183503461227</v>
      </c>
      <c r="U184" t="s">
        <v>123</v>
      </c>
      <c r="V184" t="s">
        <v>1758</v>
      </c>
      <c r="X184" t="s">
        <v>1</v>
      </c>
      <c r="AE184" t="s">
        <v>1785</v>
      </c>
      <c r="AN184" t="s">
        <v>1760</v>
      </c>
      <c r="AP184" t="s">
        <v>334</v>
      </c>
      <c r="BU184" t="s">
        <v>1761</v>
      </c>
      <c r="BV184" t="s">
        <v>336</v>
      </c>
      <c r="BW184" t="str">
        <f t="shared" si="16"/>
        <v>7iwq-4tne</v>
      </c>
      <c r="BX184">
        <f t="shared" si="17"/>
        <v>2014</v>
      </c>
      <c r="BY184">
        <f t="shared" si="18"/>
        <v>2018</v>
      </c>
      <c r="BZ184">
        <f t="shared" si="19"/>
        <v>3</v>
      </c>
      <c r="CA184">
        <f t="shared" si="20"/>
        <v>2</v>
      </c>
      <c r="CB184" t="s">
        <v>4723</v>
      </c>
      <c r="CC184" t="str">
        <f t="shared" si="21"/>
        <v>b</v>
      </c>
      <c r="CD184">
        <v>0.37462516049077277</v>
      </c>
      <c r="CE184">
        <f t="shared" si="23"/>
        <v>43</v>
      </c>
    </row>
    <row r="185" spans="1:83" x14ac:dyDescent="0.35">
      <c r="A185" t="s">
        <v>1972</v>
      </c>
      <c r="B185" t="s">
        <v>1953</v>
      </c>
      <c r="C185" t="b">
        <v>1</v>
      </c>
      <c r="D185" t="b">
        <v>0</v>
      </c>
      <c r="F185" t="s">
        <v>323</v>
      </c>
      <c r="G185" t="s">
        <v>15</v>
      </c>
      <c r="H185" t="s">
        <v>1973</v>
      </c>
      <c r="J185">
        <v>110</v>
      </c>
      <c r="K185" t="s">
        <v>1974</v>
      </c>
      <c r="L185" t="s">
        <v>1954</v>
      </c>
      <c r="M185" s="2">
        <v>42006</v>
      </c>
      <c r="N185" s="1">
        <v>0.73888888888888893</v>
      </c>
      <c r="O185" s="2">
        <v>42048</v>
      </c>
      <c r="P185" s="1">
        <v>0.88124999999999998</v>
      </c>
      <c r="R185" t="s">
        <v>1757</v>
      </c>
      <c r="S185">
        <v>910</v>
      </c>
      <c r="T185" s="3">
        <f t="shared" si="22"/>
        <v>2.9590413923210934</v>
      </c>
      <c r="U185" t="s">
        <v>123</v>
      </c>
      <c r="V185" t="s">
        <v>1927</v>
      </c>
      <c r="X185" t="s">
        <v>1</v>
      </c>
      <c r="AE185" t="s">
        <v>1975</v>
      </c>
      <c r="AN185" t="s">
        <v>1760</v>
      </c>
      <c r="AP185" t="s">
        <v>334</v>
      </c>
      <c r="BU185" t="s">
        <v>1761</v>
      </c>
      <c r="BV185" t="s">
        <v>336</v>
      </c>
      <c r="BW185" t="str">
        <f t="shared" si="16"/>
        <v>xykh-jzeq</v>
      </c>
      <c r="BX185">
        <f t="shared" si="17"/>
        <v>2015</v>
      </c>
      <c r="BY185">
        <f t="shared" si="18"/>
        <v>2015</v>
      </c>
      <c r="BZ185">
        <f t="shared" si="19"/>
        <v>3</v>
      </c>
      <c r="CA185">
        <f t="shared" si="20"/>
        <v>2</v>
      </c>
      <c r="CB185" t="s">
        <v>4723</v>
      </c>
      <c r="CC185" t="str">
        <f t="shared" si="21"/>
        <v>b</v>
      </c>
      <c r="CD185">
        <v>0.37529739548186947</v>
      </c>
      <c r="CE185">
        <f t="shared" si="23"/>
        <v>44</v>
      </c>
    </row>
    <row r="186" spans="1:83" x14ac:dyDescent="0.35">
      <c r="A186" t="s">
        <v>5370</v>
      </c>
      <c r="B186" t="s">
        <v>4022</v>
      </c>
      <c r="C186" t="b">
        <v>1</v>
      </c>
      <c r="D186" t="b">
        <v>0</v>
      </c>
      <c r="F186" t="s">
        <v>323</v>
      </c>
      <c r="G186" t="s">
        <v>15</v>
      </c>
      <c r="H186" t="s">
        <v>5371</v>
      </c>
      <c r="J186">
        <v>106</v>
      </c>
      <c r="K186" t="s">
        <v>5372</v>
      </c>
      <c r="L186" t="s">
        <v>4023</v>
      </c>
      <c r="M186" s="2">
        <v>42004</v>
      </c>
      <c r="N186" s="1">
        <v>0.78125</v>
      </c>
      <c r="O186" s="2">
        <v>42010</v>
      </c>
      <c r="P186" s="1">
        <v>0.67847222222222225</v>
      </c>
      <c r="S186">
        <v>877</v>
      </c>
      <c r="T186" s="3">
        <f t="shared" si="22"/>
        <v>2.9429995933660407</v>
      </c>
      <c r="U186" t="s">
        <v>123</v>
      </c>
      <c r="X186" t="s">
        <v>1</v>
      </c>
      <c r="AE186" t="s">
        <v>5373</v>
      </c>
      <c r="AN186" t="s">
        <v>1760</v>
      </c>
      <c r="AP186" t="s">
        <v>334</v>
      </c>
      <c r="BV186" t="s">
        <v>336</v>
      </c>
      <c r="BW186" t="str">
        <f t="shared" si="16"/>
        <v>nptq-amvm</v>
      </c>
      <c r="BX186">
        <f t="shared" si="17"/>
        <v>2014</v>
      </c>
      <c r="BY186">
        <f t="shared" si="18"/>
        <v>2015</v>
      </c>
      <c r="BZ186">
        <f t="shared" si="19"/>
        <v>3</v>
      </c>
      <c r="CA186">
        <f t="shared" si="20"/>
        <v>0</v>
      </c>
      <c r="CB186" t="s">
        <v>4723</v>
      </c>
      <c r="CC186" t="str">
        <f t="shared" si="21"/>
        <v>b</v>
      </c>
      <c r="CD186">
        <v>0.3760716410078081</v>
      </c>
      <c r="CE186">
        <f t="shared" si="23"/>
        <v>45</v>
      </c>
    </row>
    <row r="187" spans="1:83" x14ac:dyDescent="0.35">
      <c r="A187" t="s">
        <v>1752</v>
      </c>
      <c r="B187" t="s">
        <v>1753</v>
      </c>
      <c r="C187" t="b">
        <v>1</v>
      </c>
      <c r="D187" t="b">
        <v>0</v>
      </c>
      <c r="F187" t="s">
        <v>323</v>
      </c>
      <c r="G187" t="s">
        <v>15</v>
      </c>
      <c r="H187" t="s">
        <v>1754</v>
      </c>
      <c r="J187">
        <v>444</v>
      </c>
      <c r="K187" t="s">
        <v>1755</v>
      </c>
      <c r="L187" t="s">
        <v>1756</v>
      </c>
      <c r="M187" s="2">
        <v>41915</v>
      </c>
      <c r="N187" s="1">
        <v>0.59375</v>
      </c>
      <c r="O187" s="2">
        <v>42632</v>
      </c>
      <c r="P187" s="1">
        <v>0.77361111111111114</v>
      </c>
      <c r="R187" t="s">
        <v>1757</v>
      </c>
      <c r="S187" s="3">
        <v>1172</v>
      </c>
      <c r="T187" s="3">
        <f t="shared" si="22"/>
        <v>3.0689276116820721</v>
      </c>
      <c r="U187" t="s">
        <v>123</v>
      </c>
      <c r="V187" t="s">
        <v>1758</v>
      </c>
      <c r="X187" t="s">
        <v>1</v>
      </c>
      <c r="AE187" t="s">
        <v>1759</v>
      </c>
      <c r="AN187" t="s">
        <v>1760</v>
      </c>
      <c r="AP187" t="s">
        <v>334</v>
      </c>
      <c r="BU187" t="s">
        <v>1761</v>
      </c>
      <c r="BV187" t="s">
        <v>336</v>
      </c>
      <c r="BW187" t="str">
        <f t="shared" si="16"/>
        <v>3apa-5n2d</v>
      </c>
      <c r="BX187">
        <f t="shared" si="17"/>
        <v>2014</v>
      </c>
      <c r="BY187">
        <f t="shared" si="18"/>
        <v>2016</v>
      </c>
      <c r="BZ187">
        <f t="shared" si="19"/>
        <v>3</v>
      </c>
      <c r="CA187">
        <f t="shared" si="20"/>
        <v>2</v>
      </c>
      <c r="CB187" t="s">
        <v>4723</v>
      </c>
      <c r="CC187" t="str">
        <f t="shared" si="21"/>
        <v>b</v>
      </c>
      <c r="CD187">
        <v>0.37926833814297245</v>
      </c>
      <c r="CE187">
        <f t="shared" si="23"/>
        <v>46</v>
      </c>
    </row>
    <row r="188" spans="1:83" x14ac:dyDescent="0.35">
      <c r="A188" t="s">
        <v>1749</v>
      </c>
      <c r="B188" t="s">
        <v>1704</v>
      </c>
      <c r="C188" t="b">
        <v>1</v>
      </c>
      <c r="D188" t="b">
        <v>0</v>
      </c>
      <c r="F188" t="s">
        <v>323</v>
      </c>
      <c r="G188" t="s">
        <v>15</v>
      </c>
      <c r="H188" t="s">
        <v>1705</v>
      </c>
      <c r="J188">
        <v>134</v>
      </c>
      <c r="K188" t="s">
        <v>1750</v>
      </c>
      <c r="L188" t="s">
        <v>1706</v>
      </c>
      <c r="M188" s="2">
        <v>42293</v>
      </c>
      <c r="N188" s="1">
        <v>0.84166666666666667</v>
      </c>
      <c r="O188" s="2">
        <v>42296</v>
      </c>
      <c r="P188" s="1">
        <v>0.96250000000000002</v>
      </c>
      <c r="S188">
        <v>643</v>
      </c>
      <c r="T188" s="3">
        <f t="shared" si="22"/>
        <v>2.8082109729242219</v>
      </c>
      <c r="U188" t="s">
        <v>121</v>
      </c>
      <c r="V188" t="s">
        <v>1707</v>
      </c>
      <c r="X188" t="s">
        <v>1</v>
      </c>
      <c r="AE188" t="s">
        <v>1751</v>
      </c>
      <c r="AN188" t="s">
        <v>518</v>
      </c>
      <c r="AP188" t="s">
        <v>334</v>
      </c>
      <c r="BU188" t="s">
        <v>335</v>
      </c>
      <c r="BV188" t="s">
        <v>336</v>
      </c>
      <c r="BW188" t="str">
        <f t="shared" si="16"/>
        <v>xh35-3825</v>
      </c>
      <c r="BX188">
        <f t="shared" si="17"/>
        <v>2015</v>
      </c>
      <c r="BY188">
        <f t="shared" si="18"/>
        <v>2015</v>
      </c>
      <c r="BZ188">
        <f t="shared" si="19"/>
        <v>3</v>
      </c>
      <c r="CA188">
        <f t="shared" si="20"/>
        <v>1</v>
      </c>
      <c r="CB188" t="s">
        <v>4723</v>
      </c>
      <c r="CC188" t="str">
        <f t="shared" si="21"/>
        <v>b</v>
      </c>
      <c r="CD188">
        <v>0.38113969029160977</v>
      </c>
      <c r="CE188">
        <f t="shared" si="23"/>
        <v>47</v>
      </c>
    </row>
    <row r="189" spans="1:83" x14ac:dyDescent="0.35">
      <c r="A189" t="s">
        <v>3659</v>
      </c>
      <c r="B189" t="s">
        <v>3660</v>
      </c>
      <c r="C189" t="b">
        <v>1</v>
      </c>
      <c r="D189" t="b">
        <v>0</v>
      </c>
      <c r="F189" t="s">
        <v>323</v>
      </c>
      <c r="G189" t="s">
        <v>15</v>
      </c>
      <c r="H189" t="s">
        <v>3661</v>
      </c>
      <c r="J189">
        <v>291</v>
      </c>
      <c r="K189" t="s">
        <v>3662</v>
      </c>
      <c r="L189" t="s">
        <v>3662</v>
      </c>
      <c r="M189" s="2">
        <v>42365</v>
      </c>
      <c r="N189" s="1">
        <v>0.25694444444444448</v>
      </c>
      <c r="O189" s="2">
        <v>42365</v>
      </c>
      <c r="P189" s="1">
        <v>0.25694444444444448</v>
      </c>
      <c r="Q189" t="s">
        <v>571</v>
      </c>
      <c r="R189" t="s">
        <v>3663</v>
      </c>
      <c r="S189" s="3">
        <v>1013</v>
      </c>
      <c r="T189" s="3">
        <f t="shared" si="22"/>
        <v>3.0056094453602804</v>
      </c>
      <c r="U189" t="s">
        <v>4</v>
      </c>
      <c r="V189" t="s">
        <v>3502</v>
      </c>
      <c r="X189" t="s">
        <v>1</v>
      </c>
      <c r="AA189" t="s">
        <v>116</v>
      </c>
      <c r="AE189" t="s">
        <v>3666</v>
      </c>
      <c r="AF189" t="s">
        <v>3668</v>
      </c>
      <c r="AG189" t="s">
        <v>3667</v>
      </c>
      <c r="AH189" t="s">
        <v>3664</v>
      </c>
      <c r="AI189" t="s">
        <v>3665</v>
      </c>
      <c r="AM189" t="s">
        <v>3506</v>
      </c>
      <c r="AN189" t="s">
        <v>3507</v>
      </c>
      <c r="AP189" t="s">
        <v>334</v>
      </c>
      <c r="BU189" t="s">
        <v>3508</v>
      </c>
      <c r="BV189" t="s">
        <v>336</v>
      </c>
      <c r="BW189" t="str">
        <f t="shared" si="16"/>
        <v>qsd2-yxis</v>
      </c>
      <c r="BX189">
        <f t="shared" si="17"/>
        <v>2015</v>
      </c>
      <c r="BY189">
        <f t="shared" si="18"/>
        <v>2015</v>
      </c>
      <c r="BZ189">
        <f t="shared" si="19"/>
        <v>4</v>
      </c>
      <c r="CA189">
        <f t="shared" si="20"/>
        <v>4</v>
      </c>
      <c r="CB189" t="s">
        <v>4723</v>
      </c>
      <c r="CC189" t="str">
        <f t="shared" si="21"/>
        <v>b</v>
      </c>
      <c r="CD189">
        <v>0.38316505006456858</v>
      </c>
      <c r="CE189">
        <f t="shared" si="23"/>
        <v>48</v>
      </c>
    </row>
    <row r="190" spans="1:83" x14ac:dyDescent="0.35">
      <c r="A190" t="s">
        <v>680</v>
      </c>
      <c r="B190" t="s">
        <v>675</v>
      </c>
      <c r="C190" t="b">
        <v>1</v>
      </c>
      <c r="D190" t="b">
        <v>0</v>
      </c>
      <c r="F190" t="s">
        <v>323</v>
      </c>
      <c r="G190" t="s">
        <v>15</v>
      </c>
      <c r="H190" t="s">
        <v>681</v>
      </c>
      <c r="J190" s="3">
        <v>1166</v>
      </c>
      <c r="K190" t="s">
        <v>682</v>
      </c>
      <c r="L190" t="s">
        <v>676</v>
      </c>
      <c r="M190" s="2">
        <v>42275</v>
      </c>
      <c r="N190" s="1">
        <v>0.6791666666666667</v>
      </c>
      <c r="O190" s="2">
        <v>42307</v>
      </c>
      <c r="P190" s="1">
        <v>0.7319444444444444</v>
      </c>
      <c r="Q190" t="s">
        <v>328</v>
      </c>
      <c r="R190" t="s">
        <v>677</v>
      </c>
      <c r="S190">
        <v>840</v>
      </c>
      <c r="T190" s="3">
        <f t="shared" si="22"/>
        <v>2.9242792860618816</v>
      </c>
      <c r="U190" t="s">
        <v>195</v>
      </c>
      <c r="V190" t="s">
        <v>678</v>
      </c>
      <c r="X190" t="s">
        <v>1</v>
      </c>
      <c r="AE190" t="s">
        <v>683</v>
      </c>
      <c r="AN190" t="s">
        <v>609</v>
      </c>
      <c r="AP190" t="s">
        <v>334</v>
      </c>
      <c r="BU190" t="s">
        <v>335</v>
      </c>
      <c r="BV190" t="s">
        <v>336</v>
      </c>
      <c r="BW190" t="str">
        <f t="shared" si="16"/>
        <v>wfix-4hvd</v>
      </c>
      <c r="BX190">
        <f t="shared" si="17"/>
        <v>2015</v>
      </c>
      <c r="BY190">
        <f t="shared" si="18"/>
        <v>2015</v>
      </c>
      <c r="BZ190">
        <f t="shared" si="19"/>
        <v>3</v>
      </c>
      <c r="CA190">
        <f t="shared" si="20"/>
        <v>3</v>
      </c>
      <c r="CB190" t="s">
        <v>4723</v>
      </c>
      <c r="CC190" t="str">
        <f t="shared" si="21"/>
        <v>b</v>
      </c>
      <c r="CD190">
        <v>0.39362070991876008</v>
      </c>
      <c r="CE190">
        <f t="shared" si="23"/>
        <v>49</v>
      </c>
    </row>
    <row r="191" spans="1:83" x14ac:dyDescent="0.35">
      <c r="A191" t="s">
        <v>5176</v>
      </c>
      <c r="B191" t="s">
        <v>5177</v>
      </c>
      <c r="C191" t="b">
        <v>1</v>
      </c>
      <c r="D191" t="b">
        <v>0</v>
      </c>
      <c r="F191" t="s">
        <v>323</v>
      </c>
      <c r="G191" t="s">
        <v>15</v>
      </c>
      <c r="H191" t="s">
        <v>5178</v>
      </c>
      <c r="I191" t="s">
        <v>5179</v>
      </c>
      <c r="J191">
        <v>281</v>
      </c>
      <c r="K191" t="s">
        <v>5180</v>
      </c>
      <c r="L191" t="s">
        <v>2126</v>
      </c>
      <c r="M191" s="2">
        <v>42321</v>
      </c>
      <c r="N191" s="1">
        <v>3.7499999999999999E-2</v>
      </c>
      <c r="O191" s="2">
        <v>43633</v>
      </c>
      <c r="P191" s="1">
        <v>0.58333333333333337</v>
      </c>
      <c r="Q191" t="s">
        <v>1130</v>
      </c>
      <c r="R191" t="s">
        <v>5181</v>
      </c>
      <c r="S191">
        <v>576</v>
      </c>
      <c r="T191" s="3">
        <f t="shared" si="22"/>
        <v>2.7604224834232118</v>
      </c>
      <c r="U191" t="s">
        <v>162</v>
      </c>
      <c r="X191" t="s">
        <v>1</v>
      </c>
      <c r="AA191" t="s">
        <v>94</v>
      </c>
      <c r="AE191" t="s">
        <v>5182</v>
      </c>
      <c r="AN191" t="s">
        <v>2130</v>
      </c>
      <c r="AP191" t="s">
        <v>334</v>
      </c>
      <c r="BV191" t="s">
        <v>336</v>
      </c>
      <c r="BW191" t="str">
        <f t="shared" si="16"/>
        <v>k43v-q6mx</v>
      </c>
      <c r="BX191">
        <f t="shared" si="17"/>
        <v>2015</v>
      </c>
      <c r="BY191">
        <f t="shared" si="18"/>
        <v>2019</v>
      </c>
      <c r="BZ191">
        <f t="shared" si="19"/>
        <v>4</v>
      </c>
      <c r="CA191">
        <f t="shared" si="20"/>
        <v>4</v>
      </c>
      <c r="CB191" t="s">
        <v>4723</v>
      </c>
      <c r="CC191" t="str">
        <f t="shared" si="21"/>
        <v>b</v>
      </c>
      <c r="CD191">
        <v>0.39955179919450112</v>
      </c>
      <c r="CE191">
        <f t="shared" si="23"/>
        <v>50</v>
      </c>
    </row>
    <row r="192" spans="1:83" x14ac:dyDescent="0.35">
      <c r="A192" t="s">
        <v>2801</v>
      </c>
      <c r="B192" t="s">
        <v>2802</v>
      </c>
      <c r="C192" t="b">
        <v>1</v>
      </c>
      <c r="D192" t="b">
        <v>0</v>
      </c>
      <c r="F192" t="s">
        <v>323</v>
      </c>
      <c r="G192" t="s">
        <v>15</v>
      </c>
      <c r="H192" t="s">
        <v>2803</v>
      </c>
      <c r="I192" t="s">
        <v>2804</v>
      </c>
      <c r="J192">
        <v>737</v>
      </c>
      <c r="K192" t="s">
        <v>2805</v>
      </c>
      <c r="L192" t="s">
        <v>2806</v>
      </c>
      <c r="M192" s="2">
        <v>42132</v>
      </c>
      <c r="N192" s="1">
        <v>0.84791666666666676</v>
      </c>
      <c r="O192" s="2">
        <v>42298</v>
      </c>
      <c r="P192" s="1">
        <v>0.7006944444444444</v>
      </c>
      <c r="Q192" t="s">
        <v>328</v>
      </c>
      <c r="R192" t="s">
        <v>2807</v>
      </c>
      <c r="S192" s="3">
        <v>1024</v>
      </c>
      <c r="T192" s="3">
        <f t="shared" si="22"/>
        <v>3.0102999566398121</v>
      </c>
      <c r="U192" t="s">
        <v>195</v>
      </c>
      <c r="V192" t="s">
        <v>2808</v>
      </c>
      <c r="X192" t="s">
        <v>1</v>
      </c>
      <c r="AE192" t="s">
        <v>2809</v>
      </c>
      <c r="AN192" t="s">
        <v>609</v>
      </c>
      <c r="AP192" t="s">
        <v>334</v>
      </c>
      <c r="BU192" t="s">
        <v>335</v>
      </c>
      <c r="BV192" t="s">
        <v>336</v>
      </c>
      <c r="BW192" t="str">
        <f t="shared" si="16"/>
        <v>3mxm-hwme</v>
      </c>
      <c r="BX192">
        <f t="shared" si="17"/>
        <v>2015</v>
      </c>
      <c r="BY192">
        <f t="shared" si="18"/>
        <v>2015</v>
      </c>
      <c r="BZ192">
        <f t="shared" si="19"/>
        <v>3</v>
      </c>
      <c r="CA192">
        <f t="shared" si="20"/>
        <v>4</v>
      </c>
      <c r="CB192" t="s">
        <v>4723</v>
      </c>
      <c r="CC192" t="str">
        <f t="shared" si="21"/>
        <v>b</v>
      </c>
      <c r="CD192">
        <v>0.41726291872812016</v>
      </c>
      <c r="CE192">
        <f t="shared" si="23"/>
        <v>51</v>
      </c>
    </row>
    <row r="193" spans="1:83" x14ac:dyDescent="0.35">
      <c r="A193" t="s">
        <v>2187</v>
      </c>
      <c r="B193" t="s">
        <v>2170</v>
      </c>
      <c r="C193" t="b">
        <v>1</v>
      </c>
      <c r="D193" t="b">
        <v>0</v>
      </c>
      <c r="F193" t="s">
        <v>323</v>
      </c>
      <c r="G193" t="s">
        <v>15</v>
      </c>
      <c r="H193" t="s">
        <v>2188</v>
      </c>
      <c r="J193">
        <v>96</v>
      </c>
      <c r="K193" t="s">
        <v>2189</v>
      </c>
      <c r="L193" t="s">
        <v>2171</v>
      </c>
      <c r="M193" s="2">
        <v>41950</v>
      </c>
      <c r="N193" s="1">
        <v>0.80486111111111114</v>
      </c>
      <c r="O193" s="2">
        <v>42080</v>
      </c>
      <c r="P193" s="1">
        <v>0.78819444444444453</v>
      </c>
      <c r="S193" s="3">
        <v>1174</v>
      </c>
      <c r="T193" s="3">
        <f t="shared" si="22"/>
        <v>3.0696680969115957</v>
      </c>
      <c r="U193" t="s">
        <v>147</v>
      </c>
      <c r="V193" t="s">
        <v>2134</v>
      </c>
      <c r="X193" t="s">
        <v>1</v>
      </c>
      <c r="AE193" t="s">
        <v>2190</v>
      </c>
      <c r="AN193" t="s">
        <v>2136</v>
      </c>
      <c r="AP193" t="s">
        <v>334</v>
      </c>
      <c r="BU193" t="s">
        <v>335</v>
      </c>
      <c r="BV193" t="s">
        <v>336</v>
      </c>
      <c r="BW193" t="str">
        <f t="shared" si="16"/>
        <v>mcjf-t2vf</v>
      </c>
      <c r="BX193">
        <f t="shared" si="17"/>
        <v>2014</v>
      </c>
      <c r="BY193">
        <f t="shared" si="18"/>
        <v>2015</v>
      </c>
      <c r="BZ193">
        <f t="shared" si="19"/>
        <v>3</v>
      </c>
      <c r="CA193">
        <f t="shared" si="20"/>
        <v>1</v>
      </c>
      <c r="CB193" t="s">
        <v>4723</v>
      </c>
      <c r="CC193" t="str">
        <f t="shared" si="21"/>
        <v>b</v>
      </c>
      <c r="CD193">
        <v>0.43108888826332903</v>
      </c>
      <c r="CE193">
        <f t="shared" si="23"/>
        <v>52</v>
      </c>
    </row>
    <row r="194" spans="1:83" x14ac:dyDescent="0.35">
      <c r="A194" t="s">
        <v>3641</v>
      </c>
      <c r="B194" t="s">
        <v>3642</v>
      </c>
      <c r="C194" t="b">
        <v>1</v>
      </c>
      <c r="D194" t="b">
        <v>0</v>
      </c>
      <c r="F194" t="s">
        <v>323</v>
      </c>
      <c r="G194" t="s">
        <v>15</v>
      </c>
      <c r="H194" t="s">
        <v>3643</v>
      </c>
      <c r="J194">
        <v>110</v>
      </c>
      <c r="K194" t="s">
        <v>3644</v>
      </c>
      <c r="L194" t="s">
        <v>3644</v>
      </c>
      <c r="M194" s="2">
        <v>42367</v>
      </c>
      <c r="N194" s="1">
        <v>0.3125</v>
      </c>
      <c r="O194" s="2">
        <v>42367</v>
      </c>
      <c r="P194" s="1">
        <v>0.3125</v>
      </c>
      <c r="Q194" t="s">
        <v>571</v>
      </c>
      <c r="R194" t="s">
        <v>3645</v>
      </c>
      <c r="S194">
        <v>742</v>
      </c>
      <c r="T194" s="3">
        <f t="shared" si="22"/>
        <v>2.8704039052790269</v>
      </c>
      <c r="U194" t="s">
        <v>4</v>
      </c>
      <c r="V194" t="s">
        <v>3502</v>
      </c>
      <c r="W194" t="s">
        <v>7</v>
      </c>
      <c r="X194" t="s">
        <v>1</v>
      </c>
      <c r="AA194" t="s">
        <v>116</v>
      </c>
      <c r="AE194" t="s">
        <v>3647</v>
      </c>
      <c r="AF194" t="s">
        <v>3649</v>
      </c>
      <c r="AG194" t="s">
        <v>3648</v>
      </c>
      <c r="AH194" t="s">
        <v>3646</v>
      </c>
      <c r="AM194" t="s">
        <v>3506</v>
      </c>
      <c r="AN194" t="s">
        <v>3507</v>
      </c>
      <c r="AP194" t="s">
        <v>334</v>
      </c>
      <c r="BU194" t="s">
        <v>3508</v>
      </c>
      <c r="BV194" t="s">
        <v>336</v>
      </c>
      <c r="BW194" t="str">
        <f t="shared" ref="BW194:BW257" si="24">IF(E194="",B194,E194)</f>
        <v>eti2-u4a5</v>
      </c>
      <c r="BX194">
        <f t="shared" ref="BX194:BX257" si="25">YEAR(M194)</f>
        <v>2015</v>
      </c>
      <c r="BY194">
        <f t="shared" ref="BY194:BY257" si="26">YEAR(O194)</f>
        <v>2015</v>
      </c>
      <c r="BZ194">
        <f t="shared" ref="BZ194:BZ257" si="27">COUNTA(K194,L194,U194,W194,AA194)</f>
        <v>5</v>
      </c>
      <c r="CA194">
        <f t="shared" ref="CA194:CA257" si="28">COUNTA(I194,Q194,R194,V194,W194,AA194)</f>
        <v>5</v>
      </c>
      <c r="CB194" t="s">
        <v>4723</v>
      </c>
      <c r="CC194" t="str">
        <f t="shared" ref="CC194:CC257" si="29">IF(BX194&lt;2014,"a",IF(BX194&gt;2017,"d",IF(BX194&lt;2016,"b","c")))</f>
        <v>b</v>
      </c>
      <c r="CD194">
        <v>0.45773235852199179</v>
      </c>
      <c r="CE194">
        <f t="shared" si="23"/>
        <v>53</v>
      </c>
    </row>
    <row r="195" spans="1:83" x14ac:dyDescent="0.35">
      <c r="A195" t="s">
        <v>4675</v>
      </c>
      <c r="B195" t="s">
        <v>4676</v>
      </c>
      <c r="C195" t="b">
        <v>1</v>
      </c>
      <c r="D195" t="b">
        <v>0</v>
      </c>
      <c r="F195" t="s">
        <v>323</v>
      </c>
      <c r="G195" t="s">
        <v>15</v>
      </c>
      <c r="H195" t="s">
        <v>4677</v>
      </c>
      <c r="I195" t="s">
        <v>4678</v>
      </c>
      <c r="J195">
        <v>890</v>
      </c>
      <c r="K195" t="s">
        <v>4679</v>
      </c>
      <c r="L195" t="s">
        <v>4680</v>
      </c>
      <c r="M195" s="2">
        <v>42125</v>
      </c>
      <c r="N195" s="1">
        <v>0.65833333333333333</v>
      </c>
      <c r="O195" s="2">
        <v>42159</v>
      </c>
      <c r="P195" s="1">
        <v>0</v>
      </c>
      <c r="Q195" t="s">
        <v>328</v>
      </c>
      <c r="R195" t="s">
        <v>4681</v>
      </c>
      <c r="S195">
        <v>603</v>
      </c>
      <c r="T195" s="3">
        <f t="shared" ref="T195:T258" si="30">LOG(S195)</f>
        <v>2.7803173121401512</v>
      </c>
      <c r="U195" t="s">
        <v>160</v>
      </c>
      <c r="X195" t="s">
        <v>1</v>
      </c>
      <c r="AA195" t="s">
        <v>24</v>
      </c>
      <c r="AE195" t="s">
        <v>4682</v>
      </c>
      <c r="AF195" t="s">
        <v>4684</v>
      </c>
      <c r="AG195" t="s">
        <v>4683</v>
      </c>
      <c r="AM195" t="s">
        <v>1019</v>
      </c>
      <c r="AN195" t="s">
        <v>2273</v>
      </c>
      <c r="AP195" t="s">
        <v>334</v>
      </c>
      <c r="BV195" t="s">
        <v>336</v>
      </c>
      <c r="BW195" t="str">
        <f t="shared" si="24"/>
        <v>d958-q2ci</v>
      </c>
      <c r="BX195">
        <f t="shared" si="25"/>
        <v>2015</v>
      </c>
      <c r="BY195">
        <f t="shared" si="26"/>
        <v>2015</v>
      </c>
      <c r="BZ195">
        <f t="shared" si="27"/>
        <v>4</v>
      </c>
      <c r="CA195">
        <f t="shared" si="28"/>
        <v>4</v>
      </c>
      <c r="CB195" t="s">
        <v>4723</v>
      </c>
      <c r="CC195" t="str">
        <f t="shared" si="29"/>
        <v>b</v>
      </c>
      <c r="CD195">
        <v>0.47535961986434094</v>
      </c>
      <c r="CE195">
        <f t="shared" si="23"/>
        <v>54</v>
      </c>
    </row>
    <row r="196" spans="1:83" x14ac:dyDescent="0.35">
      <c r="A196" t="s">
        <v>3041</v>
      </c>
      <c r="B196" t="s">
        <v>3034</v>
      </c>
      <c r="C196" t="b">
        <v>1</v>
      </c>
      <c r="D196" t="b">
        <v>0</v>
      </c>
      <c r="F196" t="s">
        <v>323</v>
      </c>
      <c r="G196" t="s">
        <v>15</v>
      </c>
      <c r="H196" t="s">
        <v>3042</v>
      </c>
      <c r="I196" t="s">
        <v>3043</v>
      </c>
      <c r="J196">
        <v>270</v>
      </c>
      <c r="K196" t="s">
        <v>3044</v>
      </c>
      <c r="L196" t="s">
        <v>3035</v>
      </c>
      <c r="M196" s="2">
        <v>42299</v>
      </c>
      <c r="N196" s="1">
        <v>0.56597222222222221</v>
      </c>
      <c r="O196" s="2">
        <v>43600</v>
      </c>
      <c r="P196" s="1">
        <v>6.9444444444444447E-4</v>
      </c>
      <c r="S196">
        <v>740</v>
      </c>
      <c r="T196" s="3">
        <f t="shared" si="30"/>
        <v>2.8692317197309762</v>
      </c>
      <c r="U196" t="s">
        <v>185</v>
      </c>
      <c r="V196" t="s">
        <v>3036</v>
      </c>
      <c r="X196" t="s">
        <v>1</v>
      </c>
      <c r="AE196" t="s">
        <v>3045</v>
      </c>
      <c r="AN196" t="s">
        <v>1198</v>
      </c>
      <c r="AP196" t="s">
        <v>334</v>
      </c>
      <c r="BU196" t="s">
        <v>3037</v>
      </c>
      <c r="BV196" t="s">
        <v>336</v>
      </c>
      <c r="BW196" t="str">
        <f t="shared" si="24"/>
        <v>3p3u-qc84</v>
      </c>
      <c r="BX196">
        <f t="shared" si="25"/>
        <v>2015</v>
      </c>
      <c r="BY196">
        <f t="shared" si="26"/>
        <v>2019</v>
      </c>
      <c r="BZ196">
        <f t="shared" si="27"/>
        <v>3</v>
      </c>
      <c r="CA196">
        <f t="shared" si="28"/>
        <v>2</v>
      </c>
      <c r="CB196" t="s">
        <v>4723</v>
      </c>
      <c r="CC196" t="str">
        <f t="shared" si="29"/>
        <v>b</v>
      </c>
      <c r="CD196">
        <v>0.48285665742698836</v>
      </c>
      <c r="CE196">
        <f t="shared" ref="CE196:CE259" si="31">IF(CB196&amp;CC196=CB195&amp;CC195,CE195+1,1)</f>
        <v>55</v>
      </c>
    </row>
    <row r="197" spans="1:83" x14ac:dyDescent="0.35">
      <c r="A197" t="s">
        <v>1863</v>
      </c>
      <c r="B197" t="s">
        <v>1864</v>
      </c>
      <c r="C197" t="b">
        <v>1</v>
      </c>
      <c r="D197" t="b">
        <v>0</v>
      </c>
      <c r="F197" t="s">
        <v>323</v>
      </c>
      <c r="G197" t="s">
        <v>15</v>
      </c>
      <c r="H197" t="s">
        <v>1865</v>
      </c>
      <c r="I197" t="s">
        <v>1866</v>
      </c>
      <c r="J197">
        <v>161</v>
      </c>
      <c r="K197" t="s">
        <v>1867</v>
      </c>
      <c r="L197" t="s">
        <v>1868</v>
      </c>
      <c r="M197" s="2">
        <v>41988</v>
      </c>
      <c r="N197" s="1">
        <v>0.5625</v>
      </c>
      <c r="O197" s="2">
        <v>43412</v>
      </c>
      <c r="P197" s="1">
        <v>0.7416666666666667</v>
      </c>
      <c r="Q197" t="s">
        <v>328</v>
      </c>
      <c r="S197">
        <v>753</v>
      </c>
      <c r="T197" s="3">
        <f t="shared" si="30"/>
        <v>2.8767949762007006</v>
      </c>
      <c r="U197" t="s">
        <v>123</v>
      </c>
      <c r="V197" t="s">
        <v>1758</v>
      </c>
      <c r="X197" t="s">
        <v>1</v>
      </c>
      <c r="AA197" t="s">
        <v>233</v>
      </c>
      <c r="AB197" t="s">
        <v>1869</v>
      </c>
      <c r="AE197" t="s">
        <v>1870</v>
      </c>
      <c r="AL197" t="s">
        <v>37</v>
      </c>
      <c r="AN197" t="s">
        <v>1760</v>
      </c>
      <c r="AP197" t="s">
        <v>334</v>
      </c>
      <c r="BU197" t="s">
        <v>1761</v>
      </c>
      <c r="BV197" t="s">
        <v>336</v>
      </c>
      <c r="BW197" t="str">
        <f t="shared" si="24"/>
        <v>spnc-z2pw</v>
      </c>
      <c r="BX197">
        <f t="shared" si="25"/>
        <v>2014</v>
      </c>
      <c r="BY197">
        <f t="shared" si="26"/>
        <v>2018</v>
      </c>
      <c r="BZ197">
        <f t="shared" si="27"/>
        <v>4</v>
      </c>
      <c r="CA197">
        <f t="shared" si="28"/>
        <v>4</v>
      </c>
      <c r="CB197" t="s">
        <v>4723</v>
      </c>
      <c r="CC197" t="str">
        <f t="shared" si="29"/>
        <v>b</v>
      </c>
      <c r="CD197">
        <v>0.49357627862148845</v>
      </c>
      <c r="CE197">
        <f t="shared" si="31"/>
        <v>56</v>
      </c>
    </row>
    <row r="198" spans="1:83" x14ac:dyDescent="0.35">
      <c r="A198" t="s">
        <v>2259</v>
      </c>
      <c r="B198" t="s">
        <v>2260</v>
      </c>
      <c r="C198" t="b">
        <v>1</v>
      </c>
      <c r="D198" t="b">
        <v>0</v>
      </c>
      <c r="F198" t="s">
        <v>323</v>
      </c>
      <c r="G198" t="s">
        <v>15</v>
      </c>
      <c r="H198" t="s">
        <v>2261</v>
      </c>
      <c r="I198" t="s">
        <v>2262</v>
      </c>
      <c r="J198">
        <v>896</v>
      </c>
      <c r="K198" t="s">
        <v>2263</v>
      </c>
      <c r="L198" t="s">
        <v>2264</v>
      </c>
      <c r="M198" s="2">
        <v>42311</v>
      </c>
      <c r="N198" s="1">
        <v>0.68055555555555547</v>
      </c>
      <c r="O198" s="2">
        <v>42361</v>
      </c>
      <c r="P198" s="1">
        <v>0.73055555555555562</v>
      </c>
      <c r="Q198" t="s">
        <v>328</v>
      </c>
      <c r="R198" t="s">
        <v>2265</v>
      </c>
      <c r="S198">
        <v>978</v>
      </c>
      <c r="T198" s="3">
        <f t="shared" si="30"/>
        <v>2.9903388547876015</v>
      </c>
      <c r="U198" t="s">
        <v>195</v>
      </c>
      <c r="V198" t="s">
        <v>2266</v>
      </c>
      <c r="X198" t="s">
        <v>1</v>
      </c>
      <c r="AE198" t="s">
        <v>2267</v>
      </c>
      <c r="AN198" t="s">
        <v>609</v>
      </c>
      <c r="AP198" t="s">
        <v>334</v>
      </c>
      <c r="BU198" t="s">
        <v>335</v>
      </c>
      <c r="BV198" t="s">
        <v>336</v>
      </c>
      <c r="BW198" t="str">
        <f t="shared" si="24"/>
        <v>ysrq-tssh</v>
      </c>
      <c r="BX198">
        <f t="shared" si="25"/>
        <v>2015</v>
      </c>
      <c r="BY198">
        <f t="shared" si="26"/>
        <v>2015</v>
      </c>
      <c r="BZ198">
        <f t="shared" si="27"/>
        <v>3</v>
      </c>
      <c r="CA198">
        <f t="shared" si="28"/>
        <v>4</v>
      </c>
      <c r="CB198" t="s">
        <v>4723</v>
      </c>
      <c r="CC198" t="str">
        <f t="shared" si="29"/>
        <v>b</v>
      </c>
      <c r="CD198">
        <v>0.50394109291069467</v>
      </c>
      <c r="CE198">
        <f t="shared" si="31"/>
        <v>57</v>
      </c>
    </row>
    <row r="199" spans="1:83" x14ac:dyDescent="0.35">
      <c r="A199" t="s">
        <v>3328</v>
      </c>
      <c r="B199" t="s">
        <v>3253</v>
      </c>
      <c r="C199" t="b">
        <v>1</v>
      </c>
      <c r="D199" t="b">
        <v>0</v>
      </c>
      <c r="F199" t="s">
        <v>323</v>
      </c>
      <c r="G199" t="s">
        <v>15</v>
      </c>
      <c r="H199" t="s">
        <v>3329</v>
      </c>
      <c r="I199" t="s">
        <v>3254</v>
      </c>
      <c r="J199">
        <v>392</v>
      </c>
      <c r="K199" t="s">
        <v>3330</v>
      </c>
      <c r="L199" t="s">
        <v>3255</v>
      </c>
      <c r="M199" s="2">
        <v>41834</v>
      </c>
      <c r="N199" s="1">
        <v>0.7715277777777777</v>
      </c>
      <c r="O199" s="2">
        <v>43276</v>
      </c>
      <c r="P199" s="1">
        <v>0.78819444444444453</v>
      </c>
      <c r="Q199" t="s">
        <v>995</v>
      </c>
      <c r="R199" t="s">
        <v>3256</v>
      </c>
      <c r="S199" s="3">
        <v>1454</v>
      </c>
      <c r="T199" s="3">
        <f t="shared" si="30"/>
        <v>3.162564406523019</v>
      </c>
      <c r="U199" t="s">
        <v>193</v>
      </c>
      <c r="V199" t="s">
        <v>3233</v>
      </c>
      <c r="W199" t="s">
        <v>7</v>
      </c>
      <c r="X199" t="s">
        <v>1</v>
      </c>
      <c r="AA199" t="s">
        <v>239</v>
      </c>
      <c r="AE199" t="s">
        <v>3331</v>
      </c>
      <c r="AF199" t="s">
        <v>3257</v>
      </c>
      <c r="AM199" t="s">
        <v>3238</v>
      </c>
      <c r="AN199" t="s">
        <v>3239</v>
      </c>
      <c r="AP199" t="s">
        <v>334</v>
      </c>
      <c r="BU199" t="s">
        <v>368</v>
      </c>
      <c r="BV199" t="s">
        <v>336</v>
      </c>
      <c r="BW199" t="str">
        <f t="shared" si="24"/>
        <v>mx53-9esf</v>
      </c>
      <c r="BX199">
        <f t="shared" si="25"/>
        <v>2014</v>
      </c>
      <c r="BY199">
        <f t="shared" si="26"/>
        <v>2018</v>
      </c>
      <c r="BZ199">
        <f t="shared" si="27"/>
        <v>5</v>
      </c>
      <c r="CA199">
        <f t="shared" si="28"/>
        <v>6</v>
      </c>
      <c r="CB199" t="s">
        <v>4723</v>
      </c>
      <c r="CC199" t="str">
        <f t="shared" si="29"/>
        <v>b</v>
      </c>
      <c r="CD199">
        <v>0.50660122499518168</v>
      </c>
      <c r="CE199">
        <f t="shared" si="31"/>
        <v>58</v>
      </c>
    </row>
    <row r="200" spans="1:83" x14ac:dyDescent="0.35">
      <c r="A200" t="s">
        <v>4076</v>
      </c>
      <c r="B200" t="s">
        <v>4077</v>
      </c>
      <c r="C200" t="b">
        <v>1</v>
      </c>
      <c r="D200" t="b">
        <v>0</v>
      </c>
      <c r="F200" t="s">
        <v>323</v>
      </c>
      <c r="G200" t="s">
        <v>15</v>
      </c>
      <c r="H200" t="s">
        <v>4078</v>
      </c>
      <c r="J200">
        <v>84</v>
      </c>
      <c r="K200" t="s">
        <v>4079</v>
      </c>
      <c r="L200" t="s">
        <v>4079</v>
      </c>
      <c r="M200" s="2">
        <v>42016</v>
      </c>
      <c r="N200" s="1">
        <v>0.19999999999999998</v>
      </c>
      <c r="O200" s="2">
        <v>42016</v>
      </c>
      <c r="P200" s="1">
        <v>0.19999999999999998</v>
      </c>
      <c r="S200">
        <v>906</v>
      </c>
      <c r="T200" s="3">
        <f t="shared" si="30"/>
        <v>2.9571281976768131</v>
      </c>
      <c r="U200" t="s">
        <v>123</v>
      </c>
      <c r="X200" t="s">
        <v>1</v>
      </c>
      <c r="AE200" t="s">
        <v>4080</v>
      </c>
      <c r="AN200" t="s">
        <v>1760</v>
      </c>
      <c r="AP200" t="s">
        <v>334</v>
      </c>
      <c r="BV200" t="s">
        <v>336</v>
      </c>
      <c r="BW200" t="str">
        <f t="shared" si="24"/>
        <v>5anj-6bnk</v>
      </c>
      <c r="BX200">
        <f t="shared" si="25"/>
        <v>2015</v>
      </c>
      <c r="BY200">
        <f t="shared" si="26"/>
        <v>2015</v>
      </c>
      <c r="BZ200">
        <f t="shared" si="27"/>
        <v>3</v>
      </c>
      <c r="CA200">
        <f t="shared" si="28"/>
        <v>0</v>
      </c>
      <c r="CB200" t="s">
        <v>4723</v>
      </c>
      <c r="CC200" t="str">
        <f t="shared" si="29"/>
        <v>b</v>
      </c>
      <c r="CD200">
        <v>0.51016921007666516</v>
      </c>
      <c r="CE200">
        <f t="shared" si="31"/>
        <v>59</v>
      </c>
    </row>
    <row r="201" spans="1:83" x14ac:dyDescent="0.35">
      <c r="A201" t="s">
        <v>5136</v>
      </c>
      <c r="B201" t="s">
        <v>3941</v>
      </c>
      <c r="C201" t="b">
        <v>1</v>
      </c>
      <c r="D201" t="b">
        <v>0</v>
      </c>
      <c r="F201" t="s">
        <v>323</v>
      </c>
      <c r="G201" t="s">
        <v>15</v>
      </c>
      <c r="H201" t="s">
        <v>5137</v>
      </c>
      <c r="J201">
        <v>87</v>
      </c>
      <c r="K201" t="s">
        <v>5138</v>
      </c>
      <c r="L201" t="s">
        <v>3942</v>
      </c>
      <c r="M201" s="2">
        <v>41992</v>
      </c>
      <c r="N201" s="1">
        <v>2.2916666666666669E-2</v>
      </c>
      <c r="O201" s="2">
        <v>41992</v>
      </c>
      <c r="P201" s="1">
        <v>2.4305555555555556E-2</v>
      </c>
      <c r="S201">
        <v>847</v>
      </c>
      <c r="T201" s="3">
        <f t="shared" si="30"/>
        <v>2.9278834103307068</v>
      </c>
      <c r="U201" t="s">
        <v>123</v>
      </c>
      <c r="X201" t="s">
        <v>1</v>
      </c>
      <c r="AE201" t="s">
        <v>5139</v>
      </c>
      <c r="AN201" t="s">
        <v>1760</v>
      </c>
      <c r="AP201" t="s">
        <v>334</v>
      </c>
      <c r="BV201" t="s">
        <v>336</v>
      </c>
      <c r="BW201" t="str">
        <f t="shared" si="24"/>
        <v>jjte-ue6r</v>
      </c>
      <c r="BX201">
        <f t="shared" si="25"/>
        <v>2014</v>
      </c>
      <c r="BY201">
        <f t="shared" si="26"/>
        <v>2014</v>
      </c>
      <c r="BZ201">
        <f t="shared" si="27"/>
        <v>3</v>
      </c>
      <c r="CA201">
        <f t="shared" si="28"/>
        <v>0</v>
      </c>
      <c r="CB201" t="s">
        <v>4723</v>
      </c>
      <c r="CC201" t="str">
        <f t="shared" si="29"/>
        <v>b</v>
      </c>
      <c r="CD201">
        <v>0.51666410302322285</v>
      </c>
      <c r="CE201">
        <f t="shared" si="31"/>
        <v>60</v>
      </c>
    </row>
    <row r="202" spans="1:83" x14ac:dyDescent="0.35">
      <c r="A202" t="s">
        <v>1964</v>
      </c>
      <c r="B202" t="s">
        <v>1938</v>
      </c>
      <c r="C202" t="b">
        <v>1</v>
      </c>
      <c r="D202" t="b">
        <v>0</v>
      </c>
      <c r="F202" t="s">
        <v>323</v>
      </c>
      <c r="G202" t="s">
        <v>15</v>
      </c>
      <c r="H202" t="s">
        <v>1965</v>
      </c>
      <c r="J202">
        <v>121</v>
      </c>
      <c r="K202" t="s">
        <v>1966</v>
      </c>
      <c r="L202" t="s">
        <v>1939</v>
      </c>
      <c r="M202" s="2">
        <v>42006</v>
      </c>
      <c r="N202" s="1">
        <v>0.79583333333333339</v>
      </c>
      <c r="O202" s="2">
        <v>42009</v>
      </c>
      <c r="P202" s="1">
        <v>0.70416666666666661</v>
      </c>
      <c r="R202" t="s">
        <v>1757</v>
      </c>
      <c r="S202" s="3">
        <v>1021</v>
      </c>
      <c r="T202" s="3">
        <f t="shared" si="30"/>
        <v>3.0090257420869104</v>
      </c>
      <c r="U202" t="s">
        <v>123</v>
      </c>
      <c r="V202" t="s">
        <v>1927</v>
      </c>
      <c r="X202" t="s">
        <v>1</v>
      </c>
      <c r="AE202" t="s">
        <v>1967</v>
      </c>
      <c r="AN202" t="s">
        <v>1760</v>
      </c>
      <c r="AP202" t="s">
        <v>334</v>
      </c>
      <c r="BU202" t="s">
        <v>1761</v>
      </c>
      <c r="BV202" t="s">
        <v>336</v>
      </c>
      <c r="BW202" t="str">
        <f t="shared" si="24"/>
        <v>u5is-fgut</v>
      </c>
      <c r="BX202">
        <f t="shared" si="25"/>
        <v>2015</v>
      </c>
      <c r="BY202">
        <f t="shared" si="26"/>
        <v>2015</v>
      </c>
      <c r="BZ202">
        <f t="shared" si="27"/>
        <v>3</v>
      </c>
      <c r="CA202">
        <f t="shared" si="28"/>
        <v>2</v>
      </c>
      <c r="CB202" t="s">
        <v>4723</v>
      </c>
      <c r="CC202" t="str">
        <f t="shared" si="29"/>
        <v>b</v>
      </c>
      <c r="CD202">
        <v>0.51984138066992691</v>
      </c>
      <c r="CE202">
        <f t="shared" si="31"/>
        <v>61</v>
      </c>
    </row>
    <row r="203" spans="1:83" x14ac:dyDescent="0.35">
      <c r="A203" t="s">
        <v>1968</v>
      </c>
      <c r="B203" t="s">
        <v>1925</v>
      </c>
      <c r="C203" t="b">
        <v>1</v>
      </c>
      <c r="D203" t="b">
        <v>0</v>
      </c>
      <c r="F203" t="s">
        <v>323</v>
      </c>
      <c r="G203" t="s">
        <v>15</v>
      </c>
      <c r="H203" t="s">
        <v>1969</v>
      </c>
      <c r="J203">
        <v>112</v>
      </c>
      <c r="K203" t="s">
        <v>1970</v>
      </c>
      <c r="L203" t="s">
        <v>1926</v>
      </c>
      <c r="M203" s="2">
        <v>42006</v>
      </c>
      <c r="N203" s="1">
        <v>0.9194444444444444</v>
      </c>
      <c r="O203" s="2">
        <v>42048</v>
      </c>
      <c r="P203" s="1">
        <v>0.87777777777777777</v>
      </c>
      <c r="R203" t="s">
        <v>1757</v>
      </c>
      <c r="S203" s="3">
        <v>1072</v>
      </c>
      <c r="T203" s="3">
        <f t="shared" si="30"/>
        <v>3.030194785356751</v>
      </c>
      <c r="U203" t="s">
        <v>123</v>
      </c>
      <c r="V203" t="s">
        <v>1927</v>
      </c>
      <c r="X203" t="s">
        <v>1</v>
      </c>
      <c r="AE203" t="s">
        <v>1971</v>
      </c>
      <c r="AN203" t="s">
        <v>1760</v>
      </c>
      <c r="AP203" t="s">
        <v>334</v>
      </c>
      <c r="BU203" t="s">
        <v>1761</v>
      </c>
      <c r="BV203" t="s">
        <v>336</v>
      </c>
      <c r="BW203" t="str">
        <f t="shared" si="24"/>
        <v>xkff-xt2h</v>
      </c>
      <c r="BX203">
        <f t="shared" si="25"/>
        <v>2015</v>
      </c>
      <c r="BY203">
        <f t="shared" si="26"/>
        <v>2015</v>
      </c>
      <c r="BZ203">
        <f t="shared" si="27"/>
        <v>3</v>
      </c>
      <c r="CA203">
        <f t="shared" si="28"/>
        <v>2</v>
      </c>
      <c r="CB203" t="s">
        <v>4723</v>
      </c>
      <c r="CC203" t="str">
        <f t="shared" si="29"/>
        <v>b</v>
      </c>
      <c r="CD203">
        <v>0.52215004183199309</v>
      </c>
      <c r="CE203">
        <f t="shared" si="31"/>
        <v>62</v>
      </c>
    </row>
    <row r="204" spans="1:83" x14ac:dyDescent="0.35">
      <c r="A204" t="s">
        <v>4146</v>
      </c>
      <c r="B204" t="s">
        <v>4147</v>
      </c>
      <c r="C204" t="b">
        <v>1</v>
      </c>
      <c r="D204" t="b">
        <v>0</v>
      </c>
      <c r="F204" t="s">
        <v>323</v>
      </c>
      <c r="G204" t="s">
        <v>15</v>
      </c>
      <c r="H204" t="s">
        <v>4148</v>
      </c>
      <c r="I204" t="s">
        <v>4149</v>
      </c>
      <c r="J204" s="3">
        <v>1401</v>
      </c>
      <c r="K204" t="s">
        <v>4150</v>
      </c>
      <c r="L204" t="s">
        <v>4151</v>
      </c>
      <c r="M204" s="2">
        <v>42286</v>
      </c>
      <c r="N204" s="1">
        <v>0.78611111111111109</v>
      </c>
      <c r="O204" s="2">
        <v>43425</v>
      </c>
      <c r="P204" s="1">
        <v>0.8305555555555556</v>
      </c>
      <c r="Q204" t="s">
        <v>328</v>
      </c>
      <c r="R204" t="s">
        <v>4152</v>
      </c>
      <c r="S204" s="3">
        <v>1423</v>
      </c>
      <c r="T204" s="3">
        <f t="shared" si="30"/>
        <v>3.1532049000842841</v>
      </c>
      <c r="U204" t="s">
        <v>8</v>
      </c>
      <c r="X204" t="s">
        <v>1</v>
      </c>
      <c r="AA204" t="s">
        <v>24</v>
      </c>
      <c r="AE204" t="s">
        <v>4153</v>
      </c>
      <c r="AN204" t="s">
        <v>4154</v>
      </c>
      <c r="AP204" t="s">
        <v>679</v>
      </c>
      <c r="BV204" t="s">
        <v>336</v>
      </c>
      <c r="BW204" t="str">
        <f t="shared" si="24"/>
        <v>5sqj-8rp7</v>
      </c>
      <c r="BX204">
        <f t="shared" si="25"/>
        <v>2015</v>
      </c>
      <c r="BY204">
        <f t="shared" si="26"/>
        <v>2018</v>
      </c>
      <c r="BZ204">
        <f t="shared" si="27"/>
        <v>4</v>
      </c>
      <c r="CA204">
        <f t="shared" si="28"/>
        <v>4</v>
      </c>
      <c r="CB204" t="s">
        <v>4723</v>
      </c>
      <c r="CC204" t="str">
        <f t="shared" si="29"/>
        <v>b</v>
      </c>
      <c r="CD204">
        <v>0.52750885388465463</v>
      </c>
      <c r="CE204">
        <f t="shared" si="31"/>
        <v>63</v>
      </c>
    </row>
    <row r="205" spans="1:83" x14ac:dyDescent="0.35">
      <c r="A205" t="s">
        <v>4300</v>
      </c>
      <c r="B205" t="s">
        <v>4301</v>
      </c>
      <c r="C205" t="b">
        <v>1</v>
      </c>
      <c r="D205" t="b">
        <v>0</v>
      </c>
      <c r="F205" t="s">
        <v>323</v>
      </c>
      <c r="G205" t="s">
        <v>15</v>
      </c>
      <c r="H205" t="s">
        <v>4302</v>
      </c>
      <c r="I205" t="s">
        <v>4303</v>
      </c>
      <c r="J205">
        <v>295</v>
      </c>
      <c r="K205" t="s">
        <v>4304</v>
      </c>
      <c r="L205" t="s">
        <v>4305</v>
      </c>
      <c r="M205" s="2">
        <v>41709</v>
      </c>
      <c r="N205" s="1">
        <v>0.86597222222222225</v>
      </c>
      <c r="O205" s="2">
        <v>41710</v>
      </c>
      <c r="P205" s="1">
        <v>0.86458333333333337</v>
      </c>
      <c r="Q205" t="s">
        <v>351</v>
      </c>
      <c r="R205" t="s">
        <v>4306</v>
      </c>
      <c r="S205" s="3">
        <v>1075</v>
      </c>
      <c r="T205" s="3">
        <f t="shared" si="30"/>
        <v>3.0314084642516241</v>
      </c>
      <c r="U205" t="s">
        <v>177</v>
      </c>
      <c r="X205" t="s">
        <v>1</v>
      </c>
      <c r="AA205" t="s">
        <v>132</v>
      </c>
      <c r="AE205" t="s">
        <v>4307</v>
      </c>
      <c r="AN205" t="s">
        <v>3964</v>
      </c>
      <c r="AP205" t="s">
        <v>334</v>
      </c>
      <c r="BV205" t="s">
        <v>353</v>
      </c>
      <c r="BW205" t="str">
        <f t="shared" si="24"/>
        <v>79vd-sdqn</v>
      </c>
      <c r="BX205">
        <f t="shared" si="25"/>
        <v>2014</v>
      </c>
      <c r="BY205">
        <f t="shared" si="26"/>
        <v>2014</v>
      </c>
      <c r="BZ205">
        <f t="shared" si="27"/>
        <v>4</v>
      </c>
      <c r="CA205">
        <f t="shared" si="28"/>
        <v>4</v>
      </c>
      <c r="CB205" t="s">
        <v>4723</v>
      </c>
      <c r="CC205" t="str">
        <f t="shared" si="29"/>
        <v>b</v>
      </c>
      <c r="CD205">
        <v>0.53139762662150936</v>
      </c>
      <c r="CE205">
        <f t="shared" si="31"/>
        <v>64</v>
      </c>
    </row>
    <row r="206" spans="1:83" x14ac:dyDescent="0.35">
      <c r="A206" t="s">
        <v>2918</v>
      </c>
      <c r="B206" t="s">
        <v>2919</v>
      </c>
      <c r="C206" t="b">
        <v>1</v>
      </c>
      <c r="D206" t="b">
        <v>0</v>
      </c>
      <c r="F206" t="s">
        <v>323</v>
      </c>
      <c r="G206" t="s">
        <v>15</v>
      </c>
      <c r="H206" t="s">
        <v>2920</v>
      </c>
      <c r="I206" t="s">
        <v>2921</v>
      </c>
      <c r="J206">
        <v>286</v>
      </c>
      <c r="K206" t="s">
        <v>2922</v>
      </c>
      <c r="L206" t="s">
        <v>2922</v>
      </c>
      <c r="M206" s="2">
        <v>41968</v>
      </c>
      <c r="N206" s="1">
        <v>0.88055555555555554</v>
      </c>
      <c r="O206" s="2">
        <v>41968</v>
      </c>
      <c r="P206" s="1">
        <v>0.88055555555555554</v>
      </c>
      <c r="Q206" t="s">
        <v>328</v>
      </c>
      <c r="R206" t="s">
        <v>2923</v>
      </c>
      <c r="S206" s="3">
        <v>1188</v>
      </c>
      <c r="T206" s="3">
        <f t="shared" si="30"/>
        <v>3.0748164406451748</v>
      </c>
      <c r="U206" t="s">
        <v>179</v>
      </c>
      <c r="V206" t="s">
        <v>2902</v>
      </c>
      <c r="W206" t="s">
        <v>7</v>
      </c>
      <c r="X206" t="s">
        <v>1</v>
      </c>
      <c r="AA206" t="s">
        <v>90</v>
      </c>
      <c r="AE206" t="s">
        <v>2924</v>
      </c>
      <c r="AN206" t="s">
        <v>2148</v>
      </c>
      <c r="AP206" t="s">
        <v>334</v>
      </c>
      <c r="BU206" t="s">
        <v>2903</v>
      </c>
      <c r="BV206" t="s">
        <v>336</v>
      </c>
      <c r="BW206" t="str">
        <f t="shared" si="24"/>
        <v>a262-e2bp</v>
      </c>
      <c r="BX206">
        <f t="shared" si="25"/>
        <v>2014</v>
      </c>
      <c r="BY206">
        <f t="shared" si="26"/>
        <v>2014</v>
      </c>
      <c r="BZ206">
        <f t="shared" si="27"/>
        <v>5</v>
      </c>
      <c r="CA206">
        <f t="shared" si="28"/>
        <v>6</v>
      </c>
      <c r="CB206" t="s">
        <v>4723</v>
      </c>
      <c r="CC206" t="str">
        <f t="shared" si="29"/>
        <v>b</v>
      </c>
      <c r="CD206">
        <v>0.53540372379548462</v>
      </c>
      <c r="CE206">
        <f t="shared" si="31"/>
        <v>65</v>
      </c>
    </row>
    <row r="207" spans="1:83" x14ac:dyDescent="0.35">
      <c r="A207" t="s">
        <v>1943</v>
      </c>
      <c r="B207" t="s">
        <v>1936</v>
      </c>
      <c r="C207" t="b">
        <v>1</v>
      </c>
      <c r="D207" t="b">
        <v>0</v>
      </c>
      <c r="F207" t="s">
        <v>323</v>
      </c>
      <c r="G207" t="s">
        <v>15</v>
      </c>
      <c r="H207" t="s">
        <v>1944</v>
      </c>
      <c r="J207">
        <v>168</v>
      </c>
      <c r="K207" t="s">
        <v>1945</v>
      </c>
      <c r="L207" t="s">
        <v>1937</v>
      </c>
      <c r="M207" s="2">
        <v>42006</v>
      </c>
      <c r="N207" s="1">
        <v>0.95347222222222217</v>
      </c>
      <c r="O207" s="2">
        <v>42048</v>
      </c>
      <c r="P207" s="1">
        <v>0.87847222222222221</v>
      </c>
      <c r="R207" t="s">
        <v>1757</v>
      </c>
      <c r="S207" s="3">
        <v>1030</v>
      </c>
      <c r="T207" s="3">
        <f t="shared" si="30"/>
        <v>3.012837224705172</v>
      </c>
      <c r="U207" t="s">
        <v>123</v>
      </c>
      <c r="V207" t="s">
        <v>1927</v>
      </c>
      <c r="X207" t="s">
        <v>1</v>
      </c>
      <c r="AE207" t="s">
        <v>1946</v>
      </c>
      <c r="AN207" t="s">
        <v>1760</v>
      </c>
      <c r="AP207" t="s">
        <v>334</v>
      </c>
      <c r="BU207" t="s">
        <v>1761</v>
      </c>
      <c r="BV207" t="s">
        <v>336</v>
      </c>
      <c r="BW207" t="str">
        <f t="shared" si="24"/>
        <v>9434-vm88</v>
      </c>
      <c r="BX207">
        <f t="shared" si="25"/>
        <v>2015</v>
      </c>
      <c r="BY207">
        <f t="shared" si="26"/>
        <v>2015</v>
      </c>
      <c r="BZ207">
        <f t="shared" si="27"/>
        <v>3</v>
      </c>
      <c r="CA207">
        <f t="shared" si="28"/>
        <v>2</v>
      </c>
      <c r="CB207" t="s">
        <v>4723</v>
      </c>
      <c r="CC207" t="str">
        <f t="shared" si="29"/>
        <v>b</v>
      </c>
      <c r="CD207">
        <v>0.54251471024059261</v>
      </c>
      <c r="CE207">
        <f t="shared" si="31"/>
        <v>66</v>
      </c>
    </row>
    <row r="208" spans="1:83" x14ac:dyDescent="0.35">
      <c r="A208" t="s">
        <v>1338</v>
      </c>
      <c r="B208" t="s">
        <v>1292</v>
      </c>
      <c r="C208" t="b">
        <v>1</v>
      </c>
      <c r="D208" t="b">
        <v>0</v>
      </c>
      <c r="F208" t="s">
        <v>323</v>
      </c>
      <c r="G208" t="s">
        <v>15</v>
      </c>
      <c r="H208" t="s">
        <v>1339</v>
      </c>
      <c r="I208" t="s">
        <v>1293</v>
      </c>
      <c r="J208">
        <v>248</v>
      </c>
      <c r="K208" t="s">
        <v>1294</v>
      </c>
      <c r="L208" t="s">
        <v>1294</v>
      </c>
      <c r="M208" s="2">
        <v>41957</v>
      </c>
      <c r="N208" s="1">
        <v>0.7631944444444444</v>
      </c>
      <c r="O208" s="2">
        <v>41957</v>
      </c>
      <c r="P208" s="1">
        <v>0.7631944444444444</v>
      </c>
      <c r="Q208" t="s">
        <v>328</v>
      </c>
      <c r="R208" t="s">
        <v>1295</v>
      </c>
      <c r="S208">
        <v>951</v>
      </c>
      <c r="T208" s="3">
        <f t="shared" si="30"/>
        <v>2.9781805169374138</v>
      </c>
      <c r="U208" t="s">
        <v>82</v>
      </c>
      <c r="V208" t="s">
        <v>82</v>
      </c>
      <c r="X208" t="s">
        <v>1</v>
      </c>
      <c r="AA208" t="s">
        <v>209</v>
      </c>
      <c r="AE208" t="s">
        <v>1340</v>
      </c>
      <c r="AM208" t="s">
        <v>1291</v>
      </c>
      <c r="AN208" t="s">
        <v>1272</v>
      </c>
      <c r="AP208" t="s">
        <v>334</v>
      </c>
      <c r="BU208" t="s">
        <v>335</v>
      </c>
      <c r="BV208" t="s">
        <v>336</v>
      </c>
      <c r="BW208" t="str">
        <f t="shared" si="24"/>
        <v>fri6-n6k5</v>
      </c>
      <c r="BX208">
        <f t="shared" si="25"/>
        <v>2014</v>
      </c>
      <c r="BY208">
        <f t="shared" si="26"/>
        <v>2014</v>
      </c>
      <c r="BZ208">
        <f t="shared" si="27"/>
        <v>4</v>
      </c>
      <c r="CA208">
        <f t="shared" si="28"/>
        <v>5</v>
      </c>
      <c r="CB208" t="s">
        <v>4723</v>
      </c>
      <c r="CC208" t="str">
        <f t="shared" si="29"/>
        <v>b</v>
      </c>
      <c r="CD208">
        <v>0.55784479019649624</v>
      </c>
      <c r="CE208">
        <f t="shared" si="31"/>
        <v>67</v>
      </c>
    </row>
    <row r="209" spans="1:83" x14ac:dyDescent="0.35">
      <c r="A209" t="s">
        <v>4997</v>
      </c>
      <c r="B209" t="s">
        <v>4998</v>
      </c>
      <c r="C209" t="b">
        <v>1</v>
      </c>
      <c r="D209" t="b">
        <v>0</v>
      </c>
      <c r="F209" t="s">
        <v>323</v>
      </c>
      <c r="G209" t="s">
        <v>15</v>
      </c>
      <c r="H209" t="s">
        <v>4999</v>
      </c>
      <c r="J209">
        <v>74</v>
      </c>
      <c r="K209" t="s">
        <v>5000</v>
      </c>
      <c r="L209" t="s">
        <v>5001</v>
      </c>
      <c r="M209" s="2">
        <v>42339</v>
      </c>
      <c r="N209" s="1">
        <v>0.21249999999999999</v>
      </c>
      <c r="O209" s="2">
        <v>42390</v>
      </c>
      <c r="P209" s="1">
        <v>0.2590277777777778</v>
      </c>
      <c r="S209">
        <v>630</v>
      </c>
      <c r="T209" s="3">
        <f t="shared" si="30"/>
        <v>2.7993405494535817</v>
      </c>
      <c r="U209" t="s">
        <v>4</v>
      </c>
      <c r="X209" t="s">
        <v>1</v>
      </c>
      <c r="AE209" t="s">
        <v>5002</v>
      </c>
      <c r="AN209" t="s">
        <v>3507</v>
      </c>
      <c r="AP209" t="s">
        <v>334</v>
      </c>
      <c r="BV209" t="s">
        <v>336</v>
      </c>
      <c r="BW209" t="str">
        <f t="shared" si="24"/>
        <v>hn25-k5xm</v>
      </c>
      <c r="BX209">
        <f t="shared" si="25"/>
        <v>2015</v>
      </c>
      <c r="BY209">
        <f t="shared" si="26"/>
        <v>2016</v>
      </c>
      <c r="BZ209">
        <f t="shared" si="27"/>
        <v>3</v>
      </c>
      <c r="CA209">
        <f t="shared" si="28"/>
        <v>0</v>
      </c>
      <c r="CB209" t="s">
        <v>4723</v>
      </c>
      <c r="CC209" t="str">
        <f t="shared" si="29"/>
        <v>b</v>
      </c>
      <c r="CD209">
        <v>0.56119336110724483</v>
      </c>
      <c r="CE209">
        <f t="shared" si="31"/>
        <v>68</v>
      </c>
    </row>
    <row r="210" spans="1:83" x14ac:dyDescent="0.35">
      <c r="A210" t="s">
        <v>4418</v>
      </c>
      <c r="B210" t="s">
        <v>3007</v>
      </c>
      <c r="C210" t="b">
        <v>1</v>
      </c>
      <c r="D210" t="b">
        <v>0</v>
      </c>
      <c r="F210" t="s">
        <v>323</v>
      </c>
      <c r="G210" t="s">
        <v>15</v>
      </c>
      <c r="H210" t="s">
        <v>4419</v>
      </c>
      <c r="J210">
        <v>86</v>
      </c>
      <c r="K210" t="s">
        <v>4420</v>
      </c>
      <c r="L210" t="s">
        <v>3008</v>
      </c>
      <c r="M210" s="2">
        <v>42093</v>
      </c>
      <c r="N210" s="1">
        <v>0.10972222222222222</v>
      </c>
      <c r="O210" s="2">
        <v>42093</v>
      </c>
      <c r="P210" s="1">
        <v>0.13749999999999998</v>
      </c>
      <c r="S210">
        <v>675</v>
      </c>
      <c r="T210" s="3">
        <f t="shared" si="30"/>
        <v>2.8293037728310249</v>
      </c>
      <c r="U210" t="s">
        <v>52</v>
      </c>
      <c r="X210" t="s">
        <v>1</v>
      </c>
      <c r="AE210" t="s">
        <v>4421</v>
      </c>
      <c r="AN210" t="s">
        <v>3006</v>
      </c>
      <c r="AP210" t="s">
        <v>334</v>
      </c>
      <c r="BV210" t="s">
        <v>336</v>
      </c>
      <c r="BW210" t="str">
        <f t="shared" si="24"/>
        <v>985a-f68u</v>
      </c>
      <c r="BX210">
        <f t="shared" si="25"/>
        <v>2015</v>
      </c>
      <c r="BY210">
        <f t="shared" si="26"/>
        <v>2015</v>
      </c>
      <c r="BZ210">
        <f t="shared" si="27"/>
        <v>3</v>
      </c>
      <c r="CA210">
        <f t="shared" si="28"/>
        <v>0</v>
      </c>
      <c r="CB210" t="s">
        <v>4723</v>
      </c>
      <c r="CC210" t="str">
        <f t="shared" si="29"/>
        <v>b</v>
      </c>
      <c r="CD210">
        <v>0.57185458211127083</v>
      </c>
      <c r="CE210">
        <f t="shared" si="31"/>
        <v>69</v>
      </c>
    </row>
    <row r="211" spans="1:83" x14ac:dyDescent="0.35">
      <c r="A211" t="s">
        <v>3521</v>
      </c>
      <c r="B211" t="s">
        <v>3522</v>
      </c>
      <c r="C211" t="b">
        <v>1</v>
      </c>
      <c r="D211" t="b">
        <v>0</v>
      </c>
      <c r="F211" t="s">
        <v>323</v>
      </c>
      <c r="G211" t="s">
        <v>15</v>
      </c>
      <c r="H211" t="s">
        <v>3523</v>
      </c>
      <c r="J211">
        <v>278</v>
      </c>
      <c r="K211" t="s">
        <v>3524</v>
      </c>
      <c r="L211" t="s">
        <v>3524</v>
      </c>
      <c r="M211" s="2">
        <v>42337</v>
      </c>
      <c r="N211" s="1">
        <v>0.16180555555555556</v>
      </c>
      <c r="O211" s="2">
        <v>42337</v>
      </c>
      <c r="P211" s="1">
        <v>0.16180555555555556</v>
      </c>
      <c r="Q211" t="s">
        <v>359</v>
      </c>
      <c r="S211">
        <v>810</v>
      </c>
      <c r="T211" s="3">
        <f t="shared" si="30"/>
        <v>2.90848501887865</v>
      </c>
      <c r="U211" t="s">
        <v>4</v>
      </c>
      <c r="V211" t="s">
        <v>3502</v>
      </c>
      <c r="W211" t="s">
        <v>7</v>
      </c>
      <c r="X211" t="s">
        <v>1</v>
      </c>
      <c r="AA211" t="s">
        <v>116</v>
      </c>
      <c r="AE211" t="s">
        <v>3525</v>
      </c>
      <c r="AF211" t="s">
        <v>3527</v>
      </c>
      <c r="AG211" t="s">
        <v>3526</v>
      </c>
      <c r="AM211" t="s">
        <v>3506</v>
      </c>
      <c r="AN211" t="s">
        <v>3507</v>
      </c>
      <c r="AP211" t="s">
        <v>334</v>
      </c>
      <c r="BU211" t="s">
        <v>3508</v>
      </c>
      <c r="BV211" t="s">
        <v>336</v>
      </c>
      <c r="BW211" t="str">
        <f t="shared" si="24"/>
        <v>2uyp-yrqf</v>
      </c>
      <c r="BX211">
        <f t="shared" si="25"/>
        <v>2015</v>
      </c>
      <c r="BY211">
        <f t="shared" si="26"/>
        <v>2015</v>
      </c>
      <c r="BZ211">
        <f t="shared" si="27"/>
        <v>5</v>
      </c>
      <c r="CA211">
        <f t="shared" si="28"/>
        <v>4</v>
      </c>
      <c r="CB211" t="s">
        <v>4723</v>
      </c>
      <c r="CC211" t="str">
        <f t="shared" si="29"/>
        <v>b</v>
      </c>
      <c r="CD211">
        <v>0.57263122265204436</v>
      </c>
      <c r="CE211">
        <f t="shared" si="31"/>
        <v>70</v>
      </c>
    </row>
    <row r="212" spans="1:83" x14ac:dyDescent="0.35">
      <c r="A212" t="s">
        <v>3054</v>
      </c>
      <c r="B212" t="s">
        <v>3055</v>
      </c>
      <c r="C212" t="b">
        <v>1</v>
      </c>
      <c r="D212" t="b">
        <v>0</v>
      </c>
      <c r="F212" t="s">
        <v>323</v>
      </c>
      <c r="G212" t="s">
        <v>15</v>
      </c>
      <c r="H212" t="s">
        <v>3056</v>
      </c>
      <c r="J212">
        <v>124</v>
      </c>
      <c r="K212" t="s">
        <v>3057</v>
      </c>
      <c r="L212" t="s">
        <v>3058</v>
      </c>
      <c r="M212" s="2">
        <v>42123</v>
      </c>
      <c r="N212" s="1">
        <v>0.73749999999999993</v>
      </c>
      <c r="O212" s="2">
        <v>42129</v>
      </c>
      <c r="P212" s="1">
        <v>0.55138888888888882</v>
      </c>
      <c r="S212">
        <v>828</v>
      </c>
      <c r="T212" s="3">
        <f t="shared" si="30"/>
        <v>2.9180303367848803</v>
      </c>
      <c r="U212" t="s">
        <v>185</v>
      </c>
      <c r="V212" t="s">
        <v>3036</v>
      </c>
      <c r="X212" t="s">
        <v>1</v>
      </c>
      <c r="AE212" t="s">
        <v>3059</v>
      </c>
      <c r="AN212" t="s">
        <v>1198</v>
      </c>
      <c r="AP212" t="s">
        <v>334</v>
      </c>
      <c r="BU212" t="s">
        <v>3037</v>
      </c>
      <c r="BV212" t="s">
        <v>336</v>
      </c>
      <c r="BW212" t="str">
        <f t="shared" si="24"/>
        <v>56tp-5t8v</v>
      </c>
      <c r="BX212">
        <f t="shared" si="25"/>
        <v>2015</v>
      </c>
      <c r="BY212">
        <f t="shared" si="26"/>
        <v>2015</v>
      </c>
      <c r="BZ212">
        <f t="shared" si="27"/>
        <v>3</v>
      </c>
      <c r="CA212">
        <f t="shared" si="28"/>
        <v>1</v>
      </c>
      <c r="CB212" t="s">
        <v>4723</v>
      </c>
      <c r="CC212" t="str">
        <f t="shared" si="29"/>
        <v>b</v>
      </c>
      <c r="CD212">
        <v>0.57491823683045939</v>
      </c>
      <c r="CE212">
        <f t="shared" si="31"/>
        <v>71</v>
      </c>
    </row>
    <row r="213" spans="1:83" x14ac:dyDescent="0.35">
      <c r="A213" t="s">
        <v>2274</v>
      </c>
      <c r="B213" t="s">
        <v>2268</v>
      </c>
      <c r="C213" t="b">
        <v>1</v>
      </c>
      <c r="D213" t="b">
        <v>0</v>
      </c>
      <c r="F213" t="s">
        <v>323</v>
      </c>
      <c r="G213" t="s">
        <v>15</v>
      </c>
      <c r="H213" t="s">
        <v>2275</v>
      </c>
      <c r="I213" t="s">
        <v>2269</v>
      </c>
      <c r="J213" s="3">
        <v>1308</v>
      </c>
      <c r="K213" t="s">
        <v>2276</v>
      </c>
      <c r="L213" t="s">
        <v>2270</v>
      </c>
      <c r="M213" s="2">
        <v>42251</v>
      </c>
      <c r="N213" s="1">
        <v>0.75555555555555554</v>
      </c>
      <c r="O213" s="2">
        <v>43360</v>
      </c>
      <c r="P213" s="1">
        <v>0.76388888888888884</v>
      </c>
      <c r="Q213" t="s">
        <v>328</v>
      </c>
      <c r="R213" t="s">
        <v>2271</v>
      </c>
      <c r="S213" s="3">
        <v>1074</v>
      </c>
      <c r="T213" s="3">
        <f t="shared" si="30"/>
        <v>3.0310042813635367</v>
      </c>
      <c r="U213" t="s">
        <v>160</v>
      </c>
      <c r="V213" t="s">
        <v>2272</v>
      </c>
      <c r="W213" t="s">
        <v>7</v>
      </c>
      <c r="X213" t="s">
        <v>1</v>
      </c>
      <c r="AA213" t="s">
        <v>146</v>
      </c>
      <c r="AE213" t="s">
        <v>2277</v>
      </c>
      <c r="AM213" t="s">
        <v>1019</v>
      </c>
      <c r="AN213" t="s">
        <v>2273</v>
      </c>
      <c r="AP213" t="s">
        <v>334</v>
      </c>
      <c r="BU213" t="s">
        <v>335</v>
      </c>
      <c r="BV213" t="s">
        <v>336</v>
      </c>
      <c r="BW213" t="str">
        <f t="shared" si="24"/>
        <v>ikwr-f47z</v>
      </c>
      <c r="BX213">
        <f t="shared" si="25"/>
        <v>2015</v>
      </c>
      <c r="BY213">
        <f t="shared" si="26"/>
        <v>2018</v>
      </c>
      <c r="BZ213">
        <f t="shared" si="27"/>
        <v>5</v>
      </c>
      <c r="CA213">
        <f t="shared" si="28"/>
        <v>6</v>
      </c>
      <c r="CB213" t="s">
        <v>4723</v>
      </c>
      <c r="CC213" t="str">
        <f t="shared" si="29"/>
        <v>b</v>
      </c>
      <c r="CD213">
        <v>0.57778472601817032</v>
      </c>
      <c r="CE213">
        <f t="shared" si="31"/>
        <v>72</v>
      </c>
    </row>
    <row r="214" spans="1:83" x14ac:dyDescent="0.35">
      <c r="A214" t="s">
        <v>3180</v>
      </c>
      <c r="B214" t="s">
        <v>3173</v>
      </c>
      <c r="C214" t="b">
        <v>1</v>
      </c>
      <c r="D214" t="b">
        <v>0</v>
      </c>
      <c r="F214" t="s">
        <v>323</v>
      </c>
      <c r="G214" t="s">
        <v>15</v>
      </c>
      <c r="H214" t="s">
        <v>3174</v>
      </c>
      <c r="I214" t="s">
        <v>3175</v>
      </c>
      <c r="J214">
        <v>421</v>
      </c>
      <c r="K214" t="s">
        <v>3181</v>
      </c>
      <c r="L214" t="s">
        <v>3176</v>
      </c>
      <c r="M214" s="2">
        <v>42354</v>
      </c>
      <c r="N214" s="1">
        <v>5.0694444444444452E-2</v>
      </c>
      <c r="O214" s="2">
        <v>42457</v>
      </c>
      <c r="P214" s="1">
        <v>0.66805555555555562</v>
      </c>
      <c r="Q214" t="s">
        <v>328</v>
      </c>
      <c r="R214" t="s">
        <v>3177</v>
      </c>
      <c r="S214" s="3">
        <v>1028</v>
      </c>
      <c r="T214" s="3">
        <f t="shared" si="30"/>
        <v>3.0119931146592571</v>
      </c>
      <c r="U214" t="s">
        <v>84</v>
      </c>
      <c r="V214" t="s">
        <v>3178</v>
      </c>
      <c r="X214" t="s">
        <v>1</v>
      </c>
      <c r="AE214" t="s">
        <v>3182</v>
      </c>
      <c r="AN214" t="s">
        <v>3179</v>
      </c>
      <c r="AP214" t="s">
        <v>334</v>
      </c>
      <c r="BU214" t="s">
        <v>335</v>
      </c>
      <c r="BV214" t="s">
        <v>336</v>
      </c>
      <c r="BW214" t="str">
        <f t="shared" si="24"/>
        <v>mbya-7mm9</v>
      </c>
      <c r="BX214">
        <f t="shared" si="25"/>
        <v>2015</v>
      </c>
      <c r="BY214">
        <f t="shared" si="26"/>
        <v>2016</v>
      </c>
      <c r="BZ214">
        <f t="shared" si="27"/>
        <v>3</v>
      </c>
      <c r="CA214">
        <f t="shared" si="28"/>
        <v>4</v>
      </c>
      <c r="CB214" t="s">
        <v>4723</v>
      </c>
      <c r="CC214" t="str">
        <f t="shared" si="29"/>
        <v>b</v>
      </c>
      <c r="CD214">
        <v>0.57939928550728304</v>
      </c>
      <c r="CE214">
        <f t="shared" si="31"/>
        <v>73</v>
      </c>
    </row>
    <row r="215" spans="1:83" x14ac:dyDescent="0.35">
      <c r="A215" t="s">
        <v>5317</v>
      </c>
      <c r="B215" t="s">
        <v>5318</v>
      </c>
      <c r="C215" t="b">
        <v>1</v>
      </c>
      <c r="D215" t="b">
        <v>0</v>
      </c>
      <c r="F215" t="s">
        <v>323</v>
      </c>
      <c r="G215" t="s">
        <v>15</v>
      </c>
      <c r="H215" t="s">
        <v>5319</v>
      </c>
      <c r="I215" t="s">
        <v>5320</v>
      </c>
      <c r="J215">
        <v>273</v>
      </c>
      <c r="K215" t="s">
        <v>5321</v>
      </c>
      <c r="L215" t="s">
        <v>2126</v>
      </c>
      <c r="M215" s="2">
        <v>42313</v>
      </c>
      <c r="N215" s="1">
        <v>0.84791666666666676</v>
      </c>
      <c r="O215" s="2">
        <v>43633</v>
      </c>
      <c r="P215" s="1">
        <v>0.58333333333333337</v>
      </c>
      <c r="Q215" t="s">
        <v>1130</v>
      </c>
      <c r="R215" t="s">
        <v>5322</v>
      </c>
      <c r="S215">
        <v>601</v>
      </c>
      <c r="T215" s="3">
        <f t="shared" si="30"/>
        <v>2.7788744720027396</v>
      </c>
      <c r="U215" t="s">
        <v>162</v>
      </c>
      <c r="X215" t="s">
        <v>1</v>
      </c>
      <c r="AA215" t="s">
        <v>94</v>
      </c>
      <c r="AE215" t="s">
        <v>5323</v>
      </c>
      <c r="AN215" t="s">
        <v>2130</v>
      </c>
      <c r="AP215" t="s">
        <v>334</v>
      </c>
      <c r="BV215" t="s">
        <v>336</v>
      </c>
      <c r="BW215" t="str">
        <f t="shared" si="24"/>
        <v>n2vz-2wid</v>
      </c>
      <c r="BX215">
        <f t="shared" si="25"/>
        <v>2015</v>
      </c>
      <c r="BY215">
        <f t="shared" si="26"/>
        <v>2019</v>
      </c>
      <c r="BZ215">
        <f t="shared" si="27"/>
        <v>4</v>
      </c>
      <c r="CA215">
        <f t="shared" si="28"/>
        <v>4</v>
      </c>
      <c r="CB215" t="s">
        <v>4723</v>
      </c>
      <c r="CC215" t="str">
        <f t="shared" si="29"/>
        <v>b</v>
      </c>
      <c r="CD215">
        <v>0.58053678844954981</v>
      </c>
      <c r="CE215">
        <f t="shared" si="31"/>
        <v>74</v>
      </c>
    </row>
    <row r="216" spans="1:83" x14ac:dyDescent="0.35">
      <c r="A216" t="s">
        <v>4407</v>
      </c>
      <c r="B216" t="s">
        <v>4267</v>
      </c>
      <c r="C216" t="b">
        <v>1</v>
      </c>
      <c r="D216" t="b">
        <v>0</v>
      </c>
      <c r="F216" t="s">
        <v>323</v>
      </c>
      <c r="G216" t="s">
        <v>15</v>
      </c>
      <c r="H216" t="s">
        <v>4408</v>
      </c>
      <c r="J216">
        <v>120</v>
      </c>
      <c r="K216" t="s">
        <v>4409</v>
      </c>
      <c r="L216" t="s">
        <v>4268</v>
      </c>
      <c r="M216" s="2">
        <v>42017</v>
      </c>
      <c r="N216" s="1">
        <v>0.86041666666666661</v>
      </c>
      <c r="O216" s="2">
        <v>42031</v>
      </c>
      <c r="P216" s="1">
        <v>1.3888888888888889E-3</v>
      </c>
      <c r="R216" t="s">
        <v>1757</v>
      </c>
      <c r="S216" s="3">
        <v>1016</v>
      </c>
      <c r="T216" s="3">
        <f t="shared" si="30"/>
        <v>3.0068937079479006</v>
      </c>
      <c r="U216" t="s">
        <v>123</v>
      </c>
      <c r="X216" t="s">
        <v>1</v>
      </c>
      <c r="AE216" t="s">
        <v>4410</v>
      </c>
      <c r="AN216" t="s">
        <v>1760</v>
      </c>
      <c r="AP216" t="s">
        <v>334</v>
      </c>
      <c r="BV216" t="s">
        <v>336</v>
      </c>
      <c r="BW216" t="str">
        <f t="shared" si="24"/>
        <v>8zb8-xay2</v>
      </c>
      <c r="BX216">
        <f t="shared" si="25"/>
        <v>2015</v>
      </c>
      <c r="BY216">
        <f t="shared" si="26"/>
        <v>2015</v>
      </c>
      <c r="BZ216">
        <f t="shared" si="27"/>
        <v>3</v>
      </c>
      <c r="CA216">
        <f t="shared" si="28"/>
        <v>1</v>
      </c>
      <c r="CB216" t="s">
        <v>4723</v>
      </c>
      <c r="CC216" t="str">
        <f t="shared" si="29"/>
        <v>b</v>
      </c>
      <c r="CD216">
        <v>0.58266606200047777</v>
      </c>
      <c r="CE216">
        <f t="shared" si="31"/>
        <v>75</v>
      </c>
    </row>
    <row r="217" spans="1:83" x14ac:dyDescent="0.35">
      <c r="A217" t="s">
        <v>3683</v>
      </c>
      <c r="B217" t="s">
        <v>3684</v>
      </c>
      <c r="C217" t="b">
        <v>1</v>
      </c>
      <c r="D217" t="b">
        <v>0</v>
      </c>
      <c r="F217" t="s">
        <v>323</v>
      </c>
      <c r="G217" t="s">
        <v>15</v>
      </c>
      <c r="H217" t="s">
        <v>3685</v>
      </c>
      <c r="J217">
        <v>128</v>
      </c>
      <c r="K217" t="s">
        <v>3686</v>
      </c>
      <c r="L217" t="s">
        <v>3686</v>
      </c>
      <c r="M217" s="2">
        <v>42352</v>
      </c>
      <c r="N217" s="1">
        <v>0.62152777777777779</v>
      </c>
      <c r="O217" s="2">
        <v>42352</v>
      </c>
      <c r="P217" s="1">
        <v>0.62152777777777779</v>
      </c>
      <c r="Q217" t="s">
        <v>571</v>
      </c>
      <c r="R217" t="s">
        <v>3687</v>
      </c>
      <c r="S217">
        <v>986</v>
      </c>
      <c r="T217" s="3">
        <f t="shared" si="30"/>
        <v>2.993876914941211</v>
      </c>
      <c r="U217" t="s">
        <v>4</v>
      </c>
      <c r="V217" t="s">
        <v>3502</v>
      </c>
      <c r="W217" t="s">
        <v>7</v>
      </c>
      <c r="X217" t="s">
        <v>1</v>
      </c>
      <c r="AA217" t="s">
        <v>116</v>
      </c>
      <c r="AE217" t="s">
        <v>3689</v>
      </c>
      <c r="AF217" t="s">
        <v>3691</v>
      </c>
      <c r="AG217" t="s">
        <v>3690</v>
      </c>
      <c r="AH217" t="s">
        <v>3688</v>
      </c>
      <c r="AM217" t="s">
        <v>3506</v>
      </c>
      <c r="AN217" t="s">
        <v>3507</v>
      </c>
      <c r="AP217" t="s">
        <v>334</v>
      </c>
      <c r="BU217" t="s">
        <v>3508</v>
      </c>
      <c r="BV217" t="s">
        <v>336</v>
      </c>
      <c r="BW217" t="str">
        <f t="shared" si="24"/>
        <v>snj2-p7np</v>
      </c>
      <c r="BX217">
        <f t="shared" si="25"/>
        <v>2015</v>
      </c>
      <c r="BY217">
        <f t="shared" si="26"/>
        <v>2015</v>
      </c>
      <c r="BZ217">
        <f t="shared" si="27"/>
        <v>5</v>
      </c>
      <c r="CA217">
        <f t="shared" si="28"/>
        <v>5</v>
      </c>
      <c r="CB217" t="s">
        <v>4723</v>
      </c>
      <c r="CC217" t="str">
        <f t="shared" si="29"/>
        <v>b</v>
      </c>
      <c r="CD217">
        <v>0.58356667835837583</v>
      </c>
      <c r="CE217">
        <f t="shared" si="31"/>
        <v>76</v>
      </c>
    </row>
    <row r="218" spans="1:83" x14ac:dyDescent="0.35">
      <c r="A218" t="s">
        <v>3650</v>
      </c>
      <c r="B218" t="s">
        <v>3651</v>
      </c>
      <c r="C218" t="b">
        <v>1</v>
      </c>
      <c r="D218" t="b">
        <v>0</v>
      </c>
      <c r="F218" t="s">
        <v>323</v>
      </c>
      <c r="G218" t="s">
        <v>15</v>
      </c>
      <c r="H218" t="s">
        <v>3652</v>
      </c>
      <c r="J218">
        <v>232</v>
      </c>
      <c r="K218" t="s">
        <v>3653</v>
      </c>
      <c r="L218" t="s">
        <v>3653</v>
      </c>
      <c r="M218" s="2">
        <v>42366</v>
      </c>
      <c r="N218" s="1">
        <v>0.33333333333333331</v>
      </c>
      <c r="O218" s="2">
        <v>42366</v>
      </c>
      <c r="P218" s="1">
        <v>0.33333333333333331</v>
      </c>
      <c r="Q218" t="s">
        <v>571</v>
      </c>
      <c r="R218" t="s">
        <v>3654</v>
      </c>
      <c r="S218">
        <v>997</v>
      </c>
      <c r="T218" s="3">
        <f t="shared" si="30"/>
        <v>2.9986951583116559</v>
      </c>
      <c r="U218" t="s">
        <v>4</v>
      </c>
      <c r="V218" t="s">
        <v>3502</v>
      </c>
      <c r="W218" t="s">
        <v>7</v>
      </c>
      <c r="X218" t="s">
        <v>1</v>
      </c>
      <c r="AA218" t="s">
        <v>116</v>
      </c>
      <c r="AE218" t="s">
        <v>3656</v>
      </c>
      <c r="AF218" t="s">
        <v>3658</v>
      </c>
      <c r="AG218" t="s">
        <v>3657</v>
      </c>
      <c r="AH218" t="s">
        <v>3655</v>
      </c>
      <c r="AM218" t="s">
        <v>3506</v>
      </c>
      <c r="AN218" t="s">
        <v>3507</v>
      </c>
      <c r="AP218" t="s">
        <v>334</v>
      </c>
      <c r="BU218" t="s">
        <v>3508</v>
      </c>
      <c r="BV218" t="s">
        <v>336</v>
      </c>
      <c r="BW218" t="str">
        <f t="shared" si="24"/>
        <v>mg62-47yg</v>
      </c>
      <c r="BX218">
        <f t="shared" si="25"/>
        <v>2015</v>
      </c>
      <c r="BY218">
        <f t="shared" si="26"/>
        <v>2015</v>
      </c>
      <c r="BZ218">
        <f t="shared" si="27"/>
        <v>5</v>
      </c>
      <c r="CA218">
        <f t="shared" si="28"/>
        <v>5</v>
      </c>
      <c r="CB218" t="s">
        <v>4723</v>
      </c>
      <c r="CC218" t="str">
        <f t="shared" si="29"/>
        <v>b</v>
      </c>
      <c r="CD218">
        <v>0.63740195990180382</v>
      </c>
      <c r="CE218">
        <f t="shared" si="31"/>
        <v>77</v>
      </c>
    </row>
    <row r="219" spans="1:83" x14ac:dyDescent="0.35">
      <c r="A219" t="s">
        <v>2003</v>
      </c>
      <c r="B219" t="s">
        <v>2004</v>
      </c>
      <c r="C219" t="b">
        <v>1</v>
      </c>
      <c r="D219" t="b">
        <v>0</v>
      </c>
      <c r="F219" t="s">
        <v>323</v>
      </c>
      <c r="G219" t="s">
        <v>15</v>
      </c>
      <c r="H219" t="s">
        <v>2005</v>
      </c>
      <c r="I219" t="s">
        <v>2006</v>
      </c>
      <c r="J219" s="3">
        <v>2031</v>
      </c>
      <c r="K219" t="s">
        <v>2007</v>
      </c>
      <c r="L219" t="s">
        <v>2008</v>
      </c>
      <c r="M219" s="2">
        <v>42052</v>
      </c>
      <c r="N219" s="1">
        <v>0.9506944444444444</v>
      </c>
      <c r="O219" s="2">
        <v>42140</v>
      </c>
      <c r="P219" s="1">
        <v>0.1986111111111111</v>
      </c>
      <c r="Q219" t="s">
        <v>328</v>
      </c>
      <c r="R219" t="s">
        <v>2009</v>
      </c>
      <c r="S219">
        <v>447</v>
      </c>
      <c r="T219" s="3">
        <f t="shared" si="30"/>
        <v>2.6503075231319366</v>
      </c>
      <c r="U219" t="s">
        <v>210</v>
      </c>
      <c r="V219" t="s">
        <v>2010</v>
      </c>
      <c r="X219" t="s">
        <v>1</v>
      </c>
      <c r="AE219" t="s">
        <v>2011</v>
      </c>
      <c r="AN219" t="s">
        <v>591</v>
      </c>
      <c r="AP219" t="s">
        <v>334</v>
      </c>
      <c r="BU219" t="s">
        <v>592</v>
      </c>
      <c r="BV219" t="s">
        <v>336</v>
      </c>
      <c r="BW219" t="str">
        <f t="shared" si="24"/>
        <v>mthi-ii8j</v>
      </c>
      <c r="BX219">
        <f t="shared" si="25"/>
        <v>2015</v>
      </c>
      <c r="BY219">
        <f t="shared" si="26"/>
        <v>2015</v>
      </c>
      <c r="BZ219">
        <f t="shared" si="27"/>
        <v>3</v>
      </c>
      <c r="CA219">
        <f t="shared" si="28"/>
        <v>4</v>
      </c>
      <c r="CB219" t="s">
        <v>4723</v>
      </c>
      <c r="CC219" t="str">
        <f t="shared" si="29"/>
        <v>b</v>
      </c>
      <c r="CD219">
        <v>0.64758182636850348</v>
      </c>
      <c r="CE219">
        <f t="shared" si="31"/>
        <v>78</v>
      </c>
    </row>
    <row r="220" spans="1:83" x14ac:dyDescent="0.35">
      <c r="A220" t="s">
        <v>644</v>
      </c>
      <c r="B220" t="s">
        <v>645</v>
      </c>
      <c r="C220" t="b">
        <v>1</v>
      </c>
      <c r="D220" t="b">
        <v>0</v>
      </c>
      <c r="F220" t="s">
        <v>323</v>
      </c>
      <c r="G220" t="s">
        <v>15</v>
      </c>
      <c r="H220" t="s">
        <v>646</v>
      </c>
      <c r="I220" t="s">
        <v>647</v>
      </c>
      <c r="J220">
        <v>684</v>
      </c>
      <c r="K220" t="s">
        <v>648</v>
      </c>
      <c r="L220" t="s">
        <v>649</v>
      </c>
      <c r="M220" s="2">
        <v>41901</v>
      </c>
      <c r="N220" s="1">
        <v>0.87708333333333333</v>
      </c>
      <c r="O220" s="2">
        <v>42032</v>
      </c>
      <c r="P220" s="1">
        <v>4.7916666666666663E-2</v>
      </c>
      <c r="Q220" t="s">
        <v>328</v>
      </c>
      <c r="R220" t="s">
        <v>650</v>
      </c>
      <c r="S220" s="3">
        <v>1228</v>
      </c>
      <c r="T220" s="3">
        <f t="shared" si="30"/>
        <v>3.089198366805149</v>
      </c>
      <c r="U220" t="s">
        <v>38</v>
      </c>
      <c r="V220" t="s">
        <v>626</v>
      </c>
      <c r="X220" t="s">
        <v>1</v>
      </c>
      <c r="AA220" t="s">
        <v>249</v>
      </c>
      <c r="AE220" t="s">
        <v>651</v>
      </c>
      <c r="AN220" t="s">
        <v>628</v>
      </c>
      <c r="AP220" t="s">
        <v>334</v>
      </c>
      <c r="BU220" t="s">
        <v>592</v>
      </c>
      <c r="BV220" t="s">
        <v>336</v>
      </c>
      <c r="BW220" t="str">
        <f t="shared" si="24"/>
        <v>fkrj-zq56</v>
      </c>
      <c r="BX220">
        <f t="shared" si="25"/>
        <v>2014</v>
      </c>
      <c r="BY220">
        <f t="shared" si="26"/>
        <v>2015</v>
      </c>
      <c r="BZ220">
        <f t="shared" si="27"/>
        <v>4</v>
      </c>
      <c r="CA220">
        <f t="shared" si="28"/>
        <v>5</v>
      </c>
      <c r="CB220" t="s">
        <v>4723</v>
      </c>
      <c r="CC220" t="str">
        <f t="shared" si="29"/>
        <v>b</v>
      </c>
      <c r="CD220">
        <v>0.6652228049826362</v>
      </c>
      <c r="CE220">
        <f t="shared" si="31"/>
        <v>79</v>
      </c>
    </row>
    <row r="221" spans="1:83" x14ac:dyDescent="0.35">
      <c r="A221" t="s">
        <v>3612</v>
      </c>
      <c r="B221" t="s">
        <v>3613</v>
      </c>
      <c r="C221" t="b">
        <v>1</v>
      </c>
      <c r="D221" t="b">
        <v>0</v>
      </c>
      <c r="F221" t="s">
        <v>323</v>
      </c>
      <c r="G221" t="s">
        <v>15</v>
      </c>
      <c r="H221" t="s">
        <v>3614</v>
      </c>
      <c r="J221">
        <v>171</v>
      </c>
      <c r="K221" t="s">
        <v>3615</v>
      </c>
      <c r="L221" t="s">
        <v>3615</v>
      </c>
      <c r="M221" s="2">
        <v>42361</v>
      </c>
      <c r="N221" s="1">
        <v>0.21041666666666667</v>
      </c>
      <c r="O221" s="2">
        <v>42361</v>
      </c>
      <c r="P221" s="1">
        <v>0.21041666666666667</v>
      </c>
      <c r="Q221" t="s">
        <v>995</v>
      </c>
      <c r="R221" t="s">
        <v>3616</v>
      </c>
      <c r="S221" s="3">
        <v>1270</v>
      </c>
      <c r="T221" s="3">
        <f t="shared" si="30"/>
        <v>3.1038037209559568</v>
      </c>
      <c r="U221" t="s">
        <v>4</v>
      </c>
      <c r="V221" t="s">
        <v>3502</v>
      </c>
      <c r="W221" t="s">
        <v>7</v>
      </c>
      <c r="X221" t="s">
        <v>1</v>
      </c>
      <c r="AA221" t="s">
        <v>116</v>
      </c>
      <c r="AE221" t="s">
        <v>3618</v>
      </c>
      <c r="AF221" t="s">
        <v>3620</v>
      </c>
      <c r="AG221" t="s">
        <v>3619</v>
      </c>
      <c r="AH221" t="s">
        <v>3617</v>
      </c>
      <c r="AM221" t="s">
        <v>3506</v>
      </c>
      <c r="AN221" t="s">
        <v>3507</v>
      </c>
      <c r="AP221" t="s">
        <v>334</v>
      </c>
      <c r="BU221" t="s">
        <v>3508</v>
      </c>
      <c r="BV221" t="s">
        <v>336</v>
      </c>
      <c r="BW221" t="str">
        <f t="shared" si="24"/>
        <v>dpeg-hp5b</v>
      </c>
      <c r="BX221">
        <f t="shared" si="25"/>
        <v>2015</v>
      </c>
      <c r="BY221">
        <f t="shared" si="26"/>
        <v>2015</v>
      </c>
      <c r="BZ221">
        <f t="shared" si="27"/>
        <v>5</v>
      </c>
      <c r="CA221">
        <f t="shared" si="28"/>
        <v>5</v>
      </c>
      <c r="CB221" t="s">
        <v>4723</v>
      </c>
      <c r="CC221" t="str">
        <f t="shared" si="29"/>
        <v>b</v>
      </c>
      <c r="CD221">
        <v>0.6784323067238236</v>
      </c>
      <c r="CE221">
        <f t="shared" si="31"/>
        <v>80</v>
      </c>
    </row>
    <row r="222" spans="1:83" x14ac:dyDescent="0.35">
      <c r="A222" t="s">
        <v>684</v>
      </c>
      <c r="B222" t="s">
        <v>685</v>
      </c>
      <c r="C222" t="b">
        <v>1</v>
      </c>
      <c r="D222" t="b">
        <v>0</v>
      </c>
      <c r="F222" t="s">
        <v>323</v>
      </c>
      <c r="G222" t="s">
        <v>15</v>
      </c>
      <c r="H222" t="s">
        <v>686</v>
      </c>
      <c r="J222">
        <v>159</v>
      </c>
      <c r="K222" t="s">
        <v>687</v>
      </c>
      <c r="L222" t="s">
        <v>688</v>
      </c>
      <c r="M222" s="2">
        <v>42241</v>
      </c>
      <c r="N222" s="1">
        <v>0.86249999999999993</v>
      </c>
      <c r="O222" s="2">
        <v>43167</v>
      </c>
      <c r="P222" s="1">
        <v>4.2361111111111106E-2</v>
      </c>
      <c r="Q222" t="s">
        <v>328</v>
      </c>
      <c r="R222" t="s">
        <v>689</v>
      </c>
      <c r="S222" s="3">
        <v>1001</v>
      </c>
      <c r="T222" s="3">
        <f t="shared" si="30"/>
        <v>3.0004340774793188</v>
      </c>
      <c r="U222" t="s">
        <v>195</v>
      </c>
      <c r="V222" t="s">
        <v>690</v>
      </c>
      <c r="X222" t="s">
        <v>1</v>
      </c>
      <c r="AE222" t="s">
        <v>691</v>
      </c>
      <c r="AN222" t="s">
        <v>609</v>
      </c>
      <c r="AP222" t="s">
        <v>334</v>
      </c>
      <c r="BU222" t="s">
        <v>335</v>
      </c>
      <c r="BV222" t="s">
        <v>336</v>
      </c>
      <c r="BW222" t="str">
        <f t="shared" si="24"/>
        <v>387j-hdvk</v>
      </c>
      <c r="BX222">
        <f t="shared" si="25"/>
        <v>2015</v>
      </c>
      <c r="BY222">
        <f t="shared" si="26"/>
        <v>2018</v>
      </c>
      <c r="BZ222">
        <f t="shared" si="27"/>
        <v>3</v>
      </c>
      <c r="CA222">
        <f t="shared" si="28"/>
        <v>3</v>
      </c>
      <c r="CB222" t="s">
        <v>4723</v>
      </c>
      <c r="CC222" t="str">
        <f t="shared" si="29"/>
        <v>b</v>
      </c>
      <c r="CD222">
        <v>0.7017936248642821</v>
      </c>
      <c r="CE222">
        <f t="shared" si="31"/>
        <v>81</v>
      </c>
    </row>
    <row r="223" spans="1:83" x14ac:dyDescent="0.35">
      <c r="A223" t="s">
        <v>5003</v>
      </c>
      <c r="B223" t="s">
        <v>5004</v>
      </c>
      <c r="C223" t="b">
        <v>1</v>
      </c>
      <c r="D223" t="b">
        <v>0</v>
      </c>
      <c r="F223" t="s">
        <v>323</v>
      </c>
      <c r="G223" t="s">
        <v>15</v>
      </c>
      <c r="H223" t="s">
        <v>5005</v>
      </c>
      <c r="I223" t="s">
        <v>5006</v>
      </c>
      <c r="J223">
        <v>205</v>
      </c>
      <c r="K223" t="s">
        <v>5007</v>
      </c>
      <c r="L223" t="s">
        <v>5007</v>
      </c>
      <c r="M223" s="2">
        <v>42328</v>
      </c>
      <c r="N223" s="1">
        <v>0.91319444444444453</v>
      </c>
      <c r="O223" s="2">
        <v>42328</v>
      </c>
      <c r="P223" s="1">
        <v>0.91319444444444453</v>
      </c>
      <c r="Q223" t="s">
        <v>328</v>
      </c>
      <c r="R223" t="s">
        <v>5008</v>
      </c>
      <c r="S223">
        <v>761</v>
      </c>
      <c r="T223" s="3">
        <f t="shared" si="30"/>
        <v>2.8813846567705728</v>
      </c>
      <c r="U223" t="s">
        <v>129</v>
      </c>
      <c r="X223" t="s">
        <v>1</v>
      </c>
      <c r="AE223" t="s">
        <v>5009</v>
      </c>
      <c r="AN223" t="s">
        <v>4089</v>
      </c>
      <c r="AP223" t="s">
        <v>334</v>
      </c>
      <c r="BV223" t="s">
        <v>336</v>
      </c>
      <c r="BW223" t="str">
        <f t="shared" si="24"/>
        <v>hsuv-x2dz</v>
      </c>
      <c r="BX223">
        <f t="shared" si="25"/>
        <v>2015</v>
      </c>
      <c r="BY223">
        <f t="shared" si="26"/>
        <v>2015</v>
      </c>
      <c r="BZ223">
        <f t="shared" si="27"/>
        <v>3</v>
      </c>
      <c r="CA223">
        <f t="shared" si="28"/>
        <v>3</v>
      </c>
      <c r="CB223" t="s">
        <v>4723</v>
      </c>
      <c r="CC223" t="str">
        <f t="shared" si="29"/>
        <v>b</v>
      </c>
      <c r="CD223">
        <v>0.71846141591210011</v>
      </c>
      <c r="CE223">
        <f t="shared" si="31"/>
        <v>82</v>
      </c>
    </row>
    <row r="224" spans="1:83" x14ac:dyDescent="0.35">
      <c r="A224" t="s">
        <v>3720</v>
      </c>
      <c r="B224" t="s">
        <v>3721</v>
      </c>
      <c r="C224" t="b">
        <v>1</v>
      </c>
      <c r="D224" t="b">
        <v>0</v>
      </c>
      <c r="F224" t="s">
        <v>323</v>
      </c>
      <c r="G224" t="s">
        <v>15</v>
      </c>
      <c r="H224" t="s">
        <v>3722</v>
      </c>
      <c r="J224">
        <v>89</v>
      </c>
      <c r="K224" t="s">
        <v>3723</v>
      </c>
      <c r="L224" t="s">
        <v>3723</v>
      </c>
      <c r="M224" s="2">
        <v>42365</v>
      </c>
      <c r="N224" s="1">
        <v>0.24930555555555556</v>
      </c>
      <c r="O224" s="2">
        <v>42365</v>
      </c>
      <c r="P224" s="1">
        <v>0.24930555555555556</v>
      </c>
      <c r="Q224" t="s">
        <v>571</v>
      </c>
      <c r="R224" t="s">
        <v>3724</v>
      </c>
      <c r="S224">
        <v>968</v>
      </c>
      <c r="T224" s="3">
        <f t="shared" si="30"/>
        <v>2.9858753573083936</v>
      </c>
      <c r="U224" t="s">
        <v>4</v>
      </c>
      <c r="V224" t="s">
        <v>3502</v>
      </c>
      <c r="W224" t="s">
        <v>7</v>
      </c>
      <c r="X224" t="s">
        <v>1</v>
      </c>
      <c r="AA224" t="s">
        <v>116</v>
      </c>
      <c r="AE224" t="s">
        <v>3727</v>
      </c>
      <c r="AF224" t="s">
        <v>3729</v>
      </c>
      <c r="AG224" t="s">
        <v>3728</v>
      </c>
      <c r="AH224" t="s">
        <v>3725</v>
      </c>
      <c r="AI224" t="s">
        <v>3726</v>
      </c>
      <c r="AM224" t="s">
        <v>3506</v>
      </c>
      <c r="AN224" t="s">
        <v>3507</v>
      </c>
      <c r="AP224" t="s">
        <v>334</v>
      </c>
      <c r="BU224" t="s">
        <v>3508</v>
      </c>
      <c r="BV224" t="s">
        <v>336</v>
      </c>
      <c r="BW224" t="str">
        <f t="shared" si="24"/>
        <v>w6iz-gh8j</v>
      </c>
      <c r="BX224">
        <f t="shared" si="25"/>
        <v>2015</v>
      </c>
      <c r="BY224">
        <f t="shared" si="26"/>
        <v>2015</v>
      </c>
      <c r="BZ224">
        <f t="shared" si="27"/>
        <v>5</v>
      </c>
      <c r="CA224">
        <f t="shared" si="28"/>
        <v>5</v>
      </c>
      <c r="CB224" t="s">
        <v>4723</v>
      </c>
      <c r="CC224" t="str">
        <f t="shared" si="29"/>
        <v>b</v>
      </c>
      <c r="CD224">
        <v>0.73087545400563403</v>
      </c>
      <c r="CE224">
        <f t="shared" si="31"/>
        <v>83</v>
      </c>
    </row>
    <row r="225" spans="1:83" x14ac:dyDescent="0.35">
      <c r="A225" t="s">
        <v>2925</v>
      </c>
      <c r="B225" t="s">
        <v>2926</v>
      </c>
      <c r="C225" t="b">
        <v>1</v>
      </c>
      <c r="D225" t="b">
        <v>0</v>
      </c>
      <c r="F225" t="s">
        <v>323</v>
      </c>
      <c r="G225" t="s">
        <v>15</v>
      </c>
      <c r="H225" t="s">
        <v>2927</v>
      </c>
      <c r="I225" t="s">
        <v>2928</v>
      </c>
      <c r="J225">
        <v>756</v>
      </c>
      <c r="K225" t="s">
        <v>2929</v>
      </c>
      <c r="L225" t="s">
        <v>2930</v>
      </c>
      <c r="M225" s="2">
        <v>41966</v>
      </c>
      <c r="N225" s="1">
        <v>7.6388888888888886E-3</v>
      </c>
      <c r="O225" s="2">
        <v>41968</v>
      </c>
      <c r="P225" s="1">
        <v>0.7631944444444444</v>
      </c>
      <c r="Q225" t="s">
        <v>328</v>
      </c>
      <c r="R225" t="s">
        <v>2931</v>
      </c>
      <c r="S225" s="3">
        <v>1321</v>
      </c>
      <c r="T225" s="3">
        <f t="shared" si="30"/>
        <v>3.1209028176145273</v>
      </c>
      <c r="U225" t="s">
        <v>179</v>
      </c>
      <c r="V225" t="s">
        <v>2902</v>
      </c>
      <c r="W225" t="s">
        <v>7</v>
      </c>
      <c r="X225" t="s">
        <v>1</v>
      </c>
      <c r="AA225" t="s">
        <v>90</v>
      </c>
      <c r="AE225" t="s">
        <v>2932</v>
      </c>
      <c r="AN225" t="s">
        <v>2148</v>
      </c>
      <c r="AP225" t="s">
        <v>334</v>
      </c>
      <c r="BU225" t="s">
        <v>2903</v>
      </c>
      <c r="BV225" t="s">
        <v>336</v>
      </c>
      <c r="BW225" t="str">
        <f t="shared" si="24"/>
        <v>u7ez-d8rb</v>
      </c>
      <c r="BX225">
        <f t="shared" si="25"/>
        <v>2014</v>
      </c>
      <c r="BY225">
        <f t="shared" si="26"/>
        <v>2014</v>
      </c>
      <c r="BZ225">
        <f t="shared" si="27"/>
        <v>5</v>
      </c>
      <c r="CA225">
        <f t="shared" si="28"/>
        <v>6</v>
      </c>
      <c r="CB225" t="s">
        <v>4723</v>
      </c>
      <c r="CC225" t="str">
        <f t="shared" si="29"/>
        <v>b</v>
      </c>
      <c r="CD225">
        <v>0.73500152544605324</v>
      </c>
      <c r="CE225">
        <f t="shared" si="31"/>
        <v>84</v>
      </c>
    </row>
    <row r="226" spans="1:83" x14ac:dyDescent="0.35">
      <c r="A226" t="s">
        <v>3358</v>
      </c>
      <c r="B226" t="s">
        <v>3359</v>
      </c>
      <c r="C226" t="b">
        <v>1</v>
      </c>
      <c r="D226" t="b">
        <v>0</v>
      </c>
      <c r="F226" t="s">
        <v>323</v>
      </c>
      <c r="G226" t="s">
        <v>15</v>
      </c>
      <c r="H226" t="s">
        <v>3360</v>
      </c>
      <c r="I226" t="s">
        <v>3361</v>
      </c>
      <c r="J226">
        <v>513</v>
      </c>
      <c r="K226" t="s">
        <v>3362</v>
      </c>
      <c r="L226" t="s">
        <v>3363</v>
      </c>
      <c r="M226" s="2">
        <v>41834</v>
      </c>
      <c r="N226" s="1">
        <v>0.76041666666666663</v>
      </c>
      <c r="O226" s="2">
        <v>43276</v>
      </c>
      <c r="P226" s="1">
        <v>0.75902777777777775</v>
      </c>
      <c r="Q226" t="s">
        <v>995</v>
      </c>
      <c r="R226" t="s">
        <v>3364</v>
      </c>
      <c r="S226" s="3">
        <v>1453</v>
      </c>
      <c r="T226" s="3">
        <f t="shared" si="30"/>
        <v>3.1622656142980214</v>
      </c>
      <c r="U226" t="s">
        <v>193</v>
      </c>
      <c r="V226" t="s">
        <v>3233</v>
      </c>
      <c r="W226" t="s">
        <v>7</v>
      </c>
      <c r="X226" t="s">
        <v>1</v>
      </c>
      <c r="AA226" t="s">
        <v>239</v>
      </c>
      <c r="AE226" t="s">
        <v>3365</v>
      </c>
      <c r="AF226" t="s">
        <v>3257</v>
      </c>
      <c r="AM226" t="s">
        <v>3238</v>
      </c>
      <c r="AN226" t="s">
        <v>3239</v>
      </c>
      <c r="AP226" t="s">
        <v>334</v>
      </c>
      <c r="BU226" t="s">
        <v>368</v>
      </c>
      <c r="BV226" t="s">
        <v>336</v>
      </c>
      <c r="BW226" t="str">
        <f t="shared" si="24"/>
        <v>x2dd-99tj</v>
      </c>
      <c r="BX226">
        <f t="shared" si="25"/>
        <v>2014</v>
      </c>
      <c r="BY226">
        <f t="shared" si="26"/>
        <v>2018</v>
      </c>
      <c r="BZ226">
        <f t="shared" si="27"/>
        <v>5</v>
      </c>
      <c r="CA226">
        <f t="shared" si="28"/>
        <v>6</v>
      </c>
      <c r="CB226" t="s">
        <v>4723</v>
      </c>
      <c r="CC226" t="str">
        <f t="shared" si="29"/>
        <v>b</v>
      </c>
      <c r="CD226">
        <v>0.75232187445027587</v>
      </c>
      <c r="CE226">
        <f t="shared" si="31"/>
        <v>85</v>
      </c>
    </row>
    <row r="227" spans="1:83" x14ac:dyDescent="0.35">
      <c r="A227" t="s">
        <v>4801</v>
      </c>
      <c r="B227" t="s">
        <v>4155</v>
      </c>
      <c r="C227" t="b">
        <v>1</v>
      </c>
      <c r="D227" t="b">
        <v>0</v>
      </c>
      <c r="F227" t="s">
        <v>323</v>
      </c>
      <c r="G227" t="s">
        <v>15</v>
      </c>
      <c r="H227" t="s">
        <v>4802</v>
      </c>
      <c r="I227" t="s">
        <v>4156</v>
      </c>
      <c r="J227">
        <v>203</v>
      </c>
      <c r="K227" t="s">
        <v>4803</v>
      </c>
      <c r="L227" t="s">
        <v>4157</v>
      </c>
      <c r="M227" s="2">
        <v>42328</v>
      </c>
      <c r="N227" s="1">
        <v>0.91736111111111107</v>
      </c>
      <c r="O227" s="2">
        <v>42328</v>
      </c>
      <c r="P227" s="1">
        <v>0.91805555555555562</v>
      </c>
      <c r="Q227" t="s">
        <v>328</v>
      </c>
      <c r="R227" t="s">
        <v>4088</v>
      </c>
      <c r="S227">
        <v>743</v>
      </c>
      <c r="T227" s="3">
        <f t="shared" si="30"/>
        <v>2.8709888137605755</v>
      </c>
      <c r="U227" t="s">
        <v>129</v>
      </c>
      <c r="X227" t="s">
        <v>1</v>
      </c>
      <c r="AE227" t="s">
        <v>4804</v>
      </c>
      <c r="AN227" t="s">
        <v>4089</v>
      </c>
      <c r="AP227" t="s">
        <v>334</v>
      </c>
      <c r="BV227" t="s">
        <v>336</v>
      </c>
      <c r="BW227" t="str">
        <f t="shared" si="24"/>
        <v>ed66-842c</v>
      </c>
      <c r="BX227">
        <f t="shared" si="25"/>
        <v>2015</v>
      </c>
      <c r="BY227">
        <f t="shared" si="26"/>
        <v>2015</v>
      </c>
      <c r="BZ227">
        <f t="shared" si="27"/>
        <v>3</v>
      </c>
      <c r="CA227">
        <f t="shared" si="28"/>
        <v>3</v>
      </c>
      <c r="CB227" t="s">
        <v>4723</v>
      </c>
      <c r="CC227" t="str">
        <f t="shared" si="29"/>
        <v>b</v>
      </c>
      <c r="CD227">
        <v>0.75495810558054899</v>
      </c>
      <c r="CE227">
        <f t="shared" si="31"/>
        <v>86</v>
      </c>
    </row>
    <row r="228" spans="1:83" x14ac:dyDescent="0.35">
      <c r="A228" t="s">
        <v>5381</v>
      </c>
      <c r="B228" t="s">
        <v>5382</v>
      </c>
      <c r="C228" t="b">
        <v>1</v>
      </c>
      <c r="D228" t="b">
        <v>0</v>
      </c>
      <c r="F228" t="s">
        <v>323</v>
      </c>
      <c r="G228" t="s">
        <v>15</v>
      </c>
      <c r="H228" t="s">
        <v>5383</v>
      </c>
      <c r="I228" t="s">
        <v>5384</v>
      </c>
      <c r="J228" s="3">
        <v>2357</v>
      </c>
      <c r="K228" t="s">
        <v>5385</v>
      </c>
      <c r="L228" t="s">
        <v>4968</v>
      </c>
      <c r="M228" s="2">
        <v>42314</v>
      </c>
      <c r="N228" s="1">
        <v>4.1666666666666666E-3</v>
      </c>
      <c r="O228" s="2">
        <v>43633</v>
      </c>
      <c r="P228" s="1">
        <v>0.58402777777777781</v>
      </c>
      <c r="Q228" t="s">
        <v>1130</v>
      </c>
      <c r="R228" t="s">
        <v>5386</v>
      </c>
      <c r="S228">
        <v>627</v>
      </c>
      <c r="T228" s="3">
        <f t="shared" si="30"/>
        <v>2.7972675408307164</v>
      </c>
      <c r="U228" t="s">
        <v>162</v>
      </c>
      <c r="X228" t="s">
        <v>1</v>
      </c>
      <c r="AA228" t="s">
        <v>94</v>
      </c>
      <c r="AE228" t="s">
        <v>5387</v>
      </c>
      <c r="AN228" t="s">
        <v>2130</v>
      </c>
      <c r="AP228" t="s">
        <v>334</v>
      </c>
      <c r="BV228" t="s">
        <v>336</v>
      </c>
      <c r="BW228" t="str">
        <f t="shared" si="24"/>
        <v>pcn2-jime</v>
      </c>
      <c r="BX228">
        <f t="shared" si="25"/>
        <v>2015</v>
      </c>
      <c r="BY228">
        <f t="shared" si="26"/>
        <v>2019</v>
      </c>
      <c r="BZ228">
        <f t="shared" si="27"/>
        <v>4</v>
      </c>
      <c r="CA228">
        <f t="shared" si="28"/>
        <v>4</v>
      </c>
      <c r="CB228" t="s">
        <v>4723</v>
      </c>
      <c r="CC228" t="str">
        <f t="shared" si="29"/>
        <v>b</v>
      </c>
      <c r="CD228">
        <v>0.75607708485662484</v>
      </c>
      <c r="CE228">
        <f t="shared" si="31"/>
        <v>87</v>
      </c>
    </row>
    <row r="229" spans="1:83" x14ac:dyDescent="0.35">
      <c r="A229" t="s">
        <v>1885</v>
      </c>
      <c r="B229" t="s">
        <v>1793</v>
      </c>
      <c r="C229" t="b">
        <v>1</v>
      </c>
      <c r="D229" t="b">
        <v>0</v>
      </c>
      <c r="F229" t="s">
        <v>323</v>
      </c>
      <c r="G229" t="s">
        <v>15</v>
      </c>
      <c r="H229" t="s">
        <v>1886</v>
      </c>
      <c r="J229">
        <v>316</v>
      </c>
      <c r="K229" t="s">
        <v>1887</v>
      </c>
      <c r="L229" t="s">
        <v>1794</v>
      </c>
      <c r="M229" s="2">
        <v>42005</v>
      </c>
      <c r="N229" s="1">
        <v>1.1805555555555555E-2</v>
      </c>
      <c r="O229" s="2">
        <v>43479</v>
      </c>
      <c r="P229" s="1">
        <v>0.67847222222222225</v>
      </c>
      <c r="S229">
        <v>746</v>
      </c>
      <c r="T229" s="3">
        <f t="shared" si="30"/>
        <v>2.8727388274726686</v>
      </c>
      <c r="U229" t="s">
        <v>123</v>
      </c>
      <c r="V229" t="s">
        <v>1758</v>
      </c>
      <c r="X229" t="s">
        <v>1</v>
      </c>
      <c r="AE229" t="s">
        <v>1888</v>
      </c>
      <c r="AN229" t="s">
        <v>1760</v>
      </c>
      <c r="AP229" t="s">
        <v>334</v>
      </c>
      <c r="BU229" t="s">
        <v>1761</v>
      </c>
      <c r="BV229" t="s">
        <v>336</v>
      </c>
      <c r="BW229" t="str">
        <f t="shared" si="24"/>
        <v>y8vk-3hy9</v>
      </c>
      <c r="BX229">
        <f t="shared" si="25"/>
        <v>2015</v>
      </c>
      <c r="BY229">
        <f t="shared" si="26"/>
        <v>2019</v>
      </c>
      <c r="BZ229">
        <f t="shared" si="27"/>
        <v>3</v>
      </c>
      <c r="CA229">
        <f t="shared" si="28"/>
        <v>1</v>
      </c>
      <c r="CB229" t="s">
        <v>4723</v>
      </c>
      <c r="CC229" t="str">
        <f t="shared" si="29"/>
        <v>b</v>
      </c>
      <c r="CD229">
        <v>0.77879919015735499</v>
      </c>
      <c r="CE229">
        <f t="shared" si="31"/>
        <v>88</v>
      </c>
    </row>
    <row r="230" spans="1:83" x14ac:dyDescent="0.35">
      <c r="A230" t="s">
        <v>3739</v>
      </c>
      <c r="B230" t="s">
        <v>3740</v>
      </c>
      <c r="C230" t="b">
        <v>1</v>
      </c>
      <c r="D230" t="b">
        <v>0</v>
      </c>
      <c r="F230" t="s">
        <v>323</v>
      </c>
      <c r="G230" t="s">
        <v>15</v>
      </c>
      <c r="H230" t="s">
        <v>3741</v>
      </c>
      <c r="J230">
        <v>129</v>
      </c>
      <c r="K230" t="s">
        <v>3742</v>
      </c>
      <c r="L230" t="s">
        <v>3742</v>
      </c>
      <c r="M230" s="2">
        <v>42352</v>
      </c>
      <c r="N230" s="1">
        <v>0.62430555555555556</v>
      </c>
      <c r="O230" s="2">
        <v>42352</v>
      </c>
      <c r="P230" s="1">
        <v>0.62430555555555556</v>
      </c>
      <c r="Q230" t="s">
        <v>571</v>
      </c>
      <c r="R230" t="s">
        <v>3743</v>
      </c>
      <c r="S230" s="3">
        <v>1177</v>
      </c>
      <c r="T230" s="3">
        <f t="shared" si="30"/>
        <v>3.0707764628434346</v>
      </c>
      <c r="U230" t="s">
        <v>4</v>
      </c>
      <c r="V230" t="s">
        <v>3502</v>
      </c>
      <c r="W230" t="s">
        <v>7</v>
      </c>
      <c r="X230" t="s">
        <v>1</v>
      </c>
      <c r="AA230" t="s">
        <v>116</v>
      </c>
      <c r="AE230" t="s">
        <v>3744</v>
      </c>
      <c r="AF230" t="s">
        <v>3556</v>
      </c>
      <c r="AM230" t="s">
        <v>3506</v>
      </c>
      <c r="AN230" t="s">
        <v>3507</v>
      </c>
      <c r="AP230" t="s">
        <v>334</v>
      </c>
      <c r="BU230" t="s">
        <v>3508</v>
      </c>
      <c r="BV230" t="s">
        <v>336</v>
      </c>
      <c r="BW230" t="str">
        <f t="shared" si="24"/>
        <v>xmxa-2sr6</v>
      </c>
      <c r="BX230">
        <f t="shared" si="25"/>
        <v>2015</v>
      </c>
      <c r="BY230">
        <f t="shared" si="26"/>
        <v>2015</v>
      </c>
      <c r="BZ230">
        <f t="shared" si="27"/>
        <v>5</v>
      </c>
      <c r="CA230">
        <f t="shared" si="28"/>
        <v>5</v>
      </c>
      <c r="CB230" t="s">
        <v>4723</v>
      </c>
      <c r="CC230" t="str">
        <f t="shared" si="29"/>
        <v>b</v>
      </c>
      <c r="CD230">
        <v>0.79065166529812592</v>
      </c>
      <c r="CE230">
        <f t="shared" si="31"/>
        <v>89</v>
      </c>
    </row>
    <row r="231" spans="1:83" x14ac:dyDescent="0.35">
      <c r="A231" t="s">
        <v>5263</v>
      </c>
      <c r="B231" t="s">
        <v>5264</v>
      </c>
      <c r="C231" t="b">
        <v>1</v>
      </c>
      <c r="D231" t="b">
        <v>0</v>
      </c>
      <c r="F231" t="s">
        <v>323</v>
      </c>
      <c r="G231" t="s">
        <v>15</v>
      </c>
      <c r="H231" t="s">
        <v>5265</v>
      </c>
      <c r="J231">
        <v>135</v>
      </c>
      <c r="K231" t="s">
        <v>5266</v>
      </c>
      <c r="L231" t="s">
        <v>5266</v>
      </c>
      <c r="M231" s="2">
        <v>42056</v>
      </c>
      <c r="N231" s="1">
        <v>0.8534722222222223</v>
      </c>
      <c r="O231" s="2">
        <v>42056</v>
      </c>
      <c r="P231" s="1">
        <v>0.8534722222222223</v>
      </c>
      <c r="S231">
        <v>986</v>
      </c>
      <c r="T231" s="3">
        <f t="shared" si="30"/>
        <v>2.993876914941211</v>
      </c>
      <c r="U231" t="s">
        <v>130</v>
      </c>
      <c r="X231" t="s">
        <v>1</v>
      </c>
      <c r="AE231" t="s">
        <v>5267</v>
      </c>
      <c r="AN231" t="s">
        <v>1665</v>
      </c>
      <c r="AP231" t="s">
        <v>334</v>
      </c>
      <c r="BV231" t="s">
        <v>336</v>
      </c>
      <c r="BW231" t="str">
        <f t="shared" si="24"/>
        <v>mhct-mytn</v>
      </c>
      <c r="BX231">
        <f t="shared" si="25"/>
        <v>2015</v>
      </c>
      <c r="BY231">
        <f t="shared" si="26"/>
        <v>2015</v>
      </c>
      <c r="BZ231">
        <f t="shared" si="27"/>
        <v>3</v>
      </c>
      <c r="CA231">
        <f t="shared" si="28"/>
        <v>0</v>
      </c>
      <c r="CB231" t="s">
        <v>4723</v>
      </c>
      <c r="CC231" t="str">
        <f t="shared" si="29"/>
        <v>b</v>
      </c>
      <c r="CD231">
        <v>0.81656025521762887</v>
      </c>
      <c r="CE231">
        <f t="shared" si="31"/>
        <v>90</v>
      </c>
    </row>
    <row r="232" spans="1:83" x14ac:dyDescent="0.35">
      <c r="A232" t="s">
        <v>3698</v>
      </c>
      <c r="B232" t="s">
        <v>3699</v>
      </c>
      <c r="C232" t="b">
        <v>1</v>
      </c>
      <c r="D232" t="b">
        <v>0</v>
      </c>
      <c r="F232" t="s">
        <v>323</v>
      </c>
      <c r="G232" t="s">
        <v>15</v>
      </c>
      <c r="H232" t="s">
        <v>3700</v>
      </c>
      <c r="J232">
        <v>190</v>
      </c>
      <c r="K232" t="s">
        <v>3701</v>
      </c>
      <c r="L232" t="s">
        <v>3702</v>
      </c>
      <c r="M232" s="2">
        <v>42367</v>
      </c>
      <c r="N232" s="1">
        <v>0.30833333333333335</v>
      </c>
      <c r="O232" s="2">
        <v>42367</v>
      </c>
      <c r="P232" s="1">
        <v>0.31041666666666667</v>
      </c>
      <c r="Q232" t="s">
        <v>571</v>
      </c>
      <c r="R232" t="s">
        <v>3703</v>
      </c>
      <c r="S232">
        <v>947</v>
      </c>
      <c r="T232" s="3">
        <f t="shared" si="30"/>
        <v>2.9763499790032735</v>
      </c>
      <c r="U232" t="s">
        <v>4</v>
      </c>
      <c r="V232" t="s">
        <v>3502</v>
      </c>
      <c r="W232" t="s">
        <v>7</v>
      </c>
      <c r="X232" t="s">
        <v>1</v>
      </c>
      <c r="AA232" t="s">
        <v>116</v>
      </c>
      <c r="AE232" t="s">
        <v>3707</v>
      </c>
      <c r="AF232" t="s">
        <v>3710</v>
      </c>
      <c r="AG232" t="s">
        <v>3709</v>
      </c>
      <c r="AH232" t="s">
        <v>3704</v>
      </c>
      <c r="AI232" t="s">
        <v>3705</v>
      </c>
      <c r="AJ232" t="s">
        <v>3708</v>
      </c>
      <c r="AK232" t="s">
        <v>3706</v>
      </c>
      <c r="AM232" t="s">
        <v>3506</v>
      </c>
      <c r="AN232" t="s">
        <v>3507</v>
      </c>
      <c r="AP232" t="s">
        <v>334</v>
      </c>
      <c r="BU232" t="s">
        <v>3508</v>
      </c>
      <c r="BV232" t="s">
        <v>336</v>
      </c>
      <c r="BW232" t="str">
        <f t="shared" si="24"/>
        <v>uw42-vx79</v>
      </c>
      <c r="BX232">
        <f t="shared" si="25"/>
        <v>2015</v>
      </c>
      <c r="BY232">
        <f t="shared" si="26"/>
        <v>2015</v>
      </c>
      <c r="BZ232">
        <f t="shared" si="27"/>
        <v>5</v>
      </c>
      <c r="CA232">
        <f t="shared" si="28"/>
        <v>5</v>
      </c>
      <c r="CB232" t="s">
        <v>4723</v>
      </c>
      <c r="CC232" t="str">
        <f t="shared" si="29"/>
        <v>b</v>
      </c>
      <c r="CD232">
        <v>0.81859347225531265</v>
      </c>
      <c r="CE232">
        <f t="shared" si="31"/>
        <v>91</v>
      </c>
    </row>
    <row r="233" spans="1:83" x14ac:dyDescent="0.35">
      <c r="A233" t="s">
        <v>1930</v>
      </c>
      <c r="B233" t="s">
        <v>1931</v>
      </c>
      <c r="C233" t="b">
        <v>1</v>
      </c>
      <c r="D233" t="b">
        <v>0</v>
      </c>
      <c r="F233" t="s">
        <v>323</v>
      </c>
      <c r="G233" t="s">
        <v>15</v>
      </c>
      <c r="H233" t="s">
        <v>1932</v>
      </c>
      <c r="J233">
        <v>108</v>
      </c>
      <c r="K233" t="s">
        <v>1933</v>
      </c>
      <c r="L233" t="s">
        <v>1934</v>
      </c>
      <c r="M233" s="2">
        <v>42006</v>
      </c>
      <c r="N233" s="1">
        <v>0.9375</v>
      </c>
      <c r="O233" s="2">
        <v>42048</v>
      </c>
      <c r="P233" s="1">
        <v>0.87569444444444444</v>
      </c>
      <c r="R233" t="s">
        <v>1757</v>
      </c>
      <c r="S233" s="3">
        <v>1097</v>
      </c>
      <c r="T233" s="3">
        <f t="shared" si="30"/>
        <v>3.0402066275747113</v>
      </c>
      <c r="U233" t="s">
        <v>123</v>
      </c>
      <c r="V233" t="s">
        <v>1927</v>
      </c>
      <c r="X233" t="s">
        <v>1</v>
      </c>
      <c r="AE233" t="s">
        <v>1935</v>
      </c>
      <c r="AN233" t="s">
        <v>1760</v>
      </c>
      <c r="AP233" t="s">
        <v>334</v>
      </c>
      <c r="BU233" t="s">
        <v>1761</v>
      </c>
      <c r="BV233" t="s">
        <v>336</v>
      </c>
      <c r="BW233" t="str">
        <f t="shared" si="24"/>
        <v>3kew-745i</v>
      </c>
      <c r="BX233">
        <f t="shared" si="25"/>
        <v>2015</v>
      </c>
      <c r="BY233">
        <f t="shared" si="26"/>
        <v>2015</v>
      </c>
      <c r="BZ233">
        <f t="shared" si="27"/>
        <v>3</v>
      </c>
      <c r="CA233">
        <f t="shared" si="28"/>
        <v>2</v>
      </c>
      <c r="CB233" t="s">
        <v>4723</v>
      </c>
      <c r="CC233" t="str">
        <f t="shared" si="29"/>
        <v>b</v>
      </c>
      <c r="CD233">
        <v>0.8231762437781931</v>
      </c>
      <c r="CE233">
        <f t="shared" si="31"/>
        <v>92</v>
      </c>
    </row>
    <row r="234" spans="1:83" x14ac:dyDescent="0.35">
      <c r="A234" t="s">
        <v>4752</v>
      </c>
      <c r="B234" t="s">
        <v>4753</v>
      </c>
      <c r="C234" t="b">
        <v>1</v>
      </c>
      <c r="D234" t="b">
        <v>0</v>
      </c>
      <c r="F234" t="s">
        <v>323</v>
      </c>
      <c r="G234" t="s">
        <v>15</v>
      </c>
      <c r="H234" t="s">
        <v>4754</v>
      </c>
      <c r="I234" t="s">
        <v>4755</v>
      </c>
      <c r="J234">
        <v>413</v>
      </c>
      <c r="K234" t="s">
        <v>4756</v>
      </c>
      <c r="L234" t="s">
        <v>4757</v>
      </c>
      <c r="M234" s="2">
        <v>42343</v>
      </c>
      <c r="N234" s="1">
        <v>2.2916666666666669E-2</v>
      </c>
      <c r="O234" s="2">
        <v>42343</v>
      </c>
      <c r="P234" s="1">
        <v>3.6805555555555557E-2</v>
      </c>
      <c r="Q234" t="s">
        <v>328</v>
      </c>
      <c r="R234" t="s">
        <v>4758</v>
      </c>
      <c r="S234" s="3">
        <v>1092</v>
      </c>
      <c r="T234" s="3">
        <f t="shared" si="30"/>
        <v>3.0382226383687185</v>
      </c>
      <c r="U234" t="s">
        <v>160</v>
      </c>
      <c r="X234" t="s">
        <v>1</v>
      </c>
      <c r="AA234" t="s">
        <v>206</v>
      </c>
      <c r="AE234" t="s">
        <v>4759</v>
      </c>
      <c r="AM234" t="s">
        <v>4760</v>
      </c>
      <c r="AN234" t="s">
        <v>2273</v>
      </c>
      <c r="AP234" t="s">
        <v>334</v>
      </c>
      <c r="BV234" t="s">
        <v>336</v>
      </c>
      <c r="BW234" t="str">
        <f t="shared" si="24"/>
        <v>dyxg-h3je</v>
      </c>
      <c r="BX234">
        <f t="shared" si="25"/>
        <v>2015</v>
      </c>
      <c r="BY234">
        <f t="shared" si="26"/>
        <v>2015</v>
      </c>
      <c r="BZ234">
        <f t="shared" si="27"/>
        <v>4</v>
      </c>
      <c r="CA234">
        <f t="shared" si="28"/>
        <v>4</v>
      </c>
      <c r="CB234" t="s">
        <v>4723</v>
      </c>
      <c r="CC234" t="str">
        <f t="shared" si="29"/>
        <v>b</v>
      </c>
      <c r="CD234">
        <v>0.83383424269471829</v>
      </c>
      <c r="CE234">
        <f t="shared" si="31"/>
        <v>93</v>
      </c>
    </row>
    <row r="235" spans="1:83" x14ac:dyDescent="0.35">
      <c r="A235" t="s">
        <v>2179</v>
      </c>
      <c r="B235" t="s">
        <v>2149</v>
      </c>
      <c r="C235" t="b">
        <v>1</v>
      </c>
      <c r="D235" t="b">
        <v>0</v>
      </c>
      <c r="F235" t="s">
        <v>323</v>
      </c>
      <c r="G235" t="s">
        <v>15</v>
      </c>
      <c r="H235" t="s">
        <v>2180</v>
      </c>
      <c r="I235" t="s">
        <v>2138</v>
      </c>
      <c r="J235" s="3">
        <v>1037</v>
      </c>
      <c r="K235" t="s">
        <v>2181</v>
      </c>
      <c r="L235" t="s">
        <v>2150</v>
      </c>
      <c r="M235" s="2">
        <v>41752</v>
      </c>
      <c r="N235" s="1">
        <v>0.92222222222222217</v>
      </c>
      <c r="O235" s="2">
        <v>41752</v>
      </c>
      <c r="P235" s="1">
        <v>0.93680555555555556</v>
      </c>
      <c r="Q235" t="s">
        <v>328</v>
      </c>
      <c r="R235" t="s">
        <v>2182</v>
      </c>
      <c r="S235" s="3">
        <v>1412</v>
      </c>
      <c r="T235" s="3">
        <f t="shared" si="30"/>
        <v>3.1498346967157849</v>
      </c>
      <c r="U235" t="s">
        <v>147</v>
      </c>
      <c r="V235" t="s">
        <v>2134</v>
      </c>
      <c r="W235" t="s">
        <v>7</v>
      </c>
      <c r="X235" t="s">
        <v>1</v>
      </c>
      <c r="AA235" t="s">
        <v>104</v>
      </c>
      <c r="AE235" t="s">
        <v>2183</v>
      </c>
      <c r="AM235" t="s">
        <v>2135</v>
      </c>
      <c r="AN235" t="s">
        <v>2136</v>
      </c>
      <c r="AP235" t="s">
        <v>334</v>
      </c>
      <c r="BU235" t="s">
        <v>335</v>
      </c>
      <c r="BV235" t="s">
        <v>336</v>
      </c>
      <c r="BW235" t="str">
        <f t="shared" si="24"/>
        <v>k5fe-2e4s</v>
      </c>
      <c r="BX235">
        <f t="shared" si="25"/>
        <v>2014</v>
      </c>
      <c r="BY235">
        <f t="shared" si="26"/>
        <v>2014</v>
      </c>
      <c r="BZ235">
        <f t="shared" si="27"/>
        <v>5</v>
      </c>
      <c r="CA235">
        <f t="shared" si="28"/>
        <v>6</v>
      </c>
      <c r="CB235" t="s">
        <v>4723</v>
      </c>
      <c r="CC235" t="str">
        <f t="shared" si="29"/>
        <v>b</v>
      </c>
      <c r="CD235">
        <v>0.85188451784100028</v>
      </c>
      <c r="CE235">
        <f t="shared" si="31"/>
        <v>94</v>
      </c>
    </row>
    <row r="236" spans="1:83" x14ac:dyDescent="0.35">
      <c r="A236" t="s">
        <v>2599</v>
      </c>
      <c r="B236" t="s">
        <v>2600</v>
      </c>
      <c r="C236" t="b">
        <v>1</v>
      </c>
      <c r="D236" t="b">
        <v>0</v>
      </c>
      <c r="F236" t="s">
        <v>323</v>
      </c>
      <c r="G236" t="s">
        <v>15</v>
      </c>
      <c r="H236" t="s">
        <v>2601</v>
      </c>
      <c r="I236" t="s">
        <v>2602</v>
      </c>
      <c r="J236">
        <v>493</v>
      </c>
      <c r="K236" t="s">
        <v>2603</v>
      </c>
      <c r="L236" t="s">
        <v>2604</v>
      </c>
      <c r="M236" s="2">
        <v>42115</v>
      </c>
      <c r="N236" s="1">
        <v>0.93958333333333333</v>
      </c>
      <c r="O236" s="2">
        <v>42116</v>
      </c>
      <c r="P236" s="1">
        <v>1.3194444444444444E-2</v>
      </c>
      <c r="Q236" t="s">
        <v>328</v>
      </c>
      <c r="R236" t="s">
        <v>2364</v>
      </c>
      <c r="S236" s="3">
        <v>1126</v>
      </c>
      <c r="T236" s="3">
        <f t="shared" si="30"/>
        <v>3.0515383905153275</v>
      </c>
      <c r="U236" t="s">
        <v>127</v>
      </c>
      <c r="V236" t="s">
        <v>2595</v>
      </c>
      <c r="W236" t="s">
        <v>7</v>
      </c>
      <c r="X236" t="s">
        <v>1</v>
      </c>
      <c r="AA236" t="s">
        <v>231</v>
      </c>
      <c r="AE236" t="s">
        <v>2605</v>
      </c>
      <c r="AM236" t="s">
        <v>1301</v>
      </c>
      <c r="AN236" t="s">
        <v>2366</v>
      </c>
      <c r="AP236" t="s">
        <v>334</v>
      </c>
      <c r="BU236" t="s">
        <v>335</v>
      </c>
      <c r="BV236" t="s">
        <v>336</v>
      </c>
      <c r="BW236" t="str">
        <f t="shared" si="24"/>
        <v>6i3q-gfgy</v>
      </c>
      <c r="BX236">
        <f t="shared" si="25"/>
        <v>2015</v>
      </c>
      <c r="BY236">
        <f t="shared" si="26"/>
        <v>2015</v>
      </c>
      <c r="BZ236">
        <f t="shared" si="27"/>
        <v>5</v>
      </c>
      <c r="CA236">
        <f t="shared" si="28"/>
        <v>6</v>
      </c>
      <c r="CB236" t="s">
        <v>4723</v>
      </c>
      <c r="CC236" t="str">
        <f t="shared" si="29"/>
        <v>b</v>
      </c>
      <c r="CD236">
        <v>0.87149960577839436</v>
      </c>
      <c r="CE236">
        <f t="shared" si="31"/>
        <v>95</v>
      </c>
    </row>
    <row r="237" spans="1:83" x14ac:dyDescent="0.35">
      <c r="A237" t="s">
        <v>1871</v>
      </c>
      <c r="B237" t="s">
        <v>1872</v>
      </c>
      <c r="C237" t="b">
        <v>1</v>
      </c>
      <c r="D237" t="b">
        <v>0</v>
      </c>
      <c r="F237" t="s">
        <v>323</v>
      </c>
      <c r="G237" t="s">
        <v>15</v>
      </c>
      <c r="H237" t="s">
        <v>1873</v>
      </c>
      <c r="I237" t="s">
        <v>1874</v>
      </c>
      <c r="J237">
        <v>210</v>
      </c>
      <c r="K237" t="s">
        <v>1875</v>
      </c>
      <c r="L237" t="s">
        <v>1876</v>
      </c>
      <c r="M237" s="2">
        <v>41988</v>
      </c>
      <c r="N237" s="1">
        <v>0.53263888888888888</v>
      </c>
      <c r="O237" s="2">
        <v>43402</v>
      </c>
      <c r="P237" s="1">
        <v>0.85902777777777783</v>
      </c>
      <c r="Q237" t="s">
        <v>328</v>
      </c>
      <c r="R237" t="s">
        <v>1817</v>
      </c>
      <c r="S237">
        <v>882</v>
      </c>
      <c r="T237" s="3">
        <f t="shared" si="30"/>
        <v>2.9454685851318199</v>
      </c>
      <c r="U237" t="s">
        <v>123</v>
      </c>
      <c r="V237" t="s">
        <v>1758</v>
      </c>
      <c r="X237" t="s">
        <v>1</v>
      </c>
      <c r="AA237" t="s">
        <v>233</v>
      </c>
      <c r="AE237" t="s">
        <v>1877</v>
      </c>
      <c r="AL237" t="s">
        <v>37</v>
      </c>
      <c r="AN237" t="s">
        <v>1760</v>
      </c>
      <c r="AP237" t="s">
        <v>334</v>
      </c>
      <c r="BU237" t="s">
        <v>1761</v>
      </c>
      <c r="BV237" t="s">
        <v>336</v>
      </c>
      <c r="BW237" t="str">
        <f t="shared" si="24"/>
        <v>xms2-7pwe</v>
      </c>
      <c r="BX237">
        <f t="shared" si="25"/>
        <v>2014</v>
      </c>
      <c r="BY237">
        <f t="shared" si="26"/>
        <v>2018</v>
      </c>
      <c r="BZ237">
        <f t="shared" si="27"/>
        <v>4</v>
      </c>
      <c r="CA237">
        <f t="shared" si="28"/>
        <v>5</v>
      </c>
      <c r="CB237" t="s">
        <v>4723</v>
      </c>
      <c r="CC237" t="str">
        <f t="shared" si="29"/>
        <v>b</v>
      </c>
      <c r="CD237">
        <v>0.87635844943203445</v>
      </c>
      <c r="CE237">
        <f t="shared" si="31"/>
        <v>96</v>
      </c>
    </row>
    <row r="238" spans="1:83" x14ac:dyDescent="0.35">
      <c r="A238" t="s">
        <v>3376</v>
      </c>
      <c r="B238" t="s">
        <v>3377</v>
      </c>
      <c r="C238" t="b">
        <v>1</v>
      </c>
      <c r="D238" t="b">
        <v>0</v>
      </c>
      <c r="F238" t="s">
        <v>323</v>
      </c>
      <c r="G238" t="s">
        <v>15</v>
      </c>
      <c r="H238" t="s">
        <v>3378</v>
      </c>
      <c r="J238">
        <v>502</v>
      </c>
      <c r="K238" t="s">
        <v>3379</v>
      </c>
      <c r="L238" t="s">
        <v>3380</v>
      </c>
      <c r="M238" s="2">
        <v>42034</v>
      </c>
      <c r="N238" s="1">
        <v>2.7083333333333334E-2</v>
      </c>
      <c r="O238" s="2">
        <v>42103</v>
      </c>
      <c r="P238" s="1">
        <v>0.90902777777777777</v>
      </c>
      <c r="S238" s="3">
        <v>1167</v>
      </c>
      <c r="T238" s="3">
        <f t="shared" si="30"/>
        <v>3.0670708560453703</v>
      </c>
      <c r="U238" t="s">
        <v>197</v>
      </c>
      <c r="V238" t="s">
        <v>3381</v>
      </c>
      <c r="W238" t="s">
        <v>7</v>
      </c>
      <c r="X238" t="s">
        <v>1</v>
      </c>
      <c r="AE238" t="s">
        <v>3382</v>
      </c>
      <c r="AN238" t="s">
        <v>3383</v>
      </c>
      <c r="AP238" t="s">
        <v>334</v>
      </c>
      <c r="BU238" t="s">
        <v>335</v>
      </c>
      <c r="BV238" t="s">
        <v>336</v>
      </c>
      <c r="BW238" t="str">
        <f t="shared" si="24"/>
        <v>2dsn-fkxf</v>
      </c>
      <c r="BX238">
        <f t="shared" si="25"/>
        <v>2015</v>
      </c>
      <c r="BY238">
        <f t="shared" si="26"/>
        <v>2015</v>
      </c>
      <c r="BZ238">
        <f t="shared" si="27"/>
        <v>4</v>
      </c>
      <c r="CA238">
        <f t="shared" si="28"/>
        <v>2</v>
      </c>
      <c r="CB238" t="s">
        <v>4723</v>
      </c>
      <c r="CC238" t="str">
        <f t="shared" si="29"/>
        <v>b</v>
      </c>
      <c r="CD238">
        <v>0.91251202137747933</v>
      </c>
      <c r="CE238">
        <f t="shared" si="31"/>
        <v>97</v>
      </c>
    </row>
    <row r="239" spans="1:83" x14ac:dyDescent="0.35">
      <c r="A239" t="s">
        <v>5581</v>
      </c>
      <c r="B239" t="s">
        <v>4085</v>
      </c>
      <c r="C239" t="b">
        <v>1</v>
      </c>
      <c r="D239" t="b">
        <v>0</v>
      </c>
      <c r="F239" t="s">
        <v>323</v>
      </c>
      <c r="G239" t="s">
        <v>15</v>
      </c>
      <c r="H239" t="s">
        <v>5582</v>
      </c>
      <c r="I239" t="s">
        <v>4086</v>
      </c>
      <c r="J239">
        <v>228</v>
      </c>
      <c r="K239" t="s">
        <v>5583</v>
      </c>
      <c r="L239" t="s">
        <v>4087</v>
      </c>
      <c r="M239" s="2">
        <v>42328</v>
      </c>
      <c r="N239" s="1">
        <v>0.89444444444444438</v>
      </c>
      <c r="O239" s="2">
        <v>42328</v>
      </c>
      <c r="P239" s="1">
        <v>0.8965277777777777</v>
      </c>
      <c r="Q239" t="s">
        <v>328</v>
      </c>
      <c r="R239" t="s">
        <v>4088</v>
      </c>
      <c r="S239">
        <v>748</v>
      </c>
      <c r="T239" s="3">
        <f t="shared" si="30"/>
        <v>2.8739015978644615</v>
      </c>
      <c r="U239" t="s">
        <v>129</v>
      </c>
      <c r="X239" t="s">
        <v>1</v>
      </c>
      <c r="AA239" t="s">
        <v>33</v>
      </c>
      <c r="AE239" t="s">
        <v>5584</v>
      </c>
      <c r="AN239" t="s">
        <v>4089</v>
      </c>
      <c r="AP239" t="s">
        <v>334</v>
      </c>
      <c r="BV239" t="s">
        <v>336</v>
      </c>
      <c r="BW239" t="str">
        <f t="shared" si="24"/>
        <v>t6qr-f2pq</v>
      </c>
      <c r="BX239">
        <f t="shared" si="25"/>
        <v>2015</v>
      </c>
      <c r="BY239">
        <f t="shared" si="26"/>
        <v>2015</v>
      </c>
      <c r="BZ239">
        <f t="shared" si="27"/>
        <v>4</v>
      </c>
      <c r="CA239">
        <f t="shared" si="28"/>
        <v>4</v>
      </c>
      <c r="CB239" t="s">
        <v>4723</v>
      </c>
      <c r="CC239" t="str">
        <f t="shared" si="29"/>
        <v>b</v>
      </c>
      <c r="CD239">
        <v>0.92441234681690709</v>
      </c>
      <c r="CE239">
        <f t="shared" si="31"/>
        <v>98</v>
      </c>
    </row>
    <row r="240" spans="1:83" x14ac:dyDescent="0.35">
      <c r="A240" t="s">
        <v>3607</v>
      </c>
      <c r="B240" t="s">
        <v>3551</v>
      </c>
      <c r="C240" t="b">
        <v>1</v>
      </c>
      <c r="D240" t="b">
        <v>0</v>
      </c>
      <c r="F240" t="s">
        <v>323</v>
      </c>
      <c r="G240" t="s">
        <v>15</v>
      </c>
      <c r="H240" t="s">
        <v>3552</v>
      </c>
      <c r="J240">
        <v>291</v>
      </c>
      <c r="K240" t="s">
        <v>3553</v>
      </c>
      <c r="L240" t="s">
        <v>3553</v>
      </c>
      <c r="M240" s="2">
        <v>42352</v>
      </c>
      <c r="N240" s="1">
        <v>0.62777777777777777</v>
      </c>
      <c r="O240" s="2">
        <v>42352</v>
      </c>
      <c r="P240" s="1">
        <v>0.62777777777777777</v>
      </c>
      <c r="Q240" t="s">
        <v>571</v>
      </c>
      <c r="R240" t="s">
        <v>3554</v>
      </c>
      <c r="S240">
        <v>959</v>
      </c>
      <c r="T240" s="3">
        <f t="shared" si="30"/>
        <v>2.9818186071706636</v>
      </c>
      <c r="U240" t="s">
        <v>4</v>
      </c>
      <c r="V240" t="s">
        <v>3502</v>
      </c>
      <c r="W240" t="s">
        <v>7</v>
      </c>
      <c r="X240" t="s">
        <v>1</v>
      </c>
      <c r="AA240" t="s">
        <v>116</v>
      </c>
      <c r="AE240" t="s">
        <v>3608</v>
      </c>
      <c r="AF240" t="s">
        <v>3556</v>
      </c>
      <c r="AG240" t="s">
        <v>3555</v>
      </c>
      <c r="AM240" t="s">
        <v>3506</v>
      </c>
      <c r="AN240" t="s">
        <v>3507</v>
      </c>
      <c r="AP240" t="s">
        <v>334</v>
      </c>
      <c r="BU240" t="s">
        <v>3508</v>
      </c>
      <c r="BV240" t="s">
        <v>336</v>
      </c>
      <c r="BW240" t="str">
        <f t="shared" si="24"/>
        <v>c6fd-kz2a</v>
      </c>
      <c r="BX240">
        <f t="shared" si="25"/>
        <v>2015</v>
      </c>
      <c r="BY240">
        <f t="shared" si="26"/>
        <v>2015</v>
      </c>
      <c r="BZ240">
        <f t="shared" si="27"/>
        <v>5</v>
      </c>
      <c r="CA240">
        <f t="shared" si="28"/>
        <v>5</v>
      </c>
      <c r="CB240" t="s">
        <v>4723</v>
      </c>
      <c r="CC240" t="str">
        <f t="shared" si="29"/>
        <v>b</v>
      </c>
      <c r="CD240">
        <v>0.9257913401996325</v>
      </c>
      <c r="CE240">
        <f t="shared" si="31"/>
        <v>99</v>
      </c>
    </row>
    <row r="241" spans="1:83" x14ac:dyDescent="0.35">
      <c r="A241" t="s">
        <v>5474</v>
      </c>
      <c r="B241" t="s">
        <v>4545</v>
      </c>
      <c r="C241" t="b">
        <v>1</v>
      </c>
      <c r="D241" t="b">
        <v>0</v>
      </c>
      <c r="F241" t="s">
        <v>323</v>
      </c>
      <c r="G241" t="s">
        <v>15</v>
      </c>
      <c r="H241" t="s">
        <v>5475</v>
      </c>
      <c r="J241">
        <v>236</v>
      </c>
      <c r="K241" t="s">
        <v>4546</v>
      </c>
      <c r="L241" t="s">
        <v>4546</v>
      </c>
      <c r="M241" s="2">
        <v>42056</v>
      </c>
      <c r="N241" s="1">
        <v>0.86875000000000002</v>
      </c>
      <c r="O241" s="2">
        <v>42056</v>
      </c>
      <c r="P241" s="1">
        <v>0.86875000000000002</v>
      </c>
      <c r="S241" s="3">
        <v>1213</v>
      </c>
      <c r="T241" s="3">
        <f t="shared" si="30"/>
        <v>3.0838608008665731</v>
      </c>
      <c r="U241" t="s">
        <v>130</v>
      </c>
      <c r="X241" t="s">
        <v>1</v>
      </c>
      <c r="AE241" t="s">
        <v>5476</v>
      </c>
      <c r="AN241" t="s">
        <v>1665</v>
      </c>
      <c r="AP241" t="s">
        <v>334</v>
      </c>
      <c r="BV241" t="s">
        <v>336</v>
      </c>
      <c r="BW241" t="str">
        <f t="shared" si="24"/>
        <v>r7e2-ww9m</v>
      </c>
      <c r="BX241">
        <f t="shared" si="25"/>
        <v>2015</v>
      </c>
      <c r="BY241">
        <f t="shared" si="26"/>
        <v>2015</v>
      </c>
      <c r="BZ241">
        <f t="shared" si="27"/>
        <v>3</v>
      </c>
      <c r="CA241">
        <f t="shared" si="28"/>
        <v>0</v>
      </c>
      <c r="CB241" t="s">
        <v>4723</v>
      </c>
      <c r="CC241" t="str">
        <f t="shared" si="29"/>
        <v>b</v>
      </c>
      <c r="CD241">
        <v>0.92586435318570581</v>
      </c>
      <c r="CE241">
        <f t="shared" si="31"/>
        <v>100</v>
      </c>
    </row>
    <row r="242" spans="1:83" x14ac:dyDescent="0.35">
      <c r="A242" t="s">
        <v>2610</v>
      </c>
      <c r="B242" t="s">
        <v>2611</v>
      </c>
      <c r="C242" t="b">
        <v>1</v>
      </c>
      <c r="D242" t="b">
        <v>0</v>
      </c>
      <c r="F242" t="s">
        <v>323</v>
      </c>
      <c r="G242" t="s">
        <v>15</v>
      </c>
      <c r="H242" t="s">
        <v>2612</v>
      </c>
      <c r="I242" t="s">
        <v>2613</v>
      </c>
      <c r="J242">
        <v>259</v>
      </c>
      <c r="K242" t="s">
        <v>2614</v>
      </c>
      <c r="L242" t="s">
        <v>2615</v>
      </c>
      <c r="M242" s="2">
        <v>41963</v>
      </c>
      <c r="N242" s="1">
        <v>6.25E-2</v>
      </c>
      <c r="O242" s="2">
        <v>41963</v>
      </c>
      <c r="P242" s="1">
        <v>6.6666666666666666E-2</v>
      </c>
      <c r="Q242" t="s">
        <v>328</v>
      </c>
      <c r="R242" t="s">
        <v>2616</v>
      </c>
      <c r="S242" s="3">
        <v>1066</v>
      </c>
      <c r="T242" s="3">
        <f t="shared" si="30"/>
        <v>3.0277572046905536</v>
      </c>
      <c r="U242" t="s">
        <v>127</v>
      </c>
      <c r="V242" t="s">
        <v>2595</v>
      </c>
      <c r="X242" t="s">
        <v>1</v>
      </c>
      <c r="AA242" t="s">
        <v>128</v>
      </c>
      <c r="AE242" t="s">
        <v>2617</v>
      </c>
      <c r="AF242" t="s">
        <v>2618</v>
      </c>
      <c r="AN242" t="s">
        <v>2366</v>
      </c>
      <c r="AP242" t="s">
        <v>334</v>
      </c>
      <c r="BU242" t="s">
        <v>335</v>
      </c>
      <c r="BV242" t="s">
        <v>336</v>
      </c>
      <c r="BW242" t="str">
        <f t="shared" si="24"/>
        <v>g8kr-9vgm</v>
      </c>
      <c r="BX242">
        <f t="shared" si="25"/>
        <v>2014</v>
      </c>
      <c r="BY242">
        <f t="shared" si="26"/>
        <v>2014</v>
      </c>
      <c r="BZ242">
        <f t="shared" si="27"/>
        <v>4</v>
      </c>
      <c r="CA242">
        <f t="shared" si="28"/>
        <v>5</v>
      </c>
      <c r="CB242" t="s">
        <v>4723</v>
      </c>
      <c r="CC242" t="str">
        <f t="shared" si="29"/>
        <v>b</v>
      </c>
      <c r="CD242">
        <v>0.95710882541290221</v>
      </c>
      <c r="CE242">
        <f t="shared" si="31"/>
        <v>101</v>
      </c>
    </row>
    <row r="243" spans="1:83" x14ac:dyDescent="0.35">
      <c r="A243" t="s">
        <v>5155</v>
      </c>
      <c r="B243" t="s">
        <v>4774</v>
      </c>
      <c r="C243" t="b">
        <v>1</v>
      </c>
      <c r="D243" t="b">
        <v>0</v>
      </c>
      <c r="F243" t="s">
        <v>323</v>
      </c>
      <c r="G243" t="s">
        <v>15</v>
      </c>
      <c r="H243" t="s">
        <v>5156</v>
      </c>
      <c r="I243" t="s">
        <v>4775</v>
      </c>
      <c r="J243">
        <v>255</v>
      </c>
      <c r="K243" t="s">
        <v>5157</v>
      </c>
      <c r="L243" t="s">
        <v>4776</v>
      </c>
      <c r="M243" s="2">
        <v>42328</v>
      </c>
      <c r="N243" s="1">
        <v>0.91875000000000007</v>
      </c>
      <c r="O243" s="2">
        <v>42328</v>
      </c>
      <c r="P243" s="1">
        <v>0.9194444444444444</v>
      </c>
      <c r="Q243" t="s">
        <v>328</v>
      </c>
      <c r="R243" t="s">
        <v>4777</v>
      </c>
      <c r="S243" s="3">
        <v>1018</v>
      </c>
      <c r="T243" s="3">
        <f t="shared" si="30"/>
        <v>3.00774777800074</v>
      </c>
      <c r="U243" t="s">
        <v>129</v>
      </c>
      <c r="X243" t="s">
        <v>1</v>
      </c>
      <c r="AE243" t="s">
        <v>5158</v>
      </c>
      <c r="AN243" t="s">
        <v>4089</v>
      </c>
      <c r="AP243" t="s">
        <v>334</v>
      </c>
      <c r="BV243" t="s">
        <v>336</v>
      </c>
      <c r="BW243" t="str">
        <f t="shared" si="24"/>
        <v>jth9-gdxk</v>
      </c>
      <c r="BX243">
        <f t="shared" si="25"/>
        <v>2015</v>
      </c>
      <c r="BY243">
        <f t="shared" si="26"/>
        <v>2015</v>
      </c>
      <c r="BZ243">
        <f t="shared" si="27"/>
        <v>3</v>
      </c>
      <c r="CA243">
        <f t="shared" si="28"/>
        <v>3</v>
      </c>
      <c r="CB243" t="s">
        <v>4723</v>
      </c>
      <c r="CC243" t="str">
        <f t="shared" si="29"/>
        <v>b</v>
      </c>
      <c r="CD243">
        <v>0.97644167184223452</v>
      </c>
      <c r="CE243">
        <f t="shared" si="31"/>
        <v>102</v>
      </c>
    </row>
    <row r="244" spans="1:83" x14ac:dyDescent="0.35">
      <c r="A244" t="s">
        <v>610</v>
      </c>
      <c r="B244" t="s">
        <v>611</v>
      </c>
      <c r="C244" t="b">
        <v>1</v>
      </c>
      <c r="D244" t="b">
        <v>0</v>
      </c>
      <c r="F244" t="s">
        <v>323</v>
      </c>
      <c r="G244" t="s">
        <v>15</v>
      </c>
      <c r="H244" t="s">
        <v>612</v>
      </c>
      <c r="I244" t="s">
        <v>613</v>
      </c>
      <c r="J244">
        <v>203</v>
      </c>
      <c r="K244" t="s">
        <v>614</v>
      </c>
      <c r="L244" t="s">
        <v>615</v>
      </c>
      <c r="M244" s="2">
        <v>42209</v>
      </c>
      <c r="N244" s="1">
        <v>0.70763888888888893</v>
      </c>
      <c r="O244" s="2">
        <v>42458</v>
      </c>
      <c r="P244" s="1">
        <v>0.65972222222222221</v>
      </c>
      <c r="Q244" t="s">
        <v>328</v>
      </c>
      <c r="R244" t="s">
        <v>616</v>
      </c>
      <c r="S244">
        <v>907</v>
      </c>
      <c r="T244" s="3">
        <f t="shared" si="30"/>
        <v>2.9576072870600951</v>
      </c>
      <c r="U244" t="s">
        <v>195</v>
      </c>
      <c r="V244" t="s">
        <v>617</v>
      </c>
      <c r="X244" t="s">
        <v>1</v>
      </c>
      <c r="AE244" t="s">
        <v>618</v>
      </c>
      <c r="AN244" t="s">
        <v>609</v>
      </c>
      <c r="AP244" t="s">
        <v>334</v>
      </c>
      <c r="BU244" t="s">
        <v>335</v>
      </c>
      <c r="BV244" t="s">
        <v>336</v>
      </c>
      <c r="BW244" t="str">
        <f t="shared" si="24"/>
        <v>67t4-gp46</v>
      </c>
      <c r="BX244">
        <f t="shared" si="25"/>
        <v>2015</v>
      </c>
      <c r="BY244">
        <f t="shared" si="26"/>
        <v>2016</v>
      </c>
      <c r="BZ244">
        <f t="shared" si="27"/>
        <v>3</v>
      </c>
      <c r="CA244">
        <f t="shared" si="28"/>
        <v>4</v>
      </c>
      <c r="CB244" t="s">
        <v>4723</v>
      </c>
      <c r="CC244" t="str">
        <f t="shared" si="29"/>
        <v>b</v>
      </c>
      <c r="CD244">
        <v>0.9997657499986462</v>
      </c>
      <c r="CE244">
        <f t="shared" si="31"/>
        <v>103</v>
      </c>
    </row>
    <row r="245" spans="1:83" x14ac:dyDescent="0.35">
      <c r="A245" t="s">
        <v>2494</v>
      </c>
      <c r="B245" t="s">
        <v>2495</v>
      </c>
      <c r="C245" t="b">
        <v>1</v>
      </c>
      <c r="D245" t="b">
        <v>0</v>
      </c>
      <c r="F245" t="s">
        <v>323</v>
      </c>
      <c r="G245" t="s">
        <v>15</v>
      </c>
      <c r="H245" t="s">
        <v>2496</v>
      </c>
      <c r="I245" t="s">
        <v>2497</v>
      </c>
      <c r="J245">
        <v>440</v>
      </c>
      <c r="K245" t="s">
        <v>2498</v>
      </c>
      <c r="L245" t="s">
        <v>2430</v>
      </c>
      <c r="M245" s="2">
        <v>42787</v>
      </c>
      <c r="N245" s="1">
        <v>0.70138888888888884</v>
      </c>
      <c r="O245" s="2">
        <v>43633</v>
      </c>
      <c r="P245" s="1">
        <v>0.96458333333333324</v>
      </c>
      <c r="Q245" t="s">
        <v>2373</v>
      </c>
      <c r="R245" t="s">
        <v>2436</v>
      </c>
      <c r="S245">
        <v>756</v>
      </c>
      <c r="T245" s="3">
        <f t="shared" si="30"/>
        <v>2.8785217955012063</v>
      </c>
      <c r="U245" t="s">
        <v>208</v>
      </c>
      <c r="V245" t="s">
        <v>2375</v>
      </c>
      <c r="W245" t="s">
        <v>7</v>
      </c>
      <c r="X245" t="s">
        <v>1</v>
      </c>
      <c r="AA245" t="s">
        <v>241</v>
      </c>
      <c r="AE245" t="s">
        <v>2499</v>
      </c>
      <c r="AM245" t="s">
        <v>2390</v>
      </c>
      <c r="AN245" t="s">
        <v>2379</v>
      </c>
      <c r="AP245" t="s">
        <v>334</v>
      </c>
      <c r="BU245" t="s">
        <v>2380</v>
      </c>
      <c r="BV245" t="s">
        <v>336</v>
      </c>
      <c r="BW245" t="str">
        <f t="shared" si="24"/>
        <v>d2ig-r3q4</v>
      </c>
      <c r="BX245">
        <f t="shared" si="25"/>
        <v>2017</v>
      </c>
      <c r="BY245">
        <f t="shared" si="26"/>
        <v>2019</v>
      </c>
      <c r="BZ245">
        <f t="shared" si="27"/>
        <v>5</v>
      </c>
      <c r="CA245">
        <f t="shared" si="28"/>
        <v>6</v>
      </c>
      <c r="CB245" t="s">
        <v>4723</v>
      </c>
      <c r="CC245" t="str">
        <f t="shared" si="29"/>
        <v>c</v>
      </c>
      <c r="CD245">
        <v>1.7701335365308823E-3</v>
      </c>
      <c r="CE245">
        <f t="shared" si="31"/>
        <v>1</v>
      </c>
    </row>
    <row r="246" spans="1:83" x14ac:dyDescent="0.35">
      <c r="A246" t="s">
        <v>3093</v>
      </c>
      <c r="B246" t="s">
        <v>3072</v>
      </c>
      <c r="C246" t="b">
        <v>1</v>
      </c>
      <c r="D246" t="b">
        <v>0</v>
      </c>
      <c r="F246" t="s">
        <v>323</v>
      </c>
      <c r="G246" t="s">
        <v>15</v>
      </c>
      <c r="H246" t="s">
        <v>3094</v>
      </c>
      <c r="I246" t="s">
        <v>3095</v>
      </c>
      <c r="J246">
        <v>185</v>
      </c>
      <c r="K246" t="s">
        <v>3096</v>
      </c>
      <c r="L246" t="s">
        <v>3073</v>
      </c>
      <c r="M246" s="2">
        <v>43018</v>
      </c>
      <c r="N246" s="1">
        <v>0.69027777777777777</v>
      </c>
      <c r="O246" s="2">
        <v>43560</v>
      </c>
      <c r="P246" s="1">
        <v>0.77430555555555547</v>
      </c>
      <c r="S246">
        <v>226</v>
      </c>
      <c r="T246" s="3">
        <f t="shared" si="30"/>
        <v>2.3541084391474008</v>
      </c>
      <c r="U246" t="s">
        <v>185</v>
      </c>
      <c r="V246" t="s">
        <v>3036</v>
      </c>
      <c r="X246" t="s">
        <v>1</v>
      </c>
      <c r="AE246" t="s">
        <v>3097</v>
      </c>
      <c r="AN246" t="s">
        <v>1198</v>
      </c>
      <c r="AP246" t="s">
        <v>334</v>
      </c>
      <c r="BU246" t="s">
        <v>3037</v>
      </c>
      <c r="BV246" t="s">
        <v>336</v>
      </c>
      <c r="BW246" t="str">
        <f t="shared" si="24"/>
        <v>vzry-t2nc</v>
      </c>
      <c r="BX246">
        <f t="shared" si="25"/>
        <v>2017</v>
      </c>
      <c r="BY246">
        <f t="shared" si="26"/>
        <v>2019</v>
      </c>
      <c r="BZ246">
        <f t="shared" si="27"/>
        <v>3</v>
      </c>
      <c r="CA246">
        <f t="shared" si="28"/>
        <v>2</v>
      </c>
      <c r="CB246" t="s">
        <v>4723</v>
      </c>
      <c r="CC246" t="str">
        <f t="shared" si="29"/>
        <v>c</v>
      </c>
      <c r="CD246">
        <v>4.1898723619069322E-3</v>
      </c>
      <c r="CE246">
        <f t="shared" si="31"/>
        <v>2</v>
      </c>
    </row>
    <row r="247" spans="1:83" x14ac:dyDescent="0.35">
      <c r="A247" t="s">
        <v>2784</v>
      </c>
      <c r="B247" t="s">
        <v>2785</v>
      </c>
      <c r="C247" t="b">
        <v>1</v>
      </c>
      <c r="D247" t="b">
        <v>0</v>
      </c>
      <c r="F247" t="s">
        <v>323</v>
      </c>
      <c r="G247" t="s">
        <v>15</v>
      </c>
      <c r="H247" t="s">
        <v>2786</v>
      </c>
      <c r="I247" t="s">
        <v>2787</v>
      </c>
      <c r="J247" s="3">
        <v>2695</v>
      </c>
      <c r="K247" t="s">
        <v>2788</v>
      </c>
      <c r="L247" t="s">
        <v>2789</v>
      </c>
      <c r="M247" s="2">
        <v>42569</v>
      </c>
      <c r="N247" s="1">
        <v>0.8965277777777777</v>
      </c>
      <c r="O247" s="2">
        <v>43619</v>
      </c>
      <c r="P247" s="1">
        <v>0.81874999999999998</v>
      </c>
      <c r="Q247" t="s">
        <v>881</v>
      </c>
      <c r="R247" t="s">
        <v>2790</v>
      </c>
      <c r="S247" s="3">
        <v>1090</v>
      </c>
      <c r="T247" s="3">
        <f t="shared" si="30"/>
        <v>3.0374264979406238</v>
      </c>
      <c r="U247" t="s">
        <v>81</v>
      </c>
      <c r="V247" t="s">
        <v>2791</v>
      </c>
      <c r="X247" t="s">
        <v>1</v>
      </c>
      <c r="AB247" t="s">
        <v>2792</v>
      </c>
      <c r="AE247" t="s">
        <v>2793</v>
      </c>
      <c r="AL247" t="s">
        <v>553</v>
      </c>
      <c r="AN247" t="s">
        <v>893</v>
      </c>
      <c r="AP247" t="s">
        <v>334</v>
      </c>
      <c r="BU247" t="s">
        <v>884</v>
      </c>
      <c r="BV247" t="s">
        <v>336</v>
      </c>
      <c r="BW247" t="str">
        <f t="shared" si="24"/>
        <v>n8q6-4twj</v>
      </c>
      <c r="BX247">
        <f t="shared" si="25"/>
        <v>2016</v>
      </c>
      <c r="BY247">
        <f t="shared" si="26"/>
        <v>2019</v>
      </c>
      <c r="BZ247">
        <f t="shared" si="27"/>
        <v>3</v>
      </c>
      <c r="CA247">
        <f t="shared" si="28"/>
        <v>4</v>
      </c>
      <c r="CB247" t="s">
        <v>4723</v>
      </c>
      <c r="CC247" t="str">
        <f t="shared" si="29"/>
        <v>c</v>
      </c>
      <c r="CD247">
        <v>6.5318667102909345E-3</v>
      </c>
      <c r="CE247">
        <f t="shared" si="31"/>
        <v>3</v>
      </c>
    </row>
    <row r="248" spans="1:83" x14ac:dyDescent="0.35">
      <c r="A248" t="s">
        <v>1406</v>
      </c>
      <c r="B248" t="s">
        <v>1407</v>
      </c>
      <c r="C248" t="b">
        <v>1</v>
      </c>
      <c r="D248" t="b">
        <v>0</v>
      </c>
      <c r="F248" t="s">
        <v>323</v>
      </c>
      <c r="G248" t="s">
        <v>15</v>
      </c>
      <c r="H248" t="s">
        <v>1408</v>
      </c>
      <c r="I248" t="s">
        <v>1409</v>
      </c>
      <c r="J248">
        <v>32</v>
      </c>
      <c r="K248" t="s">
        <v>1410</v>
      </c>
      <c r="L248" t="s">
        <v>1410</v>
      </c>
      <c r="M248" s="2">
        <v>42884</v>
      </c>
      <c r="N248" s="1">
        <v>9.4444444444444442E-2</v>
      </c>
      <c r="O248" s="2">
        <v>42884</v>
      </c>
      <c r="P248" s="1">
        <v>9.4444444444444442E-2</v>
      </c>
      <c r="Q248" t="s">
        <v>328</v>
      </c>
      <c r="R248" t="s">
        <v>1383</v>
      </c>
      <c r="S248">
        <v>434</v>
      </c>
      <c r="T248" s="3">
        <f t="shared" si="30"/>
        <v>2.6374897295125108</v>
      </c>
      <c r="U248" t="s">
        <v>153</v>
      </c>
      <c r="V248" t="s">
        <v>1384</v>
      </c>
      <c r="X248" t="s">
        <v>1</v>
      </c>
      <c r="AA248" t="s">
        <v>206</v>
      </c>
      <c r="AB248" t="s">
        <v>1411</v>
      </c>
      <c r="AE248" t="s">
        <v>1412</v>
      </c>
      <c r="AF248" t="s">
        <v>1385</v>
      </c>
      <c r="AG248" t="s">
        <v>1387</v>
      </c>
      <c r="AL248" t="s">
        <v>86</v>
      </c>
      <c r="AN248" t="s">
        <v>1413</v>
      </c>
      <c r="AP248" t="s">
        <v>334</v>
      </c>
      <c r="BU248" t="s">
        <v>335</v>
      </c>
      <c r="BV248" t="s">
        <v>336</v>
      </c>
      <c r="BW248" t="str">
        <f t="shared" si="24"/>
        <v>7asr-m3ux</v>
      </c>
      <c r="BX248">
        <f t="shared" si="25"/>
        <v>2017</v>
      </c>
      <c r="BY248">
        <f t="shared" si="26"/>
        <v>2017</v>
      </c>
      <c r="BZ248">
        <f t="shared" si="27"/>
        <v>4</v>
      </c>
      <c r="CA248">
        <f t="shared" si="28"/>
        <v>5</v>
      </c>
      <c r="CB248" t="s">
        <v>4723</v>
      </c>
      <c r="CC248" t="str">
        <f t="shared" si="29"/>
        <v>c</v>
      </c>
      <c r="CD248">
        <v>1.4046023655581719E-2</v>
      </c>
      <c r="CE248">
        <f t="shared" si="31"/>
        <v>4</v>
      </c>
    </row>
    <row r="249" spans="1:83" x14ac:dyDescent="0.35">
      <c r="A249" t="s">
        <v>1218</v>
      </c>
      <c r="B249" t="s">
        <v>1219</v>
      </c>
      <c r="C249" t="b">
        <v>1</v>
      </c>
      <c r="D249" t="b">
        <v>0</v>
      </c>
      <c r="F249" t="s">
        <v>323</v>
      </c>
      <c r="G249" t="s">
        <v>15</v>
      </c>
      <c r="H249" t="s">
        <v>1220</v>
      </c>
      <c r="I249" t="s">
        <v>1221</v>
      </c>
      <c r="J249">
        <v>553</v>
      </c>
      <c r="K249" t="s">
        <v>1222</v>
      </c>
      <c r="L249" t="s">
        <v>1223</v>
      </c>
      <c r="M249" s="2">
        <v>42899</v>
      </c>
      <c r="N249" s="1">
        <v>0.75069444444444444</v>
      </c>
      <c r="O249" s="2">
        <v>43419</v>
      </c>
      <c r="P249" s="1">
        <v>0.73263888888888884</v>
      </c>
      <c r="Q249" t="s">
        <v>1005</v>
      </c>
      <c r="R249" t="s">
        <v>1213</v>
      </c>
      <c r="S249">
        <v>519</v>
      </c>
      <c r="T249" s="3">
        <f t="shared" si="30"/>
        <v>2.7151673578484576</v>
      </c>
      <c r="U249" t="s">
        <v>36</v>
      </c>
      <c r="V249" t="s">
        <v>1214</v>
      </c>
      <c r="W249" t="s">
        <v>7</v>
      </c>
      <c r="X249" t="s">
        <v>1</v>
      </c>
      <c r="AA249" t="s">
        <v>236</v>
      </c>
      <c r="AE249" t="s">
        <v>1224</v>
      </c>
      <c r="AM249" t="s">
        <v>1216</v>
      </c>
      <c r="AN249" t="s">
        <v>528</v>
      </c>
      <c r="AP249" t="s">
        <v>334</v>
      </c>
      <c r="BJ249" t="s">
        <v>1217</v>
      </c>
      <c r="BU249" t="s">
        <v>998</v>
      </c>
      <c r="BV249" t="s">
        <v>336</v>
      </c>
      <c r="BW249" t="str">
        <f t="shared" si="24"/>
        <v>cmpj-kzga</v>
      </c>
      <c r="BX249">
        <f t="shared" si="25"/>
        <v>2017</v>
      </c>
      <c r="BY249">
        <f t="shared" si="26"/>
        <v>2018</v>
      </c>
      <c r="BZ249">
        <f t="shared" si="27"/>
        <v>5</v>
      </c>
      <c r="CA249">
        <f t="shared" si="28"/>
        <v>6</v>
      </c>
      <c r="CB249" t="s">
        <v>4723</v>
      </c>
      <c r="CC249" t="str">
        <f t="shared" si="29"/>
        <v>c</v>
      </c>
      <c r="CD249">
        <v>2.07809944001347E-2</v>
      </c>
      <c r="CE249">
        <f t="shared" si="31"/>
        <v>5</v>
      </c>
    </row>
    <row r="250" spans="1:83" x14ac:dyDescent="0.35">
      <c r="A250" t="s">
        <v>1804</v>
      </c>
      <c r="B250" t="s">
        <v>1805</v>
      </c>
      <c r="C250" t="b">
        <v>1</v>
      </c>
      <c r="D250" t="b">
        <v>0</v>
      </c>
      <c r="F250" t="s">
        <v>323</v>
      </c>
      <c r="G250" t="s">
        <v>15</v>
      </c>
      <c r="H250" t="s">
        <v>1806</v>
      </c>
      <c r="I250" t="s">
        <v>1807</v>
      </c>
      <c r="J250">
        <v>34</v>
      </c>
      <c r="K250" t="s">
        <v>1808</v>
      </c>
      <c r="L250" t="s">
        <v>1809</v>
      </c>
      <c r="M250" s="2">
        <v>42703</v>
      </c>
      <c r="N250" s="1">
        <v>0.63194444444444442</v>
      </c>
      <c r="O250" s="2">
        <v>43472</v>
      </c>
      <c r="P250" s="1">
        <v>0.72916666666666663</v>
      </c>
      <c r="Q250" t="s">
        <v>328</v>
      </c>
      <c r="R250" t="s">
        <v>1768</v>
      </c>
      <c r="S250">
        <v>383</v>
      </c>
      <c r="T250" s="3">
        <f t="shared" si="30"/>
        <v>2.5831987739686229</v>
      </c>
      <c r="U250" t="s">
        <v>123</v>
      </c>
      <c r="V250" t="s">
        <v>1758</v>
      </c>
      <c r="X250" t="s">
        <v>1</v>
      </c>
      <c r="AA250" t="s">
        <v>88</v>
      </c>
      <c r="AB250">
        <v>2018</v>
      </c>
      <c r="AE250" t="s">
        <v>1810</v>
      </c>
      <c r="AL250" t="s">
        <v>31</v>
      </c>
      <c r="AN250" t="s">
        <v>1760</v>
      </c>
      <c r="AP250" t="s">
        <v>334</v>
      </c>
      <c r="BJ250" t="s">
        <v>1770</v>
      </c>
      <c r="BU250" t="s">
        <v>1761</v>
      </c>
      <c r="BV250" t="s">
        <v>336</v>
      </c>
      <c r="BW250" t="str">
        <f t="shared" si="24"/>
        <v>ahzy-gsvh</v>
      </c>
      <c r="BX250">
        <f t="shared" si="25"/>
        <v>2016</v>
      </c>
      <c r="BY250">
        <f t="shared" si="26"/>
        <v>2019</v>
      </c>
      <c r="BZ250">
        <f t="shared" si="27"/>
        <v>4</v>
      </c>
      <c r="CA250">
        <f t="shared" si="28"/>
        <v>5</v>
      </c>
      <c r="CB250" t="s">
        <v>4723</v>
      </c>
      <c r="CC250" t="str">
        <f t="shared" si="29"/>
        <v>c</v>
      </c>
      <c r="CD250">
        <v>2.0887125073665858E-2</v>
      </c>
      <c r="CE250">
        <f t="shared" si="31"/>
        <v>6</v>
      </c>
    </row>
    <row r="251" spans="1:83" x14ac:dyDescent="0.35">
      <c r="A251" t="s">
        <v>1841</v>
      </c>
      <c r="B251" t="s">
        <v>1771</v>
      </c>
      <c r="C251" t="b">
        <v>1</v>
      </c>
      <c r="D251" t="b">
        <v>0</v>
      </c>
      <c r="F251" t="s">
        <v>323</v>
      </c>
      <c r="G251" t="s">
        <v>15</v>
      </c>
      <c r="H251" t="s">
        <v>1842</v>
      </c>
      <c r="J251">
        <v>17</v>
      </c>
      <c r="K251" t="s">
        <v>1843</v>
      </c>
      <c r="L251" t="s">
        <v>1772</v>
      </c>
      <c r="M251" s="2">
        <v>42674</v>
      </c>
      <c r="N251" s="1">
        <v>0.89027777777777783</v>
      </c>
      <c r="O251" s="2">
        <v>42674</v>
      </c>
      <c r="P251" s="1">
        <v>0.8965277777777777</v>
      </c>
      <c r="S251">
        <v>406</v>
      </c>
      <c r="T251" s="3">
        <f t="shared" si="30"/>
        <v>2.6085260335771943</v>
      </c>
      <c r="U251" t="s">
        <v>123</v>
      </c>
      <c r="V251" t="s">
        <v>1773</v>
      </c>
      <c r="X251" t="s">
        <v>1</v>
      </c>
      <c r="AE251" t="s">
        <v>1844</v>
      </c>
      <c r="AN251" t="s">
        <v>1760</v>
      </c>
      <c r="AP251" t="s">
        <v>334</v>
      </c>
      <c r="BU251" t="s">
        <v>1761</v>
      </c>
      <c r="BV251" t="s">
        <v>336</v>
      </c>
      <c r="BW251" t="str">
        <f t="shared" si="24"/>
        <v>jszx-mdmf</v>
      </c>
      <c r="BX251">
        <f t="shared" si="25"/>
        <v>2016</v>
      </c>
      <c r="BY251">
        <f t="shared" si="26"/>
        <v>2016</v>
      </c>
      <c r="BZ251">
        <f t="shared" si="27"/>
        <v>3</v>
      </c>
      <c r="CA251">
        <f t="shared" si="28"/>
        <v>1</v>
      </c>
      <c r="CB251" t="s">
        <v>4723</v>
      </c>
      <c r="CC251" t="str">
        <f t="shared" si="29"/>
        <v>c</v>
      </c>
      <c r="CD251">
        <v>2.1799642238190642E-2</v>
      </c>
      <c r="CE251">
        <f t="shared" si="31"/>
        <v>7</v>
      </c>
    </row>
    <row r="252" spans="1:83" x14ac:dyDescent="0.35">
      <c r="A252" t="s">
        <v>2409</v>
      </c>
      <c r="B252" t="s">
        <v>2410</v>
      </c>
      <c r="C252" t="b">
        <v>1</v>
      </c>
      <c r="D252" t="b">
        <v>0</v>
      </c>
      <c r="F252" t="s">
        <v>323</v>
      </c>
      <c r="G252" t="s">
        <v>15</v>
      </c>
      <c r="H252" t="s">
        <v>2411</v>
      </c>
      <c r="I252" t="s">
        <v>2412</v>
      </c>
      <c r="J252">
        <v>457</v>
      </c>
      <c r="K252" t="s">
        <v>2413</v>
      </c>
      <c r="L252" t="s">
        <v>2414</v>
      </c>
      <c r="M252" s="2">
        <v>42752</v>
      </c>
      <c r="N252" s="1">
        <v>0.97777777777777775</v>
      </c>
      <c r="O252" s="2">
        <v>43627</v>
      </c>
      <c r="P252" s="1">
        <v>0.31805555555555554</v>
      </c>
      <c r="Q252" t="s">
        <v>2373</v>
      </c>
      <c r="R252" t="s">
        <v>2415</v>
      </c>
      <c r="S252">
        <v>438</v>
      </c>
      <c r="T252" s="3">
        <f t="shared" si="30"/>
        <v>2.6414741105040997</v>
      </c>
      <c r="U252" t="s">
        <v>208</v>
      </c>
      <c r="V252" t="s">
        <v>2375</v>
      </c>
      <c r="W252" t="s">
        <v>7</v>
      </c>
      <c r="X252" t="s">
        <v>1</v>
      </c>
      <c r="AA252" t="s">
        <v>131</v>
      </c>
      <c r="AB252" t="s">
        <v>2398</v>
      </c>
      <c r="AE252" t="s">
        <v>2416</v>
      </c>
      <c r="AL252" t="s">
        <v>28</v>
      </c>
      <c r="AM252" t="s">
        <v>2390</v>
      </c>
      <c r="AN252" t="s">
        <v>2379</v>
      </c>
      <c r="AP252" t="s">
        <v>334</v>
      </c>
      <c r="BU252" t="s">
        <v>2380</v>
      </c>
      <c r="BV252" t="s">
        <v>336</v>
      </c>
      <c r="BW252" t="str">
        <f t="shared" si="24"/>
        <v>3v2j-kqbi</v>
      </c>
      <c r="BX252">
        <f t="shared" si="25"/>
        <v>2017</v>
      </c>
      <c r="BY252">
        <f t="shared" si="26"/>
        <v>2019</v>
      </c>
      <c r="BZ252">
        <f t="shared" si="27"/>
        <v>5</v>
      </c>
      <c r="CA252">
        <f t="shared" si="28"/>
        <v>6</v>
      </c>
      <c r="CB252" t="s">
        <v>4723</v>
      </c>
      <c r="CC252" t="str">
        <f t="shared" si="29"/>
        <v>c</v>
      </c>
      <c r="CD252">
        <v>3.7295881985201729E-2</v>
      </c>
      <c r="CE252">
        <f t="shared" si="31"/>
        <v>8</v>
      </c>
    </row>
    <row r="253" spans="1:83" x14ac:dyDescent="0.35">
      <c r="A253" t="s">
        <v>5048</v>
      </c>
      <c r="B253" t="s">
        <v>4815</v>
      </c>
      <c r="C253" t="b">
        <v>1</v>
      </c>
      <c r="D253" t="b">
        <v>0</v>
      </c>
      <c r="F253" t="s">
        <v>323</v>
      </c>
      <c r="G253" t="s">
        <v>15</v>
      </c>
      <c r="H253" t="s">
        <v>5049</v>
      </c>
      <c r="I253" t="s">
        <v>954</v>
      </c>
      <c r="J253">
        <v>115</v>
      </c>
      <c r="K253" t="s">
        <v>4816</v>
      </c>
      <c r="L253" t="s">
        <v>4816</v>
      </c>
      <c r="M253" s="2">
        <v>43098</v>
      </c>
      <c r="N253" s="1">
        <v>3.125E-2</v>
      </c>
      <c r="O253" s="2">
        <v>43098</v>
      </c>
      <c r="P253" s="1">
        <v>3.125E-2</v>
      </c>
      <c r="Q253" t="s">
        <v>359</v>
      </c>
      <c r="R253" t="s">
        <v>5050</v>
      </c>
      <c r="S253">
        <v>375</v>
      </c>
      <c r="T253" s="3">
        <f t="shared" si="30"/>
        <v>2.5740312677277188</v>
      </c>
      <c r="U253" t="s">
        <v>164</v>
      </c>
      <c r="W253" t="s">
        <v>7</v>
      </c>
      <c r="X253" t="s">
        <v>1</v>
      </c>
      <c r="AA253" t="s">
        <v>120</v>
      </c>
      <c r="AB253" t="s">
        <v>5051</v>
      </c>
      <c r="AE253" t="s">
        <v>5052</v>
      </c>
      <c r="AL253" t="s">
        <v>14</v>
      </c>
      <c r="AM253" t="s">
        <v>961</v>
      </c>
      <c r="AN253" t="s">
        <v>572</v>
      </c>
      <c r="AP253" t="s">
        <v>334</v>
      </c>
      <c r="BJ253" t="s">
        <v>118</v>
      </c>
      <c r="BK253" t="s">
        <v>723</v>
      </c>
      <c r="BV253" t="s">
        <v>336</v>
      </c>
      <c r="BW253" t="str">
        <f t="shared" si="24"/>
        <v>ienj-63xj</v>
      </c>
      <c r="BX253">
        <f t="shared" si="25"/>
        <v>2017</v>
      </c>
      <c r="BY253">
        <f t="shared" si="26"/>
        <v>2017</v>
      </c>
      <c r="BZ253">
        <f t="shared" si="27"/>
        <v>5</v>
      </c>
      <c r="CA253">
        <f t="shared" si="28"/>
        <v>5</v>
      </c>
      <c r="CB253" t="s">
        <v>4723</v>
      </c>
      <c r="CC253" t="str">
        <f t="shared" si="29"/>
        <v>c</v>
      </c>
      <c r="CD253">
        <v>4.0663268369507621E-2</v>
      </c>
      <c r="CE253">
        <f t="shared" si="31"/>
        <v>9</v>
      </c>
    </row>
    <row r="254" spans="1:83" x14ac:dyDescent="0.35">
      <c r="A254" t="s">
        <v>1666</v>
      </c>
      <c r="B254" t="s">
        <v>1667</v>
      </c>
      <c r="C254" t="b">
        <v>1</v>
      </c>
      <c r="D254" t="b">
        <v>0</v>
      </c>
      <c r="F254" t="s">
        <v>323</v>
      </c>
      <c r="G254" t="s">
        <v>15</v>
      </c>
      <c r="H254" t="s">
        <v>1668</v>
      </c>
      <c r="I254" t="s">
        <v>1669</v>
      </c>
      <c r="J254">
        <v>151</v>
      </c>
      <c r="K254" t="s">
        <v>1670</v>
      </c>
      <c r="L254" t="s">
        <v>1671</v>
      </c>
      <c r="M254" s="2">
        <v>42492</v>
      </c>
      <c r="N254" s="1">
        <v>0.85902777777777783</v>
      </c>
      <c r="O254" s="2">
        <v>42492</v>
      </c>
      <c r="P254" s="1">
        <v>0.86458333333333337</v>
      </c>
      <c r="Q254" t="s">
        <v>328</v>
      </c>
      <c r="R254" t="s">
        <v>1672</v>
      </c>
      <c r="S254">
        <v>603</v>
      </c>
      <c r="T254" s="3">
        <f t="shared" si="30"/>
        <v>2.7803173121401512</v>
      </c>
      <c r="U254" t="s">
        <v>195</v>
      </c>
      <c r="V254" t="s">
        <v>1673</v>
      </c>
      <c r="X254" t="s">
        <v>1</v>
      </c>
      <c r="AE254" t="s">
        <v>1674</v>
      </c>
      <c r="AN254" t="s">
        <v>609</v>
      </c>
      <c r="AP254" t="s">
        <v>334</v>
      </c>
      <c r="BU254" t="s">
        <v>335</v>
      </c>
      <c r="BV254" t="s">
        <v>336</v>
      </c>
      <c r="BW254" t="str">
        <f t="shared" si="24"/>
        <v>gej6-ysnh</v>
      </c>
      <c r="BX254">
        <f t="shared" si="25"/>
        <v>2016</v>
      </c>
      <c r="BY254">
        <f t="shared" si="26"/>
        <v>2016</v>
      </c>
      <c r="BZ254">
        <f t="shared" si="27"/>
        <v>3</v>
      </c>
      <c r="CA254">
        <f t="shared" si="28"/>
        <v>4</v>
      </c>
      <c r="CB254" t="s">
        <v>4723</v>
      </c>
      <c r="CC254" t="str">
        <f t="shared" si="29"/>
        <v>c</v>
      </c>
      <c r="CD254">
        <v>5.9476358074606495E-2</v>
      </c>
      <c r="CE254">
        <f t="shared" si="31"/>
        <v>10</v>
      </c>
    </row>
    <row r="255" spans="1:83" x14ac:dyDescent="0.35">
      <c r="A255" t="s">
        <v>1378</v>
      </c>
      <c r="B255" t="s">
        <v>1379</v>
      </c>
      <c r="C255" t="b">
        <v>1</v>
      </c>
      <c r="D255" t="b">
        <v>0</v>
      </c>
      <c r="F255" t="s">
        <v>323</v>
      </c>
      <c r="G255" t="s">
        <v>15</v>
      </c>
      <c r="H255" t="s">
        <v>1380</v>
      </c>
      <c r="I255" t="s">
        <v>1381</v>
      </c>
      <c r="J255">
        <v>33</v>
      </c>
      <c r="K255" t="s">
        <v>1382</v>
      </c>
      <c r="L255" t="s">
        <v>1382</v>
      </c>
      <c r="M255" s="2">
        <v>42870</v>
      </c>
      <c r="N255" s="1">
        <v>0.10625</v>
      </c>
      <c r="O255" s="2">
        <v>42870</v>
      </c>
      <c r="P255" s="1">
        <v>0.10625</v>
      </c>
      <c r="Q255" t="s">
        <v>328</v>
      </c>
      <c r="R255" t="s">
        <v>1383</v>
      </c>
      <c r="S255">
        <v>332</v>
      </c>
      <c r="T255" s="3">
        <f t="shared" si="30"/>
        <v>2.5211380837040362</v>
      </c>
      <c r="U255" t="s">
        <v>20</v>
      </c>
      <c r="V255" t="s">
        <v>1384</v>
      </c>
      <c r="X255" t="s">
        <v>1</v>
      </c>
      <c r="AA255" t="s">
        <v>206</v>
      </c>
      <c r="AB255" t="s">
        <v>1386</v>
      </c>
      <c r="AE255" t="s">
        <v>1388</v>
      </c>
      <c r="AF255" t="s">
        <v>1391</v>
      </c>
      <c r="AG255" t="s">
        <v>1389</v>
      </c>
      <c r="AH255" t="s">
        <v>1385</v>
      </c>
      <c r="AI255" t="s">
        <v>1387</v>
      </c>
      <c r="AL255" t="s">
        <v>1390</v>
      </c>
      <c r="AN255" t="s">
        <v>1392</v>
      </c>
      <c r="AP255" t="s">
        <v>334</v>
      </c>
      <c r="BU255" t="s">
        <v>335</v>
      </c>
      <c r="BV255" t="s">
        <v>336</v>
      </c>
      <c r="BW255" t="str">
        <f t="shared" si="24"/>
        <v>33rc-5prd</v>
      </c>
      <c r="BX255">
        <f t="shared" si="25"/>
        <v>2017</v>
      </c>
      <c r="BY255">
        <f t="shared" si="26"/>
        <v>2017</v>
      </c>
      <c r="BZ255">
        <f t="shared" si="27"/>
        <v>4</v>
      </c>
      <c r="CA255">
        <f t="shared" si="28"/>
        <v>5</v>
      </c>
      <c r="CB255" t="s">
        <v>4723</v>
      </c>
      <c r="CC255" t="str">
        <f t="shared" si="29"/>
        <v>c</v>
      </c>
      <c r="CD255">
        <v>6.4197996132703383E-2</v>
      </c>
      <c r="CE255">
        <f t="shared" si="31"/>
        <v>11</v>
      </c>
    </row>
    <row r="256" spans="1:83" x14ac:dyDescent="0.35">
      <c r="A256" t="s">
        <v>3086</v>
      </c>
      <c r="B256" t="s">
        <v>3087</v>
      </c>
      <c r="C256" t="b">
        <v>1</v>
      </c>
      <c r="D256" t="b">
        <v>0</v>
      </c>
      <c r="F256" t="s">
        <v>323</v>
      </c>
      <c r="G256" t="s">
        <v>15</v>
      </c>
      <c r="H256" t="s">
        <v>3088</v>
      </c>
      <c r="I256" t="s">
        <v>3089</v>
      </c>
      <c r="J256">
        <v>285</v>
      </c>
      <c r="K256" t="s">
        <v>3090</v>
      </c>
      <c r="L256" t="s">
        <v>3091</v>
      </c>
      <c r="M256" s="2">
        <v>42951</v>
      </c>
      <c r="N256" s="1">
        <v>0.57013888888888886</v>
      </c>
      <c r="O256" s="2">
        <v>43018</v>
      </c>
      <c r="P256" s="1">
        <v>0.54236111111111118</v>
      </c>
      <c r="S256">
        <v>277</v>
      </c>
      <c r="T256" s="3">
        <f t="shared" si="30"/>
        <v>2.4424797690644486</v>
      </c>
      <c r="U256" t="s">
        <v>185</v>
      </c>
      <c r="V256" t="s">
        <v>3036</v>
      </c>
      <c r="X256" t="s">
        <v>1</v>
      </c>
      <c r="AE256" t="s">
        <v>3092</v>
      </c>
      <c r="AN256" t="s">
        <v>1198</v>
      </c>
      <c r="AP256" t="s">
        <v>334</v>
      </c>
      <c r="BU256" t="s">
        <v>3037</v>
      </c>
      <c r="BV256" t="s">
        <v>336</v>
      </c>
      <c r="BW256" t="str">
        <f t="shared" si="24"/>
        <v>tcxy-uh9b</v>
      </c>
      <c r="BX256">
        <f t="shared" si="25"/>
        <v>2017</v>
      </c>
      <c r="BY256">
        <f t="shared" si="26"/>
        <v>2017</v>
      </c>
      <c r="BZ256">
        <f t="shared" si="27"/>
        <v>3</v>
      </c>
      <c r="CA256">
        <f t="shared" si="28"/>
        <v>2</v>
      </c>
      <c r="CB256" t="s">
        <v>4723</v>
      </c>
      <c r="CC256" t="str">
        <f t="shared" si="29"/>
        <v>c</v>
      </c>
      <c r="CD256">
        <v>6.9990429042346536E-2</v>
      </c>
      <c r="CE256">
        <f t="shared" si="31"/>
        <v>12</v>
      </c>
    </row>
    <row r="257" spans="1:83" x14ac:dyDescent="0.35">
      <c r="A257" t="s">
        <v>2898</v>
      </c>
      <c r="B257" t="s">
        <v>2892</v>
      </c>
      <c r="C257" t="b">
        <v>1</v>
      </c>
      <c r="D257" t="b">
        <v>0</v>
      </c>
      <c r="F257" t="s">
        <v>323</v>
      </c>
      <c r="G257" t="s">
        <v>15</v>
      </c>
      <c r="H257" t="s">
        <v>2899</v>
      </c>
      <c r="I257" t="s">
        <v>2893</v>
      </c>
      <c r="J257">
        <v>188</v>
      </c>
      <c r="K257" t="s">
        <v>2900</v>
      </c>
      <c r="L257" t="s">
        <v>2894</v>
      </c>
      <c r="M257" s="2">
        <v>42509</v>
      </c>
      <c r="N257" s="1">
        <v>0.64861111111111114</v>
      </c>
      <c r="O257" s="2">
        <v>42723</v>
      </c>
      <c r="P257" s="1">
        <v>0.7104166666666667</v>
      </c>
      <c r="R257" t="s">
        <v>2895</v>
      </c>
      <c r="S257">
        <v>576</v>
      </c>
      <c r="T257" s="3">
        <f t="shared" si="30"/>
        <v>2.7604224834232118</v>
      </c>
      <c r="U257" t="s">
        <v>158</v>
      </c>
      <c r="V257" t="s">
        <v>2896</v>
      </c>
      <c r="X257" t="s">
        <v>1</v>
      </c>
      <c r="AE257" t="s">
        <v>2901</v>
      </c>
      <c r="AM257" t="s">
        <v>2897</v>
      </c>
      <c r="AN257" t="s">
        <v>2107</v>
      </c>
      <c r="AP257" t="s">
        <v>334</v>
      </c>
      <c r="BU257" t="s">
        <v>335</v>
      </c>
      <c r="BV257" t="s">
        <v>336</v>
      </c>
      <c r="BW257" t="str">
        <f t="shared" si="24"/>
        <v>pjdx-3v7b</v>
      </c>
      <c r="BX257">
        <f t="shared" si="25"/>
        <v>2016</v>
      </c>
      <c r="BY257">
        <f t="shared" si="26"/>
        <v>2016</v>
      </c>
      <c r="BZ257">
        <f t="shared" si="27"/>
        <v>3</v>
      </c>
      <c r="CA257">
        <f t="shared" si="28"/>
        <v>3</v>
      </c>
      <c r="CB257" t="s">
        <v>4723</v>
      </c>
      <c r="CC257" t="str">
        <f t="shared" si="29"/>
        <v>c</v>
      </c>
      <c r="CD257">
        <v>7.4573725189372886E-2</v>
      </c>
      <c r="CE257">
        <f t="shared" si="31"/>
        <v>13</v>
      </c>
    </row>
    <row r="258" spans="1:83" x14ac:dyDescent="0.35">
      <c r="A258" t="s">
        <v>774</v>
      </c>
      <c r="B258" t="s">
        <v>775</v>
      </c>
      <c r="C258" t="b">
        <v>1</v>
      </c>
      <c r="D258" t="b">
        <v>0</v>
      </c>
      <c r="F258" t="s">
        <v>323</v>
      </c>
      <c r="G258" t="s">
        <v>15</v>
      </c>
      <c r="H258" t="s">
        <v>776</v>
      </c>
      <c r="I258" t="s">
        <v>777</v>
      </c>
      <c r="J258">
        <v>164</v>
      </c>
      <c r="K258" t="s">
        <v>778</v>
      </c>
      <c r="L258" t="s">
        <v>778</v>
      </c>
      <c r="M258" s="2">
        <v>42444</v>
      </c>
      <c r="N258" s="1">
        <v>0.74583333333333324</v>
      </c>
      <c r="O258" s="2">
        <v>42444</v>
      </c>
      <c r="P258" s="1">
        <v>0.74583333333333324</v>
      </c>
      <c r="Q258" t="s">
        <v>351</v>
      </c>
      <c r="R258" t="s">
        <v>779</v>
      </c>
      <c r="S258">
        <v>954</v>
      </c>
      <c r="T258" s="3">
        <f t="shared" si="30"/>
        <v>2.9795483747040952</v>
      </c>
      <c r="U258" t="s">
        <v>155</v>
      </c>
      <c r="V258" t="s">
        <v>769</v>
      </c>
      <c r="W258" t="s">
        <v>7</v>
      </c>
      <c r="X258" t="s">
        <v>1</v>
      </c>
      <c r="AA258" t="s">
        <v>18</v>
      </c>
      <c r="AE258" t="s">
        <v>780</v>
      </c>
      <c r="AM258" t="s">
        <v>771</v>
      </c>
      <c r="AN258" t="s">
        <v>772</v>
      </c>
      <c r="AP258" t="s">
        <v>334</v>
      </c>
      <c r="BU258" t="s">
        <v>773</v>
      </c>
      <c r="BV258" t="s">
        <v>336</v>
      </c>
      <c r="BW258" t="str">
        <f t="shared" ref="BW258:BW321" si="32">IF(E258="",B258,E258)</f>
        <v>7m2f-hxab</v>
      </c>
      <c r="BX258">
        <f t="shared" ref="BX258:BX321" si="33">YEAR(M258)</f>
        <v>2016</v>
      </c>
      <c r="BY258">
        <f t="shared" ref="BY258:BY321" si="34">YEAR(O258)</f>
        <v>2016</v>
      </c>
      <c r="BZ258">
        <f t="shared" ref="BZ258:BZ321" si="35">COUNTA(K258,L258,U258,W258,AA258)</f>
        <v>5</v>
      </c>
      <c r="CA258">
        <f t="shared" ref="CA258:CA321" si="36">COUNTA(I258,Q258,R258,V258,W258,AA258)</f>
        <v>6</v>
      </c>
      <c r="CB258" t="s">
        <v>4723</v>
      </c>
      <c r="CC258" t="str">
        <f t="shared" ref="CC258:CC321" si="37">IF(BX258&lt;2014,"a",IF(BX258&gt;2017,"d",IF(BX258&lt;2016,"b","c")))</f>
        <v>c</v>
      </c>
      <c r="CD258">
        <v>7.8772132219480429E-2</v>
      </c>
      <c r="CE258">
        <f t="shared" si="31"/>
        <v>14</v>
      </c>
    </row>
    <row r="259" spans="1:83" x14ac:dyDescent="0.35">
      <c r="A259" t="s">
        <v>3870</v>
      </c>
      <c r="B259" t="s">
        <v>3871</v>
      </c>
      <c r="C259" t="b">
        <v>1</v>
      </c>
      <c r="D259" t="b">
        <v>0</v>
      </c>
      <c r="F259" t="s">
        <v>323</v>
      </c>
      <c r="G259" t="s">
        <v>15</v>
      </c>
      <c r="H259" t="s">
        <v>3872</v>
      </c>
      <c r="I259" t="s">
        <v>3873</v>
      </c>
      <c r="J259">
        <v>136</v>
      </c>
      <c r="K259" t="s">
        <v>3874</v>
      </c>
      <c r="L259" t="s">
        <v>3875</v>
      </c>
      <c r="M259" s="2">
        <v>42985</v>
      </c>
      <c r="N259" s="1">
        <v>0.80069444444444438</v>
      </c>
      <c r="O259" s="2">
        <v>43173</v>
      </c>
      <c r="P259" s="1">
        <v>0.87083333333333324</v>
      </c>
      <c r="Q259" t="s">
        <v>881</v>
      </c>
      <c r="R259" t="s">
        <v>3876</v>
      </c>
      <c r="S259">
        <v>123</v>
      </c>
      <c r="T259" s="3">
        <f t="shared" ref="T259:T322" si="38">LOG(S259)</f>
        <v>2.0899051114393981</v>
      </c>
      <c r="U259" t="s">
        <v>164</v>
      </c>
      <c r="W259" t="s">
        <v>7</v>
      </c>
      <c r="X259" t="s">
        <v>1</v>
      </c>
      <c r="AA259" t="s">
        <v>108</v>
      </c>
      <c r="AB259" t="s">
        <v>1267</v>
      </c>
      <c r="AE259" t="s">
        <v>3877</v>
      </c>
      <c r="AL259" t="s">
        <v>46</v>
      </c>
      <c r="AN259" t="s">
        <v>572</v>
      </c>
      <c r="AP259" t="s">
        <v>334</v>
      </c>
      <c r="BJ259" t="s">
        <v>118</v>
      </c>
      <c r="BK259" t="s">
        <v>723</v>
      </c>
      <c r="BV259" t="s">
        <v>336</v>
      </c>
      <c r="BW259" t="str">
        <f t="shared" si="32"/>
        <v>3b7q-74f4</v>
      </c>
      <c r="BX259">
        <f t="shared" si="33"/>
        <v>2017</v>
      </c>
      <c r="BY259">
        <f t="shared" si="34"/>
        <v>2018</v>
      </c>
      <c r="BZ259">
        <f t="shared" si="35"/>
        <v>5</v>
      </c>
      <c r="CA259">
        <f t="shared" si="36"/>
        <v>5</v>
      </c>
      <c r="CB259" t="s">
        <v>4723</v>
      </c>
      <c r="CC259" t="str">
        <f t="shared" si="37"/>
        <v>c</v>
      </c>
      <c r="CD259">
        <v>9.0774495989907278E-2</v>
      </c>
      <c r="CE259">
        <f t="shared" si="31"/>
        <v>15</v>
      </c>
    </row>
    <row r="260" spans="1:83" x14ac:dyDescent="0.35">
      <c r="A260" t="s">
        <v>4916</v>
      </c>
      <c r="B260" t="s">
        <v>4917</v>
      </c>
      <c r="C260" t="b">
        <v>1</v>
      </c>
      <c r="D260" t="b">
        <v>0</v>
      </c>
      <c r="F260" t="s">
        <v>323</v>
      </c>
      <c r="G260" t="s">
        <v>15</v>
      </c>
      <c r="H260" t="s">
        <v>4918</v>
      </c>
      <c r="J260">
        <v>113</v>
      </c>
      <c r="K260" t="s">
        <v>4919</v>
      </c>
      <c r="L260" t="s">
        <v>4920</v>
      </c>
      <c r="M260" s="2">
        <v>42493</v>
      </c>
      <c r="N260" s="1">
        <v>0.79236111111111107</v>
      </c>
      <c r="O260" s="2">
        <v>42493</v>
      </c>
      <c r="P260" s="1">
        <v>0.86805555555555547</v>
      </c>
      <c r="S260">
        <v>800</v>
      </c>
      <c r="T260" s="3">
        <f t="shared" si="38"/>
        <v>2.9030899869919438</v>
      </c>
      <c r="U260" t="s">
        <v>130</v>
      </c>
      <c r="X260" t="s">
        <v>1</v>
      </c>
      <c r="AE260" t="s">
        <v>4921</v>
      </c>
      <c r="AN260" t="s">
        <v>1665</v>
      </c>
      <c r="AP260" t="s">
        <v>334</v>
      </c>
      <c r="BV260" t="s">
        <v>336</v>
      </c>
      <c r="BW260" t="str">
        <f t="shared" si="32"/>
        <v>gia4-fgdb</v>
      </c>
      <c r="BX260">
        <f t="shared" si="33"/>
        <v>2016</v>
      </c>
      <c r="BY260">
        <f t="shared" si="34"/>
        <v>2016</v>
      </c>
      <c r="BZ260">
        <f t="shared" si="35"/>
        <v>3</v>
      </c>
      <c r="CA260">
        <f t="shared" si="36"/>
        <v>0</v>
      </c>
      <c r="CB260" t="s">
        <v>4723</v>
      </c>
      <c r="CC260" t="str">
        <f t="shared" si="37"/>
        <v>c</v>
      </c>
      <c r="CD260">
        <v>0.10646832976802956</v>
      </c>
      <c r="CE260">
        <f t="shared" ref="CE260:CE323" si="39">IF(CB260&amp;CC260=CB259&amp;CC259,CE259+1,1)</f>
        <v>16</v>
      </c>
    </row>
    <row r="261" spans="1:83" x14ac:dyDescent="0.35">
      <c r="A261" t="s">
        <v>5239</v>
      </c>
      <c r="B261" t="s">
        <v>5240</v>
      </c>
      <c r="C261" t="b">
        <v>1</v>
      </c>
      <c r="D261" t="b">
        <v>0</v>
      </c>
      <c r="F261" t="s">
        <v>323</v>
      </c>
      <c r="G261" t="s">
        <v>15</v>
      </c>
      <c r="H261" t="s">
        <v>5241</v>
      </c>
      <c r="I261" t="s">
        <v>5242</v>
      </c>
      <c r="J261">
        <v>20</v>
      </c>
      <c r="K261" t="s">
        <v>5243</v>
      </c>
      <c r="L261" t="s">
        <v>5243</v>
      </c>
      <c r="M261" s="2">
        <v>42832</v>
      </c>
      <c r="N261" s="1">
        <v>0.74652777777777779</v>
      </c>
      <c r="O261" s="2">
        <v>42832</v>
      </c>
      <c r="P261" s="1">
        <v>0.74652777777777779</v>
      </c>
      <c r="Q261" t="s">
        <v>328</v>
      </c>
      <c r="R261" t="s">
        <v>5244</v>
      </c>
      <c r="S261">
        <v>525</v>
      </c>
      <c r="T261" s="3">
        <f t="shared" si="38"/>
        <v>2.720159303405957</v>
      </c>
      <c r="U261" t="s">
        <v>153</v>
      </c>
      <c r="X261" t="s">
        <v>1</v>
      </c>
      <c r="AA261" t="s">
        <v>126</v>
      </c>
      <c r="AE261" t="s">
        <v>5245</v>
      </c>
      <c r="AN261" t="s">
        <v>1413</v>
      </c>
      <c r="AP261" t="s">
        <v>334</v>
      </c>
      <c r="BV261" t="s">
        <v>336</v>
      </c>
      <c r="BW261" t="str">
        <f t="shared" si="32"/>
        <v>m8w6-thut</v>
      </c>
      <c r="BX261">
        <f t="shared" si="33"/>
        <v>2017</v>
      </c>
      <c r="BY261">
        <f t="shared" si="34"/>
        <v>2017</v>
      </c>
      <c r="BZ261">
        <f t="shared" si="35"/>
        <v>4</v>
      </c>
      <c r="CA261">
        <f t="shared" si="36"/>
        <v>4</v>
      </c>
      <c r="CB261" t="s">
        <v>4723</v>
      </c>
      <c r="CC261" t="str">
        <f t="shared" si="37"/>
        <v>c</v>
      </c>
      <c r="CD261">
        <v>0.10777445204689096</v>
      </c>
      <c r="CE261">
        <f t="shared" si="39"/>
        <v>17</v>
      </c>
    </row>
    <row r="262" spans="1:83" x14ac:dyDescent="0.35">
      <c r="A262" t="s">
        <v>2794</v>
      </c>
      <c r="B262" t="s">
        <v>2795</v>
      </c>
      <c r="C262" t="b">
        <v>1</v>
      </c>
      <c r="D262" t="b">
        <v>0</v>
      </c>
      <c r="F262" t="s">
        <v>323</v>
      </c>
      <c r="G262" t="s">
        <v>15</v>
      </c>
      <c r="H262" t="s">
        <v>2796</v>
      </c>
      <c r="I262" t="s">
        <v>2797</v>
      </c>
      <c r="J262" s="3">
        <v>1836</v>
      </c>
      <c r="K262" t="s">
        <v>2798</v>
      </c>
      <c r="L262" t="s">
        <v>2799</v>
      </c>
      <c r="M262" s="2">
        <v>43013</v>
      </c>
      <c r="N262" s="1">
        <v>0.77847222222222223</v>
      </c>
      <c r="O262" s="2">
        <v>43614</v>
      </c>
      <c r="P262" s="1">
        <v>0.68333333333333324</v>
      </c>
      <c r="Q262" t="s">
        <v>881</v>
      </c>
      <c r="R262" t="s">
        <v>891</v>
      </c>
      <c r="S262">
        <v>573</v>
      </c>
      <c r="T262" s="3">
        <f t="shared" si="38"/>
        <v>2.7581546219673898</v>
      </c>
      <c r="U262" t="s">
        <v>81</v>
      </c>
      <c r="V262" t="s">
        <v>2791</v>
      </c>
      <c r="X262" t="s">
        <v>1</v>
      </c>
      <c r="AE262" t="s">
        <v>2800</v>
      </c>
      <c r="AN262" t="s">
        <v>893</v>
      </c>
      <c r="AP262" t="s">
        <v>334</v>
      </c>
      <c r="BU262" t="s">
        <v>884</v>
      </c>
      <c r="BV262" t="s">
        <v>336</v>
      </c>
      <c r="BW262" t="str">
        <f t="shared" si="32"/>
        <v>xfwh-dmij</v>
      </c>
      <c r="BX262">
        <f t="shared" si="33"/>
        <v>2017</v>
      </c>
      <c r="BY262">
        <f t="shared" si="34"/>
        <v>2019</v>
      </c>
      <c r="BZ262">
        <f t="shared" si="35"/>
        <v>3</v>
      </c>
      <c r="CA262">
        <f t="shared" si="36"/>
        <v>4</v>
      </c>
      <c r="CB262" t="s">
        <v>4723</v>
      </c>
      <c r="CC262" t="str">
        <f t="shared" si="37"/>
        <v>c</v>
      </c>
      <c r="CD262">
        <v>0.10829411136671641</v>
      </c>
      <c r="CE262">
        <f t="shared" si="39"/>
        <v>18</v>
      </c>
    </row>
    <row r="263" spans="1:83" x14ac:dyDescent="0.35">
      <c r="A263" t="s">
        <v>5258</v>
      </c>
      <c r="B263" t="s">
        <v>4368</v>
      </c>
      <c r="C263" t="b">
        <v>1</v>
      </c>
      <c r="D263" t="b">
        <v>0</v>
      </c>
      <c r="F263" t="s">
        <v>323</v>
      </c>
      <c r="G263" t="s">
        <v>15</v>
      </c>
      <c r="H263" t="s">
        <v>5259</v>
      </c>
      <c r="I263" t="s">
        <v>4369</v>
      </c>
      <c r="J263" s="3">
        <v>1218</v>
      </c>
      <c r="K263" t="s">
        <v>5260</v>
      </c>
      <c r="L263" t="s">
        <v>4370</v>
      </c>
      <c r="M263" s="2">
        <v>42530</v>
      </c>
      <c r="N263" s="1">
        <v>0.90277777777777779</v>
      </c>
      <c r="O263" s="2">
        <v>43619</v>
      </c>
      <c r="P263" s="1">
        <v>0.64722222222222225</v>
      </c>
      <c r="Q263" t="s">
        <v>1130</v>
      </c>
      <c r="R263" t="s">
        <v>4371</v>
      </c>
      <c r="S263">
        <v>937</v>
      </c>
      <c r="T263" s="3">
        <f t="shared" si="38"/>
        <v>2.9717395908877782</v>
      </c>
      <c r="U263" t="s">
        <v>141</v>
      </c>
      <c r="W263" t="s">
        <v>7</v>
      </c>
      <c r="X263" t="s">
        <v>1</v>
      </c>
      <c r="AA263" t="s">
        <v>190</v>
      </c>
      <c r="AE263" t="s">
        <v>5261</v>
      </c>
      <c r="AN263" t="s">
        <v>5262</v>
      </c>
      <c r="AP263" t="s">
        <v>334</v>
      </c>
      <c r="BV263" t="s">
        <v>336</v>
      </c>
      <c r="BW263" t="str">
        <f t="shared" si="32"/>
        <v>mcr6-ujqw</v>
      </c>
      <c r="BX263">
        <f t="shared" si="33"/>
        <v>2016</v>
      </c>
      <c r="BY263">
        <f t="shared" si="34"/>
        <v>2019</v>
      </c>
      <c r="BZ263">
        <f t="shared" si="35"/>
        <v>5</v>
      </c>
      <c r="CA263">
        <f t="shared" si="36"/>
        <v>5</v>
      </c>
      <c r="CB263" t="s">
        <v>4723</v>
      </c>
      <c r="CC263" t="str">
        <f t="shared" si="37"/>
        <v>c</v>
      </c>
      <c r="CD263">
        <v>0.12443678958924786</v>
      </c>
      <c r="CE263">
        <f t="shared" si="39"/>
        <v>19</v>
      </c>
    </row>
    <row r="264" spans="1:83" x14ac:dyDescent="0.35">
      <c r="A264" t="s">
        <v>3153</v>
      </c>
      <c r="B264" t="s">
        <v>3154</v>
      </c>
      <c r="C264" t="b">
        <v>1</v>
      </c>
      <c r="D264" t="b">
        <v>0</v>
      </c>
      <c r="F264" t="s">
        <v>323</v>
      </c>
      <c r="G264" t="s">
        <v>15</v>
      </c>
      <c r="H264" t="s">
        <v>3155</v>
      </c>
      <c r="I264" t="s">
        <v>3156</v>
      </c>
      <c r="J264">
        <v>441</v>
      </c>
      <c r="K264" t="s">
        <v>3157</v>
      </c>
      <c r="L264" t="s">
        <v>3158</v>
      </c>
      <c r="M264" s="2">
        <v>42992</v>
      </c>
      <c r="N264" s="1">
        <v>0.9277777777777777</v>
      </c>
      <c r="O264" s="2">
        <v>43633</v>
      </c>
      <c r="P264" s="1">
        <v>0.41736111111111113</v>
      </c>
      <c r="Q264" t="s">
        <v>328</v>
      </c>
      <c r="R264" t="s">
        <v>3159</v>
      </c>
      <c r="S264">
        <v>476</v>
      </c>
      <c r="T264" s="3">
        <f t="shared" si="38"/>
        <v>2.6776069527204931</v>
      </c>
      <c r="U264" t="s">
        <v>191</v>
      </c>
      <c r="V264" t="s">
        <v>3160</v>
      </c>
      <c r="X264" t="s">
        <v>1</v>
      </c>
      <c r="AA264" t="s">
        <v>178</v>
      </c>
      <c r="AB264" t="s">
        <v>3161</v>
      </c>
      <c r="AE264" t="s">
        <v>3162</v>
      </c>
      <c r="AL264" t="s">
        <v>28</v>
      </c>
      <c r="AN264" t="s">
        <v>3163</v>
      </c>
      <c r="AP264" t="s">
        <v>334</v>
      </c>
      <c r="BU264" t="s">
        <v>556</v>
      </c>
      <c r="BV264" t="s">
        <v>336</v>
      </c>
      <c r="BW264" t="str">
        <f t="shared" si="32"/>
        <v>duyp-uyma</v>
      </c>
      <c r="BX264">
        <f t="shared" si="33"/>
        <v>2017</v>
      </c>
      <c r="BY264">
        <f t="shared" si="34"/>
        <v>2019</v>
      </c>
      <c r="BZ264">
        <f t="shared" si="35"/>
        <v>4</v>
      </c>
      <c r="CA264">
        <f t="shared" si="36"/>
        <v>5</v>
      </c>
      <c r="CB264" t="s">
        <v>4723</v>
      </c>
      <c r="CC264" t="str">
        <f t="shared" si="37"/>
        <v>c</v>
      </c>
      <c r="CD264">
        <v>0.1252428909326877</v>
      </c>
      <c r="CE264">
        <f t="shared" si="39"/>
        <v>20</v>
      </c>
    </row>
    <row r="265" spans="1:83" x14ac:dyDescent="0.35">
      <c r="A265" t="s">
        <v>1820</v>
      </c>
      <c r="B265" t="s">
        <v>1821</v>
      </c>
      <c r="C265" t="b">
        <v>1</v>
      </c>
      <c r="D265" t="b">
        <v>0</v>
      </c>
      <c r="F265" t="s">
        <v>323</v>
      </c>
      <c r="G265" t="s">
        <v>15</v>
      </c>
      <c r="H265" t="s">
        <v>1822</v>
      </c>
      <c r="I265" t="s">
        <v>1823</v>
      </c>
      <c r="J265">
        <v>123</v>
      </c>
      <c r="K265" t="s">
        <v>1824</v>
      </c>
      <c r="L265" t="s">
        <v>1825</v>
      </c>
      <c r="M265" s="2">
        <v>42703</v>
      </c>
      <c r="N265" s="1">
        <v>0.63611111111111118</v>
      </c>
      <c r="O265" s="2">
        <v>43466</v>
      </c>
      <c r="P265" s="1">
        <v>2.2222222222222223E-2</v>
      </c>
      <c r="Q265" t="s">
        <v>328</v>
      </c>
      <c r="R265" t="s">
        <v>1768</v>
      </c>
      <c r="S265">
        <v>378</v>
      </c>
      <c r="T265" s="3">
        <f t="shared" si="38"/>
        <v>2.5774917998372255</v>
      </c>
      <c r="U265" t="s">
        <v>123</v>
      </c>
      <c r="V265" t="s">
        <v>1758</v>
      </c>
      <c r="X265" t="s">
        <v>1</v>
      </c>
      <c r="AA265" t="s">
        <v>88</v>
      </c>
      <c r="AB265">
        <v>2018</v>
      </c>
      <c r="AE265" t="s">
        <v>1826</v>
      </c>
      <c r="AL265" t="s">
        <v>31</v>
      </c>
      <c r="AN265" t="s">
        <v>1760</v>
      </c>
      <c r="AP265" t="s">
        <v>334</v>
      </c>
      <c r="BJ265" t="s">
        <v>1770</v>
      </c>
      <c r="BU265" t="s">
        <v>1761</v>
      </c>
      <c r="BV265" t="s">
        <v>336</v>
      </c>
      <c r="BW265" t="str">
        <f t="shared" si="32"/>
        <v>b4ga-e6w6</v>
      </c>
      <c r="BX265">
        <f t="shared" si="33"/>
        <v>2016</v>
      </c>
      <c r="BY265">
        <f t="shared" si="34"/>
        <v>2019</v>
      </c>
      <c r="BZ265">
        <f t="shared" si="35"/>
        <v>4</v>
      </c>
      <c r="CA265">
        <f t="shared" si="36"/>
        <v>5</v>
      </c>
      <c r="CB265" t="s">
        <v>4723</v>
      </c>
      <c r="CC265" t="str">
        <f t="shared" si="37"/>
        <v>c</v>
      </c>
      <c r="CD265">
        <v>0.12800122700596883</v>
      </c>
      <c r="CE265">
        <f t="shared" si="39"/>
        <v>21</v>
      </c>
    </row>
    <row r="266" spans="1:83" x14ac:dyDescent="0.35">
      <c r="A266" t="s">
        <v>2569</v>
      </c>
      <c r="B266" t="s">
        <v>2500</v>
      </c>
      <c r="C266" t="b">
        <v>1</v>
      </c>
      <c r="D266" t="b">
        <v>0</v>
      </c>
      <c r="F266" t="s">
        <v>323</v>
      </c>
      <c r="G266" t="s">
        <v>15</v>
      </c>
      <c r="H266" t="s">
        <v>2570</v>
      </c>
      <c r="I266" t="s">
        <v>2501</v>
      </c>
      <c r="J266">
        <v>769</v>
      </c>
      <c r="K266" t="s">
        <v>2571</v>
      </c>
      <c r="L266" t="s">
        <v>2502</v>
      </c>
      <c r="M266" s="2">
        <v>42747</v>
      </c>
      <c r="N266" s="1">
        <v>0.94236111111111109</v>
      </c>
      <c r="O266" s="2">
        <v>43633</v>
      </c>
      <c r="P266" s="1">
        <v>0.82638888888888884</v>
      </c>
      <c r="Q266" t="s">
        <v>2373</v>
      </c>
      <c r="R266" t="s">
        <v>2503</v>
      </c>
      <c r="S266" s="3">
        <v>1164</v>
      </c>
      <c r="T266" s="3">
        <f t="shared" si="38"/>
        <v>3.0659529803138699</v>
      </c>
      <c r="U266" t="s">
        <v>208</v>
      </c>
      <c r="V266" t="s">
        <v>2375</v>
      </c>
      <c r="W266" t="s">
        <v>7</v>
      </c>
      <c r="X266" t="s">
        <v>1</v>
      </c>
      <c r="AA266" t="s">
        <v>131</v>
      </c>
      <c r="AB266" t="s">
        <v>2398</v>
      </c>
      <c r="AE266" t="s">
        <v>2572</v>
      </c>
      <c r="AL266" t="s">
        <v>60</v>
      </c>
      <c r="AM266" t="s">
        <v>2390</v>
      </c>
      <c r="AN266" t="s">
        <v>2379</v>
      </c>
      <c r="AP266" t="s">
        <v>334</v>
      </c>
      <c r="BU266" t="s">
        <v>2380</v>
      </c>
      <c r="BV266" t="s">
        <v>336</v>
      </c>
      <c r="BW266" t="str">
        <f t="shared" si="32"/>
        <v>xhn7-64im</v>
      </c>
      <c r="BX266">
        <f t="shared" si="33"/>
        <v>2017</v>
      </c>
      <c r="BY266">
        <f t="shared" si="34"/>
        <v>2019</v>
      </c>
      <c r="BZ266">
        <f t="shared" si="35"/>
        <v>5</v>
      </c>
      <c r="CA266">
        <f t="shared" si="36"/>
        <v>6</v>
      </c>
      <c r="CB266" t="s">
        <v>4723</v>
      </c>
      <c r="CC266" t="str">
        <f t="shared" si="37"/>
        <v>c</v>
      </c>
      <c r="CD266">
        <v>0.13444846742107996</v>
      </c>
      <c r="CE266">
        <f t="shared" si="39"/>
        <v>22</v>
      </c>
    </row>
    <row r="267" spans="1:83" x14ac:dyDescent="0.35">
      <c r="A267" t="s">
        <v>1180</v>
      </c>
      <c r="B267" t="s">
        <v>1181</v>
      </c>
      <c r="C267" t="b">
        <v>1</v>
      </c>
      <c r="D267" t="b">
        <v>0</v>
      </c>
      <c r="F267" t="s">
        <v>323</v>
      </c>
      <c r="G267" t="s">
        <v>15</v>
      </c>
      <c r="H267" t="s">
        <v>1182</v>
      </c>
      <c r="I267" t="s">
        <v>1183</v>
      </c>
      <c r="J267">
        <v>152</v>
      </c>
      <c r="K267" t="s">
        <v>1184</v>
      </c>
      <c r="L267" t="s">
        <v>1185</v>
      </c>
      <c r="M267" s="2">
        <v>42713</v>
      </c>
      <c r="N267" s="1">
        <v>0.73263888888888884</v>
      </c>
      <c r="O267" s="2">
        <v>42713</v>
      </c>
      <c r="P267" s="1">
        <v>0.76666666666666661</v>
      </c>
      <c r="Q267" t="s">
        <v>328</v>
      </c>
      <c r="R267" t="s">
        <v>1186</v>
      </c>
      <c r="S267">
        <v>469</v>
      </c>
      <c r="T267" s="3">
        <f t="shared" si="38"/>
        <v>2.6711728427150834</v>
      </c>
      <c r="U267" t="s">
        <v>195</v>
      </c>
      <c r="V267" t="s">
        <v>1187</v>
      </c>
      <c r="X267" t="s">
        <v>1</v>
      </c>
      <c r="AE267" t="s">
        <v>1188</v>
      </c>
      <c r="AN267" t="s">
        <v>609</v>
      </c>
      <c r="AP267" t="s">
        <v>334</v>
      </c>
      <c r="BU267" t="s">
        <v>335</v>
      </c>
      <c r="BV267" t="s">
        <v>336</v>
      </c>
      <c r="BW267" t="str">
        <f t="shared" si="32"/>
        <v>asne-y2hi</v>
      </c>
      <c r="BX267">
        <f t="shared" si="33"/>
        <v>2016</v>
      </c>
      <c r="BY267">
        <f t="shared" si="34"/>
        <v>2016</v>
      </c>
      <c r="BZ267">
        <f t="shared" si="35"/>
        <v>3</v>
      </c>
      <c r="CA267">
        <f t="shared" si="36"/>
        <v>4</v>
      </c>
      <c r="CB267" t="s">
        <v>4723</v>
      </c>
      <c r="CC267" t="str">
        <f t="shared" si="37"/>
        <v>c</v>
      </c>
      <c r="CD267">
        <v>0.13515341028220806</v>
      </c>
      <c r="CE267">
        <f t="shared" si="39"/>
        <v>23</v>
      </c>
    </row>
    <row r="268" spans="1:83" x14ac:dyDescent="0.35">
      <c r="A268" t="s">
        <v>951</v>
      </c>
      <c r="B268" t="s">
        <v>952</v>
      </c>
      <c r="C268" t="b">
        <v>1</v>
      </c>
      <c r="D268" t="b">
        <v>0</v>
      </c>
      <c r="F268" t="s">
        <v>323</v>
      </c>
      <c r="G268" t="s">
        <v>15</v>
      </c>
      <c r="H268" t="s">
        <v>953</v>
      </c>
      <c r="I268" t="s">
        <v>954</v>
      </c>
      <c r="J268">
        <v>71</v>
      </c>
      <c r="K268" t="s">
        <v>955</v>
      </c>
      <c r="L268" t="s">
        <v>956</v>
      </c>
      <c r="M268" s="2">
        <v>43098</v>
      </c>
      <c r="N268" s="1">
        <v>5.2083333333333336E-2</v>
      </c>
      <c r="O268" s="2">
        <v>43098</v>
      </c>
      <c r="P268" s="1">
        <v>0.9590277777777777</v>
      </c>
      <c r="Q268" t="s">
        <v>359</v>
      </c>
      <c r="R268" t="s">
        <v>957</v>
      </c>
      <c r="S268">
        <v>264</v>
      </c>
      <c r="T268" s="3">
        <f t="shared" si="38"/>
        <v>2.4216039268698313</v>
      </c>
      <c r="U268" t="s">
        <v>164</v>
      </c>
      <c r="V268" t="s">
        <v>958</v>
      </c>
      <c r="W268" t="s">
        <v>7</v>
      </c>
      <c r="X268" t="s">
        <v>1</v>
      </c>
      <c r="AA268" t="s">
        <v>120</v>
      </c>
      <c r="AB268" t="s">
        <v>959</v>
      </c>
      <c r="AE268" t="s">
        <v>960</v>
      </c>
      <c r="AL268" t="s">
        <v>14</v>
      </c>
      <c r="AM268" t="s">
        <v>961</v>
      </c>
      <c r="AN268" t="s">
        <v>572</v>
      </c>
      <c r="AP268" t="s">
        <v>334</v>
      </c>
      <c r="BJ268" t="s">
        <v>118</v>
      </c>
      <c r="BK268" t="s">
        <v>723</v>
      </c>
      <c r="BU268" t="s">
        <v>962</v>
      </c>
      <c r="BV268" t="s">
        <v>336</v>
      </c>
      <c r="BW268" t="str">
        <f t="shared" si="32"/>
        <v>pchc-4957</v>
      </c>
      <c r="BX268">
        <f t="shared" si="33"/>
        <v>2017</v>
      </c>
      <c r="BY268">
        <f t="shared" si="34"/>
        <v>2017</v>
      </c>
      <c r="BZ268">
        <f t="shared" si="35"/>
        <v>5</v>
      </c>
      <c r="CA268">
        <f t="shared" si="36"/>
        <v>6</v>
      </c>
      <c r="CB268" t="s">
        <v>4723</v>
      </c>
      <c r="CC268" t="str">
        <f t="shared" si="37"/>
        <v>c</v>
      </c>
      <c r="CD268">
        <v>0.1497377747848696</v>
      </c>
      <c r="CE268">
        <f t="shared" si="39"/>
        <v>24</v>
      </c>
    </row>
    <row r="269" spans="1:83" x14ac:dyDescent="0.35">
      <c r="A269" t="s">
        <v>2218</v>
      </c>
      <c r="B269" t="s">
        <v>2219</v>
      </c>
      <c r="C269" t="b">
        <v>1</v>
      </c>
      <c r="D269" t="b">
        <v>0</v>
      </c>
      <c r="F269" t="s">
        <v>323</v>
      </c>
      <c r="G269" t="s">
        <v>15</v>
      </c>
      <c r="H269" t="s">
        <v>2220</v>
      </c>
      <c r="I269" t="s">
        <v>2221</v>
      </c>
      <c r="J269">
        <v>257</v>
      </c>
      <c r="K269" t="s">
        <v>2222</v>
      </c>
      <c r="L269" t="s">
        <v>2223</v>
      </c>
      <c r="M269" s="2">
        <v>42709</v>
      </c>
      <c r="N269" s="1">
        <v>0.70208333333333339</v>
      </c>
      <c r="O269" s="2">
        <v>42810</v>
      </c>
      <c r="P269" s="1">
        <v>0.88611111111111107</v>
      </c>
      <c r="Q269" t="s">
        <v>328</v>
      </c>
      <c r="R269" t="s">
        <v>2224</v>
      </c>
      <c r="S269">
        <v>657</v>
      </c>
      <c r="T269" s="3">
        <f t="shared" si="38"/>
        <v>2.8175653695597807</v>
      </c>
      <c r="U269" t="s">
        <v>195</v>
      </c>
      <c r="V269" t="s">
        <v>2225</v>
      </c>
      <c r="X269" t="s">
        <v>1</v>
      </c>
      <c r="AE269" t="s">
        <v>2226</v>
      </c>
      <c r="AN269" t="s">
        <v>609</v>
      </c>
      <c r="AP269" t="s">
        <v>334</v>
      </c>
      <c r="BU269" t="s">
        <v>335</v>
      </c>
      <c r="BV269" t="s">
        <v>336</v>
      </c>
      <c r="BW269" t="str">
        <f t="shared" si="32"/>
        <v>5svg-widx</v>
      </c>
      <c r="BX269">
        <f t="shared" si="33"/>
        <v>2016</v>
      </c>
      <c r="BY269">
        <f t="shared" si="34"/>
        <v>2017</v>
      </c>
      <c r="BZ269">
        <f t="shared" si="35"/>
        <v>3</v>
      </c>
      <c r="CA269">
        <f t="shared" si="36"/>
        <v>4</v>
      </c>
      <c r="CB269" t="s">
        <v>4723</v>
      </c>
      <c r="CC269" t="str">
        <f t="shared" si="37"/>
        <v>c</v>
      </c>
      <c r="CD269">
        <v>0.16233781680375925</v>
      </c>
      <c r="CE269">
        <f t="shared" si="39"/>
        <v>25</v>
      </c>
    </row>
    <row r="270" spans="1:83" x14ac:dyDescent="0.35">
      <c r="A270" t="s">
        <v>3074</v>
      </c>
      <c r="B270" t="s">
        <v>3069</v>
      </c>
      <c r="C270" t="b">
        <v>1</v>
      </c>
      <c r="D270" t="b">
        <v>0</v>
      </c>
      <c r="F270" t="s">
        <v>323</v>
      </c>
      <c r="G270" t="s">
        <v>15</v>
      </c>
      <c r="H270" t="s">
        <v>3075</v>
      </c>
      <c r="I270" t="s">
        <v>3070</v>
      </c>
      <c r="J270">
        <v>187</v>
      </c>
      <c r="K270" t="s">
        <v>3076</v>
      </c>
      <c r="L270" t="s">
        <v>3071</v>
      </c>
      <c r="M270" s="2">
        <v>42454</v>
      </c>
      <c r="N270" s="1">
        <v>0.77500000000000002</v>
      </c>
      <c r="O270" s="2">
        <v>42566</v>
      </c>
      <c r="P270" s="1">
        <v>0.55972222222222223</v>
      </c>
      <c r="S270">
        <v>662</v>
      </c>
      <c r="T270" s="3">
        <f t="shared" si="38"/>
        <v>2.8208579894397001</v>
      </c>
      <c r="U270" t="s">
        <v>185</v>
      </c>
      <c r="V270" t="s">
        <v>3036</v>
      </c>
      <c r="X270" t="s">
        <v>1</v>
      </c>
      <c r="AE270" t="s">
        <v>3077</v>
      </c>
      <c r="AN270" t="s">
        <v>1198</v>
      </c>
      <c r="AP270" t="s">
        <v>334</v>
      </c>
      <c r="BU270" t="s">
        <v>3037</v>
      </c>
      <c r="BV270" t="s">
        <v>336</v>
      </c>
      <c r="BW270" t="str">
        <f t="shared" si="32"/>
        <v>k5p7-4crk</v>
      </c>
      <c r="BX270">
        <f t="shared" si="33"/>
        <v>2016</v>
      </c>
      <c r="BY270">
        <f t="shared" si="34"/>
        <v>2016</v>
      </c>
      <c r="BZ270">
        <f t="shared" si="35"/>
        <v>3</v>
      </c>
      <c r="CA270">
        <f t="shared" si="36"/>
        <v>2</v>
      </c>
      <c r="CB270" t="s">
        <v>4723</v>
      </c>
      <c r="CC270" t="str">
        <f t="shared" si="37"/>
        <v>c</v>
      </c>
      <c r="CD270">
        <v>0.16259007158005057</v>
      </c>
      <c r="CE270">
        <f t="shared" si="39"/>
        <v>26</v>
      </c>
    </row>
    <row r="271" spans="1:83" x14ac:dyDescent="0.35">
      <c r="A271" t="s">
        <v>5410</v>
      </c>
      <c r="B271" t="s">
        <v>3920</v>
      </c>
      <c r="C271" t="b">
        <v>1</v>
      </c>
      <c r="D271" t="b">
        <v>0</v>
      </c>
      <c r="F271" t="s">
        <v>323</v>
      </c>
      <c r="G271" t="s">
        <v>15</v>
      </c>
      <c r="H271" t="s">
        <v>5411</v>
      </c>
      <c r="I271" t="s">
        <v>4231</v>
      </c>
      <c r="J271" s="3">
        <v>1182</v>
      </c>
      <c r="K271" t="s">
        <v>5412</v>
      </c>
      <c r="L271" t="s">
        <v>3921</v>
      </c>
      <c r="M271" s="2">
        <v>43020</v>
      </c>
      <c r="N271" s="1">
        <v>0.7631944444444444</v>
      </c>
      <c r="O271" s="2">
        <v>43630</v>
      </c>
      <c r="P271" s="1">
        <v>0.64374999999999993</v>
      </c>
      <c r="Q271" t="s">
        <v>2002</v>
      </c>
      <c r="R271" t="s">
        <v>5413</v>
      </c>
      <c r="S271" s="3">
        <v>1082</v>
      </c>
      <c r="T271" s="3">
        <f t="shared" si="38"/>
        <v>3.0342272607705505</v>
      </c>
      <c r="U271" t="s">
        <v>164</v>
      </c>
      <c r="W271" t="s">
        <v>7</v>
      </c>
      <c r="X271" t="s">
        <v>1</v>
      </c>
      <c r="AA271" t="s">
        <v>227</v>
      </c>
      <c r="AB271" t="s">
        <v>5414</v>
      </c>
      <c r="AE271" t="s">
        <v>5415</v>
      </c>
      <c r="AL271" t="s">
        <v>28</v>
      </c>
      <c r="AM271" t="s">
        <v>3922</v>
      </c>
      <c r="AN271" t="s">
        <v>572</v>
      </c>
      <c r="AP271" t="s">
        <v>334</v>
      </c>
      <c r="BJ271" t="s">
        <v>227</v>
      </c>
      <c r="BK271" t="s">
        <v>723</v>
      </c>
      <c r="BV271" t="s">
        <v>336</v>
      </c>
      <c r="BW271" t="str">
        <f t="shared" si="32"/>
        <v>pzcu-jpab</v>
      </c>
      <c r="BX271">
        <f t="shared" si="33"/>
        <v>2017</v>
      </c>
      <c r="BY271">
        <f t="shared" si="34"/>
        <v>2019</v>
      </c>
      <c r="BZ271">
        <f t="shared" si="35"/>
        <v>5</v>
      </c>
      <c r="CA271">
        <f t="shared" si="36"/>
        <v>5</v>
      </c>
      <c r="CB271" t="s">
        <v>4723</v>
      </c>
      <c r="CC271" t="str">
        <f t="shared" si="37"/>
        <v>c</v>
      </c>
      <c r="CD271">
        <v>0.16427100029549313</v>
      </c>
      <c r="CE271">
        <f t="shared" si="39"/>
        <v>27</v>
      </c>
    </row>
    <row r="272" spans="1:83" x14ac:dyDescent="0.35">
      <c r="A272" t="s">
        <v>1021</v>
      </c>
      <c r="B272" t="s">
        <v>1022</v>
      </c>
      <c r="C272" t="b">
        <v>1</v>
      </c>
      <c r="D272" t="b">
        <v>0</v>
      </c>
      <c r="F272" t="s">
        <v>323</v>
      </c>
      <c r="G272" t="s">
        <v>15</v>
      </c>
      <c r="H272" t="s">
        <v>1023</v>
      </c>
      <c r="I272" t="s">
        <v>1024</v>
      </c>
      <c r="J272">
        <v>54</v>
      </c>
      <c r="K272" t="s">
        <v>1025</v>
      </c>
      <c r="L272" t="s">
        <v>1026</v>
      </c>
      <c r="M272" s="2">
        <v>42993</v>
      </c>
      <c r="N272" s="1">
        <v>0.92083333333333339</v>
      </c>
      <c r="O272" s="2">
        <v>43402</v>
      </c>
      <c r="P272" s="1">
        <v>0.71250000000000002</v>
      </c>
      <c r="Q272" t="s">
        <v>359</v>
      </c>
      <c r="S272">
        <v>268</v>
      </c>
      <c r="T272" s="3">
        <f t="shared" si="38"/>
        <v>2.428134794028789</v>
      </c>
      <c r="U272" t="s">
        <v>133</v>
      </c>
      <c r="V272" t="s">
        <v>1027</v>
      </c>
      <c r="X272" t="s">
        <v>1</v>
      </c>
      <c r="AE272" t="s">
        <v>1028</v>
      </c>
      <c r="AN272" t="s">
        <v>1029</v>
      </c>
      <c r="AP272" t="s">
        <v>334</v>
      </c>
      <c r="BU272" t="s">
        <v>1030</v>
      </c>
      <c r="BV272" t="s">
        <v>336</v>
      </c>
      <c r="BW272" t="str">
        <f t="shared" si="32"/>
        <v>9fej-br89</v>
      </c>
      <c r="BX272">
        <f t="shared" si="33"/>
        <v>2017</v>
      </c>
      <c r="BY272">
        <f t="shared" si="34"/>
        <v>2018</v>
      </c>
      <c r="BZ272">
        <f t="shared" si="35"/>
        <v>3</v>
      </c>
      <c r="CA272">
        <f t="shared" si="36"/>
        <v>3</v>
      </c>
      <c r="CB272" t="s">
        <v>4723</v>
      </c>
      <c r="CC272" t="str">
        <f t="shared" si="37"/>
        <v>c</v>
      </c>
      <c r="CD272">
        <v>0.17362590896834784</v>
      </c>
      <c r="CE272">
        <f t="shared" si="39"/>
        <v>28</v>
      </c>
    </row>
    <row r="273" spans="1:83" x14ac:dyDescent="0.35">
      <c r="A273" t="s">
        <v>795</v>
      </c>
      <c r="B273" t="s">
        <v>796</v>
      </c>
      <c r="C273" t="b">
        <v>1</v>
      </c>
      <c r="D273" t="b">
        <v>0</v>
      </c>
      <c r="F273" t="s">
        <v>323</v>
      </c>
      <c r="G273" t="s">
        <v>15</v>
      </c>
      <c r="H273" t="s">
        <v>797</v>
      </c>
      <c r="I273" t="s">
        <v>798</v>
      </c>
      <c r="J273">
        <v>62</v>
      </c>
      <c r="K273" t="s">
        <v>799</v>
      </c>
      <c r="L273" t="s">
        <v>799</v>
      </c>
      <c r="M273" s="2">
        <v>42444</v>
      </c>
      <c r="N273" s="1">
        <v>0.74930555555555556</v>
      </c>
      <c r="O273" s="2">
        <v>42444</v>
      </c>
      <c r="P273" s="1">
        <v>0.74930555555555556</v>
      </c>
      <c r="Q273" t="s">
        <v>351</v>
      </c>
      <c r="R273" t="s">
        <v>800</v>
      </c>
      <c r="S273">
        <v>779</v>
      </c>
      <c r="T273" s="3">
        <f t="shared" si="38"/>
        <v>2.8915374576725643</v>
      </c>
      <c r="U273" t="s">
        <v>155</v>
      </c>
      <c r="V273" t="s">
        <v>769</v>
      </c>
      <c r="W273" t="s">
        <v>7</v>
      </c>
      <c r="X273" t="s">
        <v>1</v>
      </c>
      <c r="AA273" t="s">
        <v>18</v>
      </c>
      <c r="AE273" t="s">
        <v>801</v>
      </c>
      <c r="AM273" t="s">
        <v>771</v>
      </c>
      <c r="AN273" t="s">
        <v>772</v>
      </c>
      <c r="AP273" t="s">
        <v>334</v>
      </c>
      <c r="BU273" t="s">
        <v>773</v>
      </c>
      <c r="BV273" t="s">
        <v>336</v>
      </c>
      <c r="BW273" t="str">
        <f t="shared" si="32"/>
        <v>iqrw-294q</v>
      </c>
      <c r="BX273">
        <f t="shared" si="33"/>
        <v>2016</v>
      </c>
      <c r="BY273">
        <f t="shared" si="34"/>
        <v>2016</v>
      </c>
      <c r="BZ273">
        <f t="shared" si="35"/>
        <v>5</v>
      </c>
      <c r="CA273">
        <f t="shared" si="36"/>
        <v>6</v>
      </c>
      <c r="CB273" t="s">
        <v>4723</v>
      </c>
      <c r="CC273" t="str">
        <f t="shared" si="37"/>
        <v>c</v>
      </c>
      <c r="CD273">
        <v>0.18131276742583502</v>
      </c>
      <c r="CE273">
        <f t="shared" si="39"/>
        <v>29</v>
      </c>
    </row>
    <row r="274" spans="1:83" x14ac:dyDescent="0.35">
      <c r="A274" t="s">
        <v>802</v>
      </c>
      <c r="B274" t="s">
        <v>803</v>
      </c>
      <c r="C274" t="b">
        <v>1</v>
      </c>
      <c r="D274" t="b">
        <v>0</v>
      </c>
      <c r="F274" t="s">
        <v>323</v>
      </c>
      <c r="G274" t="s">
        <v>15</v>
      </c>
      <c r="H274" t="s">
        <v>804</v>
      </c>
      <c r="I274" t="s">
        <v>805</v>
      </c>
      <c r="J274">
        <v>111</v>
      </c>
      <c r="K274" t="s">
        <v>806</v>
      </c>
      <c r="L274" t="s">
        <v>806</v>
      </c>
      <c r="M274" s="2">
        <v>42444</v>
      </c>
      <c r="N274" s="1">
        <v>0.75208333333333333</v>
      </c>
      <c r="O274" s="2">
        <v>42444</v>
      </c>
      <c r="P274" s="1">
        <v>0.75208333333333333</v>
      </c>
      <c r="Q274" t="s">
        <v>351</v>
      </c>
      <c r="R274" t="s">
        <v>807</v>
      </c>
      <c r="S274">
        <v>854</v>
      </c>
      <c r="T274" s="3">
        <f t="shared" si="38"/>
        <v>2.9314578706890049</v>
      </c>
      <c r="U274" t="s">
        <v>155</v>
      </c>
      <c r="V274" t="s">
        <v>769</v>
      </c>
      <c r="W274" t="s">
        <v>7</v>
      </c>
      <c r="X274" t="s">
        <v>1</v>
      </c>
      <c r="AA274" t="s">
        <v>18</v>
      </c>
      <c r="AE274" t="s">
        <v>808</v>
      </c>
      <c r="AM274" t="s">
        <v>771</v>
      </c>
      <c r="AN274" t="s">
        <v>772</v>
      </c>
      <c r="AP274" t="s">
        <v>334</v>
      </c>
      <c r="BU274" t="s">
        <v>773</v>
      </c>
      <c r="BV274" t="s">
        <v>336</v>
      </c>
      <c r="BW274" t="str">
        <f t="shared" si="32"/>
        <v>sefr-g784</v>
      </c>
      <c r="BX274">
        <f t="shared" si="33"/>
        <v>2016</v>
      </c>
      <c r="BY274">
        <f t="shared" si="34"/>
        <v>2016</v>
      </c>
      <c r="BZ274">
        <f t="shared" si="35"/>
        <v>5</v>
      </c>
      <c r="CA274">
        <f t="shared" si="36"/>
        <v>6</v>
      </c>
      <c r="CB274" t="s">
        <v>4723</v>
      </c>
      <c r="CC274" t="str">
        <f t="shared" si="37"/>
        <v>c</v>
      </c>
      <c r="CD274">
        <v>0.20275852260752925</v>
      </c>
      <c r="CE274">
        <f t="shared" si="39"/>
        <v>30</v>
      </c>
    </row>
    <row r="275" spans="1:83" x14ac:dyDescent="0.35">
      <c r="A275" t="s">
        <v>974</v>
      </c>
      <c r="B275" t="s">
        <v>975</v>
      </c>
      <c r="C275" t="b">
        <v>1</v>
      </c>
      <c r="D275" t="b">
        <v>0</v>
      </c>
      <c r="F275" t="s">
        <v>323</v>
      </c>
      <c r="G275" t="s">
        <v>15</v>
      </c>
      <c r="H275" t="s">
        <v>976</v>
      </c>
      <c r="I275" t="s">
        <v>977</v>
      </c>
      <c r="J275">
        <v>48</v>
      </c>
      <c r="K275" t="s">
        <v>978</v>
      </c>
      <c r="L275" t="s">
        <v>979</v>
      </c>
      <c r="M275" s="2">
        <v>42745</v>
      </c>
      <c r="N275" s="1">
        <v>0.74236111111111114</v>
      </c>
      <c r="O275" s="2">
        <v>42745</v>
      </c>
      <c r="P275" s="1">
        <v>0.74722222222222223</v>
      </c>
      <c r="Q275" t="s">
        <v>351</v>
      </c>
      <c r="R275" t="s">
        <v>969</v>
      </c>
      <c r="S275">
        <v>491</v>
      </c>
      <c r="T275" s="3">
        <f t="shared" si="38"/>
        <v>2.6910814921229687</v>
      </c>
      <c r="U275" t="s">
        <v>78</v>
      </c>
      <c r="V275" t="s">
        <v>970</v>
      </c>
      <c r="X275" t="s">
        <v>1</v>
      </c>
      <c r="AA275" t="s">
        <v>108</v>
      </c>
      <c r="AB275" t="s">
        <v>980</v>
      </c>
      <c r="AE275" t="s">
        <v>981</v>
      </c>
      <c r="AN275" t="s">
        <v>972</v>
      </c>
      <c r="AP275" t="s">
        <v>334</v>
      </c>
      <c r="BU275" t="s">
        <v>973</v>
      </c>
      <c r="BV275" t="s">
        <v>336</v>
      </c>
      <c r="BW275" t="str">
        <f t="shared" si="32"/>
        <v>5wav-rrs8</v>
      </c>
      <c r="BX275">
        <f t="shared" si="33"/>
        <v>2017</v>
      </c>
      <c r="BY275">
        <f t="shared" si="34"/>
        <v>2017</v>
      </c>
      <c r="BZ275">
        <f t="shared" si="35"/>
        <v>4</v>
      </c>
      <c r="CA275">
        <f t="shared" si="36"/>
        <v>5</v>
      </c>
      <c r="CB275" t="s">
        <v>4723</v>
      </c>
      <c r="CC275" t="str">
        <f t="shared" si="37"/>
        <v>c</v>
      </c>
      <c r="CD275">
        <v>0.21551406100232018</v>
      </c>
      <c r="CE275">
        <f t="shared" si="39"/>
        <v>31</v>
      </c>
    </row>
    <row r="276" spans="1:83" x14ac:dyDescent="0.35">
      <c r="A276" t="s">
        <v>1635</v>
      </c>
      <c r="B276" t="s">
        <v>1636</v>
      </c>
      <c r="C276" t="b">
        <v>1</v>
      </c>
      <c r="D276" t="b">
        <v>0</v>
      </c>
      <c r="F276" t="s">
        <v>323</v>
      </c>
      <c r="G276" t="s">
        <v>15</v>
      </c>
      <c r="H276" t="s">
        <v>1637</v>
      </c>
      <c r="I276" t="s">
        <v>1638</v>
      </c>
      <c r="J276">
        <v>62</v>
      </c>
      <c r="K276" t="s">
        <v>1639</v>
      </c>
      <c r="L276" t="s">
        <v>1639</v>
      </c>
      <c r="M276" s="2">
        <v>42684</v>
      </c>
      <c r="N276" s="1">
        <v>0.89583333333333337</v>
      </c>
      <c r="O276" s="2">
        <v>42684</v>
      </c>
      <c r="P276" s="1">
        <v>0.89583333333333337</v>
      </c>
      <c r="R276" t="s">
        <v>1640</v>
      </c>
      <c r="S276">
        <v>561</v>
      </c>
      <c r="T276" s="3">
        <f t="shared" si="38"/>
        <v>2.7489628612561616</v>
      </c>
      <c r="U276" t="s">
        <v>91</v>
      </c>
      <c r="V276" t="s">
        <v>1641</v>
      </c>
      <c r="W276" t="s">
        <v>11</v>
      </c>
      <c r="X276" t="s">
        <v>1</v>
      </c>
      <c r="AA276" t="s">
        <v>237</v>
      </c>
      <c r="AE276" t="s">
        <v>1642</v>
      </c>
      <c r="AM276" t="s">
        <v>1643</v>
      </c>
      <c r="AN276" t="s">
        <v>1644</v>
      </c>
      <c r="AP276" t="s">
        <v>334</v>
      </c>
      <c r="BU276" t="s">
        <v>1645</v>
      </c>
      <c r="BV276" t="s">
        <v>336</v>
      </c>
      <c r="BW276" t="str">
        <f t="shared" si="32"/>
        <v>2xmg-9s94</v>
      </c>
      <c r="BX276">
        <f t="shared" si="33"/>
        <v>2016</v>
      </c>
      <c r="BY276">
        <f t="shared" si="34"/>
        <v>2016</v>
      </c>
      <c r="BZ276">
        <f t="shared" si="35"/>
        <v>5</v>
      </c>
      <c r="CA276">
        <f t="shared" si="36"/>
        <v>5</v>
      </c>
      <c r="CB276" t="s">
        <v>4723</v>
      </c>
      <c r="CC276" t="str">
        <f t="shared" si="37"/>
        <v>c</v>
      </c>
      <c r="CD276">
        <v>0.21735489882473902</v>
      </c>
      <c r="CE276">
        <f t="shared" si="39"/>
        <v>32</v>
      </c>
    </row>
    <row r="277" spans="1:83" x14ac:dyDescent="0.35">
      <c r="A277" t="s">
        <v>1811</v>
      </c>
      <c r="B277" t="s">
        <v>1812</v>
      </c>
      <c r="C277" t="b">
        <v>1</v>
      </c>
      <c r="D277" t="b">
        <v>0</v>
      </c>
      <c r="F277" t="s">
        <v>323</v>
      </c>
      <c r="G277" t="s">
        <v>15</v>
      </c>
      <c r="H277" t="s">
        <v>1813</v>
      </c>
      <c r="I277" t="s">
        <v>1814</v>
      </c>
      <c r="J277">
        <v>162</v>
      </c>
      <c r="K277" t="s">
        <v>1815</v>
      </c>
      <c r="L277" t="s">
        <v>1816</v>
      </c>
      <c r="M277" s="2">
        <v>42681</v>
      </c>
      <c r="N277" s="1">
        <v>0.53611111111111109</v>
      </c>
      <c r="O277" s="2">
        <v>43382</v>
      </c>
      <c r="P277" s="1">
        <v>0.58819444444444446</v>
      </c>
      <c r="Q277" t="s">
        <v>328</v>
      </c>
      <c r="R277" t="s">
        <v>1817</v>
      </c>
      <c r="S277">
        <v>437</v>
      </c>
      <c r="T277" s="3">
        <f t="shared" si="38"/>
        <v>2.6404814369704219</v>
      </c>
      <c r="U277" t="s">
        <v>123</v>
      </c>
      <c r="V277" t="s">
        <v>1758</v>
      </c>
      <c r="X277" t="s">
        <v>1</v>
      </c>
      <c r="AA277" t="s">
        <v>233</v>
      </c>
      <c r="AB277" t="s">
        <v>1818</v>
      </c>
      <c r="AE277" t="s">
        <v>1819</v>
      </c>
      <c r="AL277" t="s">
        <v>37</v>
      </c>
      <c r="AN277" t="s">
        <v>1760</v>
      </c>
      <c r="AP277" t="s">
        <v>334</v>
      </c>
      <c r="BU277" t="s">
        <v>1761</v>
      </c>
      <c r="BV277" t="s">
        <v>336</v>
      </c>
      <c r="BW277" t="str">
        <f t="shared" si="32"/>
        <v>ap5x-26cj</v>
      </c>
      <c r="BX277">
        <f t="shared" si="33"/>
        <v>2016</v>
      </c>
      <c r="BY277">
        <f t="shared" si="34"/>
        <v>2018</v>
      </c>
      <c r="BZ277">
        <f t="shared" si="35"/>
        <v>4</v>
      </c>
      <c r="CA277">
        <f t="shared" si="36"/>
        <v>5</v>
      </c>
      <c r="CB277" t="s">
        <v>4723</v>
      </c>
      <c r="CC277" t="str">
        <f t="shared" si="37"/>
        <v>c</v>
      </c>
      <c r="CD277">
        <v>0.22469121169693562</v>
      </c>
      <c r="CE277">
        <f t="shared" si="39"/>
        <v>33</v>
      </c>
    </row>
    <row r="278" spans="1:83" x14ac:dyDescent="0.35">
      <c r="A278" t="s">
        <v>2448</v>
      </c>
      <c r="B278" t="s">
        <v>2449</v>
      </c>
      <c r="C278" t="b">
        <v>1</v>
      </c>
      <c r="D278" t="b">
        <v>0</v>
      </c>
      <c r="F278" t="s">
        <v>323</v>
      </c>
      <c r="G278" t="s">
        <v>15</v>
      </c>
      <c r="H278" t="s">
        <v>2450</v>
      </c>
      <c r="I278" t="s">
        <v>2451</v>
      </c>
      <c r="J278">
        <v>441</v>
      </c>
      <c r="K278" t="s">
        <v>2452</v>
      </c>
      <c r="L278" t="s">
        <v>2453</v>
      </c>
      <c r="M278" s="2">
        <v>43014</v>
      </c>
      <c r="N278" s="1">
        <v>0.56874999999999998</v>
      </c>
      <c r="O278" s="2">
        <v>43633</v>
      </c>
      <c r="P278" s="1">
        <v>0.21458333333333335</v>
      </c>
      <c r="Q278" t="s">
        <v>2373</v>
      </c>
      <c r="R278" t="s">
        <v>2397</v>
      </c>
      <c r="S278">
        <v>460</v>
      </c>
      <c r="T278" s="3">
        <f t="shared" si="38"/>
        <v>2.6627578316815739</v>
      </c>
      <c r="U278" t="s">
        <v>208</v>
      </c>
      <c r="V278" t="s">
        <v>2375</v>
      </c>
      <c r="W278" t="s">
        <v>7</v>
      </c>
      <c r="X278" t="s">
        <v>1</v>
      </c>
      <c r="AA278" t="s">
        <v>131</v>
      </c>
      <c r="AB278" t="s">
        <v>2398</v>
      </c>
      <c r="AE278" t="s">
        <v>2454</v>
      </c>
      <c r="AL278" t="s">
        <v>28</v>
      </c>
      <c r="AM278" t="s">
        <v>2390</v>
      </c>
      <c r="AN278" t="s">
        <v>2379</v>
      </c>
      <c r="AP278" t="s">
        <v>334</v>
      </c>
      <c r="BU278" t="s">
        <v>2380</v>
      </c>
      <c r="BV278" t="s">
        <v>336</v>
      </c>
      <c r="BW278" t="str">
        <f t="shared" si="32"/>
        <v>9kcu-2bem</v>
      </c>
      <c r="BX278">
        <f t="shared" si="33"/>
        <v>2017</v>
      </c>
      <c r="BY278">
        <f t="shared" si="34"/>
        <v>2019</v>
      </c>
      <c r="BZ278">
        <f t="shared" si="35"/>
        <v>5</v>
      </c>
      <c r="CA278">
        <f t="shared" si="36"/>
        <v>6</v>
      </c>
      <c r="CB278" t="s">
        <v>4723</v>
      </c>
      <c r="CC278" t="str">
        <f t="shared" si="37"/>
        <v>c</v>
      </c>
      <c r="CD278">
        <v>0.2287179415904409</v>
      </c>
      <c r="CE278">
        <f t="shared" si="39"/>
        <v>34</v>
      </c>
    </row>
    <row r="279" spans="1:83" x14ac:dyDescent="0.35">
      <c r="A279" t="s">
        <v>1480</v>
      </c>
      <c r="B279" t="s">
        <v>1481</v>
      </c>
      <c r="C279" t="b">
        <v>1</v>
      </c>
      <c r="D279" t="b">
        <v>0</v>
      </c>
      <c r="F279" t="s">
        <v>323</v>
      </c>
      <c r="G279" t="s">
        <v>15</v>
      </c>
      <c r="H279" t="s">
        <v>1482</v>
      </c>
      <c r="I279" t="s">
        <v>1483</v>
      </c>
      <c r="J279">
        <v>62</v>
      </c>
      <c r="K279" t="s">
        <v>1484</v>
      </c>
      <c r="L279" t="s">
        <v>1484</v>
      </c>
      <c r="M279" s="2">
        <v>42870</v>
      </c>
      <c r="N279" s="1">
        <v>0.36319444444444443</v>
      </c>
      <c r="O279" s="2">
        <v>42870</v>
      </c>
      <c r="P279" s="1">
        <v>0.36319444444444443</v>
      </c>
      <c r="Q279" t="s">
        <v>328</v>
      </c>
      <c r="R279" t="s">
        <v>1383</v>
      </c>
      <c r="S279">
        <v>437</v>
      </c>
      <c r="T279" s="3">
        <f t="shared" si="38"/>
        <v>2.6404814369704219</v>
      </c>
      <c r="U279" t="s">
        <v>20</v>
      </c>
      <c r="V279" t="s">
        <v>1384</v>
      </c>
      <c r="X279" t="s">
        <v>1</v>
      </c>
      <c r="AA279" t="s">
        <v>206</v>
      </c>
      <c r="AB279" t="s">
        <v>1401</v>
      </c>
      <c r="AE279" t="s">
        <v>1488</v>
      </c>
      <c r="AF279" t="s">
        <v>1385</v>
      </c>
      <c r="AG279" t="s">
        <v>1387</v>
      </c>
      <c r="AH279" t="s">
        <v>1485</v>
      </c>
      <c r="AI279" t="s">
        <v>1486</v>
      </c>
      <c r="AJ279" t="s">
        <v>1489</v>
      </c>
      <c r="AK279" t="s">
        <v>1487</v>
      </c>
      <c r="AL279" t="s">
        <v>1390</v>
      </c>
      <c r="AN279" t="s">
        <v>1392</v>
      </c>
      <c r="AP279" t="s">
        <v>334</v>
      </c>
      <c r="BU279" t="s">
        <v>335</v>
      </c>
      <c r="BV279" t="s">
        <v>336</v>
      </c>
      <c r="BW279" t="str">
        <f t="shared" si="32"/>
        <v>m8ar-ptfp</v>
      </c>
      <c r="BX279">
        <f t="shared" si="33"/>
        <v>2017</v>
      </c>
      <c r="BY279">
        <f t="shared" si="34"/>
        <v>2017</v>
      </c>
      <c r="BZ279">
        <f t="shared" si="35"/>
        <v>4</v>
      </c>
      <c r="CA279">
        <f t="shared" si="36"/>
        <v>5</v>
      </c>
      <c r="CB279" t="s">
        <v>4723</v>
      </c>
      <c r="CC279" t="str">
        <f t="shared" si="37"/>
        <v>c</v>
      </c>
      <c r="CD279">
        <v>0.22878727786020048</v>
      </c>
      <c r="CE279">
        <f t="shared" si="39"/>
        <v>35</v>
      </c>
    </row>
    <row r="280" spans="1:83" x14ac:dyDescent="0.35">
      <c r="A280" t="s">
        <v>2227</v>
      </c>
      <c r="B280" t="s">
        <v>2228</v>
      </c>
      <c r="C280" t="b">
        <v>1</v>
      </c>
      <c r="D280" t="b">
        <v>0</v>
      </c>
      <c r="F280" t="s">
        <v>323</v>
      </c>
      <c r="G280" t="s">
        <v>15</v>
      </c>
      <c r="H280" t="s">
        <v>2229</v>
      </c>
      <c r="I280" t="s">
        <v>2230</v>
      </c>
      <c r="J280">
        <v>100</v>
      </c>
      <c r="K280" t="s">
        <v>2231</v>
      </c>
      <c r="L280" t="s">
        <v>2232</v>
      </c>
      <c r="M280" s="2">
        <v>42506</v>
      </c>
      <c r="N280" s="1">
        <v>0.69374999999999998</v>
      </c>
      <c r="O280" s="2">
        <v>42620</v>
      </c>
      <c r="P280" s="1">
        <v>0.91388888888888886</v>
      </c>
      <c r="Q280" t="s">
        <v>328</v>
      </c>
      <c r="R280" t="s">
        <v>2233</v>
      </c>
      <c r="S280">
        <v>853</v>
      </c>
      <c r="T280" s="3">
        <f t="shared" si="38"/>
        <v>2.9309490311675228</v>
      </c>
      <c r="U280" t="s">
        <v>195</v>
      </c>
      <c r="V280" t="s">
        <v>2225</v>
      </c>
      <c r="X280" t="s">
        <v>1</v>
      </c>
      <c r="AE280" t="s">
        <v>2234</v>
      </c>
      <c r="AN280" t="s">
        <v>609</v>
      </c>
      <c r="AP280" t="s">
        <v>334</v>
      </c>
      <c r="BU280" t="s">
        <v>335</v>
      </c>
      <c r="BV280" t="s">
        <v>336</v>
      </c>
      <c r="BW280" t="str">
        <f t="shared" si="32"/>
        <v>c9bq-jif7</v>
      </c>
      <c r="BX280">
        <f t="shared" si="33"/>
        <v>2016</v>
      </c>
      <c r="BY280">
        <f t="shared" si="34"/>
        <v>2016</v>
      </c>
      <c r="BZ280">
        <f t="shared" si="35"/>
        <v>3</v>
      </c>
      <c r="CA280">
        <f t="shared" si="36"/>
        <v>4</v>
      </c>
      <c r="CB280" t="s">
        <v>4723</v>
      </c>
      <c r="CC280" t="str">
        <f t="shared" si="37"/>
        <v>c</v>
      </c>
      <c r="CD280">
        <v>0.23769524111464169</v>
      </c>
      <c r="CE280">
        <f t="shared" si="39"/>
        <v>36</v>
      </c>
    </row>
    <row r="281" spans="1:83" x14ac:dyDescent="0.35">
      <c r="A281" t="s">
        <v>2400</v>
      </c>
      <c r="B281" t="s">
        <v>2401</v>
      </c>
      <c r="C281" t="b">
        <v>1</v>
      </c>
      <c r="D281" t="b">
        <v>0</v>
      </c>
      <c r="F281" t="s">
        <v>323</v>
      </c>
      <c r="G281" t="s">
        <v>15</v>
      </c>
      <c r="H281" t="s">
        <v>2402</v>
      </c>
      <c r="I281" t="s">
        <v>2403</v>
      </c>
      <c r="J281">
        <v>555</v>
      </c>
      <c r="K281" t="s">
        <v>2404</v>
      </c>
      <c r="L281" t="s">
        <v>2405</v>
      </c>
      <c r="M281" s="2">
        <v>42747</v>
      </c>
      <c r="N281" s="1">
        <v>0.94097222222222221</v>
      </c>
      <c r="O281" s="2">
        <v>43633</v>
      </c>
      <c r="P281" s="1">
        <v>0.79375000000000007</v>
      </c>
      <c r="Q281" t="s">
        <v>2373</v>
      </c>
      <c r="R281" t="s">
        <v>2406</v>
      </c>
      <c r="S281">
        <v>910</v>
      </c>
      <c r="T281" s="3">
        <f t="shared" si="38"/>
        <v>2.9590413923210934</v>
      </c>
      <c r="U281" t="s">
        <v>208</v>
      </c>
      <c r="V281" t="s">
        <v>2375</v>
      </c>
      <c r="W281" t="s">
        <v>7</v>
      </c>
      <c r="X281" t="s">
        <v>1</v>
      </c>
      <c r="AA281" t="s">
        <v>131</v>
      </c>
      <c r="AB281" t="s">
        <v>2407</v>
      </c>
      <c r="AE281" t="s">
        <v>2408</v>
      </c>
      <c r="AL281" t="s">
        <v>28</v>
      </c>
      <c r="AM281" t="s">
        <v>2390</v>
      </c>
      <c r="AN281" t="s">
        <v>2379</v>
      </c>
      <c r="AP281" t="s">
        <v>334</v>
      </c>
      <c r="BU281" t="s">
        <v>2380</v>
      </c>
      <c r="BV281" t="s">
        <v>336</v>
      </c>
      <c r="BW281" t="str">
        <f t="shared" si="32"/>
        <v>3r6b-hsaa</v>
      </c>
      <c r="BX281">
        <f t="shared" si="33"/>
        <v>2017</v>
      </c>
      <c r="BY281">
        <f t="shared" si="34"/>
        <v>2019</v>
      </c>
      <c r="BZ281">
        <f t="shared" si="35"/>
        <v>5</v>
      </c>
      <c r="CA281">
        <f t="shared" si="36"/>
        <v>6</v>
      </c>
      <c r="CB281" t="s">
        <v>4723</v>
      </c>
      <c r="CC281" t="str">
        <f t="shared" si="37"/>
        <v>c</v>
      </c>
      <c r="CD281">
        <v>0.24658879769840591</v>
      </c>
      <c r="CE281">
        <f t="shared" si="39"/>
        <v>37</v>
      </c>
    </row>
    <row r="282" spans="1:83" x14ac:dyDescent="0.35">
      <c r="A282" t="s">
        <v>3082</v>
      </c>
      <c r="B282" t="s">
        <v>3046</v>
      </c>
      <c r="C282" t="b">
        <v>1</v>
      </c>
      <c r="D282" t="b">
        <v>0</v>
      </c>
      <c r="F282" t="s">
        <v>323</v>
      </c>
      <c r="G282" t="s">
        <v>15</v>
      </c>
      <c r="H282" t="s">
        <v>3083</v>
      </c>
      <c r="I282" t="s">
        <v>3047</v>
      </c>
      <c r="J282">
        <v>134</v>
      </c>
      <c r="K282" t="s">
        <v>3084</v>
      </c>
      <c r="L282" t="s">
        <v>3048</v>
      </c>
      <c r="M282" s="2">
        <v>42380</v>
      </c>
      <c r="N282" s="1">
        <v>0.79027777777777775</v>
      </c>
      <c r="O282" s="2">
        <v>42454</v>
      </c>
      <c r="P282" s="1">
        <v>0.74375000000000002</v>
      </c>
      <c r="S282">
        <v>667</v>
      </c>
      <c r="T282" s="3">
        <f t="shared" si="38"/>
        <v>2.8241258339165491</v>
      </c>
      <c r="U282" t="s">
        <v>185</v>
      </c>
      <c r="V282" t="s">
        <v>3036</v>
      </c>
      <c r="X282" t="s">
        <v>1</v>
      </c>
      <c r="AE282" t="s">
        <v>3085</v>
      </c>
      <c r="AN282" t="s">
        <v>1198</v>
      </c>
      <c r="AP282" t="s">
        <v>334</v>
      </c>
      <c r="BU282" t="s">
        <v>3037</v>
      </c>
      <c r="BV282" t="s">
        <v>336</v>
      </c>
      <c r="BW282" t="str">
        <f t="shared" si="32"/>
        <v>ktwz-dygw</v>
      </c>
      <c r="BX282">
        <f t="shared" si="33"/>
        <v>2016</v>
      </c>
      <c r="BY282">
        <f t="shared" si="34"/>
        <v>2016</v>
      </c>
      <c r="BZ282">
        <f t="shared" si="35"/>
        <v>3</v>
      </c>
      <c r="CA282">
        <f t="shared" si="36"/>
        <v>2</v>
      </c>
      <c r="CB282" t="s">
        <v>4723</v>
      </c>
      <c r="CC282" t="str">
        <f t="shared" si="37"/>
        <v>c</v>
      </c>
      <c r="CD282">
        <v>0.25071235591602947</v>
      </c>
      <c r="CE282">
        <f t="shared" si="39"/>
        <v>38</v>
      </c>
    </row>
    <row r="283" spans="1:83" x14ac:dyDescent="0.35">
      <c r="A283" t="s">
        <v>4897</v>
      </c>
      <c r="B283" t="s">
        <v>4452</v>
      </c>
      <c r="C283" t="b">
        <v>1</v>
      </c>
      <c r="D283" t="b">
        <v>0</v>
      </c>
      <c r="F283" t="s">
        <v>323</v>
      </c>
      <c r="G283" t="s">
        <v>15</v>
      </c>
      <c r="H283" t="s">
        <v>4898</v>
      </c>
      <c r="I283" t="s">
        <v>4788</v>
      </c>
      <c r="J283">
        <v>212</v>
      </c>
      <c r="K283" t="s">
        <v>4899</v>
      </c>
      <c r="L283" t="s">
        <v>4453</v>
      </c>
      <c r="M283" s="2">
        <v>42733</v>
      </c>
      <c r="N283" s="1">
        <v>0.91041666666666676</v>
      </c>
      <c r="O283" s="2">
        <v>42733</v>
      </c>
      <c r="P283" s="1">
        <v>0.91111111111111109</v>
      </c>
      <c r="S283">
        <v>425</v>
      </c>
      <c r="T283" s="3">
        <f t="shared" si="38"/>
        <v>2.6283889300503116</v>
      </c>
      <c r="U283" t="s">
        <v>183</v>
      </c>
      <c r="X283" t="s">
        <v>1</v>
      </c>
      <c r="AE283" t="s">
        <v>4900</v>
      </c>
      <c r="AN283" t="s">
        <v>2940</v>
      </c>
      <c r="AP283" t="s">
        <v>334</v>
      </c>
      <c r="BV283" t="s">
        <v>336</v>
      </c>
      <c r="BW283" t="str">
        <f t="shared" si="32"/>
        <v>gdw2-uv4h</v>
      </c>
      <c r="BX283">
        <f t="shared" si="33"/>
        <v>2016</v>
      </c>
      <c r="BY283">
        <f t="shared" si="34"/>
        <v>2016</v>
      </c>
      <c r="BZ283">
        <f t="shared" si="35"/>
        <v>3</v>
      </c>
      <c r="CA283">
        <f t="shared" si="36"/>
        <v>1</v>
      </c>
      <c r="CB283" t="s">
        <v>4723</v>
      </c>
      <c r="CC283" t="str">
        <f t="shared" si="37"/>
        <v>c</v>
      </c>
      <c r="CD283">
        <v>0.2723924130667813</v>
      </c>
      <c r="CE283">
        <f t="shared" si="39"/>
        <v>39</v>
      </c>
    </row>
    <row r="284" spans="1:83" x14ac:dyDescent="0.35">
      <c r="A284" t="s">
        <v>2367</v>
      </c>
      <c r="B284" t="s">
        <v>2368</v>
      </c>
      <c r="C284" t="b">
        <v>1</v>
      </c>
      <c r="D284" t="b">
        <v>0</v>
      </c>
      <c r="F284" t="s">
        <v>323</v>
      </c>
      <c r="G284" t="s">
        <v>15</v>
      </c>
      <c r="H284" t="s">
        <v>2369</v>
      </c>
      <c r="I284" t="s">
        <v>2370</v>
      </c>
      <c r="J284">
        <v>392</v>
      </c>
      <c r="K284" t="s">
        <v>2371</v>
      </c>
      <c r="L284" t="s">
        <v>2372</v>
      </c>
      <c r="M284" s="2">
        <v>42930</v>
      </c>
      <c r="N284" s="1">
        <v>0.79861111111111116</v>
      </c>
      <c r="O284" s="2">
        <v>42978</v>
      </c>
      <c r="P284" s="1">
        <v>0.76041666666666663</v>
      </c>
      <c r="Q284" t="s">
        <v>2373</v>
      </c>
      <c r="R284" t="s">
        <v>2374</v>
      </c>
      <c r="S284">
        <v>539</v>
      </c>
      <c r="T284" s="3">
        <f t="shared" si="38"/>
        <v>2.7315887651867388</v>
      </c>
      <c r="U284" t="s">
        <v>208</v>
      </c>
      <c r="V284" t="s">
        <v>2375</v>
      </c>
      <c r="W284" t="s">
        <v>16</v>
      </c>
      <c r="X284" t="s">
        <v>1</v>
      </c>
      <c r="AA284" t="s">
        <v>131</v>
      </c>
      <c r="AB284" t="s">
        <v>2376</v>
      </c>
      <c r="AE284" t="s">
        <v>2377</v>
      </c>
      <c r="AL284" t="s">
        <v>6</v>
      </c>
      <c r="AM284" t="s">
        <v>2378</v>
      </c>
      <c r="AN284" t="s">
        <v>2379</v>
      </c>
      <c r="AP284" t="s">
        <v>334</v>
      </c>
      <c r="BU284" t="s">
        <v>2380</v>
      </c>
      <c r="BV284" t="s">
        <v>336</v>
      </c>
      <c r="BW284" t="str">
        <f t="shared" si="32"/>
        <v>37cr-k5cr</v>
      </c>
      <c r="BX284">
        <f t="shared" si="33"/>
        <v>2017</v>
      </c>
      <c r="BY284">
        <f t="shared" si="34"/>
        <v>2017</v>
      </c>
      <c r="BZ284">
        <f t="shared" si="35"/>
        <v>5</v>
      </c>
      <c r="CA284">
        <f t="shared" si="36"/>
        <v>6</v>
      </c>
      <c r="CB284" t="s">
        <v>4723</v>
      </c>
      <c r="CC284" t="str">
        <f t="shared" si="37"/>
        <v>c</v>
      </c>
      <c r="CD284">
        <v>0.27609329720018849</v>
      </c>
      <c r="CE284">
        <f t="shared" si="39"/>
        <v>40</v>
      </c>
    </row>
    <row r="285" spans="1:83" x14ac:dyDescent="0.35">
      <c r="A285" t="s">
        <v>5705</v>
      </c>
      <c r="B285" t="s">
        <v>3753</v>
      </c>
      <c r="C285" t="b">
        <v>1</v>
      </c>
      <c r="D285" t="b">
        <v>0</v>
      </c>
      <c r="F285" t="s">
        <v>323</v>
      </c>
      <c r="G285" t="s">
        <v>15</v>
      </c>
      <c r="H285" t="s">
        <v>5706</v>
      </c>
      <c r="I285" t="s">
        <v>3754</v>
      </c>
      <c r="J285">
        <v>731</v>
      </c>
      <c r="K285" t="s">
        <v>5707</v>
      </c>
      <c r="L285" t="s">
        <v>3755</v>
      </c>
      <c r="M285" s="2">
        <v>42550</v>
      </c>
      <c r="N285" s="1">
        <v>0.54999999999999993</v>
      </c>
      <c r="O285" s="2">
        <v>43118</v>
      </c>
      <c r="P285" s="1">
        <v>2.0833333333333333E-3</v>
      </c>
      <c r="Q285" t="s">
        <v>351</v>
      </c>
      <c r="R285" t="s">
        <v>3756</v>
      </c>
      <c r="S285">
        <v>398</v>
      </c>
      <c r="T285" s="3">
        <f t="shared" si="38"/>
        <v>2.5998830720736876</v>
      </c>
      <c r="U285" t="s">
        <v>164</v>
      </c>
      <c r="W285" t="s">
        <v>11</v>
      </c>
      <c r="X285" t="s">
        <v>1</v>
      </c>
      <c r="AA285" t="s">
        <v>71</v>
      </c>
      <c r="AB285">
        <v>2015</v>
      </c>
      <c r="AE285" t="s">
        <v>5708</v>
      </c>
      <c r="AF285" t="s">
        <v>3758</v>
      </c>
      <c r="AG285" t="s">
        <v>3757</v>
      </c>
      <c r="AL285" t="s">
        <v>14</v>
      </c>
      <c r="AM285" t="s">
        <v>3759</v>
      </c>
      <c r="AN285" t="s">
        <v>572</v>
      </c>
      <c r="AP285" t="s">
        <v>334</v>
      </c>
      <c r="BV285" t="s">
        <v>336</v>
      </c>
      <c r="BW285" t="str">
        <f t="shared" si="32"/>
        <v>uyg8-hybx</v>
      </c>
      <c r="BX285">
        <f t="shared" si="33"/>
        <v>2016</v>
      </c>
      <c r="BY285">
        <f t="shared" si="34"/>
        <v>2018</v>
      </c>
      <c r="BZ285">
        <f t="shared" si="35"/>
        <v>5</v>
      </c>
      <c r="CA285">
        <f t="shared" si="36"/>
        <v>5</v>
      </c>
      <c r="CB285" t="s">
        <v>4723</v>
      </c>
      <c r="CC285" t="str">
        <f t="shared" si="37"/>
        <v>c</v>
      </c>
      <c r="CD285">
        <v>0.27886470401643471</v>
      </c>
      <c r="CE285">
        <f t="shared" si="39"/>
        <v>41</v>
      </c>
    </row>
    <row r="286" spans="1:83" x14ac:dyDescent="0.35">
      <c r="A286" t="s">
        <v>2021</v>
      </c>
      <c r="B286" t="s">
        <v>2022</v>
      </c>
      <c r="C286" t="b">
        <v>1</v>
      </c>
      <c r="D286" t="b">
        <v>0</v>
      </c>
      <c r="F286" t="s">
        <v>323</v>
      </c>
      <c r="G286" t="s">
        <v>15</v>
      </c>
      <c r="H286" t="s">
        <v>2023</v>
      </c>
      <c r="I286" t="s">
        <v>2024</v>
      </c>
      <c r="J286">
        <v>406</v>
      </c>
      <c r="K286" t="s">
        <v>2025</v>
      </c>
      <c r="L286" t="s">
        <v>2026</v>
      </c>
      <c r="M286" s="2">
        <v>42423</v>
      </c>
      <c r="N286" s="1">
        <v>0.7104166666666667</v>
      </c>
      <c r="O286" s="2">
        <v>42431</v>
      </c>
      <c r="P286" s="1">
        <v>0.71388888888888891</v>
      </c>
      <c r="R286" t="s">
        <v>2027</v>
      </c>
      <c r="S286" s="3">
        <v>1166</v>
      </c>
      <c r="T286" s="3">
        <f t="shared" si="38"/>
        <v>3.0666985504229953</v>
      </c>
      <c r="U286" t="s">
        <v>151</v>
      </c>
      <c r="V286" t="s">
        <v>2018</v>
      </c>
      <c r="X286" t="s">
        <v>1</v>
      </c>
      <c r="AE286" t="s">
        <v>2028</v>
      </c>
      <c r="AN286" t="s">
        <v>2020</v>
      </c>
      <c r="AP286" t="s">
        <v>334</v>
      </c>
      <c r="BU286" t="s">
        <v>1890</v>
      </c>
      <c r="BV286" t="s">
        <v>336</v>
      </c>
      <c r="BW286" t="str">
        <f t="shared" si="32"/>
        <v>hsx3-pn9g</v>
      </c>
      <c r="BX286">
        <f t="shared" si="33"/>
        <v>2016</v>
      </c>
      <c r="BY286">
        <f t="shared" si="34"/>
        <v>2016</v>
      </c>
      <c r="BZ286">
        <f t="shared" si="35"/>
        <v>3</v>
      </c>
      <c r="CA286">
        <f t="shared" si="36"/>
        <v>3</v>
      </c>
      <c r="CB286" t="s">
        <v>4723</v>
      </c>
      <c r="CC286" t="str">
        <f t="shared" si="37"/>
        <v>c</v>
      </c>
      <c r="CD286">
        <v>0.28171795608515848</v>
      </c>
      <c r="CE286">
        <f t="shared" si="39"/>
        <v>42</v>
      </c>
    </row>
    <row r="287" spans="1:83" x14ac:dyDescent="0.35">
      <c r="A287" t="s">
        <v>3200</v>
      </c>
      <c r="B287" t="s">
        <v>3201</v>
      </c>
      <c r="C287" t="b">
        <v>1</v>
      </c>
      <c r="D287" t="b">
        <v>0</v>
      </c>
      <c r="F287" t="s">
        <v>323</v>
      </c>
      <c r="G287" t="s">
        <v>15</v>
      </c>
      <c r="H287" t="s">
        <v>3202</v>
      </c>
      <c r="I287" t="s">
        <v>3203</v>
      </c>
      <c r="J287">
        <v>237</v>
      </c>
      <c r="K287" t="s">
        <v>3204</v>
      </c>
      <c r="L287" t="s">
        <v>3205</v>
      </c>
      <c r="M287" s="2">
        <v>42934</v>
      </c>
      <c r="N287" s="1">
        <v>0.90416666666666667</v>
      </c>
      <c r="O287" s="2">
        <v>43363</v>
      </c>
      <c r="P287" s="1">
        <v>0.87916666666666676</v>
      </c>
      <c r="Q287" t="s">
        <v>328</v>
      </c>
      <c r="R287" t="s">
        <v>3206</v>
      </c>
      <c r="S287">
        <v>264</v>
      </c>
      <c r="T287" s="3">
        <f t="shared" si="38"/>
        <v>2.4216039268698313</v>
      </c>
      <c r="U287" t="s">
        <v>199</v>
      </c>
      <c r="V287" t="s">
        <v>3207</v>
      </c>
      <c r="X287" t="s">
        <v>1</v>
      </c>
      <c r="AA287" t="s">
        <v>156</v>
      </c>
      <c r="AE287" t="s">
        <v>3208</v>
      </c>
      <c r="AF287" t="s">
        <v>1594</v>
      </c>
      <c r="AG287" t="s">
        <v>1592</v>
      </c>
      <c r="AH287" t="s">
        <v>1596</v>
      </c>
      <c r="AI287" t="s">
        <v>1595</v>
      </c>
      <c r="AN287" t="s">
        <v>1593</v>
      </c>
      <c r="AP287" t="s">
        <v>334</v>
      </c>
      <c r="BU287" t="s">
        <v>3209</v>
      </c>
      <c r="BV287" t="s">
        <v>336</v>
      </c>
      <c r="BW287" t="str">
        <f t="shared" si="32"/>
        <v>pe6s-sg9w</v>
      </c>
      <c r="BX287">
        <f t="shared" si="33"/>
        <v>2017</v>
      </c>
      <c r="BY287">
        <f t="shared" si="34"/>
        <v>2018</v>
      </c>
      <c r="BZ287">
        <f t="shared" si="35"/>
        <v>4</v>
      </c>
      <c r="CA287">
        <f t="shared" si="36"/>
        <v>5</v>
      </c>
      <c r="CB287" t="s">
        <v>4723</v>
      </c>
      <c r="CC287" t="str">
        <f t="shared" si="37"/>
        <v>c</v>
      </c>
      <c r="CD287">
        <v>0.28946648216889392</v>
      </c>
      <c r="CE287">
        <f t="shared" si="39"/>
        <v>43</v>
      </c>
    </row>
    <row r="288" spans="1:83" x14ac:dyDescent="0.35">
      <c r="A288" t="s">
        <v>5755</v>
      </c>
      <c r="B288" t="s">
        <v>5756</v>
      </c>
      <c r="C288" t="b">
        <v>1</v>
      </c>
      <c r="D288" t="b">
        <v>0</v>
      </c>
      <c r="F288" t="s">
        <v>323</v>
      </c>
      <c r="G288" t="s">
        <v>15</v>
      </c>
      <c r="H288" t="s">
        <v>5757</v>
      </c>
      <c r="I288" t="s">
        <v>5758</v>
      </c>
      <c r="J288">
        <v>158</v>
      </c>
      <c r="K288" t="s">
        <v>5759</v>
      </c>
      <c r="L288" t="s">
        <v>5760</v>
      </c>
      <c r="M288" s="2">
        <v>42821</v>
      </c>
      <c r="N288" s="1">
        <v>0.66666666666666663</v>
      </c>
      <c r="O288" s="2">
        <v>42821</v>
      </c>
      <c r="P288" s="1">
        <v>0.67152777777777783</v>
      </c>
      <c r="Q288" t="s">
        <v>359</v>
      </c>
      <c r="R288" t="s">
        <v>5761</v>
      </c>
      <c r="S288">
        <v>794</v>
      </c>
      <c r="T288" s="3">
        <f t="shared" si="38"/>
        <v>2.8998205024270964</v>
      </c>
      <c r="U288" t="s">
        <v>164</v>
      </c>
      <c r="X288" t="s">
        <v>1</v>
      </c>
      <c r="AA288" t="s">
        <v>161</v>
      </c>
      <c r="AB288" t="s">
        <v>5762</v>
      </c>
      <c r="AE288" t="s">
        <v>5763</v>
      </c>
      <c r="AF288" t="s">
        <v>5764</v>
      </c>
      <c r="AL288" t="s">
        <v>51</v>
      </c>
      <c r="AM288" t="s">
        <v>5765</v>
      </c>
      <c r="AN288" t="s">
        <v>572</v>
      </c>
      <c r="AP288" t="s">
        <v>334</v>
      </c>
      <c r="BV288" t="s">
        <v>336</v>
      </c>
      <c r="BW288" t="str">
        <f t="shared" si="32"/>
        <v>wajg-ig9g</v>
      </c>
      <c r="BX288">
        <f t="shared" si="33"/>
        <v>2017</v>
      </c>
      <c r="BY288">
        <f t="shared" si="34"/>
        <v>2017</v>
      </c>
      <c r="BZ288">
        <f t="shared" si="35"/>
        <v>4</v>
      </c>
      <c r="CA288">
        <f t="shared" si="36"/>
        <v>4</v>
      </c>
      <c r="CB288" t="s">
        <v>4723</v>
      </c>
      <c r="CC288" t="str">
        <f t="shared" si="37"/>
        <v>c</v>
      </c>
      <c r="CD288">
        <v>0.29111814303718442</v>
      </c>
      <c r="CE288">
        <f t="shared" si="39"/>
        <v>44</v>
      </c>
    </row>
    <row r="289" spans="1:83" x14ac:dyDescent="0.35">
      <c r="A289" t="s">
        <v>963</v>
      </c>
      <c r="B289" t="s">
        <v>964</v>
      </c>
      <c r="C289" t="b">
        <v>1</v>
      </c>
      <c r="D289" t="b">
        <v>0</v>
      </c>
      <c r="F289" t="s">
        <v>323</v>
      </c>
      <c r="G289" t="s">
        <v>15</v>
      </c>
      <c r="H289" t="s">
        <v>965</v>
      </c>
      <c r="I289" t="s">
        <v>966</v>
      </c>
      <c r="J289">
        <v>23</v>
      </c>
      <c r="K289" t="s">
        <v>967</v>
      </c>
      <c r="L289" t="s">
        <v>968</v>
      </c>
      <c r="M289" s="2">
        <v>42745</v>
      </c>
      <c r="N289" s="1">
        <v>0.75</v>
      </c>
      <c r="O289" s="2">
        <v>42745</v>
      </c>
      <c r="P289" s="1">
        <v>0.75069444444444444</v>
      </c>
      <c r="Q289" t="s">
        <v>351</v>
      </c>
      <c r="R289" t="s">
        <v>969</v>
      </c>
      <c r="S289">
        <v>450</v>
      </c>
      <c r="T289" s="3">
        <f t="shared" si="38"/>
        <v>2.6532125137753435</v>
      </c>
      <c r="U289" t="s">
        <v>78</v>
      </c>
      <c r="V289" t="s">
        <v>970</v>
      </c>
      <c r="X289" t="s">
        <v>1</v>
      </c>
      <c r="AA289" t="s">
        <v>108</v>
      </c>
      <c r="AE289" t="s">
        <v>971</v>
      </c>
      <c r="AN289" t="s">
        <v>972</v>
      </c>
      <c r="AP289" t="s">
        <v>334</v>
      </c>
      <c r="BU289" t="s">
        <v>973</v>
      </c>
      <c r="BV289" t="s">
        <v>336</v>
      </c>
      <c r="BW289" t="str">
        <f t="shared" si="32"/>
        <v>4rhj-k96j</v>
      </c>
      <c r="BX289">
        <f t="shared" si="33"/>
        <v>2017</v>
      </c>
      <c r="BY289">
        <f t="shared" si="34"/>
        <v>2017</v>
      </c>
      <c r="BZ289">
        <f t="shared" si="35"/>
        <v>4</v>
      </c>
      <c r="CA289">
        <f t="shared" si="36"/>
        <v>5</v>
      </c>
      <c r="CB289" t="s">
        <v>4723</v>
      </c>
      <c r="CC289" t="str">
        <f t="shared" si="37"/>
        <v>c</v>
      </c>
      <c r="CD289">
        <v>0.31816858152065042</v>
      </c>
      <c r="CE289">
        <f t="shared" si="39"/>
        <v>45</v>
      </c>
    </row>
    <row r="290" spans="1:83" x14ac:dyDescent="0.35">
      <c r="A290" t="s">
        <v>1414</v>
      </c>
      <c r="B290" t="s">
        <v>1415</v>
      </c>
      <c r="C290" t="b">
        <v>1</v>
      </c>
      <c r="D290" t="b">
        <v>0</v>
      </c>
      <c r="F290" t="s">
        <v>323</v>
      </c>
      <c r="G290" t="s">
        <v>15</v>
      </c>
      <c r="H290" t="s">
        <v>1416</v>
      </c>
      <c r="I290" t="s">
        <v>1417</v>
      </c>
      <c r="J290">
        <v>90</v>
      </c>
      <c r="K290" t="s">
        <v>1418</v>
      </c>
      <c r="L290" t="s">
        <v>1419</v>
      </c>
      <c r="M290" s="2">
        <v>42874</v>
      </c>
      <c r="N290" s="1">
        <v>0.88541666666666663</v>
      </c>
      <c r="O290" s="2">
        <v>42969</v>
      </c>
      <c r="P290" s="1">
        <v>0.92013888888888884</v>
      </c>
      <c r="Q290" t="s">
        <v>328</v>
      </c>
      <c r="R290" t="s">
        <v>1420</v>
      </c>
      <c r="S290" s="3">
        <v>1036</v>
      </c>
      <c r="T290" s="3">
        <f t="shared" si="38"/>
        <v>3.0153597554092144</v>
      </c>
      <c r="U290" t="s">
        <v>153</v>
      </c>
      <c r="V290" t="s">
        <v>1384</v>
      </c>
      <c r="X290" t="s">
        <v>1</v>
      </c>
      <c r="AA290" t="s">
        <v>206</v>
      </c>
      <c r="AB290" t="s">
        <v>1421</v>
      </c>
      <c r="AE290" t="s">
        <v>1422</v>
      </c>
      <c r="AF290" t="s">
        <v>1385</v>
      </c>
      <c r="AG290" t="s">
        <v>1387</v>
      </c>
      <c r="AL290" t="s">
        <v>1390</v>
      </c>
      <c r="AN290" t="s">
        <v>1413</v>
      </c>
      <c r="AP290" t="s">
        <v>334</v>
      </c>
      <c r="BU290" t="s">
        <v>335</v>
      </c>
      <c r="BV290" t="s">
        <v>336</v>
      </c>
      <c r="BW290" t="str">
        <f t="shared" si="32"/>
        <v>8bsu-4aqr</v>
      </c>
      <c r="BX290">
        <f t="shared" si="33"/>
        <v>2017</v>
      </c>
      <c r="BY290">
        <f t="shared" si="34"/>
        <v>2017</v>
      </c>
      <c r="BZ290">
        <f t="shared" si="35"/>
        <v>4</v>
      </c>
      <c r="CA290">
        <f t="shared" si="36"/>
        <v>5</v>
      </c>
      <c r="CB290" t="s">
        <v>4723</v>
      </c>
      <c r="CC290" t="str">
        <f t="shared" si="37"/>
        <v>c</v>
      </c>
      <c r="CD290">
        <v>0.31930162763316294</v>
      </c>
      <c r="CE290">
        <f t="shared" si="39"/>
        <v>46</v>
      </c>
    </row>
    <row r="291" spans="1:83" x14ac:dyDescent="0.35">
      <c r="A291" t="s">
        <v>2462</v>
      </c>
      <c r="B291" t="s">
        <v>2463</v>
      </c>
      <c r="C291" t="b">
        <v>1</v>
      </c>
      <c r="D291" t="b">
        <v>0</v>
      </c>
      <c r="F291" t="s">
        <v>323</v>
      </c>
      <c r="G291" t="s">
        <v>15</v>
      </c>
      <c r="H291" t="s">
        <v>2464</v>
      </c>
      <c r="I291" t="s">
        <v>2465</v>
      </c>
      <c r="J291">
        <v>554</v>
      </c>
      <c r="K291" t="s">
        <v>2466</v>
      </c>
      <c r="L291" t="s">
        <v>2467</v>
      </c>
      <c r="M291" s="2">
        <v>43017</v>
      </c>
      <c r="N291" s="1">
        <v>0.6875</v>
      </c>
      <c r="O291" s="2">
        <v>43633</v>
      </c>
      <c r="P291" s="1">
        <v>0.96944444444444444</v>
      </c>
      <c r="Q291" t="s">
        <v>2373</v>
      </c>
      <c r="R291" t="s">
        <v>2468</v>
      </c>
      <c r="S291">
        <v>509</v>
      </c>
      <c r="T291" s="3">
        <f t="shared" si="38"/>
        <v>2.7067177823367587</v>
      </c>
      <c r="U291" t="s">
        <v>208</v>
      </c>
      <c r="V291" t="s">
        <v>2375</v>
      </c>
      <c r="W291" t="s">
        <v>16</v>
      </c>
      <c r="X291" t="s">
        <v>1</v>
      </c>
      <c r="AA291" t="s">
        <v>131</v>
      </c>
      <c r="AB291" t="s">
        <v>2469</v>
      </c>
      <c r="AE291" t="s">
        <v>2470</v>
      </c>
      <c r="AL291" t="s">
        <v>28</v>
      </c>
      <c r="AM291" t="s">
        <v>2390</v>
      </c>
      <c r="AN291" t="s">
        <v>2379</v>
      </c>
      <c r="AP291" t="s">
        <v>334</v>
      </c>
      <c r="BU291" t="s">
        <v>2380</v>
      </c>
      <c r="BV291" t="s">
        <v>336</v>
      </c>
      <c r="BW291" t="str">
        <f t="shared" si="32"/>
        <v>biux-xiwe</v>
      </c>
      <c r="BX291">
        <f t="shared" si="33"/>
        <v>2017</v>
      </c>
      <c r="BY291">
        <f t="shared" si="34"/>
        <v>2019</v>
      </c>
      <c r="BZ291">
        <f t="shared" si="35"/>
        <v>5</v>
      </c>
      <c r="CA291">
        <f t="shared" si="36"/>
        <v>6</v>
      </c>
      <c r="CB291" t="s">
        <v>4723</v>
      </c>
      <c r="CC291" t="str">
        <f t="shared" si="37"/>
        <v>c</v>
      </c>
      <c r="CD291">
        <v>0.32076145519786536</v>
      </c>
      <c r="CE291">
        <f t="shared" si="39"/>
        <v>47</v>
      </c>
    </row>
    <row r="292" spans="1:83" x14ac:dyDescent="0.35">
      <c r="A292" t="s">
        <v>1207</v>
      </c>
      <c r="B292" t="s">
        <v>1208</v>
      </c>
      <c r="C292" t="b">
        <v>1</v>
      </c>
      <c r="D292" t="b">
        <v>0</v>
      </c>
      <c r="F292" t="s">
        <v>323</v>
      </c>
      <c r="G292" t="s">
        <v>15</v>
      </c>
      <c r="H292" t="s">
        <v>1209</v>
      </c>
      <c r="I292" t="s">
        <v>1210</v>
      </c>
      <c r="J292">
        <v>117</v>
      </c>
      <c r="K292" t="s">
        <v>1211</v>
      </c>
      <c r="L292" t="s">
        <v>1212</v>
      </c>
      <c r="M292" s="2">
        <v>42899</v>
      </c>
      <c r="N292" s="1">
        <v>0.85069444444444453</v>
      </c>
      <c r="O292" s="2">
        <v>43419</v>
      </c>
      <c r="P292" s="1">
        <v>0.70486111111111116</v>
      </c>
      <c r="Q292" t="s">
        <v>1005</v>
      </c>
      <c r="R292" t="s">
        <v>1213</v>
      </c>
      <c r="S292">
        <v>348</v>
      </c>
      <c r="T292" s="3">
        <f t="shared" si="38"/>
        <v>2.5415792439465807</v>
      </c>
      <c r="U292" t="s">
        <v>36</v>
      </c>
      <c r="V292" t="s">
        <v>1214</v>
      </c>
      <c r="W292" t="s">
        <v>7</v>
      </c>
      <c r="X292" t="s">
        <v>1</v>
      </c>
      <c r="AA292" t="s">
        <v>236</v>
      </c>
      <c r="AE292" t="s">
        <v>1215</v>
      </c>
      <c r="AM292" t="s">
        <v>1216</v>
      </c>
      <c r="AN292" t="s">
        <v>528</v>
      </c>
      <c r="AP292" t="s">
        <v>334</v>
      </c>
      <c r="BJ292" t="s">
        <v>1217</v>
      </c>
      <c r="BU292" t="s">
        <v>998</v>
      </c>
      <c r="BV292" t="s">
        <v>336</v>
      </c>
      <c r="BW292" t="str">
        <f t="shared" si="32"/>
        <v>37v3-hyq8</v>
      </c>
      <c r="BX292">
        <f t="shared" si="33"/>
        <v>2017</v>
      </c>
      <c r="BY292">
        <f t="shared" si="34"/>
        <v>2018</v>
      </c>
      <c r="BZ292">
        <f t="shared" si="35"/>
        <v>5</v>
      </c>
      <c r="CA292">
        <f t="shared" si="36"/>
        <v>6</v>
      </c>
      <c r="CB292" t="s">
        <v>4723</v>
      </c>
      <c r="CC292" t="str">
        <f t="shared" si="37"/>
        <v>c</v>
      </c>
      <c r="CD292">
        <v>0.32697272133555932</v>
      </c>
      <c r="CE292">
        <f t="shared" si="39"/>
        <v>48</v>
      </c>
    </row>
    <row r="293" spans="1:83" x14ac:dyDescent="0.35">
      <c r="A293" t="s">
        <v>1470</v>
      </c>
      <c r="B293" t="s">
        <v>1471</v>
      </c>
      <c r="C293" t="b">
        <v>1</v>
      </c>
      <c r="D293" t="b">
        <v>0</v>
      </c>
      <c r="F293" t="s">
        <v>323</v>
      </c>
      <c r="G293" t="s">
        <v>15</v>
      </c>
      <c r="H293" t="s">
        <v>1472</v>
      </c>
      <c r="I293" t="s">
        <v>1473</v>
      </c>
      <c r="J293">
        <v>48</v>
      </c>
      <c r="K293" t="s">
        <v>1474</v>
      </c>
      <c r="L293" t="s">
        <v>1474</v>
      </c>
      <c r="M293" s="2">
        <v>42870</v>
      </c>
      <c r="N293" s="1">
        <v>0.37361111111111112</v>
      </c>
      <c r="O293" s="2">
        <v>42870</v>
      </c>
      <c r="P293" s="1">
        <v>0.37361111111111112</v>
      </c>
      <c r="Q293" t="s">
        <v>328</v>
      </c>
      <c r="R293" t="s">
        <v>1383</v>
      </c>
      <c r="S293">
        <v>505</v>
      </c>
      <c r="T293" s="3">
        <f t="shared" si="38"/>
        <v>2.7032913781186614</v>
      </c>
      <c r="U293" t="s">
        <v>20</v>
      </c>
      <c r="V293" t="s">
        <v>1384</v>
      </c>
      <c r="X293" t="s">
        <v>1</v>
      </c>
      <c r="AA293" t="s">
        <v>206</v>
      </c>
      <c r="AB293" t="s">
        <v>1401</v>
      </c>
      <c r="AE293" t="s">
        <v>1478</v>
      </c>
      <c r="AF293" t="s">
        <v>1385</v>
      </c>
      <c r="AG293" t="s">
        <v>1387</v>
      </c>
      <c r="AH293" t="s">
        <v>1475</v>
      </c>
      <c r="AI293" t="s">
        <v>1476</v>
      </c>
      <c r="AJ293" t="s">
        <v>1479</v>
      </c>
      <c r="AK293" t="s">
        <v>1477</v>
      </c>
      <c r="AL293" t="s">
        <v>1390</v>
      </c>
      <c r="AN293" t="s">
        <v>1392</v>
      </c>
      <c r="AP293" t="s">
        <v>334</v>
      </c>
      <c r="BU293" t="s">
        <v>335</v>
      </c>
      <c r="BV293" t="s">
        <v>336</v>
      </c>
      <c r="BW293" t="str">
        <f t="shared" si="32"/>
        <v>jbep-69s5</v>
      </c>
      <c r="BX293">
        <f t="shared" si="33"/>
        <v>2017</v>
      </c>
      <c r="BY293">
        <f t="shared" si="34"/>
        <v>2017</v>
      </c>
      <c r="BZ293">
        <f t="shared" si="35"/>
        <v>4</v>
      </c>
      <c r="CA293">
        <f t="shared" si="36"/>
        <v>5</v>
      </c>
      <c r="CB293" t="s">
        <v>4723</v>
      </c>
      <c r="CC293" t="str">
        <f t="shared" si="37"/>
        <v>c</v>
      </c>
      <c r="CD293">
        <v>0.32743681483073439</v>
      </c>
      <c r="CE293">
        <f t="shared" si="39"/>
        <v>49</v>
      </c>
    </row>
    <row r="294" spans="1:83" x14ac:dyDescent="0.35">
      <c r="A294" t="s">
        <v>885</v>
      </c>
      <c r="B294" t="s">
        <v>886</v>
      </c>
      <c r="C294" t="b">
        <v>1</v>
      </c>
      <c r="D294" t="b">
        <v>0</v>
      </c>
      <c r="F294" t="s">
        <v>323</v>
      </c>
      <c r="G294" t="s">
        <v>15</v>
      </c>
      <c r="H294" t="s">
        <v>887</v>
      </c>
      <c r="I294" t="s">
        <v>888</v>
      </c>
      <c r="J294">
        <v>198</v>
      </c>
      <c r="K294" t="s">
        <v>889</v>
      </c>
      <c r="L294" t="s">
        <v>890</v>
      </c>
      <c r="M294" s="2">
        <v>42639</v>
      </c>
      <c r="N294" s="1">
        <v>0.93333333333333324</v>
      </c>
      <c r="O294" s="2">
        <v>43228</v>
      </c>
      <c r="P294" s="1">
        <v>0.84513888888888899</v>
      </c>
      <c r="Q294" t="s">
        <v>881</v>
      </c>
      <c r="R294" t="s">
        <v>891</v>
      </c>
      <c r="S294">
        <v>214</v>
      </c>
      <c r="T294" s="3">
        <f t="shared" si="38"/>
        <v>2.330413773349191</v>
      </c>
      <c r="U294" t="s">
        <v>81</v>
      </c>
      <c r="V294" t="s">
        <v>883</v>
      </c>
      <c r="W294" t="s">
        <v>7</v>
      </c>
      <c r="X294" t="s">
        <v>1</v>
      </c>
      <c r="AA294" t="s">
        <v>144</v>
      </c>
      <c r="AE294" t="s">
        <v>892</v>
      </c>
      <c r="AN294" t="s">
        <v>893</v>
      </c>
      <c r="AP294" t="s">
        <v>334</v>
      </c>
      <c r="BU294" t="s">
        <v>884</v>
      </c>
      <c r="BV294" t="s">
        <v>336</v>
      </c>
      <c r="BW294" t="str">
        <f t="shared" si="32"/>
        <v>dq2q-43tp</v>
      </c>
      <c r="BX294">
        <f t="shared" si="33"/>
        <v>2016</v>
      </c>
      <c r="BY294">
        <f t="shared" si="34"/>
        <v>2018</v>
      </c>
      <c r="BZ294">
        <f t="shared" si="35"/>
        <v>5</v>
      </c>
      <c r="CA294">
        <f t="shared" si="36"/>
        <v>6</v>
      </c>
      <c r="CB294" t="s">
        <v>4723</v>
      </c>
      <c r="CC294" t="str">
        <f t="shared" si="37"/>
        <v>c</v>
      </c>
      <c r="CD294">
        <v>0.33757936392836918</v>
      </c>
      <c r="CE294">
        <f t="shared" si="39"/>
        <v>50</v>
      </c>
    </row>
    <row r="295" spans="1:83" x14ac:dyDescent="0.35">
      <c r="A295" t="s">
        <v>1899</v>
      </c>
      <c r="B295" t="s">
        <v>1900</v>
      </c>
      <c r="C295" t="b">
        <v>1</v>
      </c>
      <c r="D295" t="b">
        <v>0</v>
      </c>
      <c r="F295" t="s">
        <v>323</v>
      </c>
      <c r="G295" t="s">
        <v>15</v>
      </c>
      <c r="H295" t="s">
        <v>1901</v>
      </c>
      <c r="I295" t="s">
        <v>1902</v>
      </c>
      <c r="J295" s="3">
        <v>1345</v>
      </c>
      <c r="K295" t="s">
        <v>1903</v>
      </c>
      <c r="L295" t="s">
        <v>1904</v>
      </c>
      <c r="M295" s="2">
        <v>42534</v>
      </c>
      <c r="N295" s="1">
        <v>0.98888888888888893</v>
      </c>
      <c r="O295" s="2">
        <v>42649</v>
      </c>
      <c r="P295" s="1">
        <v>0.93819444444444444</v>
      </c>
      <c r="Q295" t="s">
        <v>328</v>
      </c>
      <c r="R295" t="s">
        <v>1905</v>
      </c>
      <c r="S295" s="3">
        <v>1075</v>
      </c>
      <c r="T295" s="3">
        <f t="shared" si="38"/>
        <v>3.0314084642516241</v>
      </c>
      <c r="U295" t="s">
        <v>195</v>
      </c>
      <c r="V295" t="s">
        <v>1906</v>
      </c>
      <c r="X295" t="s">
        <v>1</v>
      </c>
      <c r="AE295" t="s">
        <v>1907</v>
      </c>
      <c r="AN295" t="s">
        <v>609</v>
      </c>
      <c r="AP295" t="s">
        <v>334</v>
      </c>
      <c r="BU295" t="s">
        <v>335</v>
      </c>
      <c r="BV295" t="s">
        <v>336</v>
      </c>
      <c r="BW295" t="str">
        <f t="shared" si="32"/>
        <v>a9ns-58n5</v>
      </c>
      <c r="BX295">
        <f t="shared" si="33"/>
        <v>2016</v>
      </c>
      <c r="BY295">
        <f t="shared" si="34"/>
        <v>2016</v>
      </c>
      <c r="BZ295">
        <f t="shared" si="35"/>
        <v>3</v>
      </c>
      <c r="CA295">
        <f t="shared" si="36"/>
        <v>4</v>
      </c>
      <c r="CB295" t="s">
        <v>4723</v>
      </c>
      <c r="CC295" t="str">
        <f t="shared" si="37"/>
        <v>c</v>
      </c>
      <c r="CD295">
        <v>0.3507342902560795</v>
      </c>
      <c r="CE295">
        <f t="shared" si="39"/>
        <v>51</v>
      </c>
    </row>
    <row r="296" spans="1:83" x14ac:dyDescent="0.35">
      <c r="A296" t="s">
        <v>2810</v>
      </c>
      <c r="B296" t="s">
        <v>2811</v>
      </c>
      <c r="C296" t="b">
        <v>1</v>
      </c>
      <c r="D296" t="b">
        <v>0</v>
      </c>
      <c r="F296" t="s">
        <v>323</v>
      </c>
      <c r="G296" t="s">
        <v>15</v>
      </c>
      <c r="H296" t="s">
        <v>2812</v>
      </c>
      <c r="I296" t="s">
        <v>2813</v>
      </c>
      <c r="J296">
        <v>202</v>
      </c>
      <c r="K296" t="s">
        <v>2814</v>
      </c>
      <c r="L296" t="s">
        <v>2814</v>
      </c>
      <c r="M296" s="2">
        <v>43013</v>
      </c>
      <c r="N296" s="1">
        <v>0.78125</v>
      </c>
      <c r="O296" s="2">
        <v>43013</v>
      </c>
      <c r="P296" s="1">
        <v>0.78125</v>
      </c>
      <c r="Q296" t="s">
        <v>881</v>
      </c>
      <c r="R296" t="s">
        <v>2815</v>
      </c>
      <c r="S296">
        <v>429</v>
      </c>
      <c r="T296" s="3">
        <f t="shared" si="38"/>
        <v>2.6324572921847245</v>
      </c>
      <c r="U296" t="s">
        <v>143</v>
      </c>
      <c r="V296" t="s">
        <v>2816</v>
      </c>
      <c r="W296" t="s">
        <v>7</v>
      </c>
      <c r="X296" t="s">
        <v>1</v>
      </c>
      <c r="AA296" t="s">
        <v>234</v>
      </c>
      <c r="AE296" t="s">
        <v>2817</v>
      </c>
      <c r="AM296" t="s">
        <v>991</v>
      </c>
      <c r="AN296" t="s">
        <v>992</v>
      </c>
      <c r="AP296" t="s">
        <v>334</v>
      </c>
      <c r="BJ296" t="s">
        <v>2818</v>
      </c>
      <c r="BU296" t="s">
        <v>915</v>
      </c>
      <c r="BV296" t="s">
        <v>336</v>
      </c>
      <c r="BW296" t="str">
        <f t="shared" si="32"/>
        <v>5s66-2kbs</v>
      </c>
      <c r="BX296">
        <f t="shared" si="33"/>
        <v>2017</v>
      </c>
      <c r="BY296">
        <f t="shared" si="34"/>
        <v>2017</v>
      </c>
      <c r="BZ296">
        <f t="shared" si="35"/>
        <v>5</v>
      </c>
      <c r="CA296">
        <f t="shared" si="36"/>
        <v>6</v>
      </c>
      <c r="CB296" t="s">
        <v>4723</v>
      </c>
      <c r="CC296" t="str">
        <f t="shared" si="37"/>
        <v>c</v>
      </c>
      <c r="CD296">
        <v>0.35261551038995653</v>
      </c>
      <c r="CE296">
        <f t="shared" si="39"/>
        <v>52</v>
      </c>
    </row>
    <row r="297" spans="1:83" x14ac:dyDescent="0.35">
      <c r="A297" t="s">
        <v>5607</v>
      </c>
      <c r="B297" t="s">
        <v>5608</v>
      </c>
      <c r="C297" t="b">
        <v>1</v>
      </c>
      <c r="D297" t="b">
        <v>0</v>
      </c>
      <c r="F297" t="s">
        <v>323</v>
      </c>
      <c r="G297" t="s">
        <v>15</v>
      </c>
      <c r="H297" t="s">
        <v>5609</v>
      </c>
      <c r="I297" t="s">
        <v>5610</v>
      </c>
      <c r="J297">
        <v>106</v>
      </c>
      <c r="K297" t="s">
        <v>5611</v>
      </c>
      <c r="L297" t="s">
        <v>5612</v>
      </c>
      <c r="M297" s="2">
        <v>43040</v>
      </c>
      <c r="N297" s="1">
        <v>0.66666666666666663</v>
      </c>
      <c r="O297" s="2">
        <v>43616</v>
      </c>
      <c r="P297" s="1">
        <v>0.87430555555555556</v>
      </c>
      <c r="Q297" t="s">
        <v>1058</v>
      </c>
      <c r="R297" t="s">
        <v>5613</v>
      </c>
      <c r="S297">
        <v>200</v>
      </c>
      <c r="T297" s="3">
        <f t="shared" si="38"/>
        <v>2.3010299956639813</v>
      </c>
      <c r="U297" t="s">
        <v>175</v>
      </c>
      <c r="X297" t="s">
        <v>1</v>
      </c>
      <c r="AA297" t="s">
        <v>59</v>
      </c>
      <c r="AB297" t="s">
        <v>5614</v>
      </c>
      <c r="AE297" t="s">
        <v>5615</v>
      </c>
      <c r="AL297" t="s">
        <v>46</v>
      </c>
      <c r="AM297" t="s">
        <v>5616</v>
      </c>
      <c r="AN297" t="s">
        <v>2888</v>
      </c>
      <c r="AP297" t="s">
        <v>334</v>
      </c>
      <c r="BV297" t="s">
        <v>336</v>
      </c>
      <c r="BW297" t="str">
        <f t="shared" si="32"/>
        <v>tka4-qurb</v>
      </c>
      <c r="BX297">
        <f t="shared" si="33"/>
        <v>2017</v>
      </c>
      <c r="BY297">
        <f t="shared" si="34"/>
        <v>2019</v>
      </c>
      <c r="BZ297">
        <f t="shared" si="35"/>
        <v>4</v>
      </c>
      <c r="CA297">
        <f t="shared" si="36"/>
        <v>4</v>
      </c>
      <c r="CB297" t="s">
        <v>4723</v>
      </c>
      <c r="CC297" t="str">
        <f t="shared" si="37"/>
        <v>c</v>
      </c>
      <c r="CD297">
        <v>0.35383617405459433</v>
      </c>
      <c r="CE297">
        <f t="shared" si="39"/>
        <v>53</v>
      </c>
    </row>
    <row r="298" spans="1:83" x14ac:dyDescent="0.35">
      <c r="A298" t="s">
        <v>1225</v>
      </c>
      <c r="B298" t="s">
        <v>1226</v>
      </c>
      <c r="C298" t="b">
        <v>1</v>
      </c>
      <c r="D298" t="b">
        <v>0</v>
      </c>
      <c r="F298" t="s">
        <v>323</v>
      </c>
      <c r="G298" t="s">
        <v>15</v>
      </c>
      <c r="H298" t="s">
        <v>1227</v>
      </c>
      <c r="I298" t="s">
        <v>1228</v>
      </c>
      <c r="J298">
        <v>97</v>
      </c>
      <c r="K298" t="s">
        <v>1229</v>
      </c>
      <c r="L298" t="s">
        <v>1230</v>
      </c>
      <c r="M298" s="2">
        <v>42899</v>
      </c>
      <c r="N298" s="1">
        <v>0.87916666666666676</v>
      </c>
      <c r="O298" s="2">
        <v>43419</v>
      </c>
      <c r="P298" s="1">
        <v>0.71250000000000002</v>
      </c>
      <c r="Q298" t="s">
        <v>1005</v>
      </c>
      <c r="R298" t="s">
        <v>1213</v>
      </c>
      <c r="S298">
        <v>377</v>
      </c>
      <c r="T298" s="3">
        <f t="shared" si="38"/>
        <v>2.576341350205793</v>
      </c>
      <c r="U298" t="s">
        <v>36</v>
      </c>
      <c r="V298" t="s">
        <v>1214</v>
      </c>
      <c r="W298" t="s">
        <v>7</v>
      </c>
      <c r="X298" t="s">
        <v>1</v>
      </c>
      <c r="AA298" t="s">
        <v>236</v>
      </c>
      <c r="AE298" t="s">
        <v>1231</v>
      </c>
      <c r="AM298" t="s">
        <v>1216</v>
      </c>
      <c r="AN298" t="s">
        <v>528</v>
      </c>
      <c r="AP298" t="s">
        <v>334</v>
      </c>
      <c r="BJ298" t="s">
        <v>1217</v>
      </c>
      <c r="BU298" t="s">
        <v>998</v>
      </c>
      <c r="BV298" t="s">
        <v>336</v>
      </c>
      <c r="BW298" t="str">
        <f t="shared" si="32"/>
        <v>g8jc-ah3h</v>
      </c>
      <c r="BX298">
        <f t="shared" si="33"/>
        <v>2017</v>
      </c>
      <c r="BY298">
        <f t="shared" si="34"/>
        <v>2018</v>
      </c>
      <c r="BZ298">
        <f t="shared" si="35"/>
        <v>5</v>
      </c>
      <c r="CA298">
        <f t="shared" si="36"/>
        <v>6</v>
      </c>
      <c r="CB298" t="s">
        <v>4723</v>
      </c>
      <c r="CC298" t="str">
        <f t="shared" si="37"/>
        <v>c</v>
      </c>
      <c r="CD298">
        <v>0.35677334754130996</v>
      </c>
      <c r="CE298">
        <f t="shared" si="39"/>
        <v>54</v>
      </c>
    </row>
    <row r="299" spans="1:83" x14ac:dyDescent="0.35">
      <c r="A299" t="s">
        <v>5252</v>
      </c>
      <c r="B299" t="s">
        <v>3859</v>
      </c>
      <c r="C299" t="b">
        <v>1</v>
      </c>
      <c r="D299" t="b">
        <v>0</v>
      </c>
      <c r="F299" t="s">
        <v>323</v>
      </c>
      <c r="G299" t="s">
        <v>15</v>
      </c>
      <c r="H299" t="s">
        <v>5253</v>
      </c>
      <c r="I299" t="s">
        <v>5254</v>
      </c>
      <c r="J299" s="3">
        <v>4317</v>
      </c>
      <c r="K299" t="s">
        <v>5255</v>
      </c>
      <c r="L299" t="s">
        <v>3860</v>
      </c>
      <c r="M299" s="2">
        <v>42975</v>
      </c>
      <c r="N299" s="1">
        <v>0.76874999999999993</v>
      </c>
      <c r="O299" s="2">
        <v>43469</v>
      </c>
      <c r="P299" s="1">
        <v>0.84166666666666667</v>
      </c>
      <c r="Q299" t="s">
        <v>328</v>
      </c>
      <c r="R299" t="s">
        <v>5256</v>
      </c>
      <c r="S299">
        <v>711</v>
      </c>
      <c r="T299" s="3">
        <f t="shared" si="38"/>
        <v>2.8518696007297661</v>
      </c>
      <c r="U299" t="s">
        <v>214</v>
      </c>
      <c r="X299" t="s">
        <v>1</v>
      </c>
      <c r="AA299" t="s">
        <v>3861</v>
      </c>
      <c r="AB299" t="s">
        <v>3862</v>
      </c>
      <c r="AE299" t="s">
        <v>5257</v>
      </c>
      <c r="AL299" t="s">
        <v>75</v>
      </c>
      <c r="AN299" t="s">
        <v>3863</v>
      </c>
      <c r="AP299" t="s">
        <v>334</v>
      </c>
      <c r="BJ299" t="s">
        <v>247</v>
      </c>
      <c r="BV299" t="s">
        <v>336</v>
      </c>
      <c r="BW299" t="str">
        <f t="shared" si="32"/>
        <v>mcp7-tcwf</v>
      </c>
      <c r="BX299">
        <f t="shared" si="33"/>
        <v>2017</v>
      </c>
      <c r="BY299">
        <f t="shared" si="34"/>
        <v>2019</v>
      </c>
      <c r="BZ299">
        <f t="shared" si="35"/>
        <v>4</v>
      </c>
      <c r="CA299">
        <f t="shared" si="36"/>
        <v>4</v>
      </c>
      <c r="CB299" t="s">
        <v>4723</v>
      </c>
      <c r="CC299" t="str">
        <f t="shared" si="37"/>
        <v>c</v>
      </c>
      <c r="CD299">
        <v>0.35961838474018448</v>
      </c>
      <c r="CE299">
        <f t="shared" si="39"/>
        <v>55</v>
      </c>
    </row>
    <row r="300" spans="1:83" x14ac:dyDescent="0.35">
      <c r="A300" t="s">
        <v>1988</v>
      </c>
      <c r="B300" t="s">
        <v>1989</v>
      </c>
      <c r="C300" t="b">
        <v>1</v>
      </c>
      <c r="D300" t="b">
        <v>0</v>
      </c>
      <c r="F300" t="s">
        <v>323</v>
      </c>
      <c r="G300" t="s">
        <v>15</v>
      </c>
      <c r="H300" t="s">
        <v>1990</v>
      </c>
      <c r="I300" t="s">
        <v>1991</v>
      </c>
      <c r="J300">
        <v>257</v>
      </c>
      <c r="K300" t="s">
        <v>1992</v>
      </c>
      <c r="L300" t="s">
        <v>1993</v>
      </c>
      <c r="M300" s="2">
        <v>43076</v>
      </c>
      <c r="N300" s="1">
        <v>0.84861111111111109</v>
      </c>
      <c r="O300" s="2">
        <v>43538</v>
      </c>
      <c r="P300" s="1">
        <v>0.69444444444444453</v>
      </c>
      <c r="R300" t="s">
        <v>1994</v>
      </c>
      <c r="S300">
        <v>132</v>
      </c>
      <c r="T300" s="3">
        <f t="shared" si="38"/>
        <v>2.12057393120585</v>
      </c>
      <c r="U300" t="s">
        <v>139</v>
      </c>
      <c r="V300" t="s">
        <v>1995</v>
      </c>
      <c r="W300" t="s">
        <v>7</v>
      </c>
      <c r="X300" t="s">
        <v>1</v>
      </c>
      <c r="AA300" t="s">
        <v>231</v>
      </c>
      <c r="AE300" t="s">
        <v>1996</v>
      </c>
      <c r="AL300" t="s">
        <v>77</v>
      </c>
      <c r="AN300" t="s">
        <v>1997</v>
      </c>
      <c r="AP300" t="s">
        <v>334</v>
      </c>
      <c r="BJ300" t="s">
        <v>139</v>
      </c>
      <c r="BU300" t="s">
        <v>335</v>
      </c>
      <c r="BV300" t="s">
        <v>336</v>
      </c>
      <c r="BW300" t="str">
        <f t="shared" si="32"/>
        <v>ah6s-2fsx</v>
      </c>
      <c r="BX300">
        <f t="shared" si="33"/>
        <v>2017</v>
      </c>
      <c r="BY300">
        <f t="shared" si="34"/>
        <v>2019</v>
      </c>
      <c r="BZ300">
        <f t="shared" si="35"/>
        <v>5</v>
      </c>
      <c r="CA300">
        <f t="shared" si="36"/>
        <v>5</v>
      </c>
      <c r="CB300" t="s">
        <v>4723</v>
      </c>
      <c r="CC300" t="str">
        <f t="shared" si="37"/>
        <v>c</v>
      </c>
      <c r="CD300">
        <v>0.36116970352512601</v>
      </c>
      <c r="CE300">
        <f t="shared" si="39"/>
        <v>56</v>
      </c>
    </row>
    <row r="301" spans="1:83" x14ac:dyDescent="0.35">
      <c r="A301" t="s">
        <v>1520</v>
      </c>
      <c r="B301" t="s">
        <v>1521</v>
      </c>
      <c r="C301" t="b">
        <v>1</v>
      </c>
      <c r="D301" t="b">
        <v>0</v>
      </c>
      <c r="F301" t="s">
        <v>323</v>
      </c>
      <c r="G301" t="s">
        <v>15</v>
      </c>
      <c r="H301" t="s">
        <v>1522</v>
      </c>
      <c r="I301" t="s">
        <v>1523</v>
      </c>
      <c r="J301">
        <v>36</v>
      </c>
      <c r="K301" t="s">
        <v>1524</v>
      </c>
      <c r="L301" t="s">
        <v>1525</v>
      </c>
      <c r="M301" s="2">
        <v>42878</v>
      </c>
      <c r="N301" s="1">
        <v>3.9583333333333331E-2</v>
      </c>
      <c r="O301" s="2">
        <v>42878</v>
      </c>
      <c r="P301" s="1">
        <v>4.5138888888888888E-2</v>
      </c>
      <c r="Q301" t="s">
        <v>328</v>
      </c>
      <c r="R301" t="s">
        <v>1526</v>
      </c>
      <c r="S301">
        <v>481</v>
      </c>
      <c r="T301" s="3">
        <f t="shared" si="38"/>
        <v>2.6821450763738319</v>
      </c>
      <c r="U301" t="s">
        <v>203</v>
      </c>
      <c r="V301" t="s">
        <v>1384</v>
      </c>
      <c r="X301" t="s">
        <v>1</v>
      </c>
      <c r="AA301" t="s">
        <v>206</v>
      </c>
      <c r="AB301" t="s">
        <v>1528</v>
      </c>
      <c r="AE301" t="s">
        <v>1529</v>
      </c>
      <c r="AF301" t="s">
        <v>1385</v>
      </c>
      <c r="AG301" t="s">
        <v>1387</v>
      </c>
      <c r="AH301" t="s">
        <v>1527</v>
      </c>
      <c r="AL301" t="s">
        <v>1390</v>
      </c>
      <c r="AN301" t="s">
        <v>1405</v>
      </c>
      <c r="AP301" t="s">
        <v>334</v>
      </c>
      <c r="BU301" t="s">
        <v>335</v>
      </c>
      <c r="BV301" t="s">
        <v>336</v>
      </c>
      <c r="BW301" t="str">
        <f t="shared" si="32"/>
        <v>r7u8-b8u7</v>
      </c>
      <c r="BX301">
        <f t="shared" si="33"/>
        <v>2017</v>
      </c>
      <c r="BY301">
        <f t="shared" si="34"/>
        <v>2017</v>
      </c>
      <c r="BZ301">
        <f t="shared" si="35"/>
        <v>4</v>
      </c>
      <c r="CA301">
        <f t="shared" si="36"/>
        <v>5</v>
      </c>
      <c r="CB301" t="s">
        <v>4723</v>
      </c>
      <c r="CC301" t="str">
        <f t="shared" si="37"/>
        <v>c</v>
      </c>
      <c r="CD301">
        <v>0.36586063364003185</v>
      </c>
      <c r="CE301">
        <f t="shared" si="39"/>
        <v>57</v>
      </c>
    </row>
    <row r="302" spans="1:83" x14ac:dyDescent="0.35">
      <c r="A302" t="s">
        <v>2251</v>
      </c>
      <c r="B302" t="s">
        <v>2252</v>
      </c>
      <c r="C302" t="b">
        <v>1</v>
      </c>
      <c r="D302" t="b">
        <v>0</v>
      </c>
      <c r="F302" t="s">
        <v>323</v>
      </c>
      <c r="G302" t="s">
        <v>15</v>
      </c>
      <c r="H302" t="s">
        <v>2253</v>
      </c>
      <c r="I302" t="s">
        <v>2254</v>
      </c>
      <c r="J302">
        <v>153</v>
      </c>
      <c r="K302" t="s">
        <v>2255</v>
      </c>
      <c r="L302" t="s">
        <v>2256</v>
      </c>
      <c r="M302" s="2">
        <v>42633</v>
      </c>
      <c r="N302" s="1">
        <v>0.8666666666666667</v>
      </c>
      <c r="O302" s="2">
        <v>42684</v>
      </c>
      <c r="P302" s="1">
        <v>0.7909722222222223</v>
      </c>
      <c r="Q302" t="s">
        <v>328</v>
      </c>
      <c r="R302" t="s">
        <v>2257</v>
      </c>
      <c r="S302">
        <v>398</v>
      </c>
      <c r="T302" s="3">
        <f t="shared" si="38"/>
        <v>2.5998830720736876</v>
      </c>
      <c r="U302" t="s">
        <v>195</v>
      </c>
      <c r="V302" t="s">
        <v>2225</v>
      </c>
      <c r="X302" t="s">
        <v>1</v>
      </c>
      <c r="AE302" t="s">
        <v>2258</v>
      </c>
      <c r="AN302" t="s">
        <v>609</v>
      </c>
      <c r="AP302" t="s">
        <v>334</v>
      </c>
      <c r="BU302" t="s">
        <v>335</v>
      </c>
      <c r="BV302" t="s">
        <v>336</v>
      </c>
      <c r="BW302" t="str">
        <f t="shared" si="32"/>
        <v>thkm-g7yq</v>
      </c>
      <c r="BX302">
        <f t="shared" si="33"/>
        <v>2016</v>
      </c>
      <c r="BY302">
        <f t="shared" si="34"/>
        <v>2016</v>
      </c>
      <c r="BZ302">
        <f t="shared" si="35"/>
        <v>3</v>
      </c>
      <c r="CA302">
        <f t="shared" si="36"/>
        <v>4</v>
      </c>
      <c r="CB302" t="s">
        <v>4723</v>
      </c>
      <c r="CC302" t="str">
        <f t="shared" si="37"/>
        <v>c</v>
      </c>
      <c r="CD302">
        <v>0.38600595199229848</v>
      </c>
      <c r="CE302">
        <f t="shared" si="39"/>
        <v>58</v>
      </c>
    </row>
    <row r="303" spans="1:83" x14ac:dyDescent="0.35">
      <c r="A303" t="s">
        <v>2243</v>
      </c>
      <c r="B303" t="s">
        <v>2244</v>
      </c>
      <c r="C303" t="b">
        <v>1</v>
      </c>
      <c r="D303" t="b">
        <v>0</v>
      </c>
      <c r="F303" t="s">
        <v>323</v>
      </c>
      <c r="G303" t="s">
        <v>15</v>
      </c>
      <c r="H303" t="s">
        <v>2245</v>
      </c>
      <c r="I303" t="s">
        <v>2246</v>
      </c>
      <c r="J303">
        <v>407</v>
      </c>
      <c r="K303" t="s">
        <v>2247</v>
      </c>
      <c r="L303" t="s">
        <v>2248</v>
      </c>
      <c r="M303" s="2">
        <v>42860</v>
      </c>
      <c r="N303" s="1">
        <v>0.89513888888888893</v>
      </c>
      <c r="O303" s="2">
        <v>42996</v>
      </c>
      <c r="P303" s="1">
        <v>0.57638888888888895</v>
      </c>
      <c r="Q303" t="s">
        <v>328</v>
      </c>
      <c r="R303" t="s">
        <v>2249</v>
      </c>
      <c r="S303">
        <v>421</v>
      </c>
      <c r="T303" s="3">
        <f t="shared" si="38"/>
        <v>2.6242820958356683</v>
      </c>
      <c r="U303" t="s">
        <v>195</v>
      </c>
      <c r="V303" t="s">
        <v>2225</v>
      </c>
      <c r="X303" t="s">
        <v>1</v>
      </c>
      <c r="AE303" t="s">
        <v>2250</v>
      </c>
      <c r="AN303" t="s">
        <v>609</v>
      </c>
      <c r="AP303" t="s">
        <v>334</v>
      </c>
      <c r="BU303" t="s">
        <v>335</v>
      </c>
      <c r="BV303" t="s">
        <v>336</v>
      </c>
      <c r="BW303" t="str">
        <f t="shared" si="32"/>
        <v>s55t-vffn</v>
      </c>
      <c r="BX303">
        <f t="shared" si="33"/>
        <v>2017</v>
      </c>
      <c r="BY303">
        <f t="shared" si="34"/>
        <v>2017</v>
      </c>
      <c r="BZ303">
        <f t="shared" si="35"/>
        <v>3</v>
      </c>
      <c r="CA303">
        <f t="shared" si="36"/>
        <v>4</v>
      </c>
      <c r="CB303" t="s">
        <v>4723</v>
      </c>
      <c r="CC303" t="str">
        <f t="shared" si="37"/>
        <v>c</v>
      </c>
      <c r="CD303">
        <v>0.41460549172288663</v>
      </c>
      <c r="CE303">
        <f t="shared" si="39"/>
        <v>59</v>
      </c>
    </row>
    <row r="304" spans="1:83" x14ac:dyDescent="0.35">
      <c r="A304" t="s">
        <v>4734</v>
      </c>
      <c r="B304" t="s">
        <v>4735</v>
      </c>
      <c r="C304" t="b">
        <v>1</v>
      </c>
      <c r="D304" t="b">
        <v>0</v>
      </c>
      <c r="F304" t="s">
        <v>323</v>
      </c>
      <c r="G304" t="s">
        <v>15</v>
      </c>
      <c r="H304" t="s">
        <v>4736</v>
      </c>
      <c r="I304" t="s">
        <v>4737</v>
      </c>
      <c r="J304">
        <v>109</v>
      </c>
      <c r="K304" t="s">
        <v>4738</v>
      </c>
      <c r="L304" t="s">
        <v>4739</v>
      </c>
      <c r="M304" s="2">
        <v>42510</v>
      </c>
      <c r="N304" s="1">
        <v>0.95138888888888884</v>
      </c>
      <c r="O304" s="2">
        <v>43360</v>
      </c>
      <c r="P304" s="1">
        <v>0.7715277777777777</v>
      </c>
      <c r="R304" t="s">
        <v>4225</v>
      </c>
      <c r="S304">
        <v>600</v>
      </c>
      <c r="T304" s="3">
        <f t="shared" si="38"/>
        <v>2.7781512503836434</v>
      </c>
      <c r="U304" t="s">
        <v>164</v>
      </c>
      <c r="X304" t="s">
        <v>1</v>
      </c>
      <c r="AE304" t="s">
        <v>4740</v>
      </c>
      <c r="AN304" t="s">
        <v>572</v>
      </c>
      <c r="AP304" t="s">
        <v>334</v>
      </c>
      <c r="BV304" t="s">
        <v>336</v>
      </c>
      <c r="BW304" t="str">
        <f t="shared" si="32"/>
        <v>dx9h-3hci</v>
      </c>
      <c r="BX304">
        <f t="shared" si="33"/>
        <v>2016</v>
      </c>
      <c r="BY304">
        <f t="shared" si="34"/>
        <v>2018</v>
      </c>
      <c r="BZ304">
        <f t="shared" si="35"/>
        <v>3</v>
      </c>
      <c r="CA304">
        <f t="shared" si="36"/>
        <v>2</v>
      </c>
      <c r="CB304" t="s">
        <v>4723</v>
      </c>
      <c r="CC304" t="str">
        <f t="shared" si="37"/>
        <v>c</v>
      </c>
      <c r="CD304">
        <v>0.41879153885557951</v>
      </c>
      <c r="CE304">
        <f t="shared" si="39"/>
        <v>60</v>
      </c>
    </row>
    <row r="305" spans="1:83" x14ac:dyDescent="0.35">
      <c r="A305" t="s">
        <v>4644</v>
      </c>
      <c r="B305" t="s">
        <v>3749</v>
      </c>
      <c r="C305" t="b">
        <v>1</v>
      </c>
      <c r="D305" t="b">
        <v>0</v>
      </c>
      <c r="F305" t="s">
        <v>323</v>
      </c>
      <c r="G305" t="s">
        <v>15</v>
      </c>
      <c r="H305" t="s">
        <v>4645</v>
      </c>
      <c r="I305" t="s">
        <v>3750</v>
      </c>
      <c r="J305">
        <v>811</v>
      </c>
      <c r="K305" t="s">
        <v>4646</v>
      </c>
      <c r="L305" t="s">
        <v>3751</v>
      </c>
      <c r="M305" s="2">
        <v>42566</v>
      </c>
      <c r="N305" s="1">
        <v>0.78749999999999998</v>
      </c>
      <c r="O305" s="2">
        <v>43631</v>
      </c>
      <c r="P305" s="1">
        <v>0.34375</v>
      </c>
      <c r="Q305" t="s">
        <v>328</v>
      </c>
      <c r="R305" t="s">
        <v>3752</v>
      </c>
      <c r="S305">
        <v>757</v>
      </c>
      <c r="T305" s="3">
        <f t="shared" si="38"/>
        <v>2.8790958795000727</v>
      </c>
      <c r="U305" t="s">
        <v>210</v>
      </c>
      <c r="X305" t="s">
        <v>1</v>
      </c>
      <c r="AE305" t="s">
        <v>4647</v>
      </c>
      <c r="AN305" t="s">
        <v>591</v>
      </c>
      <c r="AP305" t="s">
        <v>334</v>
      </c>
      <c r="BV305" t="s">
        <v>336</v>
      </c>
      <c r="BW305" t="str">
        <f t="shared" si="32"/>
        <v>cqra-s74n</v>
      </c>
      <c r="BX305">
        <f t="shared" si="33"/>
        <v>2016</v>
      </c>
      <c r="BY305">
        <f t="shared" si="34"/>
        <v>2019</v>
      </c>
      <c r="BZ305">
        <f t="shared" si="35"/>
        <v>3</v>
      </c>
      <c r="CA305">
        <f t="shared" si="36"/>
        <v>3</v>
      </c>
      <c r="CB305" t="s">
        <v>4723</v>
      </c>
      <c r="CC305" t="str">
        <f t="shared" si="37"/>
        <v>c</v>
      </c>
      <c r="CD305">
        <v>0.43282896513284541</v>
      </c>
      <c r="CE305">
        <f t="shared" si="39"/>
        <v>61</v>
      </c>
    </row>
    <row r="306" spans="1:83" x14ac:dyDescent="0.35">
      <c r="A306" t="s">
        <v>1850</v>
      </c>
      <c r="B306" t="s">
        <v>1851</v>
      </c>
      <c r="C306" t="b">
        <v>1</v>
      </c>
      <c r="D306" t="b">
        <v>0</v>
      </c>
      <c r="F306" t="s">
        <v>323</v>
      </c>
      <c r="G306" t="s">
        <v>15</v>
      </c>
      <c r="H306" t="s">
        <v>1852</v>
      </c>
      <c r="I306" t="s">
        <v>1853</v>
      </c>
      <c r="J306">
        <v>20</v>
      </c>
      <c r="K306" t="s">
        <v>1854</v>
      </c>
      <c r="L306" t="s">
        <v>1855</v>
      </c>
      <c r="M306" s="2">
        <v>42703</v>
      </c>
      <c r="N306" s="1">
        <v>0.63958333333333328</v>
      </c>
      <c r="O306" s="2">
        <v>43466</v>
      </c>
      <c r="P306" s="1">
        <v>4.3055555555555562E-2</v>
      </c>
      <c r="Q306" t="s">
        <v>328</v>
      </c>
      <c r="R306" t="s">
        <v>1768</v>
      </c>
      <c r="S306">
        <v>453</v>
      </c>
      <c r="T306" s="3">
        <f t="shared" si="38"/>
        <v>2.6560982020128319</v>
      </c>
      <c r="U306" t="s">
        <v>123</v>
      </c>
      <c r="V306" t="s">
        <v>1758</v>
      </c>
      <c r="X306" t="s">
        <v>1</v>
      </c>
      <c r="AA306" t="s">
        <v>88</v>
      </c>
      <c r="AB306">
        <v>2018</v>
      </c>
      <c r="AE306" t="s">
        <v>1856</v>
      </c>
      <c r="AL306" t="s">
        <v>31</v>
      </c>
      <c r="AN306" t="s">
        <v>1760</v>
      </c>
      <c r="AP306" t="s">
        <v>334</v>
      </c>
      <c r="BJ306" t="s">
        <v>1770</v>
      </c>
      <c r="BU306" t="s">
        <v>1761</v>
      </c>
      <c r="BV306" t="s">
        <v>336</v>
      </c>
      <c r="BW306" t="str">
        <f t="shared" si="32"/>
        <v>mvxy-4u2p</v>
      </c>
      <c r="BX306">
        <f t="shared" si="33"/>
        <v>2016</v>
      </c>
      <c r="BY306">
        <f t="shared" si="34"/>
        <v>2019</v>
      </c>
      <c r="BZ306">
        <f t="shared" si="35"/>
        <v>4</v>
      </c>
      <c r="CA306">
        <f t="shared" si="36"/>
        <v>5</v>
      </c>
      <c r="CB306" t="s">
        <v>4723</v>
      </c>
      <c r="CC306" t="str">
        <f t="shared" si="37"/>
        <v>c</v>
      </c>
      <c r="CD306">
        <v>0.43627577455761102</v>
      </c>
      <c r="CE306">
        <f t="shared" si="39"/>
        <v>62</v>
      </c>
    </row>
    <row r="307" spans="1:83" x14ac:dyDescent="0.35">
      <c r="A307" t="s">
        <v>2510</v>
      </c>
      <c r="B307" t="s">
        <v>2511</v>
      </c>
      <c r="C307" t="b">
        <v>1</v>
      </c>
      <c r="D307" t="b">
        <v>0</v>
      </c>
      <c r="F307" t="s">
        <v>323</v>
      </c>
      <c r="G307" t="s">
        <v>15</v>
      </c>
      <c r="H307" t="s">
        <v>2512</v>
      </c>
      <c r="I307" t="s">
        <v>2513</v>
      </c>
      <c r="J307">
        <v>296</v>
      </c>
      <c r="K307" t="s">
        <v>2514</v>
      </c>
      <c r="L307" t="s">
        <v>2515</v>
      </c>
      <c r="M307" s="2">
        <v>42930</v>
      </c>
      <c r="N307" s="1">
        <v>0.79236111111111107</v>
      </c>
      <c r="O307" s="2">
        <v>43199</v>
      </c>
      <c r="P307" s="1">
        <v>0.9375</v>
      </c>
      <c r="Q307" t="s">
        <v>2373</v>
      </c>
      <c r="R307" t="s">
        <v>2374</v>
      </c>
      <c r="S307">
        <v>226</v>
      </c>
      <c r="T307" s="3">
        <f t="shared" si="38"/>
        <v>2.3541084391474008</v>
      </c>
      <c r="U307" t="s">
        <v>208</v>
      </c>
      <c r="V307" t="s">
        <v>2375</v>
      </c>
      <c r="W307" t="s">
        <v>16</v>
      </c>
      <c r="X307" t="s">
        <v>1</v>
      </c>
      <c r="AA307" t="s">
        <v>131</v>
      </c>
      <c r="AB307" t="s">
        <v>2376</v>
      </c>
      <c r="AE307" t="s">
        <v>2516</v>
      </c>
      <c r="AL307" t="s">
        <v>6</v>
      </c>
      <c r="AM307" t="s">
        <v>2378</v>
      </c>
      <c r="AN307" t="s">
        <v>2379</v>
      </c>
      <c r="AP307" t="s">
        <v>334</v>
      </c>
      <c r="BU307" t="s">
        <v>2380</v>
      </c>
      <c r="BV307" t="s">
        <v>336</v>
      </c>
      <c r="BW307" t="str">
        <f t="shared" si="32"/>
        <v>efcw-k4fa</v>
      </c>
      <c r="BX307">
        <f t="shared" si="33"/>
        <v>2017</v>
      </c>
      <c r="BY307">
        <f t="shared" si="34"/>
        <v>2018</v>
      </c>
      <c r="BZ307">
        <f t="shared" si="35"/>
        <v>5</v>
      </c>
      <c r="CA307">
        <f t="shared" si="36"/>
        <v>6</v>
      </c>
      <c r="CB307" t="s">
        <v>4723</v>
      </c>
      <c r="CC307" t="str">
        <f t="shared" si="37"/>
        <v>c</v>
      </c>
      <c r="CD307">
        <v>0.43999894764987912</v>
      </c>
      <c r="CE307">
        <f t="shared" si="39"/>
        <v>63</v>
      </c>
    </row>
    <row r="308" spans="1:83" x14ac:dyDescent="0.35">
      <c r="A308" t="s">
        <v>2479</v>
      </c>
      <c r="B308" t="s">
        <v>2480</v>
      </c>
      <c r="C308" t="b">
        <v>1</v>
      </c>
      <c r="D308" t="b">
        <v>0</v>
      </c>
      <c r="F308" t="s">
        <v>323</v>
      </c>
      <c r="G308" t="s">
        <v>15</v>
      </c>
      <c r="H308" t="s">
        <v>2481</v>
      </c>
      <c r="I308" t="s">
        <v>2482</v>
      </c>
      <c r="J308">
        <v>578</v>
      </c>
      <c r="K308" t="s">
        <v>2483</v>
      </c>
      <c r="L308" t="s">
        <v>2484</v>
      </c>
      <c r="M308" s="2">
        <v>43019</v>
      </c>
      <c r="N308" s="1">
        <v>0.65069444444444446</v>
      </c>
      <c r="O308" s="2">
        <v>43634</v>
      </c>
      <c r="P308" s="1">
        <v>9.7222222222222224E-2</v>
      </c>
      <c r="Q308" t="s">
        <v>2373</v>
      </c>
      <c r="R308" t="s">
        <v>2485</v>
      </c>
      <c r="S308">
        <v>573</v>
      </c>
      <c r="T308" s="3">
        <f t="shared" si="38"/>
        <v>2.7581546219673898</v>
      </c>
      <c r="U308" t="s">
        <v>208</v>
      </c>
      <c r="V308" t="s">
        <v>2375</v>
      </c>
      <c r="W308" t="s">
        <v>16</v>
      </c>
      <c r="X308" t="s">
        <v>1</v>
      </c>
      <c r="AA308" t="s">
        <v>131</v>
      </c>
      <c r="AB308" t="s">
        <v>2469</v>
      </c>
      <c r="AE308" t="s">
        <v>2486</v>
      </c>
      <c r="AL308" t="s">
        <v>28</v>
      </c>
      <c r="AM308" t="s">
        <v>2390</v>
      </c>
      <c r="AN308" t="s">
        <v>2379</v>
      </c>
      <c r="AP308" t="s">
        <v>334</v>
      </c>
      <c r="BU308" t="s">
        <v>2380</v>
      </c>
      <c r="BV308" t="s">
        <v>336</v>
      </c>
      <c r="BW308" t="str">
        <f t="shared" si="32"/>
        <v>c4ag-3cmj</v>
      </c>
      <c r="BX308">
        <f t="shared" si="33"/>
        <v>2017</v>
      </c>
      <c r="BY308">
        <f t="shared" si="34"/>
        <v>2019</v>
      </c>
      <c r="BZ308">
        <f t="shared" si="35"/>
        <v>5</v>
      </c>
      <c r="CA308">
        <f t="shared" si="36"/>
        <v>6</v>
      </c>
      <c r="CB308" t="s">
        <v>4723</v>
      </c>
      <c r="CC308" t="str">
        <f t="shared" si="37"/>
        <v>c</v>
      </c>
      <c r="CD308">
        <v>0.45773204379139143</v>
      </c>
      <c r="CE308">
        <f t="shared" si="39"/>
        <v>64</v>
      </c>
    </row>
    <row r="309" spans="1:83" x14ac:dyDescent="0.35">
      <c r="A309" t="s">
        <v>2425</v>
      </c>
      <c r="B309" t="s">
        <v>2426</v>
      </c>
      <c r="C309" t="b">
        <v>1</v>
      </c>
      <c r="D309" t="b">
        <v>0</v>
      </c>
      <c r="F309" t="s">
        <v>323</v>
      </c>
      <c r="G309" t="s">
        <v>15</v>
      </c>
      <c r="H309" t="s">
        <v>2427</v>
      </c>
      <c r="I309" t="s">
        <v>2428</v>
      </c>
      <c r="J309" s="3">
        <v>2565</v>
      </c>
      <c r="K309" t="s">
        <v>2429</v>
      </c>
      <c r="L309" t="s">
        <v>2430</v>
      </c>
      <c r="M309" s="2">
        <v>42776</v>
      </c>
      <c r="N309" s="1">
        <v>0.91388888888888886</v>
      </c>
      <c r="O309" s="2">
        <v>43633</v>
      </c>
      <c r="P309" s="1">
        <v>0.96458333333333324</v>
      </c>
      <c r="Q309" t="s">
        <v>2373</v>
      </c>
      <c r="R309" t="s">
        <v>2397</v>
      </c>
      <c r="S309">
        <v>747</v>
      </c>
      <c r="T309" s="3">
        <f t="shared" si="38"/>
        <v>2.8733206018153989</v>
      </c>
      <c r="U309" t="s">
        <v>208</v>
      </c>
      <c r="V309" t="s">
        <v>2375</v>
      </c>
      <c r="W309" t="s">
        <v>7</v>
      </c>
      <c r="X309" t="s">
        <v>1</v>
      </c>
      <c r="AA309" t="s">
        <v>131</v>
      </c>
      <c r="AB309" t="s">
        <v>2398</v>
      </c>
      <c r="AE309" t="s">
        <v>2431</v>
      </c>
      <c r="AF309" t="s">
        <v>2432</v>
      </c>
      <c r="AL309" t="s">
        <v>28</v>
      </c>
      <c r="AM309" t="s">
        <v>2390</v>
      </c>
      <c r="AN309" t="s">
        <v>2379</v>
      </c>
      <c r="AP309" t="s">
        <v>334</v>
      </c>
      <c r="BU309" t="s">
        <v>2380</v>
      </c>
      <c r="BV309" t="s">
        <v>336</v>
      </c>
      <c r="BW309" t="str">
        <f t="shared" si="32"/>
        <v>7qr9-q2c9</v>
      </c>
      <c r="BX309">
        <f t="shared" si="33"/>
        <v>2017</v>
      </c>
      <c r="BY309">
        <f t="shared" si="34"/>
        <v>2019</v>
      </c>
      <c r="BZ309">
        <f t="shared" si="35"/>
        <v>5</v>
      </c>
      <c r="CA309">
        <f t="shared" si="36"/>
        <v>6</v>
      </c>
      <c r="CB309" t="s">
        <v>4723</v>
      </c>
      <c r="CC309" t="str">
        <f t="shared" si="37"/>
        <v>c</v>
      </c>
      <c r="CD309">
        <v>0.45784397742024807</v>
      </c>
      <c r="CE309">
        <f t="shared" si="39"/>
        <v>65</v>
      </c>
    </row>
    <row r="310" spans="1:83" x14ac:dyDescent="0.35">
      <c r="A310" t="s">
        <v>539</v>
      </c>
      <c r="B310" t="s">
        <v>536</v>
      </c>
      <c r="C310" t="b">
        <v>1</v>
      </c>
      <c r="D310" t="b">
        <v>0</v>
      </c>
      <c r="F310" t="s">
        <v>323</v>
      </c>
      <c r="G310" t="s">
        <v>15</v>
      </c>
      <c r="H310" t="s">
        <v>540</v>
      </c>
      <c r="I310" t="s">
        <v>537</v>
      </c>
      <c r="J310">
        <v>150</v>
      </c>
      <c r="K310" t="s">
        <v>541</v>
      </c>
      <c r="L310" t="s">
        <v>538</v>
      </c>
      <c r="M310" s="2">
        <v>42898</v>
      </c>
      <c r="N310" s="1">
        <v>0.78680555555555554</v>
      </c>
      <c r="O310" s="2">
        <v>43147</v>
      </c>
      <c r="P310" s="1">
        <v>0.90972222222222221</v>
      </c>
      <c r="Q310" t="s">
        <v>351</v>
      </c>
      <c r="R310" t="s">
        <v>525</v>
      </c>
      <c r="S310">
        <v>507</v>
      </c>
      <c r="T310" s="3">
        <f t="shared" si="38"/>
        <v>2.705007959333336</v>
      </c>
      <c r="U310" t="s">
        <v>36</v>
      </c>
      <c r="V310" t="s">
        <v>526</v>
      </c>
      <c r="W310" t="s">
        <v>7</v>
      </c>
      <c r="X310" t="s">
        <v>1</v>
      </c>
      <c r="AA310" t="s">
        <v>236</v>
      </c>
      <c r="AE310" t="s">
        <v>542</v>
      </c>
      <c r="AM310" t="s">
        <v>527</v>
      </c>
      <c r="AN310" t="s">
        <v>528</v>
      </c>
      <c r="AP310" t="s">
        <v>334</v>
      </c>
      <c r="BJ310" t="s">
        <v>529</v>
      </c>
      <c r="BU310" t="s">
        <v>530</v>
      </c>
      <c r="BV310" t="s">
        <v>336</v>
      </c>
      <c r="BW310" t="str">
        <f t="shared" si="32"/>
        <v>vng3-838h</v>
      </c>
      <c r="BX310">
        <f t="shared" si="33"/>
        <v>2017</v>
      </c>
      <c r="BY310">
        <f t="shared" si="34"/>
        <v>2018</v>
      </c>
      <c r="BZ310">
        <f t="shared" si="35"/>
        <v>5</v>
      </c>
      <c r="CA310">
        <f t="shared" si="36"/>
        <v>6</v>
      </c>
      <c r="CB310" t="s">
        <v>4723</v>
      </c>
      <c r="CC310" t="str">
        <f t="shared" si="37"/>
        <v>c</v>
      </c>
      <c r="CD310">
        <v>0.45890296503713657</v>
      </c>
      <c r="CE310">
        <f t="shared" si="39"/>
        <v>66</v>
      </c>
    </row>
    <row r="311" spans="1:83" x14ac:dyDescent="0.35">
      <c r="A311" t="s">
        <v>1546</v>
      </c>
      <c r="B311" t="s">
        <v>1547</v>
      </c>
      <c r="C311" t="b">
        <v>1</v>
      </c>
      <c r="D311" t="b">
        <v>0</v>
      </c>
      <c r="F311" t="s">
        <v>323</v>
      </c>
      <c r="G311" t="s">
        <v>15</v>
      </c>
      <c r="H311" t="s">
        <v>1548</v>
      </c>
      <c r="I311" t="s">
        <v>1549</v>
      </c>
      <c r="J311">
        <v>60</v>
      </c>
      <c r="K311" t="s">
        <v>1550</v>
      </c>
      <c r="L311" t="s">
        <v>1551</v>
      </c>
      <c r="M311" s="2">
        <v>42861</v>
      </c>
      <c r="N311" s="1">
        <v>0.26944444444444443</v>
      </c>
      <c r="O311" s="2">
        <v>42877</v>
      </c>
      <c r="P311" s="1">
        <v>0.86458333333333337</v>
      </c>
      <c r="Q311" t="s">
        <v>328</v>
      </c>
      <c r="R311" t="s">
        <v>1438</v>
      </c>
      <c r="S311">
        <v>382</v>
      </c>
      <c r="T311" s="3">
        <f t="shared" si="38"/>
        <v>2.5820633629117089</v>
      </c>
      <c r="U311" t="s">
        <v>109</v>
      </c>
      <c r="V311" t="s">
        <v>1384</v>
      </c>
      <c r="X311" t="s">
        <v>1</v>
      </c>
      <c r="AA311" t="s">
        <v>206</v>
      </c>
      <c r="AB311" t="s">
        <v>659</v>
      </c>
      <c r="AE311" t="s">
        <v>1553</v>
      </c>
      <c r="AF311" t="s">
        <v>1385</v>
      </c>
      <c r="AG311" t="s">
        <v>1387</v>
      </c>
      <c r="AH311" t="s">
        <v>1552</v>
      </c>
      <c r="AL311" t="s">
        <v>86</v>
      </c>
      <c r="AN311" t="s">
        <v>1469</v>
      </c>
      <c r="AP311" t="s">
        <v>334</v>
      </c>
      <c r="BU311" t="s">
        <v>335</v>
      </c>
      <c r="BV311" t="s">
        <v>336</v>
      </c>
      <c r="BW311" t="str">
        <f t="shared" si="32"/>
        <v>v3fb-k8g9</v>
      </c>
      <c r="BX311">
        <f t="shared" si="33"/>
        <v>2017</v>
      </c>
      <c r="BY311">
        <f t="shared" si="34"/>
        <v>2017</v>
      </c>
      <c r="BZ311">
        <f t="shared" si="35"/>
        <v>4</v>
      </c>
      <c r="CA311">
        <f t="shared" si="36"/>
        <v>5</v>
      </c>
      <c r="CB311" t="s">
        <v>4723</v>
      </c>
      <c r="CC311" t="str">
        <f t="shared" si="37"/>
        <v>c</v>
      </c>
      <c r="CD311">
        <v>0.46366603596417677</v>
      </c>
      <c r="CE311">
        <f t="shared" si="39"/>
        <v>67</v>
      </c>
    </row>
    <row r="312" spans="1:83" x14ac:dyDescent="0.35">
      <c r="A312" t="s">
        <v>1433</v>
      </c>
      <c r="B312" t="s">
        <v>1434</v>
      </c>
      <c r="C312" t="b">
        <v>1</v>
      </c>
      <c r="D312" t="b">
        <v>0</v>
      </c>
      <c r="F312" t="s">
        <v>323</v>
      </c>
      <c r="G312" t="s">
        <v>15</v>
      </c>
      <c r="H312" t="s">
        <v>1435</v>
      </c>
      <c r="I312" t="s">
        <v>1436</v>
      </c>
      <c r="J312">
        <v>134</v>
      </c>
      <c r="K312" t="s">
        <v>1437</v>
      </c>
      <c r="L312" t="s">
        <v>1437</v>
      </c>
      <c r="M312" s="2">
        <v>42874</v>
      </c>
      <c r="N312" s="1">
        <v>0.84166666666666667</v>
      </c>
      <c r="O312" s="2">
        <v>42874</v>
      </c>
      <c r="P312" s="1">
        <v>0.84166666666666667</v>
      </c>
      <c r="Q312" t="s">
        <v>328</v>
      </c>
      <c r="R312" t="s">
        <v>1438</v>
      </c>
      <c r="S312">
        <v>685</v>
      </c>
      <c r="T312" s="3">
        <f t="shared" si="38"/>
        <v>2.8356905714924254</v>
      </c>
      <c r="U312" t="s">
        <v>153</v>
      </c>
      <c r="V312" t="s">
        <v>1384</v>
      </c>
      <c r="X312" t="s">
        <v>1</v>
      </c>
      <c r="AA312" t="s">
        <v>206</v>
      </c>
      <c r="AB312" t="s">
        <v>1401</v>
      </c>
      <c r="AE312" t="s">
        <v>1439</v>
      </c>
      <c r="AF312" t="s">
        <v>1385</v>
      </c>
      <c r="AG312" t="s">
        <v>1387</v>
      </c>
      <c r="AL312" t="s">
        <v>1390</v>
      </c>
      <c r="AN312" t="s">
        <v>1413</v>
      </c>
      <c r="AP312" t="s">
        <v>334</v>
      </c>
      <c r="BU312" t="s">
        <v>335</v>
      </c>
      <c r="BV312" t="s">
        <v>336</v>
      </c>
      <c r="BW312" t="str">
        <f t="shared" si="32"/>
        <v>edta-hy5m</v>
      </c>
      <c r="BX312">
        <f t="shared" si="33"/>
        <v>2017</v>
      </c>
      <c r="BY312">
        <f t="shared" si="34"/>
        <v>2017</v>
      </c>
      <c r="BZ312">
        <f t="shared" si="35"/>
        <v>4</v>
      </c>
      <c r="CA312">
        <f t="shared" si="36"/>
        <v>5</v>
      </c>
      <c r="CB312" t="s">
        <v>4723</v>
      </c>
      <c r="CC312" t="str">
        <f t="shared" si="37"/>
        <v>c</v>
      </c>
      <c r="CD312">
        <v>0.47987081071593862</v>
      </c>
      <c r="CE312">
        <f t="shared" si="39"/>
        <v>68</v>
      </c>
    </row>
    <row r="313" spans="1:83" x14ac:dyDescent="0.35">
      <c r="A313" t="s">
        <v>2877</v>
      </c>
      <c r="B313" t="s">
        <v>2878</v>
      </c>
      <c r="C313" t="b">
        <v>1</v>
      </c>
      <c r="D313" t="b">
        <v>0</v>
      </c>
      <c r="F313" t="s">
        <v>323</v>
      </c>
      <c r="G313" t="s">
        <v>15</v>
      </c>
      <c r="H313" t="s">
        <v>2879</v>
      </c>
      <c r="I313" t="s">
        <v>2880</v>
      </c>
      <c r="J313">
        <v>165</v>
      </c>
      <c r="K313" t="s">
        <v>2881</v>
      </c>
      <c r="L313" t="s">
        <v>2882</v>
      </c>
      <c r="M313" s="2">
        <v>42963</v>
      </c>
      <c r="N313" s="1">
        <v>0.75694444444444453</v>
      </c>
      <c r="O313" s="2">
        <v>43616</v>
      </c>
      <c r="P313" s="1">
        <v>0.87083333333333324</v>
      </c>
      <c r="Q313" t="s">
        <v>1058</v>
      </c>
      <c r="R313" t="s">
        <v>2883</v>
      </c>
      <c r="S313">
        <v>242</v>
      </c>
      <c r="T313" s="3">
        <f t="shared" si="38"/>
        <v>2.3838153659804311</v>
      </c>
      <c r="U313" t="s">
        <v>175</v>
      </c>
      <c r="V313" t="s">
        <v>2884</v>
      </c>
      <c r="X313" t="s">
        <v>1</v>
      </c>
      <c r="AA313" t="s">
        <v>238</v>
      </c>
      <c r="AB313" t="s">
        <v>2885</v>
      </c>
      <c r="AE313" t="s">
        <v>2886</v>
      </c>
      <c r="AL313" t="s">
        <v>46</v>
      </c>
      <c r="AM313" t="s">
        <v>2887</v>
      </c>
      <c r="AN313" t="s">
        <v>2888</v>
      </c>
      <c r="AP313" t="s">
        <v>334</v>
      </c>
      <c r="BJ313" t="s">
        <v>2889</v>
      </c>
      <c r="BU313" t="s">
        <v>2890</v>
      </c>
      <c r="BV313" t="s">
        <v>336</v>
      </c>
      <c r="BW313" t="str">
        <f t="shared" si="32"/>
        <v>umug-kh7n</v>
      </c>
      <c r="BX313">
        <f t="shared" si="33"/>
        <v>2017</v>
      </c>
      <c r="BY313">
        <f t="shared" si="34"/>
        <v>2019</v>
      </c>
      <c r="BZ313">
        <f t="shared" si="35"/>
        <v>4</v>
      </c>
      <c r="CA313">
        <f t="shared" si="36"/>
        <v>5</v>
      </c>
      <c r="CB313" t="s">
        <v>4723</v>
      </c>
      <c r="CC313" t="str">
        <f t="shared" si="37"/>
        <v>c</v>
      </c>
      <c r="CD313">
        <v>0.4813890585177002</v>
      </c>
      <c r="CE313">
        <f t="shared" si="39"/>
        <v>69</v>
      </c>
    </row>
    <row r="314" spans="1:83" x14ac:dyDescent="0.35">
      <c r="A314" t="s">
        <v>1440</v>
      </c>
      <c r="B314" t="s">
        <v>1441</v>
      </c>
      <c r="C314" t="b">
        <v>1</v>
      </c>
      <c r="D314" t="b">
        <v>0</v>
      </c>
      <c r="F314" t="s">
        <v>323</v>
      </c>
      <c r="G314" t="s">
        <v>15</v>
      </c>
      <c r="H314" t="s">
        <v>1442</v>
      </c>
      <c r="I314" t="s">
        <v>1443</v>
      </c>
      <c r="J314">
        <v>33</v>
      </c>
      <c r="K314" t="s">
        <v>1444</v>
      </c>
      <c r="L314" t="s">
        <v>1444</v>
      </c>
      <c r="M314" s="2">
        <v>42884</v>
      </c>
      <c r="N314" s="1">
        <v>1.0416666666666666E-2</v>
      </c>
      <c r="O314" s="2">
        <v>42884</v>
      </c>
      <c r="P314" s="1">
        <v>1.0416666666666666E-2</v>
      </c>
      <c r="Q314" t="s">
        <v>328</v>
      </c>
      <c r="R314" t="s">
        <v>1445</v>
      </c>
      <c r="S314">
        <v>494</v>
      </c>
      <c r="T314" s="3">
        <f t="shared" si="38"/>
        <v>2.6937269489236471</v>
      </c>
      <c r="U314" t="s">
        <v>153</v>
      </c>
      <c r="V314" t="s">
        <v>1384</v>
      </c>
      <c r="X314" t="s">
        <v>1</v>
      </c>
      <c r="AA314" t="s">
        <v>206</v>
      </c>
      <c r="AB314" t="s">
        <v>1446</v>
      </c>
      <c r="AE314" t="s">
        <v>1447</v>
      </c>
      <c r="AF314" t="s">
        <v>1385</v>
      </c>
      <c r="AG314" t="s">
        <v>1387</v>
      </c>
      <c r="AL314" t="s">
        <v>86</v>
      </c>
      <c r="AN314" t="s">
        <v>1413</v>
      </c>
      <c r="AP314" t="s">
        <v>334</v>
      </c>
      <c r="BU314" t="s">
        <v>335</v>
      </c>
      <c r="BV314" t="s">
        <v>336</v>
      </c>
      <c r="BW314" t="str">
        <f t="shared" si="32"/>
        <v>g88h-wy2z</v>
      </c>
      <c r="BX314">
        <f t="shared" si="33"/>
        <v>2017</v>
      </c>
      <c r="BY314">
        <f t="shared" si="34"/>
        <v>2017</v>
      </c>
      <c r="BZ314">
        <f t="shared" si="35"/>
        <v>4</v>
      </c>
      <c r="CA314">
        <f t="shared" si="36"/>
        <v>5</v>
      </c>
      <c r="CB314" t="s">
        <v>4723</v>
      </c>
      <c r="CC314" t="str">
        <f t="shared" si="37"/>
        <v>c</v>
      </c>
      <c r="CD314">
        <v>0.48558844142001323</v>
      </c>
      <c r="CE314">
        <f t="shared" si="39"/>
        <v>70</v>
      </c>
    </row>
    <row r="315" spans="1:83" x14ac:dyDescent="0.35">
      <c r="A315" t="s">
        <v>531</v>
      </c>
      <c r="B315" t="s">
        <v>523</v>
      </c>
      <c r="C315" t="b">
        <v>1</v>
      </c>
      <c r="D315" t="b">
        <v>0</v>
      </c>
      <c r="F315" t="s">
        <v>323</v>
      </c>
      <c r="G315" t="s">
        <v>15</v>
      </c>
      <c r="H315" t="s">
        <v>532</v>
      </c>
      <c r="I315" t="s">
        <v>533</v>
      </c>
      <c r="J315">
        <v>515</v>
      </c>
      <c r="K315" t="s">
        <v>534</v>
      </c>
      <c r="L315" t="s">
        <v>524</v>
      </c>
      <c r="M315" s="2">
        <v>42787</v>
      </c>
      <c r="N315" s="1">
        <v>0.70486111111111116</v>
      </c>
      <c r="O315" s="2">
        <v>43382</v>
      </c>
      <c r="P315" s="1">
        <v>0.8222222222222223</v>
      </c>
      <c r="Q315" t="s">
        <v>351</v>
      </c>
      <c r="R315" t="s">
        <v>525</v>
      </c>
      <c r="S315">
        <v>266</v>
      </c>
      <c r="T315" s="3">
        <f t="shared" si="38"/>
        <v>2.424881636631067</v>
      </c>
      <c r="U315" t="s">
        <v>36</v>
      </c>
      <c r="V315" t="s">
        <v>526</v>
      </c>
      <c r="W315" t="s">
        <v>7</v>
      </c>
      <c r="X315" t="s">
        <v>1</v>
      </c>
      <c r="AA315" t="s">
        <v>236</v>
      </c>
      <c r="AE315" t="s">
        <v>535</v>
      </c>
      <c r="AM315" t="s">
        <v>527</v>
      </c>
      <c r="AN315" t="s">
        <v>528</v>
      </c>
      <c r="AP315" t="s">
        <v>334</v>
      </c>
      <c r="BJ315" t="s">
        <v>529</v>
      </c>
      <c r="BU315" t="s">
        <v>530</v>
      </c>
      <c r="BV315" t="s">
        <v>336</v>
      </c>
      <c r="BW315" t="str">
        <f t="shared" si="32"/>
        <v>r8ch-6m68</v>
      </c>
      <c r="BX315">
        <f t="shared" si="33"/>
        <v>2017</v>
      </c>
      <c r="BY315">
        <f t="shared" si="34"/>
        <v>2018</v>
      </c>
      <c r="BZ315">
        <f t="shared" si="35"/>
        <v>5</v>
      </c>
      <c r="CA315">
        <f t="shared" si="36"/>
        <v>6</v>
      </c>
      <c r="CB315" t="s">
        <v>4723</v>
      </c>
      <c r="CC315" t="str">
        <f t="shared" si="37"/>
        <v>c</v>
      </c>
      <c r="CD315">
        <v>0.48882302406359435</v>
      </c>
      <c r="CE315">
        <f t="shared" si="39"/>
        <v>71</v>
      </c>
    </row>
    <row r="316" spans="1:83" x14ac:dyDescent="0.35">
      <c r="A316" t="s">
        <v>3925</v>
      </c>
      <c r="B316" t="s">
        <v>3926</v>
      </c>
      <c r="C316" t="b">
        <v>1</v>
      </c>
      <c r="D316" t="b">
        <v>0</v>
      </c>
      <c r="F316" t="s">
        <v>323</v>
      </c>
      <c r="G316" t="s">
        <v>15</v>
      </c>
      <c r="H316" t="s">
        <v>3927</v>
      </c>
      <c r="I316" t="s">
        <v>3928</v>
      </c>
      <c r="J316" s="3">
        <v>1215</v>
      </c>
      <c r="K316" t="s">
        <v>3929</v>
      </c>
      <c r="L316" t="s">
        <v>3930</v>
      </c>
      <c r="M316" s="2">
        <v>42510</v>
      </c>
      <c r="N316" s="1">
        <v>0.93472222222222223</v>
      </c>
      <c r="O316" s="2">
        <v>42772</v>
      </c>
      <c r="P316" s="1">
        <v>0.97152777777777777</v>
      </c>
      <c r="Q316" t="s">
        <v>881</v>
      </c>
      <c r="R316" t="s">
        <v>3931</v>
      </c>
      <c r="S316">
        <v>742</v>
      </c>
      <c r="T316" s="3">
        <f t="shared" si="38"/>
        <v>2.8704039052790269</v>
      </c>
      <c r="U316" t="s">
        <v>81</v>
      </c>
      <c r="X316" t="s">
        <v>1</v>
      </c>
      <c r="AE316" t="s">
        <v>3932</v>
      </c>
      <c r="AN316" t="s">
        <v>893</v>
      </c>
      <c r="AP316" t="s">
        <v>334</v>
      </c>
      <c r="BV316" t="s">
        <v>336</v>
      </c>
      <c r="BW316" t="str">
        <f t="shared" si="32"/>
        <v>3kwi-7zsj</v>
      </c>
      <c r="BX316">
        <f t="shared" si="33"/>
        <v>2016</v>
      </c>
      <c r="BY316">
        <f t="shared" si="34"/>
        <v>2017</v>
      </c>
      <c r="BZ316">
        <f t="shared" si="35"/>
        <v>3</v>
      </c>
      <c r="CA316">
        <f t="shared" si="36"/>
        <v>3</v>
      </c>
      <c r="CB316" t="s">
        <v>4723</v>
      </c>
      <c r="CC316" t="str">
        <f t="shared" si="37"/>
        <v>c</v>
      </c>
      <c r="CD316">
        <v>0.4921257310435091</v>
      </c>
      <c r="CE316">
        <f t="shared" si="39"/>
        <v>72</v>
      </c>
    </row>
    <row r="317" spans="1:83" x14ac:dyDescent="0.35">
      <c r="A317" t="s">
        <v>1510</v>
      </c>
      <c r="B317" t="s">
        <v>1511</v>
      </c>
      <c r="C317" t="b">
        <v>1</v>
      </c>
      <c r="D317" t="b">
        <v>0</v>
      </c>
      <c r="F317" t="s">
        <v>323</v>
      </c>
      <c r="G317" t="s">
        <v>15</v>
      </c>
      <c r="H317" t="s">
        <v>1512</v>
      </c>
      <c r="I317" t="s">
        <v>1513</v>
      </c>
      <c r="J317">
        <v>32</v>
      </c>
      <c r="K317" t="s">
        <v>1514</v>
      </c>
      <c r="L317" t="s">
        <v>1515</v>
      </c>
      <c r="M317" s="2">
        <v>42873</v>
      </c>
      <c r="N317" s="1">
        <v>2.5694444444444447E-2</v>
      </c>
      <c r="O317" s="2">
        <v>42878</v>
      </c>
      <c r="P317" s="1">
        <v>1.5277777777777777E-2</v>
      </c>
      <c r="Q317" t="s">
        <v>328</v>
      </c>
      <c r="R317" t="s">
        <v>1516</v>
      </c>
      <c r="S317">
        <v>278</v>
      </c>
      <c r="T317" s="3">
        <f t="shared" si="38"/>
        <v>2.4440447959180762</v>
      </c>
      <c r="U317" t="s">
        <v>203</v>
      </c>
      <c r="V317" t="s">
        <v>1384</v>
      </c>
      <c r="X317" t="s">
        <v>1</v>
      </c>
      <c r="AA317" t="s">
        <v>206</v>
      </c>
      <c r="AB317" t="s">
        <v>1518</v>
      </c>
      <c r="AE317" t="s">
        <v>1519</v>
      </c>
      <c r="AF317" t="s">
        <v>1385</v>
      </c>
      <c r="AG317" t="s">
        <v>1387</v>
      </c>
      <c r="AH317" t="s">
        <v>1517</v>
      </c>
      <c r="AL317" t="s">
        <v>1390</v>
      </c>
      <c r="AN317" t="s">
        <v>1405</v>
      </c>
      <c r="AP317" t="s">
        <v>334</v>
      </c>
      <c r="BU317" t="s">
        <v>335</v>
      </c>
      <c r="BV317" t="s">
        <v>336</v>
      </c>
      <c r="BW317" t="str">
        <f t="shared" si="32"/>
        <v>qysz-i87t</v>
      </c>
      <c r="BX317">
        <f t="shared" si="33"/>
        <v>2017</v>
      </c>
      <c r="BY317">
        <f t="shared" si="34"/>
        <v>2017</v>
      </c>
      <c r="BZ317">
        <f t="shared" si="35"/>
        <v>4</v>
      </c>
      <c r="CA317">
        <f t="shared" si="36"/>
        <v>5</v>
      </c>
      <c r="CB317" t="s">
        <v>4723</v>
      </c>
      <c r="CC317" t="str">
        <f t="shared" si="37"/>
        <v>c</v>
      </c>
      <c r="CD317">
        <v>0.49397728442723332</v>
      </c>
      <c r="CE317">
        <f t="shared" si="39"/>
        <v>73</v>
      </c>
    </row>
    <row r="318" spans="1:83" x14ac:dyDescent="0.35">
      <c r="A318" t="s">
        <v>2941</v>
      </c>
      <c r="B318" t="s">
        <v>2933</v>
      </c>
      <c r="C318" t="b">
        <v>1</v>
      </c>
      <c r="D318" t="b">
        <v>0</v>
      </c>
      <c r="F318" t="s">
        <v>323</v>
      </c>
      <c r="G318" t="s">
        <v>15</v>
      </c>
      <c r="H318" t="s">
        <v>2934</v>
      </c>
      <c r="I318" t="s">
        <v>2935</v>
      </c>
      <c r="J318">
        <v>139</v>
      </c>
      <c r="K318" t="s">
        <v>2942</v>
      </c>
      <c r="L318" t="s">
        <v>2936</v>
      </c>
      <c r="M318" s="2">
        <v>42696</v>
      </c>
      <c r="N318" s="1">
        <v>0.90486111111111101</v>
      </c>
      <c r="O318" s="2">
        <v>43125</v>
      </c>
      <c r="P318" s="1">
        <v>0.82708333333333339</v>
      </c>
      <c r="R318" t="s">
        <v>2937</v>
      </c>
      <c r="S318">
        <v>712</v>
      </c>
      <c r="T318" s="3">
        <f t="shared" si="38"/>
        <v>2.8524799936368566</v>
      </c>
      <c r="U318" t="s">
        <v>183</v>
      </c>
      <c r="V318" t="s">
        <v>2938</v>
      </c>
      <c r="W318" t="s">
        <v>7</v>
      </c>
      <c r="X318" t="s">
        <v>1</v>
      </c>
      <c r="AA318" t="s">
        <v>184</v>
      </c>
      <c r="AE318" t="s">
        <v>2943</v>
      </c>
      <c r="AM318" t="s">
        <v>2939</v>
      </c>
      <c r="AN318" t="s">
        <v>2940</v>
      </c>
      <c r="AP318" t="s">
        <v>334</v>
      </c>
      <c r="BU318" t="s">
        <v>1890</v>
      </c>
      <c r="BV318" t="s">
        <v>336</v>
      </c>
      <c r="BW318" t="str">
        <f t="shared" si="32"/>
        <v>j2u5-4qpk</v>
      </c>
      <c r="BX318">
        <f t="shared" si="33"/>
        <v>2016</v>
      </c>
      <c r="BY318">
        <f t="shared" si="34"/>
        <v>2018</v>
      </c>
      <c r="BZ318">
        <f t="shared" si="35"/>
        <v>5</v>
      </c>
      <c r="CA318">
        <f t="shared" si="36"/>
        <v>5</v>
      </c>
      <c r="CB318" t="s">
        <v>4723</v>
      </c>
      <c r="CC318" t="str">
        <f t="shared" si="37"/>
        <v>c</v>
      </c>
      <c r="CD318">
        <v>0.51756428787882647</v>
      </c>
      <c r="CE318">
        <f t="shared" si="39"/>
        <v>74</v>
      </c>
    </row>
    <row r="319" spans="1:83" x14ac:dyDescent="0.35">
      <c r="A319" t="s">
        <v>1878</v>
      </c>
      <c r="B319" t="s">
        <v>1879</v>
      </c>
      <c r="C319" t="b">
        <v>1</v>
      </c>
      <c r="D319" t="b">
        <v>0</v>
      </c>
      <c r="F319" t="s">
        <v>323</v>
      </c>
      <c r="G319" t="s">
        <v>15</v>
      </c>
      <c r="H319" t="s">
        <v>1880</v>
      </c>
      <c r="I319" t="s">
        <v>1881</v>
      </c>
      <c r="J319">
        <v>43</v>
      </c>
      <c r="K319" t="s">
        <v>1882</v>
      </c>
      <c r="L319" t="s">
        <v>1883</v>
      </c>
      <c r="M319" s="2">
        <v>42703</v>
      </c>
      <c r="N319" s="1">
        <v>0.62708333333333333</v>
      </c>
      <c r="O319" s="2">
        <v>43466</v>
      </c>
      <c r="P319" s="1">
        <v>2.9166666666666664E-2</v>
      </c>
      <c r="Q319" t="s">
        <v>328</v>
      </c>
      <c r="R319" t="s">
        <v>1768</v>
      </c>
      <c r="S319">
        <v>510</v>
      </c>
      <c r="T319" s="3">
        <f t="shared" si="38"/>
        <v>2.7075701760979363</v>
      </c>
      <c r="U319" t="s">
        <v>123</v>
      </c>
      <c r="V319" t="s">
        <v>1758</v>
      </c>
      <c r="X319" t="s">
        <v>1</v>
      </c>
      <c r="AA319" t="s">
        <v>88</v>
      </c>
      <c r="AB319">
        <v>2018</v>
      </c>
      <c r="AE319" t="s">
        <v>1884</v>
      </c>
      <c r="AL319" t="s">
        <v>31</v>
      </c>
      <c r="AN319" t="s">
        <v>1760</v>
      </c>
      <c r="AP319" t="s">
        <v>334</v>
      </c>
      <c r="BJ319" t="s">
        <v>1770</v>
      </c>
      <c r="BU319" t="s">
        <v>1761</v>
      </c>
      <c r="BV319" t="s">
        <v>336</v>
      </c>
      <c r="BW319" t="str">
        <f t="shared" si="32"/>
        <v>y3ue-qzsv</v>
      </c>
      <c r="BX319">
        <f t="shared" si="33"/>
        <v>2016</v>
      </c>
      <c r="BY319">
        <f t="shared" si="34"/>
        <v>2019</v>
      </c>
      <c r="BZ319">
        <f t="shared" si="35"/>
        <v>4</v>
      </c>
      <c r="CA319">
        <f t="shared" si="36"/>
        <v>5</v>
      </c>
      <c r="CB319" t="s">
        <v>4723</v>
      </c>
      <c r="CC319" t="str">
        <f t="shared" si="37"/>
        <v>c</v>
      </c>
      <c r="CD319">
        <v>0.52783748680957077</v>
      </c>
      <c r="CE319">
        <f t="shared" si="39"/>
        <v>75</v>
      </c>
    </row>
    <row r="320" spans="1:83" x14ac:dyDescent="0.35">
      <c r="A320" t="s">
        <v>1827</v>
      </c>
      <c r="B320" t="s">
        <v>1828</v>
      </c>
      <c r="C320" t="b">
        <v>1</v>
      </c>
      <c r="D320" t="b">
        <v>0</v>
      </c>
      <c r="F320" t="s">
        <v>323</v>
      </c>
      <c r="G320" t="s">
        <v>15</v>
      </c>
      <c r="H320" t="s">
        <v>1829</v>
      </c>
      <c r="I320" t="s">
        <v>1830</v>
      </c>
      <c r="J320">
        <v>14</v>
      </c>
      <c r="K320" t="s">
        <v>1831</v>
      </c>
      <c r="L320" t="s">
        <v>1831</v>
      </c>
      <c r="M320" s="2">
        <v>42715</v>
      </c>
      <c r="N320" s="1">
        <v>0.86319444444444438</v>
      </c>
      <c r="O320" s="2">
        <v>42715</v>
      </c>
      <c r="P320" s="1">
        <v>0.86319444444444438</v>
      </c>
      <c r="Q320" t="s">
        <v>328</v>
      </c>
      <c r="R320" t="s">
        <v>1832</v>
      </c>
      <c r="S320">
        <v>363</v>
      </c>
      <c r="T320" s="3">
        <f t="shared" si="38"/>
        <v>2.5599066250361124</v>
      </c>
      <c r="U320" t="s">
        <v>123</v>
      </c>
      <c r="V320" t="s">
        <v>1802</v>
      </c>
      <c r="W320" t="s">
        <v>7</v>
      </c>
      <c r="X320" t="s">
        <v>1</v>
      </c>
      <c r="AE320" t="s">
        <v>1833</v>
      </c>
      <c r="AN320" t="s">
        <v>1760</v>
      </c>
      <c r="AP320" t="s">
        <v>334</v>
      </c>
      <c r="BU320" t="s">
        <v>1761</v>
      </c>
      <c r="BV320" t="s">
        <v>336</v>
      </c>
      <c r="BW320" t="str">
        <f t="shared" si="32"/>
        <v>cmeq-2rq9</v>
      </c>
      <c r="BX320">
        <f t="shared" si="33"/>
        <v>2016</v>
      </c>
      <c r="BY320">
        <f t="shared" si="34"/>
        <v>2016</v>
      </c>
      <c r="BZ320">
        <f t="shared" si="35"/>
        <v>4</v>
      </c>
      <c r="CA320">
        <f t="shared" si="36"/>
        <v>5</v>
      </c>
      <c r="CB320" t="s">
        <v>4723</v>
      </c>
      <c r="CC320" t="str">
        <f t="shared" si="37"/>
        <v>c</v>
      </c>
      <c r="CD320">
        <v>0.53814989875423214</v>
      </c>
      <c r="CE320">
        <f t="shared" si="39"/>
        <v>76</v>
      </c>
    </row>
    <row r="321" spans="1:83" x14ac:dyDescent="0.35">
      <c r="A321" t="s">
        <v>5145</v>
      </c>
      <c r="B321" t="s">
        <v>5146</v>
      </c>
      <c r="C321" t="b">
        <v>1</v>
      </c>
      <c r="D321" t="b">
        <v>0</v>
      </c>
      <c r="F321" t="s">
        <v>323</v>
      </c>
      <c r="G321" t="s">
        <v>15</v>
      </c>
      <c r="H321" t="s">
        <v>5147</v>
      </c>
      <c r="J321">
        <v>393</v>
      </c>
      <c r="K321" t="s">
        <v>5148</v>
      </c>
      <c r="L321" t="s">
        <v>5149</v>
      </c>
      <c r="M321" s="2">
        <v>42493</v>
      </c>
      <c r="N321" s="1">
        <v>0.87361111111111101</v>
      </c>
      <c r="O321" s="2">
        <v>42493</v>
      </c>
      <c r="P321" s="1">
        <v>0.9590277777777777</v>
      </c>
      <c r="S321">
        <v>727</v>
      </c>
      <c r="T321" s="3">
        <f t="shared" si="38"/>
        <v>2.8615344108590377</v>
      </c>
      <c r="U321" t="s">
        <v>130</v>
      </c>
      <c r="X321" t="s">
        <v>1</v>
      </c>
      <c r="AE321" t="s">
        <v>5150</v>
      </c>
      <c r="AN321" t="s">
        <v>1665</v>
      </c>
      <c r="AP321" t="s">
        <v>334</v>
      </c>
      <c r="BV321" t="s">
        <v>336</v>
      </c>
      <c r="BW321" t="str">
        <f t="shared" si="32"/>
        <v>js5f-3yhb</v>
      </c>
      <c r="BX321">
        <f t="shared" si="33"/>
        <v>2016</v>
      </c>
      <c r="BY321">
        <f t="shared" si="34"/>
        <v>2016</v>
      </c>
      <c r="BZ321">
        <f t="shared" si="35"/>
        <v>3</v>
      </c>
      <c r="CA321">
        <f t="shared" si="36"/>
        <v>0</v>
      </c>
      <c r="CB321" t="s">
        <v>4723</v>
      </c>
      <c r="CC321" t="str">
        <f t="shared" si="37"/>
        <v>c</v>
      </c>
      <c r="CD321">
        <v>0.54692243732305101</v>
      </c>
      <c r="CE321">
        <f t="shared" si="39"/>
        <v>77</v>
      </c>
    </row>
    <row r="322" spans="1:83" x14ac:dyDescent="0.35">
      <c r="A322" t="s">
        <v>1490</v>
      </c>
      <c r="B322" t="s">
        <v>1491</v>
      </c>
      <c r="C322" t="b">
        <v>1</v>
      </c>
      <c r="D322" t="b">
        <v>0</v>
      </c>
      <c r="F322" t="s">
        <v>323</v>
      </c>
      <c r="G322" t="s">
        <v>15</v>
      </c>
      <c r="H322" t="s">
        <v>1492</v>
      </c>
      <c r="I322" t="s">
        <v>1493</v>
      </c>
      <c r="J322">
        <v>151</v>
      </c>
      <c r="K322" t="s">
        <v>1494</v>
      </c>
      <c r="L322" t="s">
        <v>1495</v>
      </c>
      <c r="M322" s="2">
        <v>42851</v>
      </c>
      <c r="N322" s="1">
        <v>0.94861111111111107</v>
      </c>
      <c r="O322" s="2">
        <v>42858</v>
      </c>
      <c r="P322" s="1">
        <v>0.67499999999999993</v>
      </c>
      <c r="Q322" t="s">
        <v>328</v>
      </c>
      <c r="R322" t="s">
        <v>1496</v>
      </c>
      <c r="S322" s="3">
        <v>1368</v>
      </c>
      <c r="T322" s="3">
        <f t="shared" si="38"/>
        <v>3.1360860973840974</v>
      </c>
      <c r="U322" t="s">
        <v>109</v>
      </c>
      <c r="V322" t="s">
        <v>1384</v>
      </c>
      <c r="X322" t="s">
        <v>1</v>
      </c>
      <c r="AA322" t="s">
        <v>206</v>
      </c>
      <c r="AB322" t="s">
        <v>1498</v>
      </c>
      <c r="AE322" t="s">
        <v>1499</v>
      </c>
      <c r="AF322" t="s">
        <v>1385</v>
      </c>
      <c r="AG322" t="s">
        <v>1387</v>
      </c>
      <c r="AH322" t="s">
        <v>1497</v>
      </c>
      <c r="AL322" t="s">
        <v>1390</v>
      </c>
      <c r="AN322" t="s">
        <v>1469</v>
      </c>
      <c r="AP322" t="s">
        <v>334</v>
      </c>
      <c r="BU322" t="s">
        <v>335</v>
      </c>
      <c r="BV322" t="s">
        <v>336</v>
      </c>
      <c r="BW322" t="str">
        <f t="shared" ref="BW322:BW385" si="40">IF(E322="",B322,E322)</f>
        <v>mve5-ycx7</v>
      </c>
      <c r="BX322">
        <f t="shared" ref="BX322:BX385" si="41">YEAR(M322)</f>
        <v>2017</v>
      </c>
      <c r="BY322">
        <f t="shared" ref="BY322:BY385" si="42">YEAR(O322)</f>
        <v>2017</v>
      </c>
      <c r="BZ322">
        <f t="shared" ref="BZ322:BZ385" si="43">COUNTA(K322,L322,U322,W322,AA322)</f>
        <v>4</v>
      </c>
      <c r="CA322">
        <f t="shared" ref="CA322:CA385" si="44">COUNTA(I322,Q322,R322,V322,W322,AA322)</f>
        <v>5</v>
      </c>
      <c r="CB322" t="s">
        <v>4723</v>
      </c>
      <c r="CC322" t="str">
        <f t="shared" ref="CC322:CC385" si="45">IF(BX322&lt;2014,"a",IF(BX322&gt;2017,"d",IF(BX322&lt;2016,"b","c")))</f>
        <v>c</v>
      </c>
      <c r="CD322">
        <v>0.55903563841172255</v>
      </c>
      <c r="CE322">
        <f t="shared" si="39"/>
        <v>78</v>
      </c>
    </row>
    <row r="323" spans="1:83" x14ac:dyDescent="0.35">
      <c r="A323" t="s">
        <v>5682</v>
      </c>
      <c r="B323" t="s">
        <v>4764</v>
      </c>
      <c r="C323" t="b">
        <v>1</v>
      </c>
      <c r="D323" t="b">
        <v>0</v>
      </c>
      <c r="F323" t="s">
        <v>323</v>
      </c>
      <c r="G323" t="s">
        <v>15</v>
      </c>
      <c r="H323" t="s">
        <v>5683</v>
      </c>
      <c r="I323" t="s">
        <v>5684</v>
      </c>
      <c r="J323">
        <v>668</v>
      </c>
      <c r="K323" t="s">
        <v>5685</v>
      </c>
      <c r="L323" t="s">
        <v>4765</v>
      </c>
      <c r="M323" s="2">
        <v>42508</v>
      </c>
      <c r="N323" s="1">
        <v>0.95416666666666661</v>
      </c>
      <c r="O323" s="2">
        <v>43255</v>
      </c>
      <c r="P323" s="1">
        <v>0.79999999999999993</v>
      </c>
      <c r="Q323" t="s">
        <v>881</v>
      </c>
      <c r="R323" t="s">
        <v>4766</v>
      </c>
      <c r="S323">
        <v>981</v>
      </c>
      <c r="T323" s="3">
        <f t="shared" ref="T323:T386" si="46">LOG(S323)</f>
        <v>2.9916690073799486</v>
      </c>
      <c r="U323" t="s">
        <v>164</v>
      </c>
      <c r="X323" t="s">
        <v>1</v>
      </c>
      <c r="AA323" t="s">
        <v>122</v>
      </c>
      <c r="AB323" t="s">
        <v>4768</v>
      </c>
      <c r="AE323" t="s">
        <v>5686</v>
      </c>
      <c r="AF323" t="s">
        <v>4772</v>
      </c>
      <c r="AG323" t="s">
        <v>4771</v>
      </c>
      <c r="AH323" t="s">
        <v>4767</v>
      </c>
      <c r="AI323" t="s">
        <v>4769</v>
      </c>
      <c r="AJ323" t="s">
        <v>4770</v>
      </c>
      <c r="AL323" t="s">
        <v>14</v>
      </c>
      <c r="AM323" t="s">
        <v>4773</v>
      </c>
      <c r="AN323" t="s">
        <v>572</v>
      </c>
      <c r="AP323" t="s">
        <v>334</v>
      </c>
      <c r="BV323" t="s">
        <v>336</v>
      </c>
      <c r="BW323" t="str">
        <f t="shared" si="40"/>
        <v>uie2-nw4g</v>
      </c>
      <c r="BX323">
        <f t="shared" si="41"/>
        <v>2016</v>
      </c>
      <c r="BY323">
        <f t="shared" si="42"/>
        <v>2018</v>
      </c>
      <c r="BZ323">
        <f t="shared" si="43"/>
        <v>4</v>
      </c>
      <c r="CA323">
        <f t="shared" si="44"/>
        <v>4</v>
      </c>
      <c r="CB323" t="s">
        <v>4723</v>
      </c>
      <c r="CC323" t="str">
        <f t="shared" si="45"/>
        <v>c</v>
      </c>
      <c r="CD323">
        <v>0.56085837407450079</v>
      </c>
      <c r="CE323">
        <f t="shared" si="39"/>
        <v>79</v>
      </c>
    </row>
    <row r="324" spans="1:83" x14ac:dyDescent="0.35">
      <c r="A324" t="s">
        <v>2215</v>
      </c>
      <c r="B324" t="s">
        <v>2172</v>
      </c>
      <c r="C324" t="b">
        <v>1</v>
      </c>
      <c r="D324" t="b">
        <v>0</v>
      </c>
      <c r="F324" t="s">
        <v>323</v>
      </c>
      <c r="G324" t="s">
        <v>15</v>
      </c>
      <c r="H324" t="s">
        <v>2216</v>
      </c>
      <c r="J324">
        <v>122</v>
      </c>
      <c r="K324" t="s">
        <v>2173</v>
      </c>
      <c r="L324" t="s">
        <v>2173</v>
      </c>
      <c r="M324" s="2">
        <v>42663</v>
      </c>
      <c r="N324" s="1">
        <v>0.79791666666666661</v>
      </c>
      <c r="O324" s="2">
        <v>42663</v>
      </c>
      <c r="P324" s="1">
        <v>0.79791666666666661</v>
      </c>
      <c r="Q324" t="s">
        <v>328</v>
      </c>
      <c r="R324" t="s">
        <v>2174</v>
      </c>
      <c r="S324">
        <v>481</v>
      </c>
      <c r="T324" s="3">
        <f t="shared" si="46"/>
        <v>2.6821450763738319</v>
      </c>
      <c r="U324" t="s">
        <v>147</v>
      </c>
      <c r="V324" t="s">
        <v>2134</v>
      </c>
      <c r="X324" t="s">
        <v>1</v>
      </c>
      <c r="AA324" t="s">
        <v>2146</v>
      </c>
      <c r="AE324" t="s">
        <v>2217</v>
      </c>
      <c r="AM324" t="s">
        <v>2175</v>
      </c>
      <c r="AN324" t="s">
        <v>2136</v>
      </c>
      <c r="AP324" t="s">
        <v>334</v>
      </c>
      <c r="BU324" t="s">
        <v>335</v>
      </c>
      <c r="BV324" t="s">
        <v>336</v>
      </c>
      <c r="BW324" t="str">
        <f t="shared" si="40"/>
        <v>u9d5-kb9m</v>
      </c>
      <c r="BX324">
        <f t="shared" si="41"/>
        <v>2016</v>
      </c>
      <c r="BY324">
        <f t="shared" si="42"/>
        <v>2016</v>
      </c>
      <c r="BZ324">
        <f t="shared" si="43"/>
        <v>4</v>
      </c>
      <c r="CA324">
        <f t="shared" si="44"/>
        <v>4</v>
      </c>
      <c r="CB324" t="s">
        <v>4723</v>
      </c>
      <c r="CC324" t="str">
        <f t="shared" si="45"/>
        <v>c</v>
      </c>
      <c r="CD324">
        <v>0.57183281754266302</v>
      </c>
      <c r="CE324">
        <f t="shared" ref="CE324:CE387" si="47">IF(CB324&amp;CC324=CB323&amp;CC323,CE323+1,1)</f>
        <v>80</v>
      </c>
    </row>
    <row r="325" spans="1:83" x14ac:dyDescent="0.35">
      <c r="A325" t="s">
        <v>2455</v>
      </c>
      <c r="B325" t="s">
        <v>2456</v>
      </c>
      <c r="C325" t="b">
        <v>1</v>
      </c>
      <c r="D325" t="b">
        <v>0</v>
      </c>
      <c r="F325" t="s">
        <v>323</v>
      </c>
      <c r="G325" t="s">
        <v>15</v>
      </c>
      <c r="H325" t="s">
        <v>2457</v>
      </c>
      <c r="I325" t="s">
        <v>2458</v>
      </c>
      <c r="J325" s="3">
        <v>173308</v>
      </c>
      <c r="K325" t="s">
        <v>2459</v>
      </c>
      <c r="L325" t="s">
        <v>2460</v>
      </c>
      <c r="M325" s="2">
        <v>42741</v>
      </c>
      <c r="N325" s="1">
        <v>0.88541666666666663</v>
      </c>
      <c r="O325" s="2">
        <v>43633</v>
      </c>
      <c r="P325" s="1">
        <v>0.74097222222222225</v>
      </c>
      <c r="Q325" t="s">
        <v>2373</v>
      </c>
      <c r="R325" t="s">
        <v>2436</v>
      </c>
      <c r="S325" s="3">
        <v>1364</v>
      </c>
      <c r="T325" s="3">
        <f t="shared" si="46"/>
        <v>3.1348143703204601</v>
      </c>
      <c r="U325" t="s">
        <v>208</v>
      </c>
      <c r="V325" t="s">
        <v>2375</v>
      </c>
      <c r="W325" t="s">
        <v>7</v>
      </c>
      <c r="X325" t="s">
        <v>1</v>
      </c>
      <c r="AA325" t="s">
        <v>131</v>
      </c>
      <c r="AB325" t="s">
        <v>2398</v>
      </c>
      <c r="AE325" t="s">
        <v>2461</v>
      </c>
      <c r="AL325" t="s">
        <v>28</v>
      </c>
      <c r="AM325" t="s">
        <v>2390</v>
      </c>
      <c r="AN325" t="s">
        <v>2379</v>
      </c>
      <c r="AP325" t="s">
        <v>334</v>
      </c>
      <c r="BU325" t="s">
        <v>2380</v>
      </c>
      <c r="BV325" t="s">
        <v>336</v>
      </c>
      <c r="BW325" t="str">
        <f t="shared" si="40"/>
        <v>9nnw-c693</v>
      </c>
      <c r="BX325">
        <f t="shared" si="41"/>
        <v>2017</v>
      </c>
      <c r="BY325">
        <f t="shared" si="42"/>
        <v>2019</v>
      </c>
      <c r="BZ325">
        <f t="shared" si="43"/>
        <v>5</v>
      </c>
      <c r="CA325">
        <f t="shared" si="44"/>
        <v>6</v>
      </c>
      <c r="CB325" t="s">
        <v>4723</v>
      </c>
      <c r="CC325" t="str">
        <f t="shared" si="45"/>
        <v>c</v>
      </c>
      <c r="CD325">
        <v>0.5901583613138951</v>
      </c>
      <c r="CE325">
        <f t="shared" si="47"/>
        <v>81</v>
      </c>
    </row>
    <row r="326" spans="1:83" x14ac:dyDescent="0.35">
      <c r="A326" t="s">
        <v>600</v>
      </c>
      <c r="B326" t="s">
        <v>601</v>
      </c>
      <c r="C326" t="b">
        <v>1</v>
      </c>
      <c r="D326" t="b">
        <v>0</v>
      </c>
      <c r="F326" t="s">
        <v>323</v>
      </c>
      <c r="G326" t="s">
        <v>15</v>
      </c>
      <c r="H326" t="s">
        <v>602</v>
      </c>
      <c r="I326" t="s">
        <v>603</v>
      </c>
      <c r="J326">
        <v>108</v>
      </c>
      <c r="K326" t="s">
        <v>604</v>
      </c>
      <c r="L326" t="s">
        <v>605</v>
      </c>
      <c r="M326" s="2">
        <v>42747</v>
      </c>
      <c r="N326" s="1">
        <v>0.95138888888888884</v>
      </c>
      <c r="O326" s="2">
        <v>42791</v>
      </c>
      <c r="P326" s="1">
        <v>0.73819444444444438</v>
      </c>
      <c r="Q326" t="s">
        <v>328</v>
      </c>
      <c r="R326" t="s">
        <v>606</v>
      </c>
      <c r="S326">
        <v>527</v>
      </c>
      <c r="T326" s="3">
        <f t="shared" si="46"/>
        <v>2.7218106152125467</v>
      </c>
      <c r="U326" t="s">
        <v>195</v>
      </c>
      <c r="V326" t="s">
        <v>607</v>
      </c>
      <c r="X326" t="s">
        <v>1</v>
      </c>
      <c r="AE326" t="s">
        <v>608</v>
      </c>
      <c r="AN326" t="s">
        <v>609</v>
      </c>
      <c r="AP326" t="s">
        <v>334</v>
      </c>
      <c r="BU326" t="s">
        <v>335</v>
      </c>
      <c r="BV326" t="s">
        <v>336</v>
      </c>
      <c r="BW326" t="str">
        <f t="shared" si="40"/>
        <v>ferj-zqte</v>
      </c>
      <c r="BX326">
        <f t="shared" si="41"/>
        <v>2017</v>
      </c>
      <c r="BY326">
        <f t="shared" si="42"/>
        <v>2017</v>
      </c>
      <c r="BZ326">
        <f t="shared" si="43"/>
        <v>3</v>
      </c>
      <c r="CA326">
        <f t="shared" si="44"/>
        <v>4</v>
      </c>
      <c r="CB326" t="s">
        <v>4723</v>
      </c>
      <c r="CC326" t="str">
        <f t="shared" si="45"/>
        <v>c</v>
      </c>
      <c r="CD326">
        <v>0.60235947896678199</v>
      </c>
      <c r="CE326">
        <f t="shared" si="47"/>
        <v>82</v>
      </c>
    </row>
    <row r="327" spans="1:83" x14ac:dyDescent="0.35">
      <c r="A327" t="s">
        <v>1460</v>
      </c>
      <c r="B327" t="s">
        <v>1461</v>
      </c>
      <c r="C327" t="b">
        <v>1</v>
      </c>
      <c r="D327" t="b">
        <v>0</v>
      </c>
      <c r="F327" t="s">
        <v>323</v>
      </c>
      <c r="G327" t="s">
        <v>15</v>
      </c>
      <c r="H327" t="s">
        <v>1462</v>
      </c>
      <c r="I327" t="s">
        <v>1463</v>
      </c>
      <c r="J327">
        <v>123</v>
      </c>
      <c r="K327" t="s">
        <v>1464</v>
      </c>
      <c r="L327" t="s">
        <v>1465</v>
      </c>
      <c r="M327" s="2">
        <v>42857</v>
      </c>
      <c r="N327" s="1">
        <v>0.74583333333333324</v>
      </c>
      <c r="O327" s="2">
        <v>42858</v>
      </c>
      <c r="P327" s="1">
        <v>0.68680555555555556</v>
      </c>
      <c r="Q327" t="s">
        <v>328</v>
      </c>
      <c r="R327" t="s">
        <v>1466</v>
      </c>
      <c r="S327">
        <v>644</v>
      </c>
      <c r="T327" s="3">
        <f t="shared" si="46"/>
        <v>2.808885867359812</v>
      </c>
      <c r="U327" t="s">
        <v>109</v>
      </c>
      <c r="V327" t="s">
        <v>1384</v>
      </c>
      <c r="X327" t="s">
        <v>1</v>
      </c>
      <c r="AA327" t="s">
        <v>206</v>
      </c>
      <c r="AB327" t="s">
        <v>1467</v>
      </c>
      <c r="AE327" t="s">
        <v>1468</v>
      </c>
      <c r="AF327" t="s">
        <v>1385</v>
      </c>
      <c r="AG327" t="s">
        <v>1387</v>
      </c>
      <c r="AL327" t="s">
        <v>1390</v>
      </c>
      <c r="AN327" t="s">
        <v>1469</v>
      </c>
      <c r="AP327" t="s">
        <v>334</v>
      </c>
      <c r="BU327" t="s">
        <v>335</v>
      </c>
      <c r="BV327" t="s">
        <v>336</v>
      </c>
      <c r="BW327" t="str">
        <f t="shared" si="40"/>
        <v>iz32-gmjg</v>
      </c>
      <c r="BX327">
        <f t="shared" si="41"/>
        <v>2017</v>
      </c>
      <c r="BY327">
        <f t="shared" si="42"/>
        <v>2017</v>
      </c>
      <c r="BZ327">
        <f t="shared" si="43"/>
        <v>4</v>
      </c>
      <c r="CA327">
        <f t="shared" si="44"/>
        <v>5</v>
      </c>
      <c r="CB327" t="s">
        <v>4723</v>
      </c>
      <c r="CC327" t="str">
        <f t="shared" si="45"/>
        <v>c</v>
      </c>
      <c r="CD327">
        <v>0.60726120699057828</v>
      </c>
      <c r="CE327">
        <f t="shared" si="47"/>
        <v>83</v>
      </c>
    </row>
    <row r="328" spans="1:83" x14ac:dyDescent="0.35">
      <c r="A328" t="s">
        <v>1795</v>
      </c>
      <c r="B328" t="s">
        <v>1796</v>
      </c>
      <c r="C328" t="b">
        <v>1</v>
      </c>
      <c r="D328" t="b">
        <v>0</v>
      </c>
      <c r="F328" t="s">
        <v>323</v>
      </c>
      <c r="G328" t="s">
        <v>15</v>
      </c>
      <c r="H328" t="s">
        <v>1797</v>
      </c>
      <c r="I328" t="s">
        <v>1798</v>
      </c>
      <c r="J328">
        <v>54</v>
      </c>
      <c r="K328" t="s">
        <v>1799</v>
      </c>
      <c r="L328" t="s">
        <v>1800</v>
      </c>
      <c r="M328" s="2">
        <v>42703</v>
      </c>
      <c r="N328" s="1">
        <v>0.90694444444444444</v>
      </c>
      <c r="O328" s="2">
        <v>42703</v>
      </c>
      <c r="P328" s="1">
        <v>0.92083333333333339</v>
      </c>
      <c r="Q328" t="s">
        <v>328</v>
      </c>
      <c r="R328" t="s">
        <v>1801</v>
      </c>
      <c r="S328">
        <v>418</v>
      </c>
      <c r="T328" s="3">
        <f t="shared" si="46"/>
        <v>2.621176281775035</v>
      </c>
      <c r="U328" t="s">
        <v>123</v>
      </c>
      <c r="V328" t="s">
        <v>1802</v>
      </c>
      <c r="X328" t="s">
        <v>1</v>
      </c>
      <c r="AE328" t="s">
        <v>1803</v>
      </c>
      <c r="AN328" t="s">
        <v>1760</v>
      </c>
      <c r="AP328" t="s">
        <v>334</v>
      </c>
      <c r="BU328" t="s">
        <v>1761</v>
      </c>
      <c r="BV328" t="s">
        <v>336</v>
      </c>
      <c r="BW328" t="str">
        <f t="shared" si="40"/>
        <v>9aqx-raft</v>
      </c>
      <c r="BX328">
        <f t="shared" si="41"/>
        <v>2016</v>
      </c>
      <c r="BY328">
        <f t="shared" si="42"/>
        <v>2016</v>
      </c>
      <c r="BZ328">
        <f t="shared" si="43"/>
        <v>3</v>
      </c>
      <c r="CA328">
        <f t="shared" si="44"/>
        <v>4</v>
      </c>
      <c r="CB328" t="s">
        <v>4723</v>
      </c>
      <c r="CC328" t="str">
        <f t="shared" si="45"/>
        <v>c</v>
      </c>
      <c r="CD328">
        <v>0.61097915191243546</v>
      </c>
      <c r="CE328">
        <f t="shared" si="47"/>
        <v>84</v>
      </c>
    </row>
    <row r="329" spans="1:83" x14ac:dyDescent="0.35">
      <c r="A329" t="s">
        <v>2037</v>
      </c>
      <c r="B329" t="s">
        <v>2038</v>
      </c>
      <c r="C329" t="b">
        <v>1</v>
      </c>
      <c r="D329" t="b">
        <v>0</v>
      </c>
      <c r="F329" t="s">
        <v>323</v>
      </c>
      <c r="G329" t="s">
        <v>15</v>
      </c>
      <c r="H329" t="s">
        <v>2039</v>
      </c>
      <c r="I329" t="s">
        <v>2040</v>
      </c>
      <c r="J329">
        <v>169</v>
      </c>
      <c r="K329" t="s">
        <v>2041</v>
      </c>
      <c r="L329" t="s">
        <v>2042</v>
      </c>
      <c r="M329" s="2">
        <v>42590</v>
      </c>
      <c r="N329" s="1">
        <v>0.89583333333333337</v>
      </c>
      <c r="O329" s="2">
        <v>42590</v>
      </c>
      <c r="P329" s="1">
        <v>0.92499999999999993</v>
      </c>
      <c r="Q329" t="s">
        <v>995</v>
      </c>
      <c r="R329" t="s">
        <v>2043</v>
      </c>
      <c r="S329">
        <v>438</v>
      </c>
      <c r="T329" s="3">
        <f t="shared" si="46"/>
        <v>2.6414741105040997</v>
      </c>
      <c r="U329" t="s">
        <v>151</v>
      </c>
      <c r="V329" t="s">
        <v>2018</v>
      </c>
      <c r="W329" t="s">
        <v>7</v>
      </c>
      <c r="X329" t="s">
        <v>1</v>
      </c>
      <c r="AE329" t="s">
        <v>2044</v>
      </c>
      <c r="AN329" t="s">
        <v>2020</v>
      </c>
      <c r="AP329" t="s">
        <v>334</v>
      </c>
      <c r="BU329" t="s">
        <v>1890</v>
      </c>
      <c r="BV329" t="s">
        <v>336</v>
      </c>
      <c r="BW329" t="str">
        <f t="shared" si="40"/>
        <v>qrkg-wkjp</v>
      </c>
      <c r="BX329">
        <f t="shared" si="41"/>
        <v>2016</v>
      </c>
      <c r="BY329">
        <f t="shared" si="42"/>
        <v>2016</v>
      </c>
      <c r="BZ329">
        <f t="shared" si="43"/>
        <v>4</v>
      </c>
      <c r="CA329">
        <f t="shared" si="44"/>
        <v>5</v>
      </c>
      <c r="CB329" t="s">
        <v>4723</v>
      </c>
      <c r="CC329" t="str">
        <f t="shared" si="45"/>
        <v>c</v>
      </c>
      <c r="CD329">
        <v>0.61742467398454015</v>
      </c>
      <c r="CE329">
        <f t="shared" si="47"/>
        <v>85</v>
      </c>
    </row>
    <row r="330" spans="1:83" x14ac:dyDescent="0.35">
      <c r="A330" t="s">
        <v>1762</v>
      </c>
      <c r="B330" t="s">
        <v>1763</v>
      </c>
      <c r="C330" t="b">
        <v>1</v>
      </c>
      <c r="D330" t="b">
        <v>0</v>
      </c>
      <c r="F330" t="s">
        <v>323</v>
      </c>
      <c r="G330" t="s">
        <v>15</v>
      </c>
      <c r="H330" t="s">
        <v>1764</v>
      </c>
      <c r="I330" t="s">
        <v>1765</v>
      </c>
      <c r="J330">
        <v>44</v>
      </c>
      <c r="K330" t="s">
        <v>1766</v>
      </c>
      <c r="L330" t="s">
        <v>1767</v>
      </c>
      <c r="M330" s="2">
        <v>42703</v>
      </c>
      <c r="N330" s="1">
        <v>0.6381944444444444</v>
      </c>
      <c r="O330" s="2">
        <v>43472</v>
      </c>
      <c r="P330" s="1">
        <v>0.71111111111111114</v>
      </c>
      <c r="Q330" t="s">
        <v>328</v>
      </c>
      <c r="R330" t="s">
        <v>1768</v>
      </c>
      <c r="S330">
        <v>477</v>
      </c>
      <c r="T330" s="3">
        <f t="shared" si="46"/>
        <v>2.6785183790401139</v>
      </c>
      <c r="U330" t="s">
        <v>123</v>
      </c>
      <c r="V330" t="s">
        <v>1758</v>
      </c>
      <c r="X330" t="s">
        <v>1</v>
      </c>
      <c r="AA330" t="s">
        <v>88</v>
      </c>
      <c r="AB330">
        <v>2018</v>
      </c>
      <c r="AE330" t="s">
        <v>1769</v>
      </c>
      <c r="AL330" t="s">
        <v>31</v>
      </c>
      <c r="AN330" t="s">
        <v>1760</v>
      </c>
      <c r="AP330" t="s">
        <v>334</v>
      </c>
      <c r="BJ330" t="s">
        <v>1770</v>
      </c>
      <c r="BU330" t="s">
        <v>1761</v>
      </c>
      <c r="BV330" t="s">
        <v>336</v>
      </c>
      <c r="BW330" t="str">
        <f t="shared" si="40"/>
        <v>67b3-yqfv</v>
      </c>
      <c r="BX330">
        <f t="shared" si="41"/>
        <v>2016</v>
      </c>
      <c r="BY330">
        <f t="shared" si="42"/>
        <v>2019</v>
      </c>
      <c r="BZ330">
        <f t="shared" si="43"/>
        <v>4</v>
      </c>
      <c r="CA330">
        <f t="shared" si="44"/>
        <v>5</v>
      </c>
      <c r="CB330" t="s">
        <v>4723</v>
      </c>
      <c r="CC330" t="str">
        <f t="shared" si="45"/>
        <v>c</v>
      </c>
      <c r="CD330">
        <v>0.62186429394767395</v>
      </c>
      <c r="CE330">
        <f t="shared" si="47"/>
        <v>86</v>
      </c>
    </row>
    <row r="331" spans="1:83" x14ac:dyDescent="0.35">
      <c r="A331" t="s">
        <v>1232</v>
      </c>
      <c r="B331" t="s">
        <v>1233</v>
      </c>
      <c r="C331" t="b">
        <v>1</v>
      </c>
      <c r="D331" t="b">
        <v>0</v>
      </c>
      <c r="F331" t="s">
        <v>323</v>
      </c>
      <c r="G331" t="s">
        <v>15</v>
      </c>
      <c r="H331" t="s">
        <v>1234</v>
      </c>
      <c r="I331" t="s">
        <v>1235</v>
      </c>
      <c r="J331">
        <v>16</v>
      </c>
      <c r="K331" t="s">
        <v>1236</v>
      </c>
      <c r="L331" t="s">
        <v>1237</v>
      </c>
      <c r="M331" s="2">
        <v>42853</v>
      </c>
      <c r="N331" s="1">
        <v>0.71736111111111101</v>
      </c>
      <c r="O331" s="2">
        <v>42853</v>
      </c>
      <c r="P331" s="1">
        <v>0.73125000000000007</v>
      </c>
      <c r="Q331" t="s">
        <v>359</v>
      </c>
      <c r="R331" t="s">
        <v>1238</v>
      </c>
      <c r="S331">
        <v>410</v>
      </c>
      <c r="T331" s="3">
        <f t="shared" si="46"/>
        <v>2.6127838567197355</v>
      </c>
      <c r="U331" t="s">
        <v>107</v>
      </c>
      <c r="V331" t="s">
        <v>1239</v>
      </c>
      <c r="W331" t="s">
        <v>7</v>
      </c>
      <c r="X331" t="s">
        <v>1</v>
      </c>
      <c r="AA331" t="s">
        <v>140</v>
      </c>
      <c r="AE331" t="s">
        <v>1240</v>
      </c>
      <c r="AN331" t="s">
        <v>1241</v>
      </c>
      <c r="AP331" t="s">
        <v>334</v>
      </c>
      <c r="BU331" t="s">
        <v>1242</v>
      </c>
      <c r="BV331" t="s">
        <v>336</v>
      </c>
      <c r="BW331" t="str">
        <f t="shared" si="40"/>
        <v>kw82-bcav</v>
      </c>
      <c r="BX331">
        <f t="shared" si="41"/>
        <v>2017</v>
      </c>
      <c r="BY331">
        <f t="shared" si="42"/>
        <v>2017</v>
      </c>
      <c r="BZ331">
        <f t="shared" si="43"/>
        <v>5</v>
      </c>
      <c r="CA331">
        <f t="shared" si="44"/>
        <v>6</v>
      </c>
      <c r="CB331" t="s">
        <v>4723</v>
      </c>
      <c r="CC331" t="str">
        <f t="shared" si="45"/>
        <v>c</v>
      </c>
      <c r="CD331">
        <v>0.64403148139575805</v>
      </c>
      <c r="CE331">
        <f t="shared" si="47"/>
        <v>87</v>
      </c>
    </row>
    <row r="332" spans="1:83" x14ac:dyDescent="0.35">
      <c r="A332" t="s">
        <v>4219</v>
      </c>
      <c r="B332" t="s">
        <v>4220</v>
      </c>
      <c r="C332" t="b">
        <v>1</v>
      </c>
      <c r="D332" t="b">
        <v>0</v>
      </c>
      <c r="F332" t="s">
        <v>323</v>
      </c>
      <c r="G332" t="s">
        <v>15</v>
      </c>
      <c r="H332" t="s">
        <v>4221</v>
      </c>
      <c r="I332" t="s">
        <v>4222</v>
      </c>
      <c r="J332">
        <v>85</v>
      </c>
      <c r="K332" t="s">
        <v>4223</v>
      </c>
      <c r="L332" t="s">
        <v>4224</v>
      </c>
      <c r="M332" s="2">
        <v>42510</v>
      </c>
      <c r="N332" s="1">
        <v>0.95694444444444438</v>
      </c>
      <c r="O332" s="2">
        <v>42510</v>
      </c>
      <c r="P332" s="1">
        <v>0.95763888888888893</v>
      </c>
      <c r="R332" t="s">
        <v>4225</v>
      </c>
      <c r="S332">
        <v>581</v>
      </c>
      <c r="T332" s="3">
        <f t="shared" si="46"/>
        <v>2.7641761323903307</v>
      </c>
      <c r="U332" t="s">
        <v>164</v>
      </c>
      <c r="X332" t="s">
        <v>1</v>
      </c>
      <c r="AE332" t="s">
        <v>4226</v>
      </c>
      <c r="AN332" t="s">
        <v>572</v>
      </c>
      <c r="AP332" t="s">
        <v>334</v>
      </c>
      <c r="BV332" t="s">
        <v>336</v>
      </c>
      <c r="BW332" t="str">
        <f t="shared" si="40"/>
        <v>6bpk-s36s</v>
      </c>
      <c r="BX332">
        <f t="shared" si="41"/>
        <v>2016</v>
      </c>
      <c r="BY332">
        <f t="shared" si="42"/>
        <v>2016</v>
      </c>
      <c r="BZ332">
        <f t="shared" si="43"/>
        <v>3</v>
      </c>
      <c r="CA332">
        <f t="shared" si="44"/>
        <v>2</v>
      </c>
      <c r="CB332" t="s">
        <v>4723</v>
      </c>
      <c r="CC332" t="str">
        <f t="shared" si="45"/>
        <v>c</v>
      </c>
      <c r="CD332">
        <v>0.65310606479535294</v>
      </c>
      <c r="CE332">
        <f t="shared" si="47"/>
        <v>88</v>
      </c>
    </row>
    <row r="333" spans="1:83" x14ac:dyDescent="0.35">
      <c r="A333" t="s">
        <v>2417</v>
      </c>
      <c r="B333" t="s">
        <v>2418</v>
      </c>
      <c r="C333" t="b">
        <v>1</v>
      </c>
      <c r="D333" t="b">
        <v>0</v>
      </c>
      <c r="F333" t="s">
        <v>323</v>
      </c>
      <c r="G333" t="s">
        <v>15</v>
      </c>
      <c r="H333" t="s">
        <v>2419</v>
      </c>
      <c r="I333" t="s">
        <v>2420</v>
      </c>
      <c r="J333" s="3">
        <v>1025</v>
      </c>
      <c r="K333" t="s">
        <v>2421</v>
      </c>
      <c r="L333" t="s">
        <v>2422</v>
      </c>
      <c r="M333" s="2">
        <v>42761</v>
      </c>
      <c r="N333" s="1">
        <v>0.68611111111111101</v>
      </c>
      <c r="O333" s="2">
        <v>43627</v>
      </c>
      <c r="P333" s="1">
        <v>0.31875000000000003</v>
      </c>
      <c r="Q333" t="s">
        <v>2373</v>
      </c>
      <c r="S333">
        <v>472</v>
      </c>
      <c r="T333" s="3">
        <f t="shared" si="46"/>
        <v>2.673941998634088</v>
      </c>
      <c r="U333" t="s">
        <v>208</v>
      </c>
      <c r="V333" t="s">
        <v>2375</v>
      </c>
      <c r="W333" t="s">
        <v>7</v>
      </c>
      <c r="X333" t="s">
        <v>1</v>
      </c>
      <c r="AA333" t="s">
        <v>241</v>
      </c>
      <c r="AE333" t="s">
        <v>2423</v>
      </c>
      <c r="AM333" t="s">
        <v>2424</v>
      </c>
      <c r="AN333" t="s">
        <v>2379</v>
      </c>
      <c r="AP333" t="s">
        <v>334</v>
      </c>
      <c r="BU333" t="s">
        <v>2380</v>
      </c>
      <c r="BV333" t="s">
        <v>336</v>
      </c>
      <c r="BW333" t="str">
        <f t="shared" si="40"/>
        <v>67cp-h962</v>
      </c>
      <c r="BX333">
        <f t="shared" si="41"/>
        <v>2017</v>
      </c>
      <c r="BY333">
        <f t="shared" si="42"/>
        <v>2019</v>
      </c>
      <c r="BZ333">
        <f t="shared" si="43"/>
        <v>5</v>
      </c>
      <c r="CA333">
        <f t="shared" si="44"/>
        <v>5</v>
      </c>
      <c r="CB333" t="s">
        <v>4723</v>
      </c>
      <c r="CC333" t="str">
        <f t="shared" si="45"/>
        <v>c</v>
      </c>
      <c r="CD333">
        <v>0.66611027581968374</v>
      </c>
      <c r="CE333">
        <f t="shared" si="47"/>
        <v>89</v>
      </c>
    </row>
    <row r="334" spans="1:83" x14ac:dyDescent="0.35">
      <c r="A334" t="s">
        <v>2517</v>
      </c>
      <c r="B334" t="s">
        <v>2433</v>
      </c>
      <c r="C334" t="b">
        <v>1</v>
      </c>
      <c r="D334" t="b">
        <v>0</v>
      </c>
      <c r="F334" t="s">
        <v>323</v>
      </c>
      <c r="G334" t="s">
        <v>15</v>
      </c>
      <c r="H334" t="s">
        <v>2518</v>
      </c>
      <c r="I334" t="s">
        <v>2434</v>
      </c>
      <c r="J334" s="3">
        <v>3593</v>
      </c>
      <c r="K334" t="s">
        <v>2519</v>
      </c>
      <c r="L334" t="s">
        <v>2435</v>
      </c>
      <c r="M334" s="2">
        <v>42745</v>
      </c>
      <c r="N334" s="1">
        <v>0.76041666666666663</v>
      </c>
      <c r="O334" s="2">
        <v>43633</v>
      </c>
      <c r="P334" s="1">
        <v>0.96736111111111101</v>
      </c>
      <c r="Q334" t="s">
        <v>2373</v>
      </c>
      <c r="R334" t="s">
        <v>2436</v>
      </c>
      <c r="S334">
        <v>529</v>
      </c>
      <c r="T334" s="3">
        <f t="shared" si="46"/>
        <v>2.7234556720351857</v>
      </c>
      <c r="U334" t="s">
        <v>208</v>
      </c>
      <c r="V334" t="s">
        <v>2375</v>
      </c>
      <c r="W334" t="s">
        <v>7</v>
      </c>
      <c r="X334" t="s">
        <v>1</v>
      </c>
      <c r="AA334" t="s">
        <v>241</v>
      </c>
      <c r="AB334" t="s">
        <v>2398</v>
      </c>
      <c r="AE334" t="s">
        <v>2520</v>
      </c>
      <c r="AL334" t="s">
        <v>28</v>
      </c>
      <c r="AM334" t="s">
        <v>2390</v>
      </c>
      <c r="AN334" t="s">
        <v>2379</v>
      </c>
      <c r="AP334" t="s">
        <v>334</v>
      </c>
      <c r="BU334" t="s">
        <v>2380</v>
      </c>
      <c r="BV334" t="s">
        <v>336</v>
      </c>
      <c r="BW334" t="str">
        <f t="shared" si="40"/>
        <v>j78t-andi</v>
      </c>
      <c r="BX334">
        <f t="shared" si="41"/>
        <v>2017</v>
      </c>
      <c r="BY334">
        <f t="shared" si="42"/>
        <v>2019</v>
      </c>
      <c r="BZ334">
        <f t="shared" si="43"/>
        <v>5</v>
      </c>
      <c r="CA334">
        <f t="shared" si="44"/>
        <v>6</v>
      </c>
      <c r="CB334" t="s">
        <v>4723</v>
      </c>
      <c r="CC334" t="str">
        <f t="shared" si="45"/>
        <v>c</v>
      </c>
      <c r="CD334">
        <v>0.67920006072153072</v>
      </c>
      <c r="CE334">
        <f t="shared" si="47"/>
        <v>90</v>
      </c>
    </row>
    <row r="335" spans="1:83" x14ac:dyDescent="0.35">
      <c r="A335" t="s">
        <v>5791</v>
      </c>
      <c r="B335" t="s">
        <v>5405</v>
      </c>
      <c r="C335" t="b">
        <v>1</v>
      </c>
      <c r="D335" t="b">
        <v>0</v>
      </c>
      <c r="F335" t="s">
        <v>323</v>
      </c>
      <c r="G335" t="s">
        <v>15</v>
      </c>
      <c r="H335" t="s">
        <v>5406</v>
      </c>
      <c r="I335" t="s">
        <v>5407</v>
      </c>
      <c r="J335">
        <v>27</v>
      </c>
      <c r="K335" t="s">
        <v>5792</v>
      </c>
      <c r="L335" t="s">
        <v>5408</v>
      </c>
      <c r="M335" s="2">
        <v>43082</v>
      </c>
      <c r="N335" s="1">
        <v>0.93611111111111101</v>
      </c>
      <c r="O335" s="2">
        <v>43082</v>
      </c>
      <c r="P335" s="1">
        <v>0.93888888888888899</v>
      </c>
      <c r="Q335" t="s">
        <v>328</v>
      </c>
      <c r="R335" t="s">
        <v>5409</v>
      </c>
      <c r="S335">
        <v>509</v>
      </c>
      <c r="T335" s="3">
        <f t="shared" si="46"/>
        <v>2.7067177823367587</v>
      </c>
      <c r="U335" t="s">
        <v>103</v>
      </c>
      <c r="W335" t="s">
        <v>7</v>
      </c>
      <c r="X335" t="s">
        <v>1</v>
      </c>
      <c r="AA335" t="s">
        <v>231</v>
      </c>
      <c r="AB335">
        <v>2017</v>
      </c>
      <c r="AE335" t="s">
        <v>5793</v>
      </c>
      <c r="AL335" t="s">
        <v>57</v>
      </c>
      <c r="AN335" t="s">
        <v>333</v>
      </c>
      <c r="AP335" t="s">
        <v>334</v>
      </c>
      <c r="BV335" t="s">
        <v>336</v>
      </c>
      <c r="BW335" t="str">
        <f t="shared" si="40"/>
        <v>x2zm-eba9</v>
      </c>
      <c r="BX335">
        <f t="shared" si="41"/>
        <v>2017</v>
      </c>
      <c r="BY335">
        <f t="shared" si="42"/>
        <v>2017</v>
      </c>
      <c r="BZ335">
        <f t="shared" si="43"/>
        <v>5</v>
      </c>
      <c r="CA335">
        <f t="shared" si="44"/>
        <v>5</v>
      </c>
      <c r="CB335" t="s">
        <v>4723</v>
      </c>
      <c r="CC335" t="str">
        <f t="shared" si="45"/>
        <v>c</v>
      </c>
      <c r="CD335">
        <v>0.68601200273735596</v>
      </c>
      <c r="CE335">
        <f t="shared" si="47"/>
        <v>91</v>
      </c>
    </row>
    <row r="336" spans="1:83" x14ac:dyDescent="0.35">
      <c r="A336" t="s">
        <v>2533</v>
      </c>
      <c r="B336" t="s">
        <v>2534</v>
      </c>
      <c r="C336" t="b">
        <v>1</v>
      </c>
      <c r="D336" t="b">
        <v>0</v>
      </c>
      <c r="F336" t="s">
        <v>323</v>
      </c>
      <c r="G336" t="s">
        <v>15</v>
      </c>
      <c r="H336" t="s">
        <v>2535</v>
      </c>
      <c r="I336" t="s">
        <v>2536</v>
      </c>
      <c r="J336">
        <v>382</v>
      </c>
      <c r="K336" t="s">
        <v>2537</v>
      </c>
      <c r="L336" t="s">
        <v>2386</v>
      </c>
      <c r="M336" s="2">
        <v>43026</v>
      </c>
      <c r="N336" s="1">
        <v>0.94374999999999998</v>
      </c>
      <c r="O336" s="2">
        <v>43633</v>
      </c>
      <c r="P336" s="1">
        <v>0.96666666666666667</v>
      </c>
      <c r="Q336" t="s">
        <v>2373</v>
      </c>
      <c r="R336" t="s">
        <v>2538</v>
      </c>
      <c r="S336">
        <v>762</v>
      </c>
      <c r="T336" s="3">
        <f t="shared" si="46"/>
        <v>2.8819549713396007</v>
      </c>
      <c r="U336" t="s">
        <v>208</v>
      </c>
      <c r="V336" t="s">
        <v>2375</v>
      </c>
      <c r="W336" t="s">
        <v>16</v>
      </c>
      <c r="X336" t="s">
        <v>1</v>
      </c>
      <c r="AA336" t="s">
        <v>131</v>
      </c>
      <c r="AB336" t="s">
        <v>2539</v>
      </c>
      <c r="AE336" t="s">
        <v>2540</v>
      </c>
      <c r="AL336" t="s">
        <v>28</v>
      </c>
      <c r="AM336" t="s">
        <v>2390</v>
      </c>
      <c r="AN336" t="s">
        <v>2379</v>
      </c>
      <c r="AP336" t="s">
        <v>334</v>
      </c>
      <c r="BU336" t="s">
        <v>2380</v>
      </c>
      <c r="BV336" t="s">
        <v>336</v>
      </c>
      <c r="BW336" t="str">
        <f t="shared" si="40"/>
        <v>mjwb-szba</v>
      </c>
      <c r="BX336">
        <f t="shared" si="41"/>
        <v>2017</v>
      </c>
      <c r="BY336">
        <f t="shared" si="42"/>
        <v>2019</v>
      </c>
      <c r="BZ336">
        <f t="shared" si="43"/>
        <v>5</v>
      </c>
      <c r="CA336">
        <f t="shared" si="44"/>
        <v>6</v>
      </c>
      <c r="CB336" t="s">
        <v>4723</v>
      </c>
      <c r="CC336" t="str">
        <f t="shared" si="45"/>
        <v>c</v>
      </c>
      <c r="CD336">
        <v>0.71815985317672082</v>
      </c>
      <c r="CE336">
        <f t="shared" si="47"/>
        <v>92</v>
      </c>
    </row>
    <row r="337" spans="1:83" x14ac:dyDescent="0.35">
      <c r="A337" t="s">
        <v>2541</v>
      </c>
      <c r="B337" t="s">
        <v>2542</v>
      </c>
      <c r="C337" t="b">
        <v>1</v>
      </c>
      <c r="D337" t="b">
        <v>0</v>
      </c>
      <c r="F337" t="s">
        <v>323</v>
      </c>
      <c r="G337" t="s">
        <v>15</v>
      </c>
      <c r="H337" t="s">
        <v>2543</v>
      </c>
      <c r="I337" t="s">
        <v>2544</v>
      </c>
      <c r="J337">
        <v>887</v>
      </c>
      <c r="K337" t="s">
        <v>2545</v>
      </c>
      <c r="L337" t="s">
        <v>2430</v>
      </c>
      <c r="M337" s="2">
        <v>42905</v>
      </c>
      <c r="N337" s="1">
        <v>0.80138888888888893</v>
      </c>
      <c r="O337" s="2">
        <v>43633</v>
      </c>
      <c r="P337" s="1">
        <v>0.96458333333333324</v>
      </c>
      <c r="Q337" t="s">
        <v>2373</v>
      </c>
      <c r="R337" t="s">
        <v>2397</v>
      </c>
      <c r="S337">
        <v>571</v>
      </c>
      <c r="T337" s="3">
        <f t="shared" si="46"/>
        <v>2.7566361082458481</v>
      </c>
      <c r="U337" t="s">
        <v>208</v>
      </c>
      <c r="V337" t="s">
        <v>2375</v>
      </c>
      <c r="W337" t="s">
        <v>7</v>
      </c>
      <c r="X337" t="s">
        <v>1</v>
      </c>
      <c r="AA337" t="s">
        <v>131</v>
      </c>
      <c r="AB337" t="s">
        <v>2398</v>
      </c>
      <c r="AE337" t="s">
        <v>2546</v>
      </c>
      <c r="AL337" t="s">
        <v>28</v>
      </c>
      <c r="AM337" t="s">
        <v>2390</v>
      </c>
      <c r="AN337" t="s">
        <v>2379</v>
      </c>
      <c r="AP337" t="s">
        <v>334</v>
      </c>
      <c r="BU337" t="s">
        <v>2380</v>
      </c>
      <c r="BV337" t="s">
        <v>336</v>
      </c>
      <c r="BW337" t="str">
        <f t="shared" si="40"/>
        <v>muj8-5iym</v>
      </c>
      <c r="BX337">
        <f t="shared" si="41"/>
        <v>2017</v>
      </c>
      <c r="BY337">
        <f t="shared" si="42"/>
        <v>2019</v>
      </c>
      <c r="BZ337">
        <f t="shared" si="43"/>
        <v>5</v>
      </c>
      <c r="CA337">
        <f t="shared" si="44"/>
        <v>6</v>
      </c>
      <c r="CB337" t="s">
        <v>4723</v>
      </c>
      <c r="CC337" t="str">
        <f t="shared" si="45"/>
        <v>c</v>
      </c>
      <c r="CD337">
        <v>0.73365496864915936</v>
      </c>
      <c r="CE337">
        <f t="shared" si="47"/>
        <v>93</v>
      </c>
    </row>
    <row r="338" spans="1:83" x14ac:dyDescent="0.35">
      <c r="A338" t="s">
        <v>2235</v>
      </c>
      <c r="B338" t="s">
        <v>2236</v>
      </c>
      <c r="C338" t="b">
        <v>1</v>
      </c>
      <c r="D338" t="b">
        <v>0</v>
      </c>
      <c r="F338" t="s">
        <v>323</v>
      </c>
      <c r="G338" t="s">
        <v>15</v>
      </c>
      <c r="H338" t="s">
        <v>2237</v>
      </c>
      <c r="I338" t="s">
        <v>2238</v>
      </c>
      <c r="J338">
        <v>57</v>
      </c>
      <c r="K338" t="s">
        <v>2239</v>
      </c>
      <c r="L338" t="s">
        <v>2240</v>
      </c>
      <c r="M338" s="2">
        <v>42846</v>
      </c>
      <c r="N338" s="1">
        <v>0.63402777777777775</v>
      </c>
      <c r="O338" s="2">
        <v>42874</v>
      </c>
      <c r="P338" s="1">
        <v>0.96527777777777779</v>
      </c>
      <c r="Q338" t="s">
        <v>328</v>
      </c>
      <c r="R338" t="s">
        <v>2241</v>
      </c>
      <c r="S338">
        <v>375</v>
      </c>
      <c r="T338" s="3">
        <f t="shared" si="46"/>
        <v>2.5740312677277188</v>
      </c>
      <c r="U338" t="s">
        <v>195</v>
      </c>
      <c r="V338" t="s">
        <v>2225</v>
      </c>
      <c r="X338" t="s">
        <v>1</v>
      </c>
      <c r="AE338" t="s">
        <v>2242</v>
      </c>
      <c r="AN338" t="s">
        <v>609</v>
      </c>
      <c r="AP338" t="s">
        <v>334</v>
      </c>
      <c r="BU338" t="s">
        <v>335</v>
      </c>
      <c r="BV338" t="s">
        <v>336</v>
      </c>
      <c r="BW338" t="str">
        <f t="shared" si="40"/>
        <v>i8tx-8zyj</v>
      </c>
      <c r="BX338">
        <f t="shared" si="41"/>
        <v>2017</v>
      </c>
      <c r="BY338">
        <f t="shared" si="42"/>
        <v>2017</v>
      </c>
      <c r="BZ338">
        <f t="shared" si="43"/>
        <v>3</v>
      </c>
      <c r="CA338">
        <f t="shared" si="44"/>
        <v>4</v>
      </c>
      <c r="CB338" t="s">
        <v>4723</v>
      </c>
      <c r="CC338" t="str">
        <f t="shared" si="45"/>
        <v>c</v>
      </c>
      <c r="CD338">
        <v>0.7492734526827628</v>
      </c>
      <c r="CE338">
        <f t="shared" si="47"/>
        <v>94</v>
      </c>
    </row>
    <row r="339" spans="1:83" x14ac:dyDescent="0.35">
      <c r="A339" t="s">
        <v>4613</v>
      </c>
      <c r="B339" t="s">
        <v>4614</v>
      </c>
      <c r="C339" t="b">
        <v>1</v>
      </c>
      <c r="D339" t="b">
        <v>0</v>
      </c>
      <c r="F339" t="s">
        <v>323</v>
      </c>
      <c r="G339" t="s">
        <v>15</v>
      </c>
      <c r="H339" t="s">
        <v>4615</v>
      </c>
      <c r="I339" t="s">
        <v>4616</v>
      </c>
      <c r="J339">
        <v>141</v>
      </c>
      <c r="K339" t="s">
        <v>4617</v>
      </c>
      <c r="L339" t="s">
        <v>4618</v>
      </c>
      <c r="M339" s="2">
        <v>42701</v>
      </c>
      <c r="N339" s="1">
        <v>0.91805555555555562</v>
      </c>
      <c r="O339" s="2">
        <v>42758</v>
      </c>
      <c r="P339" s="1">
        <v>0.75624999999999998</v>
      </c>
      <c r="R339" t="s">
        <v>4619</v>
      </c>
      <c r="S339">
        <v>527</v>
      </c>
      <c r="T339" s="3">
        <f t="shared" si="46"/>
        <v>2.7218106152125467</v>
      </c>
      <c r="U339" t="s">
        <v>164</v>
      </c>
      <c r="X339" t="s">
        <v>1</v>
      </c>
      <c r="AB339" t="s">
        <v>949</v>
      </c>
      <c r="AE339" t="s">
        <v>4620</v>
      </c>
      <c r="AL339" t="s">
        <v>4003</v>
      </c>
      <c r="AN339" t="s">
        <v>572</v>
      </c>
      <c r="AP339" t="s">
        <v>334</v>
      </c>
      <c r="BV339" t="s">
        <v>336</v>
      </c>
      <c r="BW339" t="str">
        <f t="shared" si="40"/>
        <v>btuj-66g2</v>
      </c>
      <c r="BX339">
        <f t="shared" si="41"/>
        <v>2016</v>
      </c>
      <c r="BY339">
        <f t="shared" si="42"/>
        <v>2017</v>
      </c>
      <c r="BZ339">
        <f t="shared" si="43"/>
        <v>3</v>
      </c>
      <c r="CA339">
        <f t="shared" si="44"/>
        <v>2</v>
      </c>
      <c r="CB339" t="s">
        <v>4723</v>
      </c>
      <c r="CC339" t="str">
        <f t="shared" si="45"/>
        <v>c</v>
      </c>
      <c r="CD339">
        <v>0.75609718047079799</v>
      </c>
      <c r="CE339">
        <f t="shared" si="47"/>
        <v>95</v>
      </c>
    </row>
    <row r="340" spans="1:83" x14ac:dyDescent="0.35">
      <c r="A340" t="s">
        <v>4229</v>
      </c>
      <c r="B340" t="s">
        <v>4024</v>
      </c>
      <c r="C340" t="b">
        <v>1</v>
      </c>
      <c r="D340" t="b">
        <v>0</v>
      </c>
      <c r="F340" t="s">
        <v>323</v>
      </c>
      <c r="G340" t="s">
        <v>15</v>
      </c>
      <c r="H340" t="s">
        <v>4230</v>
      </c>
      <c r="I340" t="s">
        <v>4231</v>
      </c>
      <c r="J340" s="3">
        <v>4724</v>
      </c>
      <c r="K340" t="s">
        <v>4232</v>
      </c>
      <c r="L340" t="s">
        <v>4025</v>
      </c>
      <c r="M340" s="2">
        <v>43020</v>
      </c>
      <c r="N340" s="1">
        <v>0.7680555555555556</v>
      </c>
      <c r="O340" s="2">
        <v>43630</v>
      </c>
      <c r="P340" s="1">
        <v>0.64444444444444449</v>
      </c>
      <c r="Q340" t="s">
        <v>2002</v>
      </c>
      <c r="R340" t="s">
        <v>4233</v>
      </c>
      <c r="S340" s="3">
        <v>1180</v>
      </c>
      <c r="T340" s="3">
        <f t="shared" si="46"/>
        <v>3.0718820073061255</v>
      </c>
      <c r="U340" t="s">
        <v>164</v>
      </c>
      <c r="W340" t="s">
        <v>7</v>
      </c>
      <c r="X340" t="s">
        <v>1</v>
      </c>
      <c r="AA340" t="s">
        <v>200</v>
      </c>
      <c r="AB340" t="s">
        <v>4234</v>
      </c>
      <c r="AE340" t="s">
        <v>4235</v>
      </c>
      <c r="AL340" t="s">
        <v>77</v>
      </c>
      <c r="AM340" t="s">
        <v>3922</v>
      </c>
      <c r="AN340" t="s">
        <v>572</v>
      </c>
      <c r="AP340" t="s">
        <v>334</v>
      </c>
      <c r="BJ340" t="s">
        <v>200</v>
      </c>
      <c r="BK340" t="s">
        <v>723</v>
      </c>
      <c r="BV340" t="s">
        <v>336</v>
      </c>
      <c r="BW340" t="str">
        <f t="shared" si="40"/>
        <v>6du3-3h9e</v>
      </c>
      <c r="BX340">
        <f t="shared" si="41"/>
        <v>2017</v>
      </c>
      <c r="BY340">
        <f t="shared" si="42"/>
        <v>2019</v>
      </c>
      <c r="BZ340">
        <f t="shared" si="43"/>
        <v>5</v>
      </c>
      <c r="CA340">
        <f t="shared" si="44"/>
        <v>5</v>
      </c>
      <c r="CB340" t="s">
        <v>4723</v>
      </c>
      <c r="CC340" t="str">
        <f t="shared" si="45"/>
        <v>c</v>
      </c>
      <c r="CD340">
        <v>0.77570352851371549</v>
      </c>
      <c r="CE340">
        <f t="shared" si="47"/>
        <v>96</v>
      </c>
    </row>
    <row r="341" spans="1:83" x14ac:dyDescent="0.35">
      <c r="A341" t="s">
        <v>3078</v>
      </c>
      <c r="B341" t="s">
        <v>3060</v>
      </c>
      <c r="C341" t="b">
        <v>1</v>
      </c>
      <c r="D341" t="b">
        <v>0</v>
      </c>
      <c r="F341" t="s">
        <v>323</v>
      </c>
      <c r="G341" t="s">
        <v>15</v>
      </c>
      <c r="H341" t="s">
        <v>3079</v>
      </c>
      <c r="I341" t="s">
        <v>3061</v>
      </c>
      <c r="J341">
        <v>262</v>
      </c>
      <c r="K341" t="s">
        <v>3080</v>
      </c>
      <c r="L341" t="s">
        <v>3062</v>
      </c>
      <c r="M341" s="2">
        <v>42568</v>
      </c>
      <c r="N341" s="1">
        <v>0.69652777777777775</v>
      </c>
      <c r="O341" s="2">
        <v>43180</v>
      </c>
      <c r="P341" s="1">
        <v>0.85902777777777783</v>
      </c>
      <c r="S341">
        <v>542</v>
      </c>
      <c r="T341" s="3">
        <f t="shared" si="46"/>
        <v>2.7339992865383871</v>
      </c>
      <c r="U341" t="s">
        <v>185</v>
      </c>
      <c r="V341" t="s">
        <v>3036</v>
      </c>
      <c r="X341" t="s">
        <v>1</v>
      </c>
      <c r="AA341" t="s">
        <v>196</v>
      </c>
      <c r="AE341" t="s">
        <v>3081</v>
      </c>
      <c r="AN341" t="s">
        <v>1198</v>
      </c>
      <c r="AP341" t="s">
        <v>334</v>
      </c>
      <c r="BU341" t="s">
        <v>3037</v>
      </c>
      <c r="BV341" t="s">
        <v>336</v>
      </c>
      <c r="BW341" t="str">
        <f t="shared" si="40"/>
        <v>knvg-qm85</v>
      </c>
      <c r="BX341">
        <f t="shared" si="41"/>
        <v>2016</v>
      </c>
      <c r="BY341">
        <f t="shared" si="42"/>
        <v>2018</v>
      </c>
      <c r="BZ341">
        <f t="shared" si="43"/>
        <v>4</v>
      </c>
      <c r="CA341">
        <f t="shared" si="44"/>
        <v>3</v>
      </c>
      <c r="CB341" t="s">
        <v>4723</v>
      </c>
      <c r="CC341" t="str">
        <f t="shared" si="45"/>
        <v>c</v>
      </c>
      <c r="CD341">
        <v>0.77673340116220257</v>
      </c>
      <c r="CE341">
        <f t="shared" si="47"/>
        <v>97</v>
      </c>
    </row>
    <row r="342" spans="1:83" x14ac:dyDescent="0.35">
      <c r="A342" t="s">
        <v>2606</v>
      </c>
      <c r="B342" t="s">
        <v>2591</v>
      </c>
      <c r="C342" t="b">
        <v>1</v>
      </c>
      <c r="D342" t="b">
        <v>0</v>
      </c>
      <c r="F342" t="s">
        <v>323</v>
      </c>
      <c r="G342" t="s">
        <v>15</v>
      </c>
      <c r="H342" t="s">
        <v>2607</v>
      </c>
      <c r="I342" t="s">
        <v>2592</v>
      </c>
      <c r="J342">
        <v>145</v>
      </c>
      <c r="K342" t="s">
        <v>2608</v>
      </c>
      <c r="L342" t="s">
        <v>2593</v>
      </c>
      <c r="M342" s="2">
        <v>42527</v>
      </c>
      <c r="N342" s="1">
        <v>0.76388888888888884</v>
      </c>
      <c r="O342" s="2">
        <v>42844</v>
      </c>
      <c r="P342" s="1">
        <v>4.9305555555555554E-2</v>
      </c>
      <c r="Q342" t="s">
        <v>328</v>
      </c>
      <c r="R342" t="s">
        <v>2594</v>
      </c>
      <c r="S342">
        <v>815</v>
      </c>
      <c r="T342" s="3">
        <f t="shared" si="46"/>
        <v>2.9111576087399764</v>
      </c>
      <c r="U342" t="s">
        <v>127</v>
      </c>
      <c r="V342" t="s">
        <v>2595</v>
      </c>
      <c r="X342" t="s">
        <v>1</v>
      </c>
      <c r="AA342" t="s">
        <v>194</v>
      </c>
      <c r="AE342" t="s">
        <v>2609</v>
      </c>
      <c r="AM342" t="s">
        <v>1301</v>
      </c>
      <c r="AN342" t="s">
        <v>2366</v>
      </c>
      <c r="AP342" t="s">
        <v>334</v>
      </c>
      <c r="BU342" t="s">
        <v>335</v>
      </c>
      <c r="BV342" t="s">
        <v>336</v>
      </c>
      <c r="BW342" t="str">
        <f t="shared" si="40"/>
        <v>aw3j-6k75</v>
      </c>
      <c r="BX342">
        <f t="shared" si="41"/>
        <v>2016</v>
      </c>
      <c r="BY342">
        <f t="shared" si="42"/>
        <v>2017</v>
      </c>
      <c r="BZ342">
        <f t="shared" si="43"/>
        <v>4</v>
      </c>
      <c r="CA342">
        <f t="shared" si="44"/>
        <v>5</v>
      </c>
      <c r="CB342" t="s">
        <v>4723</v>
      </c>
      <c r="CC342" t="str">
        <f t="shared" si="45"/>
        <v>c</v>
      </c>
      <c r="CD342">
        <v>0.77801311281603747</v>
      </c>
      <c r="CE342">
        <f t="shared" si="47"/>
        <v>98</v>
      </c>
    </row>
    <row r="343" spans="1:83" x14ac:dyDescent="0.35">
      <c r="A343" t="s">
        <v>2562</v>
      </c>
      <c r="B343" t="s">
        <v>2563</v>
      </c>
      <c r="C343" t="b">
        <v>1</v>
      </c>
      <c r="D343" t="b">
        <v>0</v>
      </c>
      <c r="F343" t="s">
        <v>323</v>
      </c>
      <c r="G343" t="s">
        <v>15</v>
      </c>
      <c r="H343" t="s">
        <v>2564</v>
      </c>
      <c r="I343" t="s">
        <v>2565</v>
      </c>
      <c r="J343">
        <v>304</v>
      </c>
      <c r="K343" t="s">
        <v>2566</v>
      </c>
      <c r="L343" t="s">
        <v>2567</v>
      </c>
      <c r="M343" s="2">
        <v>42766</v>
      </c>
      <c r="N343" s="1">
        <v>0.9902777777777777</v>
      </c>
      <c r="O343" s="2">
        <v>42790</v>
      </c>
      <c r="P343" s="1">
        <v>0.65694444444444444</v>
      </c>
      <c r="Q343" t="s">
        <v>2373</v>
      </c>
      <c r="R343" t="s">
        <v>2436</v>
      </c>
      <c r="S343">
        <v>761</v>
      </c>
      <c r="T343" s="3">
        <f t="shared" si="46"/>
        <v>2.8813846567705728</v>
      </c>
      <c r="U343" t="s">
        <v>208</v>
      </c>
      <c r="V343" t="s">
        <v>2375</v>
      </c>
      <c r="W343" t="s">
        <v>7</v>
      </c>
      <c r="X343" t="s">
        <v>1</v>
      </c>
      <c r="AA343" t="s">
        <v>241</v>
      </c>
      <c r="AE343" t="s">
        <v>2568</v>
      </c>
      <c r="AM343" t="s">
        <v>2390</v>
      </c>
      <c r="AN343" t="s">
        <v>2379</v>
      </c>
      <c r="AP343" t="s">
        <v>334</v>
      </c>
      <c r="BU343" t="s">
        <v>2380</v>
      </c>
      <c r="BV343" t="s">
        <v>336</v>
      </c>
      <c r="BW343" t="str">
        <f t="shared" si="40"/>
        <v>x2x6-7bd8</v>
      </c>
      <c r="BX343">
        <f t="shared" si="41"/>
        <v>2017</v>
      </c>
      <c r="BY343">
        <f t="shared" si="42"/>
        <v>2017</v>
      </c>
      <c r="BZ343">
        <f t="shared" si="43"/>
        <v>5</v>
      </c>
      <c r="CA343">
        <f t="shared" si="44"/>
        <v>6</v>
      </c>
      <c r="CB343" t="s">
        <v>4723</v>
      </c>
      <c r="CC343" t="str">
        <f t="shared" si="45"/>
        <v>c</v>
      </c>
      <c r="CD343">
        <v>0.80486829464675969</v>
      </c>
      <c r="CE343">
        <f t="shared" si="47"/>
        <v>99</v>
      </c>
    </row>
    <row r="344" spans="1:83" x14ac:dyDescent="0.35">
      <c r="A344" t="s">
        <v>1530</v>
      </c>
      <c r="B344" t="s">
        <v>1531</v>
      </c>
      <c r="C344" t="b">
        <v>1</v>
      </c>
      <c r="D344" t="b">
        <v>0</v>
      </c>
      <c r="F344" t="s">
        <v>323</v>
      </c>
      <c r="G344" t="s">
        <v>15</v>
      </c>
      <c r="H344" t="s">
        <v>1532</v>
      </c>
      <c r="I344" t="s">
        <v>1533</v>
      </c>
      <c r="J344">
        <v>60</v>
      </c>
      <c r="K344" t="s">
        <v>1534</v>
      </c>
      <c r="L344" t="s">
        <v>1534</v>
      </c>
      <c r="M344" s="2">
        <v>42884</v>
      </c>
      <c r="N344" s="1">
        <v>0.14444444444444446</v>
      </c>
      <c r="O344" s="2">
        <v>42884</v>
      </c>
      <c r="P344" s="1">
        <v>0.14444444444444446</v>
      </c>
      <c r="Q344" t="s">
        <v>328</v>
      </c>
      <c r="R344" t="s">
        <v>1383</v>
      </c>
      <c r="S344">
        <v>285</v>
      </c>
      <c r="T344" s="3">
        <f t="shared" si="46"/>
        <v>2.4548448600085102</v>
      </c>
      <c r="U344" t="s">
        <v>153</v>
      </c>
      <c r="V344" t="s">
        <v>1384</v>
      </c>
      <c r="X344" t="s">
        <v>1</v>
      </c>
      <c r="AA344" t="s">
        <v>206</v>
      </c>
      <c r="AB344" t="s">
        <v>1536</v>
      </c>
      <c r="AE344" t="s">
        <v>1537</v>
      </c>
      <c r="AF344" t="s">
        <v>1539</v>
      </c>
      <c r="AG344" t="s">
        <v>1538</v>
      </c>
      <c r="AH344" t="s">
        <v>1535</v>
      </c>
      <c r="AL344" t="s">
        <v>1390</v>
      </c>
      <c r="AN344" t="s">
        <v>1413</v>
      </c>
      <c r="AP344" t="s">
        <v>334</v>
      </c>
      <c r="BU344" t="s">
        <v>335</v>
      </c>
      <c r="BV344" t="s">
        <v>336</v>
      </c>
      <c r="BW344" t="str">
        <f t="shared" si="40"/>
        <v>rkrj-dht4</v>
      </c>
      <c r="BX344">
        <f t="shared" si="41"/>
        <v>2017</v>
      </c>
      <c r="BY344">
        <f t="shared" si="42"/>
        <v>2017</v>
      </c>
      <c r="BZ344">
        <f t="shared" si="43"/>
        <v>4</v>
      </c>
      <c r="CA344">
        <f t="shared" si="44"/>
        <v>5</v>
      </c>
      <c r="CB344" t="s">
        <v>4723</v>
      </c>
      <c r="CC344" t="str">
        <f t="shared" si="45"/>
        <v>c</v>
      </c>
      <c r="CD344">
        <v>0.81183437231007471</v>
      </c>
      <c r="CE344">
        <f t="shared" si="47"/>
        <v>100</v>
      </c>
    </row>
    <row r="345" spans="1:83" x14ac:dyDescent="0.35">
      <c r="A345" t="s">
        <v>2323</v>
      </c>
      <c r="B345" t="s">
        <v>2324</v>
      </c>
      <c r="C345" t="b">
        <v>1</v>
      </c>
      <c r="D345" t="b">
        <v>0</v>
      </c>
      <c r="F345" t="s">
        <v>323</v>
      </c>
      <c r="G345" t="s">
        <v>15</v>
      </c>
      <c r="H345" t="s">
        <v>2325</v>
      </c>
      <c r="I345" t="s">
        <v>2326</v>
      </c>
      <c r="J345">
        <v>75</v>
      </c>
      <c r="K345" t="s">
        <v>2327</v>
      </c>
      <c r="L345" t="s">
        <v>2328</v>
      </c>
      <c r="M345" s="2">
        <v>42863</v>
      </c>
      <c r="N345" s="1">
        <v>0.69027777777777777</v>
      </c>
      <c r="O345" s="2">
        <v>42863</v>
      </c>
      <c r="P345" s="1">
        <v>0.69097222222222221</v>
      </c>
      <c r="Q345" t="s">
        <v>913</v>
      </c>
      <c r="R345" t="s">
        <v>2329</v>
      </c>
      <c r="S345" s="3">
        <v>1328</v>
      </c>
      <c r="T345" s="3">
        <f t="shared" si="46"/>
        <v>3.1231980750319988</v>
      </c>
      <c r="U345" t="s">
        <v>93</v>
      </c>
      <c r="V345" t="s">
        <v>2296</v>
      </c>
      <c r="W345" t="s">
        <v>7</v>
      </c>
      <c r="X345" t="s">
        <v>1</v>
      </c>
      <c r="AA345" t="s">
        <v>114</v>
      </c>
      <c r="AB345" t="s">
        <v>2319</v>
      </c>
      <c r="AE345" t="s">
        <v>2330</v>
      </c>
      <c r="AF345" t="s">
        <v>2332</v>
      </c>
      <c r="AG345" t="s">
        <v>2331</v>
      </c>
      <c r="AL345" t="s">
        <v>6</v>
      </c>
      <c r="AM345" t="s">
        <v>2312</v>
      </c>
      <c r="AN345" t="s">
        <v>2301</v>
      </c>
      <c r="AP345" t="s">
        <v>334</v>
      </c>
      <c r="BU345" t="s">
        <v>915</v>
      </c>
      <c r="BV345" t="s">
        <v>336</v>
      </c>
      <c r="BW345" t="str">
        <f t="shared" si="40"/>
        <v>emhz-m99x</v>
      </c>
      <c r="BX345">
        <f t="shared" si="41"/>
        <v>2017</v>
      </c>
      <c r="BY345">
        <f t="shared" si="42"/>
        <v>2017</v>
      </c>
      <c r="BZ345">
        <f t="shared" si="43"/>
        <v>5</v>
      </c>
      <c r="CA345">
        <f t="shared" si="44"/>
        <v>6</v>
      </c>
      <c r="CB345" t="s">
        <v>4723</v>
      </c>
      <c r="CC345" t="str">
        <f t="shared" si="45"/>
        <v>c</v>
      </c>
      <c r="CD345">
        <v>0.81943415316702073</v>
      </c>
      <c r="CE345">
        <f t="shared" si="47"/>
        <v>101</v>
      </c>
    </row>
    <row r="346" spans="1:83" x14ac:dyDescent="0.35">
      <c r="A346" t="s">
        <v>2437</v>
      </c>
      <c r="B346" t="s">
        <v>2438</v>
      </c>
      <c r="C346" t="b">
        <v>1</v>
      </c>
      <c r="D346" t="b">
        <v>0</v>
      </c>
      <c r="F346" t="s">
        <v>323</v>
      </c>
      <c r="G346" t="s">
        <v>15</v>
      </c>
      <c r="H346" t="s">
        <v>2439</v>
      </c>
      <c r="I346" t="s">
        <v>2440</v>
      </c>
      <c r="J346">
        <v>968</v>
      </c>
      <c r="K346" t="s">
        <v>2441</v>
      </c>
      <c r="L346" t="s">
        <v>2442</v>
      </c>
      <c r="M346" s="2">
        <v>42789</v>
      </c>
      <c r="N346" s="1">
        <v>0.6743055555555556</v>
      </c>
      <c r="O346" s="2">
        <v>43630</v>
      </c>
      <c r="P346" s="1">
        <v>0.96250000000000002</v>
      </c>
      <c r="Q346" t="s">
        <v>2373</v>
      </c>
      <c r="R346" t="s">
        <v>2436</v>
      </c>
      <c r="S346">
        <v>837</v>
      </c>
      <c r="T346" s="3">
        <f t="shared" si="46"/>
        <v>2.92272545799326</v>
      </c>
      <c r="U346" t="s">
        <v>208</v>
      </c>
      <c r="V346" t="s">
        <v>2375</v>
      </c>
      <c r="W346" t="s">
        <v>7</v>
      </c>
      <c r="X346" t="s">
        <v>1</v>
      </c>
      <c r="AA346" t="s">
        <v>241</v>
      </c>
      <c r="AE346" t="s">
        <v>2443</v>
      </c>
      <c r="AM346" t="s">
        <v>2390</v>
      </c>
      <c r="AN346" t="s">
        <v>2379</v>
      </c>
      <c r="AP346" t="s">
        <v>334</v>
      </c>
      <c r="BU346" t="s">
        <v>2380</v>
      </c>
      <c r="BV346" t="s">
        <v>336</v>
      </c>
      <c r="BW346" t="str">
        <f t="shared" si="40"/>
        <v>8bva-rkeb</v>
      </c>
      <c r="BX346">
        <f t="shared" si="41"/>
        <v>2017</v>
      </c>
      <c r="BY346">
        <f t="shared" si="42"/>
        <v>2019</v>
      </c>
      <c r="BZ346">
        <f t="shared" si="43"/>
        <v>5</v>
      </c>
      <c r="CA346">
        <f t="shared" si="44"/>
        <v>6</v>
      </c>
      <c r="CB346" t="s">
        <v>4723</v>
      </c>
      <c r="CC346" t="str">
        <f t="shared" si="45"/>
        <v>c</v>
      </c>
      <c r="CD346">
        <v>0.83608546976464804</v>
      </c>
      <c r="CE346">
        <f t="shared" si="47"/>
        <v>102</v>
      </c>
    </row>
    <row r="347" spans="1:83" x14ac:dyDescent="0.35">
      <c r="A347" t="s">
        <v>5627</v>
      </c>
      <c r="B347" t="s">
        <v>4807</v>
      </c>
      <c r="C347" t="b">
        <v>1</v>
      </c>
      <c r="D347" t="b">
        <v>0</v>
      </c>
      <c r="F347" t="s">
        <v>323</v>
      </c>
      <c r="G347" t="s">
        <v>15</v>
      </c>
      <c r="H347" t="s">
        <v>5628</v>
      </c>
      <c r="I347" t="s">
        <v>4808</v>
      </c>
      <c r="J347">
        <v>34</v>
      </c>
      <c r="K347" t="s">
        <v>4809</v>
      </c>
      <c r="L347" t="s">
        <v>4809</v>
      </c>
      <c r="M347" s="2">
        <v>43097</v>
      </c>
      <c r="N347" s="1">
        <v>0.71666666666666667</v>
      </c>
      <c r="O347" s="2">
        <v>43097</v>
      </c>
      <c r="P347" s="1">
        <v>0.71666666666666667</v>
      </c>
      <c r="Q347" t="s">
        <v>328</v>
      </c>
      <c r="R347" t="s">
        <v>4810</v>
      </c>
      <c r="S347">
        <v>467</v>
      </c>
      <c r="T347" s="3">
        <f t="shared" si="46"/>
        <v>2.6693168805661123</v>
      </c>
      <c r="U347" t="s">
        <v>103</v>
      </c>
      <c r="W347" t="s">
        <v>7</v>
      </c>
      <c r="X347" t="s">
        <v>1</v>
      </c>
      <c r="AA347" t="s">
        <v>24</v>
      </c>
      <c r="AE347" t="s">
        <v>5629</v>
      </c>
      <c r="AN347" t="s">
        <v>333</v>
      </c>
      <c r="AP347" t="s">
        <v>334</v>
      </c>
      <c r="BV347" t="s">
        <v>336</v>
      </c>
      <c r="BW347" t="str">
        <f t="shared" si="40"/>
        <v>tt5v-gg3d</v>
      </c>
      <c r="BX347">
        <f t="shared" si="41"/>
        <v>2017</v>
      </c>
      <c r="BY347">
        <f t="shared" si="42"/>
        <v>2017</v>
      </c>
      <c r="BZ347">
        <f t="shared" si="43"/>
        <v>5</v>
      </c>
      <c r="CA347">
        <f t="shared" si="44"/>
        <v>5</v>
      </c>
      <c r="CB347" t="s">
        <v>4723</v>
      </c>
      <c r="CC347" t="str">
        <f t="shared" si="45"/>
        <v>c</v>
      </c>
      <c r="CD347">
        <v>0.83960752916906956</v>
      </c>
      <c r="CE347">
        <f t="shared" si="47"/>
        <v>103</v>
      </c>
    </row>
    <row r="348" spans="1:83" x14ac:dyDescent="0.35">
      <c r="A348" t="s">
        <v>3049</v>
      </c>
      <c r="B348" t="s">
        <v>3038</v>
      </c>
      <c r="C348" t="b">
        <v>1</v>
      </c>
      <c r="D348" t="b">
        <v>0</v>
      </c>
      <c r="F348" t="s">
        <v>323</v>
      </c>
      <c r="G348" t="s">
        <v>15</v>
      </c>
      <c r="H348" t="s">
        <v>3050</v>
      </c>
      <c r="I348" t="s">
        <v>3051</v>
      </c>
      <c r="J348">
        <v>367</v>
      </c>
      <c r="K348" t="s">
        <v>3052</v>
      </c>
      <c r="L348" t="s">
        <v>3040</v>
      </c>
      <c r="M348" s="2">
        <v>43048</v>
      </c>
      <c r="N348" s="1">
        <v>0.85416666666666663</v>
      </c>
      <c r="O348" s="2">
        <v>43546</v>
      </c>
      <c r="P348" s="1">
        <v>0.97569444444444453</v>
      </c>
      <c r="S348">
        <v>392</v>
      </c>
      <c r="T348" s="3">
        <f t="shared" si="46"/>
        <v>2.5932860670204572</v>
      </c>
      <c r="U348" t="s">
        <v>185</v>
      </c>
      <c r="V348" t="s">
        <v>3036</v>
      </c>
      <c r="X348" t="s">
        <v>1</v>
      </c>
      <c r="AE348" t="s">
        <v>3053</v>
      </c>
      <c r="AN348" t="s">
        <v>1198</v>
      </c>
      <c r="AP348" t="s">
        <v>334</v>
      </c>
      <c r="BU348" t="s">
        <v>3037</v>
      </c>
      <c r="BV348" t="s">
        <v>336</v>
      </c>
      <c r="BW348" t="str">
        <f t="shared" si="40"/>
        <v>4m5j-xuvx</v>
      </c>
      <c r="BX348">
        <f t="shared" si="41"/>
        <v>2017</v>
      </c>
      <c r="BY348">
        <f t="shared" si="42"/>
        <v>2019</v>
      </c>
      <c r="BZ348">
        <f t="shared" si="43"/>
        <v>3</v>
      </c>
      <c r="CA348">
        <f t="shared" si="44"/>
        <v>2</v>
      </c>
      <c r="CB348" t="s">
        <v>4723</v>
      </c>
      <c r="CC348" t="str">
        <f t="shared" si="45"/>
        <v>c</v>
      </c>
      <c r="CD348">
        <v>0.85636681863913078</v>
      </c>
      <c r="CE348">
        <f t="shared" si="47"/>
        <v>104</v>
      </c>
    </row>
    <row r="349" spans="1:83" x14ac:dyDescent="0.35">
      <c r="A349" t="s">
        <v>1922</v>
      </c>
      <c r="B349" t="s">
        <v>1915</v>
      </c>
      <c r="C349" t="b">
        <v>1</v>
      </c>
      <c r="D349" t="b">
        <v>0</v>
      </c>
      <c r="F349" t="s">
        <v>323</v>
      </c>
      <c r="G349" t="s">
        <v>15</v>
      </c>
      <c r="H349" t="s">
        <v>1916</v>
      </c>
      <c r="I349" t="s">
        <v>1917</v>
      </c>
      <c r="J349" s="3">
        <v>158168</v>
      </c>
      <c r="K349" t="s">
        <v>1923</v>
      </c>
      <c r="L349" t="s">
        <v>1918</v>
      </c>
      <c r="M349" s="2">
        <v>42398</v>
      </c>
      <c r="N349" s="1">
        <v>0.99097222222222225</v>
      </c>
      <c r="O349" s="2">
        <v>42412</v>
      </c>
      <c r="P349" s="1">
        <v>0.76180555555555562</v>
      </c>
      <c r="Q349" t="s">
        <v>328</v>
      </c>
      <c r="R349" t="s">
        <v>1919</v>
      </c>
      <c r="S349" s="3">
        <v>1120</v>
      </c>
      <c r="T349" s="3">
        <f t="shared" si="46"/>
        <v>3.0492180226701815</v>
      </c>
      <c r="U349" t="s">
        <v>181</v>
      </c>
      <c r="V349" t="s">
        <v>1920</v>
      </c>
      <c r="X349" t="s">
        <v>1</v>
      </c>
      <c r="AE349" t="s">
        <v>1924</v>
      </c>
      <c r="AN349" t="s">
        <v>1921</v>
      </c>
      <c r="AP349" t="s">
        <v>334</v>
      </c>
      <c r="BU349" t="s">
        <v>335</v>
      </c>
      <c r="BV349" t="s">
        <v>336</v>
      </c>
      <c r="BW349" t="str">
        <f t="shared" si="40"/>
        <v>we9k-a58y</v>
      </c>
      <c r="BX349">
        <f t="shared" si="41"/>
        <v>2016</v>
      </c>
      <c r="BY349">
        <f t="shared" si="42"/>
        <v>2016</v>
      </c>
      <c r="BZ349">
        <f t="shared" si="43"/>
        <v>3</v>
      </c>
      <c r="CA349">
        <f t="shared" si="44"/>
        <v>4</v>
      </c>
      <c r="CB349" t="s">
        <v>4723</v>
      </c>
      <c r="CC349" t="str">
        <f t="shared" si="45"/>
        <v>c</v>
      </c>
      <c r="CD349">
        <v>0.86490398959016845</v>
      </c>
      <c r="CE349">
        <f t="shared" si="47"/>
        <v>105</v>
      </c>
    </row>
    <row r="350" spans="1:83" x14ac:dyDescent="0.35">
      <c r="A350" t="s">
        <v>3107</v>
      </c>
      <c r="B350" t="s">
        <v>3108</v>
      </c>
      <c r="C350" t="b">
        <v>1</v>
      </c>
      <c r="D350" t="b">
        <v>0</v>
      </c>
      <c r="F350" t="s">
        <v>323</v>
      </c>
      <c r="G350" t="s">
        <v>15</v>
      </c>
      <c r="H350" t="s">
        <v>3109</v>
      </c>
      <c r="I350" t="s">
        <v>3110</v>
      </c>
      <c r="J350" s="3">
        <v>1543</v>
      </c>
      <c r="K350" t="s">
        <v>3111</v>
      </c>
      <c r="L350" t="s">
        <v>3112</v>
      </c>
      <c r="M350" s="2">
        <v>42488</v>
      </c>
      <c r="N350" s="1">
        <v>0.61875000000000002</v>
      </c>
      <c r="O350" s="2">
        <v>43634</v>
      </c>
      <c r="P350" s="1">
        <v>9.375E-2</v>
      </c>
      <c r="Q350" t="s">
        <v>2002</v>
      </c>
      <c r="R350" t="s">
        <v>3113</v>
      </c>
      <c r="S350" s="3">
        <v>1455</v>
      </c>
      <c r="T350" s="3">
        <f t="shared" si="46"/>
        <v>3.1628629933219261</v>
      </c>
      <c r="U350" t="s">
        <v>222</v>
      </c>
      <c r="V350" t="s">
        <v>3114</v>
      </c>
      <c r="X350" t="s">
        <v>1</v>
      </c>
      <c r="AA350" t="s">
        <v>225</v>
      </c>
      <c r="AE350" t="s">
        <v>3115</v>
      </c>
      <c r="AN350" t="s">
        <v>3116</v>
      </c>
      <c r="AP350" t="s">
        <v>334</v>
      </c>
      <c r="BU350" t="s">
        <v>3117</v>
      </c>
      <c r="BV350" t="s">
        <v>336</v>
      </c>
      <c r="BW350" t="str">
        <f t="shared" si="40"/>
        <v>fvrz-yz45</v>
      </c>
      <c r="BX350">
        <f t="shared" si="41"/>
        <v>2016</v>
      </c>
      <c r="BY350">
        <f t="shared" si="42"/>
        <v>2019</v>
      </c>
      <c r="BZ350">
        <f t="shared" si="43"/>
        <v>4</v>
      </c>
      <c r="CA350">
        <f t="shared" si="44"/>
        <v>5</v>
      </c>
      <c r="CB350" t="s">
        <v>4723</v>
      </c>
      <c r="CC350" t="str">
        <f t="shared" si="45"/>
        <v>c</v>
      </c>
      <c r="CD350">
        <v>0.86688624234741729</v>
      </c>
      <c r="CE350">
        <f t="shared" si="47"/>
        <v>106</v>
      </c>
    </row>
    <row r="351" spans="1:83" x14ac:dyDescent="0.35">
      <c r="A351" t="s">
        <v>1031</v>
      </c>
      <c r="B351" t="s">
        <v>1032</v>
      </c>
      <c r="C351" t="b">
        <v>1</v>
      </c>
      <c r="D351" t="b">
        <v>0</v>
      </c>
      <c r="F351" t="s">
        <v>323</v>
      </c>
      <c r="G351" t="s">
        <v>15</v>
      </c>
      <c r="H351" t="s">
        <v>1033</v>
      </c>
      <c r="I351" t="s">
        <v>1034</v>
      </c>
      <c r="J351">
        <v>483</v>
      </c>
      <c r="K351" t="s">
        <v>1035</v>
      </c>
      <c r="L351" t="s">
        <v>1036</v>
      </c>
      <c r="M351" s="2">
        <v>43000</v>
      </c>
      <c r="N351" s="1">
        <v>7.5694444444444439E-2</v>
      </c>
      <c r="O351" s="2">
        <v>43066</v>
      </c>
      <c r="P351" s="1">
        <v>0.95208333333333339</v>
      </c>
      <c r="Q351" t="s">
        <v>351</v>
      </c>
      <c r="R351" t="s">
        <v>1037</v>
      </c>
      <c r="S351">
        <v>538</v>
      </c>
      <c r="T351" s="3">
        <f t="shared" si="46"/>
        <v>2.7307822756663893</v>
      </c>
      <c r="U351" t="s">
        <v>99</v>
      </c>
      <c r="V351" t="s">
        <v>1038</v>
      </c>
      <c r="W351" t="s">
        <v>7</v>
      </c>
      <c r="X351" t="s">
        <v>1</v>
      </c>
      <c r="AE351" t="s">
        <v>1039</v>
      </c>
      <c r="AF351" t="s">
        <v>1040</v>
      </c>
      <c r="AN351" t="s">
        <v>1041</v>
      </c>
      <c r="AP351" t="s">
        <v>334</v>
      </c>
      <c r="BJ351" t="s">
        <v>1042</v>
      </c>
      <c r="BU351" t="s">
        <v>335</v>
      </c>
      <c r="BV351" t="s">
        <v>336</v>
      </c>
      <c r="BW351" t="str">
        <f t="shared" si="40"/>
        <v>sibs-5k6j</v>
      </c>
      <c r="BX351">
        <f t="shared" si="41"/>
        <v>2017</v>
      </c>
      <c r="BY351">
        <f t="shared" si="42"/>
        <v>2017</v>
      </c>
      <c r="BZ351">
        <f t="shared" si="43"/>
        <v>4</v>
      </c>
      <c r="CA351">
        <f t="shared" si="44"/>
        <v>5</v>
      </c>
      <c r="CB351" t="s">
        <v>4723</v>
      </c>
      <c r="CC351" t="str">
        <f t="shared" si="45"/>
        <v>c</v>
      </c>
      <c r="CD351">
        <v>0.87892243087286481</v>
      </c>
      <c r="CE351">
        <f t="shared" si="47"/>
        <v>107</v>
      </c>
    </row>
    <row r="352" spans="1:83" x14ac:dyDescent="0.35">
      <c r="A352" t="s">
        <v>4332</v>
      </c>
      <c r="B352" t="s">
        <v>4333</v>
      </c>
      <c r="C352" t="b">
        <v>1</v>
      </c>
      <c r="D352" t="b">
        <v>0</v>
      </c>
      <c r="F352" t="s">
        <v>323</v>
      </c>
      <c r="G352" t="s">
        <v>15</v>
      </c>
      <c r="H352" t="s">
        <v>4334</v>
      </c>
      <c r="I352" t="s">
        <v>4335</v>
      </c>
      <c r="J352">
        <v>127</v>
      </c>
      <c r="K352" t="s">
        <v>4336</v>
      </c>
      <c r="L352" t="s">
        <v>4336</v>
      </c>
      <c r="M352" s="2">
        <v>42507</v>
      </c>
      <c r="N352" s="1">
        <v>0.65972222222222221</v>
      </c>
      <c r="O352" s="2">
        <v>42507</v>
      </c>
      <c r="P352" s="1">
        <v>0.65972222222222221</v>
      </c>
      <c r="R352" t="s">
        <v>4337</v>
      </c>
      <c r="S352">
        <v>715</v>
      </c>
      <c r="T352" s="3">
        <f t="shared" si="46"/>
        <v>2.8543060418010806</v>
      </c>
      <c r="U352" t="s">
        <v>107</v>
      </c>
      <c r="X352" t="s">
        <v>1</v>
      </c>
      <c r="AE352" t="s">
        <v>4338</v>
      </c>
      <c r="AN352" t="s">
        <v>1241</v>
      </c>
      <c r="AP352" t="s">
        <v>334</v>
      </c>
      <c r="BV352" t="s">
        <v>336</v>
      </c>
      <c r="BW352" t="str">
        <f t="shared" si="40"/>
        <v>7ipt-eqqd</v>
      </c>
      <c r="BX352">
        <f t="shared" si="41"/>
        <v>2016</v>
      </c>
      <c r="BY352">
        <f t="shared" si="42"/>
        <v>2016</v>
      </c>
      <c r="BZ352">
        <f t="shared" si="43"/>
        <v>3</v>
      </c>
      <c r="CA352">
        <f t="shared" si="44"/>
        <v>2</v>
      </c>
      <c r="CB352" t="s">
        <v>4723</v>
      </c>
      <c r="CC352" t="str">
        <f t="shared" si="45"/>
        <v>c</v>
      </c>
      <c r="CD352">
        <v>0.88804802132627148</v>
      </c>
      <c r="CE352">
        <f t="shared" si="47"/>
        <v>108</v>
      </c>
    </row>
    <row r="353" spans="1:83" x14ac:dyDescent="0.35">
      <c r="A353" t="s">
        <v>2029</v>
      </c>
      <c r="B353" t="s">
        <v>2030</v>
      </c>
      <c r="C353" t="b">
        <v>1</v>
      </c>
      <c r="D353" t="b">
        <v>0</v>
      </c>
      <c r="F353" t="s">
        <v>323</v>
      </c>
      <c r="G353" t="s">
        <v>15</v>
      </c>
      <c r="H353" t="s">
        <v>2031</v>
      </c>
      <c r="I353" t="s">
        <v>2032</v>
      </c>
      <c r="J353">
        <v>117</v>
      </c>
      <c r="K353" t="s">
        <v>2033</v>
      </c>
      <c r="L353" t="s">
        <v>2034</v>
      </c>
      <c r="M353" s="2">
        <v>42590</v>
      </c>
      <c r="N353" s="1">
        <v>0.90347222222222223</v>
      </c>
      <c r="O353" s="2">
        <v>42590</v>
      </c>
      <c r="P353" s="1">
        <v>0.9194444444444444</v>
      </c>
      <c r="Q353" t="s">
        <v>995</v>
      </c>
      <c r="R353" t="s">
        <v>2035</v>
      </c>
      <c r="S353">
        <v>561</v>
      </c>
      <c r="T353" s="3">
        <f t="shared" si="46"/>
        <v>2.7489628612561616</v>
      </c>
      <c r="U353" t="s">
        <v>151</v>
      </c>
      <c r="V353" t="s">
        <v>2018</v>
      </c>
      <c r="W353" t="s">
        <v>7</v>
      </c>
      <c r="X353" t="s">
        <v>1</v>
      </c>
      <c r="AE353" t="s">
        <v>2036</v>
      </c>
      <c r="AN353" t="s">
        <v>2020</v>
      </c>
      <c r="AP353" t="s">
        <v>334</v>
      </c>
      <c r="BU353" t="s">
        <v>1890</v>
      </c>
      <c r="BV353" t="s">
        <v>336</v>
      </c>
      <c r="BW353" t="str">
        <f t="shared" si="40"/>
        <v>qjnp-3r9c</v>
      </c>
      <c r="BX353">
        <f t="shared" si="41"/>
        <v>2016</v>
      </c>
      <c r="BY353">
        <f t="shared" si="42"/>
        <v>2016</v>
      </c>
      <c r="BZ353">
        <f t="shared" si="43"/>
        <v>4</v>
      </c>
      <c r="CA353">
        <f t="shared" si="44"/>
        <v>5</v>
      </c>
      <c r="CB353" t="s">
        <v>4723</v>
      </c>
      <c r="CC353" t="str">
        <f t="shared" si="45"/>
        <v>c</v>
      </c>
      <c r="CD353">
        <v>0.90476930596904315</v>
      </c>
      <c r="CE353">
        <f t="shared" si="47"/>
        <v>109</v>
      </c>
    </row>
    <row r="354" spans="1:83" x14ac:dyDescent="0.35">
      <c r="A354" t="s">
        <v>4563</v>
      </c>
      <c r="B354" t="s">
        <v>4564</v>
      </c>
      <c r="C354" t="b">
        <v>1</v>
      </c>
      <c r="D354" t="b">
        <v>0</v>
      </c>
      <c r="F354" t="s">
        <v>323</v>
      </c>
      <c r="G354" t="s">
        <v>15</v>
      </c>
      <c r="H354" t="s">
        <v>4565</v>
      </c>
      <c r="I354" t="s">
        <v>4566</v>
      </c>
      <c r="J354">
        <v>114</v>
      </c>
      <c r="K354" t="s">
        <v>4567</v>
      </c>
      <c r="L354" t="s">
        <v>4568</v>
      </c>
      <c r="M354" s="2">
        <v>43035</v>
      </c>
      <c r="N354" s="1">
        <v>0.7284722222222223</v>
      </c>
      <c r="O354" s="2">
        <v>43616</v>
      </c>
      <c r="P354" s="1">
        <v>0.86805555555555547</v>
      </c>
      <c r="Q354" t="s">
        <v>1058</v>
      </c>
      <c r="R354" t="s">
        <v>4569</v>
      </c>
      <c r="S354">
        <v>577</v>
      </c>
      <c r="T354" s="3">
        <f t="shared" si="46"/>
        <v>2.7611758131557314</v>
      </c>
      <c r="U354" t="s">
        <v>175</v>
      </c>
      <c r="X354" t="s">
        <v>1</v>
      </c>
      <c r="AA354" t="s">
        <v>62</v>
      </c>
      <c r="AE354" t="s">
        <v>4570</v>
      </c>
      <c r="AM354" t="s">
        <v>4571</v>
      </c>
      <c r="AN354" t="s">
        <v>2888</v>
      </c>
      <c r="AP354" t="s">
        <v>334</v>
      </c>
      <c r="BV354" t="s">
        <v>336</v>
      </c>
      <c r="BW354" t="str">
        <f t="shared" si="40"/>
        <v>az4y-4v7j</v>
      </c>
      <c r="BX354">
        <f t="shared" si="41"/>
        <v>2017</v>
      </c>
      <c r="BY354">
        <f t="shared" si="42"/>
        <v>2019</v>
      </c>
      <c r="BZ354">
        <f t="shared" si="43"/>
        <v>4</v>
      </c>
      <c r="CA354">
        <f t="shared" si="44"/>
        <v>4</v>
      </c>
      <c r="CB354" t="s">
        <v>4723</v>
      </c>
      <c r="CC354" t="str">
        <f t="shared" si="45"/>
        <v>c</v>
      </c>
      <c r="CD354">
        <v>0.90796669608135794</v>
      </c>
      <c r="CE354">
        <f t="shared" si="47"/>
        <v>110</v>
      </c>
    </row>
    <row r="355" spans="1:83" x14ac:dyDescent="0.35">
      <c r="A355" t="s">
        <v>1834</v>
      </c>
      <c r="B355" t="s">
        <v>1835</v>
      </c>
      <c r="C355" t="b">
        <v>1</v>
      </c>
      <c r="D355" t="b">
        <v>0</v>
      </c>
      <c r="F355" t="s">
        <v>323</v>
      </c>
      <c r="G355" t="s">
        <v>15</v>
      </c>
      <c r="H355" t="s">
        <v>1836</v>
      </c>
      <c r="I355" t="s">
        <v>1837</v>
      </c>
      <c r="J355">
        <v>53</v>
      </c>
      <c r="K355" t="s">
        <v>1838</v>
      </c>
      <c r="L355" t="s">
        <v>1839</v>
      </c>
      <c r="M355" s="2">
        <v>42703</v>
      </c>
      <c r="N355" s="1">
        <v>0.63402777777777775</v>
      </c>
      <c r="O355" s="2">
        <v>43464</v>
      </c>
      <c r="P355" s="1">
        <v>0.76527777777777783</v>
      </c>
      <c r="Q355" t="s">
        <v>328</v>
      </c>
      <c r="R355" t="s">
        <v>1768</v>
      </c>
      <c r="S355">
        <v>400</v>
      </c>
      <c r="T355" s="3">
        <f t="shared" si="46"/>
        <v>2.6020599913279625</v>
      </c>
      <c r="U355" t="s">
        <v>123</v>
      </c>
      <c r="V355" t="s">
        <v>1758</v>
      </c>
      <c r="X355" t="s">
        <v>1</v>
      </c>
      <c r="AA355" t="s">
        <v>88</v>
      </c>
      <c r="AB355">
        <v>2018</v>
      </c>
      <c r="AE355" t="s">
        <v>1840</v>
      </c>
      <c r="AL355" t="s">
        <v>31</v>
      </c>
      <c r="AN355" t="s">
        <v>1760</v>
      </c>
      <c r="AP355" t="s">
        <v>334</v>
      </c>
      <c r="BJ355" t="s">
        <v>1770</v>
      </c>
      <c r="BU355" t="s">
        <v>1761</v>
      </c>
      <c r="BV355" t="s">
        <v>336</v>
      </c>
      <c r="BW355" t="str">
        <f t="shared" si="40"/>
        <v>hwpd-vvc3</v>
      </c>
      <c r="BX355">
        <f t="shared" si="41"/>
        <v>2016</v>
      </c>
      <c r="BY355">
        <f t="shared" si="42"/>
        <v>2018</v>
      </c>
      <c r="BZ355">
        <f t="shared" si="43"/>
        <v>4</v>
      </c>
      <c r="CA355">
        <f t="shared" si="44"/>
        <v>5</v>
      </c>
      <c r="CB355" t="s">
        <v>4723</v>
      </c>
      <c r="CC355" t="str">
        <f t="shared" si="45"/>
        <v>c</v>
      </c>
      <c r="CD355">
        <v>0.9090787275233071</v>
      </c>
      <c r="CE355">
        <f t="shared" si="47"/>
        <v>111</v>
      </c>
    </row>
    <row r="356" spans="1:83" x14ac:dyDescent="0.35">
      <c r="A356" t="s">
        <v>1137</v>
      </c>
      <c r="B356" t="s">
        <v>1138</v>
      </c>
      <c r="C356" t="b">
        <v>1</v>
      </c>
      <c r="D356" t="b">
        <v>0</v>
      </c>
      <c r="F356" t="s">
        <v>323</v>
      </c>
      <c r="G356" t="s">
        <v>15</v>
      </c>
      <c r="H356" t="s">
        <v>1139</v>
      </c>
      <c r="I356" t="s">
        <v>1140</v>
      </c>
      <c r="J356">
        <v>507</v>
      </c>
      <c r="K356" t="s">
        <v>1141</v>
      </c>
      <c r="L356" t="s">
        <v>1142</v>
      </c>
      <c r="M356" s="2">
        <v>42706</v>
      </c>
      <c r="N356" s="1">
        <v>0.77916666666666667</v>
      </c>
      <c r="O356" s="2">
        <v>43634</v>
      </c>
      <c r="P356" s="1">
        <v>2.361111111111111E-2</v>
      </c>
      <c r="Q356" t="s">
        <v>1130</v>
      </c>
      <c r="R356" t="s">
        <v>1143</v>
      </c>
      <c r="S356" s="3">
        <v>1270</v>
      </c>
      <c r="T356" s="3">
        <f t="shared" si="46"/>
        <v>3.1038037209559568</v>
      </c>
      <c r="U356" t="s">
        <v>64</v>
      </c>
      <c r="V356" t="s">
        <v>1132</v>
      </c>
      <c r="X356" t="s">
        <v>1</v>
      </c>
      <c r="AA356" t="s">
        <v>96</v>
      </c>
      <c r="AE356" t="s">
        <v>1144</v>
      </c>
      <c r="AL356" t="s">
        <v>43</v>
      </c>
      <c r="AM356" t="s">
        <v>1145</v>
      </c>
      <c r="AN356" t="s">
        <v>1135</v>
      </c>
      <c r="AP356" t="s">
        <v>334</v>
      </c>
      <c r="BU356" t="s">
        <v>1136</v>
      </c>
      <c r="BV356" t="s">
        <v>336</v>
      </c>
      <c r="BW356" t="str">
        <f t="shared" si="40"/>
        <v>bzff-4fmt</v>
      </c>
      <c r="BX356">
        <f t="shared" si="41"/>
        <v>2016</v>
      </c>
      <c r="BY356">
        <f t="shared" si="42"/>
        <v>2019</v>
      </c>
      <c r="BZ356">
        <f t="shared" si="43"/>
        <v>4</v>
      </c>
      <c r="CA356">
        <f t="shared" si="44"/>
        <v>5</v>
      </c>
      <c r="CB356" t="s">
        <v>4723</v>
      </c>
      <c r="CC356" t="str">
        <f t="shared" si="45"/>
        <v>c</v>
      </c>
      <c r="CD356">
        <v>0.91075333135494008</v>
      </c>
      <c r="CE356">
        <f t="shared" si="47"/>
        <v>112</v>
      </c>
    </row>
    <row r="357" spans="1:83" x14ac:dyDescent="0.35">
      <c r="A357" t="s">
        <v>5039</v>
      </c>
      <c r="B357" t="s">
        <v>5040</v>
      </c>
      <c r="C357" t="b">
        <v>1</v>
      </c>
      <c r="D357" t="b">
        <v>0</v>
      </c>
      <c r="F357" t="s">
        <v>323</v>
      </c>
      <c r="G357" t="s">
        <v>15</v>
      </c>
      <c r="H357" t="s">
        <v>5041</v>
      </c>
      <c r="I357" t="s">
        <v>5042</v>
      </c>
      <c r="J357">
        <v>451</v>
      </c>
      <c r="K357" t="s">
        <v>5043</v>
      </c>
      <c r="L357" t="s">
        <v>5044</v>
      </c>
      <c r="M357" s="2">
        <v>43040</v>
      </c>
      <c r="N357" s="1">
        <v>0.74722222222222223</v>
      </c>
      <c r="O357" s="2">
        <v>43375</v>
      </c>
      <c r="P357" s="1">
        <v>0.8027777777777777</v>
      </c>
      <c r="Q357" t="s">
        <v>1058</v>
      </c>
      <c r="R357" t="s">
        <v>5045</v>
      </c>
      <c r="S357">
        <v>881</v>
      </c>
      <c r="T357" s="3">
        <f t="shared" si="46"/>
        <v>2.9449759084120477</v>
      </c>
      <c r="U357" t="s">
        <v>175</v>
      </c>
      <c r="X357" t="s">
        <v>1</v>
      </c>
      <c r="AA357" t="s">
        <v>65</v>
      </c>
      <c r="AB357">
        <v>2017</v>
      </c>
      <c r="AE357" t="s">
        <v>5046</v>
      </c>
      <c r="AL357" t="s">
        <v>3227</v>
      </c>
      <c r="AM357" t="s">
        <v>5047</v>
      </c>
      <c r="AN357" t="s">
        <v>2888</v>
      </c>
      <c r="AP357" t="s">
        <v>334</v>
      </c>
      <c r="BV357" t="s">
        <v>336</v>
      </c>
      <c r="BW357" t="str">
        <f t="shared" si="40"/>
        <v>icqj-j27g</v>
      </c>
      <c r="BX357">
        <f t="shared" si="41"/>
        <v>2017</v>
      </c>
      <c r="BY357">
        <f t="shared" si="42"/>
        <v>2018</v>
      </c>
      <c r="BZ357">
        <f t="shared" si="43"/>
        <v>4</v>
      </c>
      <c r="CA357">
        <f t="shared" si="44"/>
        <v>4</v>
      </c>
      <c r="CB357" t="s">
        <v>4723</v>
      </c>
      <c r="CC357" t="str">
        <f t="shared" si="45"/>
        <v>c</v>
      </c>
      <c r="CD357">
        <v>0.91609578893869792</v>
      </c>
      <c r="CE357">
        <f t="shared" si="47"/>
        <v>113</v>
      </c>
    </row>
    <row r="358" spans="1:83" x14ac:dyDescent="0.35">
      <c r="A358" t="s">
        <v>2619</v>
      </c>
      <c r="B358" t="s">
        <v>2596</v>
      </c>
      <c r="C358" t="b">
        <v>1</v>
      </c>
      <c r="D358" t="b">
        <v>0</v>
      </c>
      <c r="F358" t="s">
        <v>323</v>
      </c>
      <c r="G358" t="s">
        <v>15</v>
      </c>
      <c r="H358" t="s">
        <v>2620</v>
      </c>
      <c r="I358" t="s">
        <v>2597</v>
      </c>
      <c r="J358">
        <v>80</v>
      </c>
      <c r="K358" t="s">
        <v>2598</v>
      </c>
      <c r="L358" t="s">
        <v>2598</v>
      </c>
      <c r="M358" s="2">
        <v>42940</v>
      </c>
      <c r="N358" s="1">
        <v>0.87638888888888899</v>
      </c>
      <c r="O358" s="2">
        <v>42940</v>
      </c>
      <c r="P358" s="1">
        <v>0.87638888888888899</v>
      </c>
      <c r="Q358" t="s">
        <v>328</v>
      </c>
      <c r="R358" t="s">
        <v>2594</v>
      </c>
      <c r="S358">
        <v>440</v>
      </c>
      <c r="T358" s="3">
        <f t="shared" si="46"/>
        <v>2.6434526764861874</v>
      </c>
      <c r="U358" t="s">
        <v>127</v>
      </c>
      <c r="V358" t="s">
        <v>2595</v>
      </c>
      <c r="X358" t="s">
        <v>1</v>
      </c>
      <c r="AA358" t="s">
        <v>194</v>
      </c>
      <c r="AE358" t="s">
        <v>2621</v>
      </c>
      <c r="AM358" t="s">
        <v>1301</v>
      </c>
      <c r="AN358" t="s">
        <v>2366</v>
      </c>
      <c r="AP358" t="s">
        <v>334</v>
      </c>
      <c r="BU358" t="s">
        <v>335</v>
      </c>
      <c r="BV358" t="s">
        <v>336</v>
      </c>
      <c r="BW358" t="str">
        <f t="shared" si="40"/>
        <v>k328-cdkz</v>
      </c>
      <c r="BX358">
        <f t="shared" si="41"/>
        <v>2017</v>
      </c>
      <c r="BY358">
        <f t="shared" si="42"/>
        <v>2017</v>
      </c>
      <c r="BZ358">
        <f t="shared" si="43"/>
        <v>4</v>
      </c>
      <c r="CA358">
        <f t="shared" si="44"/>
        <v>5</v>
      </c>
      <c r="CB358" t="s">
        <v>4723</v>
      </c>
      <c r="CC358" t="str">
        <f t="shared" si="45"/>
        <v>c</v>
      </c>
      <c r="CD358">
        <v>0.9228399862343255</v>
      </c>
      <c r="CE358">
        <f t="shared" si="47"/>
        <v>114</v>
      </c>
    </row>
    <row r="359" spans="1:83" x14ac:dyDescent="0.35">
      <c r="A359" t="s">
        <v>2012</v>
      </c>
      <c r="B359" t="s">
        <v>2013</v>
      </c>
      <c r="C359" t="b">
        <v>1</v>
      </c>
      <c r="D359" t="b">
        <v>0</v>
      </c>
      <c r="F359" t="s">
        <v>323</v>
      </c>
      <c r="G359" t="s">
        <v>15</v>
      </c>
      <c r="H359" t="s">
        <v>2014</v>
      </c>
      <c r="I359" t="s">
        <v>2015</v>
      </c>
      <c r="J359">
        <v>39</v>
      </c>
      <c r="K359" t="s">
        <v>2016</v>
      </c>
      <c r="L359" t="s">
        <v>2017</v>
      </c>
      <c r="M359" s="2">
        <v>42590</v>
      </c>
      <c r="N359" s="1">
        <v>0.85972222222222217</v>
      </c>
      <c r="O359" s="2">
        <v>42590</v>
      </c>
      <c r="P359" s="1">
        <v>0.9243055555555556</v>
      </c>
      <c r="S359">
        <v>363</v>
      </c>
      <c r="T359" s="3">
        <f t="shared" si="46"/>
        <v>2.5599066250361124</v>
      </c>
      <c r="U359" t="s">
        <v>151</v>
      </c>
      <c r="V359" t="s">
        <v>2018</v>
      </c>
      <c r="X359" t="s">
        <v>1</v>
      </c>
      <c r="AE359" t="s">
        <v>2019</v>
      </c>
      <c r="AN359" t="s">
        <v>2020</v>
      </c>
      <c r="AP359" t="s">
        <v>334</v>
      </c>
      <c r="BU359" t="s">
        <v>1890</v>
      </c>
      <c r="BV359" t="s">
        <v>336</v>
      </c>
      <c r="BW359" t="str">
        <f t="shared" si="40"/>
        <v>9weh-kphq</v>
      </c>
      <c r="BX359">
        <f t="shared" si="41"/>
        <v>2016</v>
      </c>
      <c r="BY359">
        <f t="shared" si="42"/>
        <v>2016</v>
      </c>
      <c r="BZ359">
        <f t="shared" si="43"/>
        <v>3</v>
      </c>
      <c r="CA359">
        <f t="shared" si="44"/>
        <v>2</v>
      </c>
      <c r="CB359" t="s">
        <v>4723</v>
      </c>
      <c r="CC359" t="str">
        <f t="shared" si="45"/>
        <v>c</v>
      </c>
      <c r="CD359">
        <v>0.93170068883100865</v>
      </c>
      <c r="CE359">
        <f t="shared" si="47"/>
        <v>115</v>
      </c>
    </row>
    <row r="360" spans="1:83" x14ac:dyDescent="0.35">
      <c r="A360" t="s">
        <v>4724</v>
      </c>
      <c r="B360" t="s">
        <v>4725</v>
      </c>
      <c r="C360" t="b">
        <v>1</v>
      </c>
      <c r="D360" t="b">
        <v>0</v>
      </c>
      <c r="F360" t="s">
        <v>323</v>
      </c>
      <c r="G360" t="s">
        <v>15</v>
      </c>
      <c r="H360" t="s">
        <v>4726</v>
      </c>
      <c r="J360">
        <v>103</v>
      </c>
      <c r="K360" t="s">
        <v>4727</v>
      </c>
      <c r="L360" t="s">
        <v>4727</v>
      </c>
      <c r="M360" s="2">
        <v>42871</v>
      </c>
      <c r="N360" s="1">
        <v>0.13472222222222222</v>
      </c>
      <c r="O360" s="2">
        <v>42871</v>
      </c>
      <c r="P360" s="1">
        <v>0.13472222222222222</v>
      </c>
      <c r="Q360" t="s">
        <v>328</v>
      </c>
      <c r="R360" t="s">
        <v>4728</v>
      </c>
      <c r="S360">
        <v>930</v>
      </c>
      <c r="T360" s="3">
        <f t="shared" si="46"/>
        <v>2.9684829485539352</v>
      </c>
      <c r="U360" t="s">
        <v>153</v>
      </c>
      <c r="X360" t="s">
        <v>1</v>
      </c>
      <c r="AE360" t="s">
        <v>4729</v>
      </c>
      <c r="AN360" t="s">
        <v>1413</v>
      </c>
      <c r="AP360" t="s">
        <v>334</v>
      </c>
      <c r="BV360" t="s">
        <v>336</v>
      </c>
      <c r="BW360" t="str">
        <f t="shared" si="40"/>
        <v>dvqh-gsxk</v>
      </c>
      <c r="BX360">
        <f t="shared" si="41"/>
        <v>2017</v>
      </c>
      <c r="BY360">
        <f t="shared" si="42"/>
        <v>2017</v>
      </c>
      <c r="BZ360">
        <f t="shared" si="43"/>
        <v>3</v>
      </c>
      <c r="CA360">
        <f t="shared" si="44"/>
        <v>2</v>
      </c>
      <c r="CB360" t="s">
        <v>4723</v>
      </c>
      <c r="CC360" t="str">
        <f t="shared" si="45"/>
        <v>c</v>
      </c>
      <c r="CD360">
        <v>0.9335040886327971</v>
      </c>
      <c r="CE360">
        <f t="shared" si="47"/>
        <v>116</v>
      </c>
    </row>
    <row r="361" spans="1:83" x14ac:dyDescent="0.35">
      <c r="A361" t="s">
        <v>1448</v>
      </c>
      <c r="B361" t="s">
        <v>1449</v>
      </c>
      <c r="C361" t="b">
        <v>1</v>
      </c>
      <c r="D361" t="b">
        <v>0</v>
      </c>
      <c r="F361" t="s">
        <v>323</v>
      </c>
      <c r="G361" t="s">
        <v>15</v>
      </c>
      <c r="H361" t="s">
        <v>1450</v>
      </c>
      <c r="I361" t="s">
        <v>1451</v>
      </c>
      <c r="J361">
        <v>81</v>
      </c>
      <c r="K361" t="s">
        <v>1452</v>
      </c>
      <c r="L361" t="s">
        <v>1453</v>
      </c>
      <c r="M361" s="2">
        <v>42871</v>
      </c>
      <c r="N361" s="1">
        <v>0.31805555555555554</v>
      </c>
      <c r="O361" s="2">
        <v>42885</v>
      </c>
      <c r="P361" s="1">
        <v>8.6805555555555566E-2</v>
      </c>
      <c r="Q361" t="s">
        <v>328</v>
      </c>
      <c r="R361" t="s">
        <v>1454</v>
      </c>
      <c r="S361" s="3">
        <v>1278</v>
      </c>
      <c r="T361" s="3">
        <f t="shared" si="46"/>
        <v>3.1065308538223815</v>
      </c>
      <c r="U361" t="s">
        <v>20</v>
      </c>
      <c r="V361" t="s">
        <v>1384</v>
      </c>
      <c r="X361" t="s">
        <v>1</v>
      </c>
      <c r="AA361" t="s">
        <v>206</v>
      </c>
      <c r="AB361" t="s">
        <v>1429</v>
      </c>
      <c r="AE361" t="s">
        <v>1458</v>
      </c>
      <c r="AF361" t="s">
        <v>1385</v>
      </c>
      <c r="AG361" t="s">
        <v>1387</v>
      </c>
      <c r="AH361" t="s">
        <v>1455</v>
      </c>
      <c r="AI361" t="s">
        <v>1456</v>
      </c>
      <c r="AJ361" t="s">
        <v>1459</v>
      </c>
      <c r="AK361" t="s">
        <v>1457</v>
      </c>
      <c r="AL361" t="s">
        <v>1390</v>
      </c>
      <c r="AN361" t="s">
        <v>1392</v>
      </c>
      <c r="AP361" t="s">
        <v>334</v>
      </c>
      <c r="BU361" t="s">
        <v>335</v>
      </c>
      <c r="BV361" t="s">
        <v>336</v>
      </c>
      <c r="BW361" t="str">
        <f t="shared" si="40"/>
        <v>iax8-x84c</v>
      </c>
      <c r="BX361">
        <f t="shared" si="41"/>
        <v>2017</v>
      </c>
      <c r="BY361">
        <f t="shared" si="42"/>
        <v>2017</v>
      </c>
      <c r="BZ361">
        <f t="shared" si="43"/>
        <v>4</v>
      </c>
      <c r="CA361">
        <f t="shared" si="44"/>
        <v>5</v>
      </c>
      <c r="CB361" t="s">
        <v>4723</v>
      </c>
      <c r="CC361" t="str">
        <f t="shared" si="45"/>
        <v>c</v>
      </c>
      <c r="CD361">
        <v>0.94377229446633026</v>
      </c>
      <c r="CE361">
        <f t="shared" si="47"/>
        <v>117</v>
      </c>
    </row>
    <row r="362" spans="1:83" x14ac:dyDescent="0.35">
      <c r="A362" t="s">
        <v>789</v>
      </c>
      <c r="B362" t="s">
        <v>790</v>
      </c>
      <c r="C362" t="b">
        <v>1</v>
      </c>
      <c r="D362" t="b">
        <v>0</v>
      </c>
      <c r="F362" t="s">
        <v>323</v>
      </c>
      <c r="G362" t="s">
        <v>15</v>
      </c>
      <c r="H362" t="s">
        <v>791</v>
      </c>
      <c r="I362" t="s">
        <v>792</v>
      </c>
      <c r="J362">
        <v>79</v>
      </c>
      <c r="K362" t="s">
        <v>793</v>
      </c>
      <c r="L362" t="s">
        <v>793</v>
      </c>
      <c r="M362" s="2">
        <v>42444</v>
      </c>
      <c r="N362" s="1">
        <v>0.73333333333333339</v>
      </c>
      <c r="O362" s="2">
        <v>42444</v>
      </c>
      <c r="P362" s="1">
        <v>0.73333333333333339</v>
      </c>
      <c r="Q362" t="s">
        <v>351</v>
      </c>
      <c r="R362" t="s">
        <v>768</v>
      </c>
      <c r="S362">
        <v>862</v>
      </c>
      <c r="T362" s="3">
        <f t="shared" si="46"/>
        <v>2.9355072658247128</v>
      </c>
      <c r="U362" t="s">
        <v>155</v>
      </c>
      <c r="V362" t="s">
        <v>769</v>
      </c>
      <c r="W362" t="s">
        <v>7</v>
      </c>
      <c r="X362" t="s">
        <v>1</v>
      </c>
      <c r="AA362" t="s">
        <v>18</v>
      </c>
      <c r="AE362" t="s">
        <v>794</v>
      </c>
      <c r="AM362" t="s">
        <v>771</v>
      </c>
      <c r="AN362" t="s">
        <v>772</v>
      </c>
      <c r="AP362" t="s">
        <v>334</v>
      </c>
      <c r="BU362" t="s">
        <v>773</v>
      </c>
      <c r="BV362" t="s">
        <v>336</v>
      </c>
      <c r="BW362" t="str">
        <f t="shared" si="40"/>
        <v>e573-w2te</v>
      </c>
      <c r="BX362">
        <f t="shared" si="41"/>
        <v>2016</v>
      </c>
      <c r="BY362">
        <f t="shared" si="42"/>
        <v>2016</v>
      </c>
      <c r="BZ362">
        <f t="shared" si="43"/>
        <v>5</v>
      </c>
      <c r="CA362">
        <f t="shared" si="44"/>
        <v>6</v>
      </c>
      <c r="CB362" t="s">
        <v>4723</v>
      </c>
      <c r="CC362" t="str">
        <f t="shared" si="45"/>
        <v>c</v>
      </c>
      <c r="CD362">
        <v>0.94689598808940734</v>
      </c>
      <c r="CE362">
        <f t="shared" si="47"/>
        <v>118</v>
      </c>
    </row>
    <row r="363" spans="1:83" x14ac:dyDescent="0.35">
      <c r="A363" t="s">
        <v>4448</v>
      </c>
      <c r="B363" t="s">
        <v>4137</v>
      </c>
      <c r="C363" t="b">
        <v>1</v>
      </c>
      <c r="D363" t="b">
        <v>0</v>
      </c>
      <c r="F363" t="s">
        <v>323</v>
      </c>
      <c r="G363" t="s">
        <v>15</v>
      </c>
      <c r="H363" t="s">
        <v>4449</v>
      </c>
      <c r="I363" t="s">
        <v>4138</v>
      </c>
      <c r="J363">
        <v>428</v>
      </c>
      <c r="K363" t="s">
        <v>4450</v>
      </c>
      <c r="L363" t="s">
        <v>4139</v>
      </c>
      <c r="M363" s="2">
        <v>42593</v>
      </c>
      <c r="N363" s="1">
        <v>0.64722222222222225</v>
      </c>
      <c r="O363" s="2">
        <v>43536</v>
      </c>
      <c r="P363" s="1">
        <v>0.87222222222222223</v>
      </c>
      <c r="R363" t="s">
        <v>4140</v>
      </c>
      <c r="S363">
        <v>637</v>
      </c>
      <c r="T363" s="3">
        <f t="shared" si="46"/>
        <v>2.8041394323353503</v>
      </c>
      <c r="U363" t="s">
        <v>164</v>
      </c>
      <c r="X363" t="s">
        <v>1</v>
      </c>
      <c r="AA363" t="s">
        <v>108</v>
      </c>
      <c r="AB363" t="s">
        <v>949</v>
      </c>
      <c r="AE363" t="s">
        <v>4451</v>
      </c>
      <c r="AL363" t="s">
        <v>66</v>
      </c>
      <c r="AN363" t="s">
        <v>572</v>
      </c>
      <c r="AP363" t="s">
        <v>334</v>
      </c>
      <c r="BV363" t="s">
        <v>336</v>
      </c>
      <c r="BW363" t="str">
        <f t="shared" si="40"/>
        <v>9f5q-vk4q</v>
      </c>
      <c r="BX363">
        <f t="shared" si="41"/>
        <v>2016</v>
      </c>
      <c r="BY363">
        <f t="shared" si="42"/>
        <v>2019</v>
      </c>
      <c r="BZ363">
        <f t="shared" si="43"/>
        <v>4</v>
      </c>
      <c r="CA363">
        <f t="shared" si="44"/>
        <v>3</v>
      </c>
      <c r="CB363" t="s">
        <v>4723</v>
      </c>
      <c r="CC363" t="str">
        <f t="shared" si="45"/>
        <v>c</v>
      </c>
      <c r="CD363">
        <v>0.9535460444554712</v>
      </c>
      <c r="CE363">
        <f t="shared" si="47"/>
        <v>119</v>
      </c>
    </row>
    <row r="364" spans="1:83" x14ac:dyDescent="0.35">
      <c r="A364" t="s">
        <v>1423</v>
      </c>
      <c r="B364" t="s">
        <v>1424</v>
      </c>
      <c r="C364" t="b">
        <v>1</v>
      </c>
      <c r="D364" t="b">
        <v>0</v>
      </c>
      <c r="F364" t="s">
        <v>323</v>
      </c>
      <c r="G364" t="s">
        <v>15</v>
      </c>
      <c r="H364" t="s">
        <v>1425</v>
      </c>
      <c r="I364" t="s">
        <v>1426</v>
      </c>
      <c r="J364">
        <v>111</v>
      </c>
      <c r="K364" t="s">
        <v>1427</v>
      </c>
      <c r="L364" t="s">
        <v>1427</v>
      </c>
      <c r="M364" s="2">
        <v>42870</v>
      </c>
      <c r="N364" s="1">
        <v>0.13402777777777777</v>
      </c>
      <c r="O364" s="2">
        <v>42870</v>
      </c>
      <c r="P364" s="1">
        <v>0.13402777777777777</v>
      </c>
      <c r="Q364" t="s">
        <v>328</v>
      </c>
      <c r="R364" t="s">
        <v>1428</v>
      </c>
      <c r="S364">
        <v>520</v>
      </c>
      <c r="T364" s="3">
        <f t="shared" si="46"/>
        <v>2.716003343634799</v>
      </c>
      <c r="U364" t="s">
        <v>20</v>
      </c>
      <c r="V364" t="s">
        <v>1384</v>
      </c>
      <c r="X364" t="s">
        <v>1</v>
      </c>
      <c r="AA364" t="s">
        <v>206</v>
      </c>
      <c r="AB364" t="s">
        <v>1429</v>
      </c>
      <c r="AE364" t="s">
        <v>1430</v>
      </c>
      <c r="AF364" t="s">
        <v>1432</v>
      </c>
      <c r="AG364" t="s">
        <v>1431</v>
      </c>
      <c r="AH364" t="s">
        <v>1385</v>
      </c>
      <c r="AI364" t="s">
        <v>1387</v>
      </c>
      <c r="AL364" t="s">
        <v>1390</v>
      </c>
      <c r="AN364" t="s">
        <v>1392</v>
      </c>
      <c r="AP364" t="s">
        <v>334</v>
      </c>
      <c r="BU364" t="s">
        <v>335</v>
      </c>
      <c r="BV364" t="s">
        <v>336</v>
      </c>
      <c r="BW364" t="str">
        <f t="shared" si="40"/>
        <v>eces-6bin</v>
      </c>
      <c r="BX364">
        <f t="shared" si="41"/>
        <v>2017</v>
      </c>
      <c r="BY364">
        <f t="shared" si="42"/>
        <v>2017</v>
      </c>
      <c r="BZ364">
        <f t="shared" si="43"/>
        <v>4</v>
      </c>
      <c r="CA364">
        <f t="shared" si="44"/>
        <v>5</v>
      </c>
      <c r="CB364" t="s">
        <v>4723</v>
      </c>
      <c r="CC364" t="str">
        <f t="shared" si="45"/>
        <v>c</v>
      </c>
      <c r="CD364">
        <v>0.97897916020634901</v>
      </c>
      <c r="CE364">
        <f t="shared" si="47"/>
        <v>120</v>
      </c>
    </row>
    <row r="365" spans="1:83" x14ac:dyDescent="0.35">
      <c r="A365" t="s">
        <v>5090</v>
      </c>
      <c r="B365" t="s">
        <v>4881</v>
      </c>
      <c r="C365" t="b">
        <v>1</v>
      </c>
      <c r="D365" t="b">
        <v>0</v>
      </c>
      <c r="F365" t="s">
        <v>323</v>
      </c>
      <c r="G365" t="s">
        <v>15</v>
      </c>
      <c r="H365" t="s">
        <v>5091</v>
      </c>
      <c r="J365">
        <v>87</v>
      </c>
      <c r="K365" t="s">
        <v>5092</v>
      </c>
      <c r="L365" t="s">
        <v>4882</v>
      </c>
      <c r="M365" s="2">
        <v>42632</v>
      </c>
      <c r="N365" s="1">
        <v>0.93958333333333333</v>
      </c>
      <c r="O365" s="2">
        <v>42632</v>
      </c>
      <c r="P365" s="1">
        <v>0.94097222222222221</v>
      </c>
      <c r="S365">
        <v>602</v>
      </c>
      <c r="T365" s="3">
        <f t="shared" si="46"/>
        <v>2.7795964912578244</v>
      </c>
      <c r="U365" t="s">
        <v>123</v>
      </c>
      <c r="X365" t="s">
        <v>1</v>
      </c>
      <c r="AE365" t="s">
        <v>5093</v>
      </c>
      <c r="AN365" t="s">
        <v>1760</v>
      </c>
      <c r="AP365" t="s">
        <v>334</v>
      </c>
      <c r="BV365" t="s">
        <v>336</v>
      </c>
      <c r="BW365" t="str">
        <f t="shared" si="40"/>
        <v>iw2j-epnj</v>
      </c>
      <c r="BX365">
        <f t="shared" si="41"/>
        <v>2016</v>
      </c>
      <c r="BY365">
        <f t="shared" si="42"/>
        <v>2016</v>
      </c>
      <c r="BZ365">
        <f t="shared" si="43"/>
        <v>3</v>
      </c>
      <c r="CA365">
        <f t="shared" si="44"/>
        <v>0</v>
      </c>
      <c r="CB365" t="s">
        <v>4723</v>
      </c>
      <c r="CC365" t="str">
        <f t="shared" si="45"/>
        <v>c</v>
      </c>
      <c r="CD365">
        <v>0.98461418903380371</v>
      </c>
      <c r="CE365">
        <f t="shared" si="47"/>
        <v>121</v>
      </c>
    </row>
    <row r="366" spans="1:83" x14ac:dyDescent="0.35">
      <c r="A366" t="s">
        <v>763</v>
      </c>
      <c r="B366" t="s">
        <v>764</v>
      </c>
      <c r="C366" t="b">
        <v>1</v>
      </c>
      <c r="D366" t="b">
        <v>0</v>
      </c>
      <c r="F366" t="s">
        <v>323</v>
      </c>
      <c r="G366" t="s">
        <v>15</v>
      </c>
      <c r="H366" t="s">
        <v>765</v>
      </c>
      <c r="I366" t="s">
        <v>766</v>
      </c>
      <c r="J366">
        <v>111</v>
      </c>
      <c r="K366" t="s">
        <v>767</v>
      </c>
      <c r="L366" t="s">
        <v>767</v>
      </c>
      <c r="M366" s="2">
        <v>42444</v>
      </c>
      <c r="N366" s="1">
        <v>0.73749999999999993</v>
      </c>
      <c r="O366" s="2">
        <v>42444</v>
      </c>
      <c r="P366" s="1">
        <v>0.73749999999999993</v>
      </c>
      <c r="Q366" t="s">
        <v>351</v>
      </c>
      <c r="R366" t="s">
        <v>768</v>
      </c>
      <c r="S366">
        <v>838</v>
      </c>
      <c r="T366" s="3">
        <f t="shared" si="46"/>
        <v>2.9232440186302764</v>
      </c>
      <c r="U366" t="s">
        <v>155</v>
      </c>
      <c r="V366" t="s">
        <v>769</v>
      </c>
      <c r="W366" t="s">
        <v>7</v>
      </c>
      <c r="X366" t="s">
        <v>1</v>
      </c>
      <c r="AA366" t="s">
        <v>18</v>
      </c>
      <c r="AE366" t="s">
        <v>770</v>
      </c>
      <c r="AM366" t="s">
        <v>771</v>
      </c>
      <c r="AN366" t="s">
        <v>772</v>
      </c>
      <c r="AP366" t="s">
        <v>334</v>
      </c>
      <c r="BU366" t="s">
        <v>773</v>
      </c>
      <c r="BV366" t="s">
        <v>336</v>
      </c>
      <c r="BW366" t="str">
        <f t="shared" si="40"/>
        <v>5duh-m3h5</v>
      </c>
      <c r="BX366">
        <f t="shared" si="41"/>
        <v>2016</v>
      </c>
      <c r="BY366">
        <f t="shared" si="42"/>
        <v>2016</v>
      </c>
      <c r="BZ366">
        <f t="shared" si="43"/>
        <v>5</v>
      </c>
      <c r="CA366">
        <f t="shared" si="44"/>
        <v>6</v>
      </c>
      <c r="CB366" t="s">
        <v>4723</v>
      </c>
      <c r="CC366" t="str">
        <f t="shared" si="45"/>
        <v>c</v>
      </c>
      <c r="CD366">
        <v>0.99231542376051873</v>
      </c>
      <c r="CE366">
        <f t="shared" si="47"/>
        <v>122</v>
      </c>
    </row>
    <row r="367" spans="1:83" x14ac:dyDescent="0.35">
      <c r="A367" t="s">
        <v>5191</v>
      </c>
      <c r="B367" t="s">
        <v>4706</v>
      </c>
      <c r="C367" t="b">
        <v>1</v>
      </c>
      <c r="D367" t="b">
        <v>0</v>
      </c>
      <c r="F367" t="s">
        <v>323</v>
      </c>
      <c r="G367" t="s">
        <v>15</v>
      </c>
      <c r="H367" t="s">
        <v>5192</v>
      </c>
      <c r="I367" t="s">
        <v>4707</v>
      </c>
      <c r="J367">
        <v>89</v>
      </c>
      <c r="K367" t="s">
        <v>5193</v>
      </c>
      <c r="L367" t="s">
        <v>4708</v>
      </c>
      <c r="M367" s="2">
        <v>43117</v>
      </c>
      <c r="N367" s="1">
        <v>0.98263888888888884</v>
      </c>
      <c r="O367" s="2">
        <v>43448</v>
      </c>
      <c r="P367" s="1">
        <v>0.87638888888888899</v>
      </c>
      <c r="Q367" t="s">
        <v>351</v>
      </c>
      <c r="R367" t="s">
        <v>4709</v>
      </c>
      <c r="S367">
        <v>120</v>
      </c>
      <c r="T367" s="3">
        <f t="shared" si="46"/>
        <v>2.0791812460476247</v>
      </c>
      <c r="U367" t="s">
        <v>164</v>
      </c>
      <c r="W367" t="s">
        <v>11</v>
      </c>
      <c r="X367" t="s">
        <v>1</v>
      </c>
      <c r="AA367" t="s">
        <v>71</v>
      </c>
      <c r="AB367">
        <v>2017</v>
      </c>
      <c r="AE367" t="s">
        <v>5194</v>
      </c>
      <c r="AF367" t="s">
        <v>4713</v>
      </c>
      <c r="AG367" t="s">
        <v>4712</v>
      </c>
      <c r="AH367" t="s">
        <v>4710</v>
      </c>
      <c r="AI367" t="s">
        <v>4711</v>
      </c>
      <c r="AL367" t="s">
        <v>69</v>
      </c>
      <c r="AM367" t="s">
        <v>4714</v>
      </c>
      <c r="AN367" t="s">
        <v>572</v>
      </c>
      <c r="AP367" t="s">
        <v>334</v>
      </c>
      <c r="BJ367" t="s">
        <v>71</v>
      </c>
      <c r="BK367" t="s">
        <v>723</v>
      </c>
      <c r="BV367" t="s">
        <v>336</v>
      </c>
      <c r="BW367" t="str">
        <f t="shared" si="40"/>
        <v>k882-u84m</v>
      </c>
      <c r="BX367">
        <f t="shared" si="41"/>
        <v>2018</v>
      </c>
      <c r="BY367">
        <f t="shared" si="42"/>
        <v>2018</v>
      </c>
      <c r="BZ367">
        <f t="shared" si="43"/>
        <v>5</v>
      </c>
      <c r="CA367">
        <f t="shared" si="44"/>
        <v>5</v>
      </c>
      <c r="CB367" t="s">
        <v>4723</v>
      </c>
      <c r="CC367" t="str">
        <f t="shared" si="45"/>
        <v>d</v>
      </c>
      <c r="CD367">
        <v>2.8235356863565153E-3</v>
      </c>
      <c r="CE367">
        <f t="shared" si="47"/>
        <v>1</v>
      </c>
    </row>
    <row r="368" spans="1:83" x14ac:dyDescent="0.35">
      <c r="A368" t="s">
        <v>2709</v>
      </c>
      <c r="B368" t="s">
        <v>2710</v>
      </c>
      <c r="C368" t="b">
        <v>1</v>
      </c>
      <c r="D368" t="b">
        <v>0</v>
      </c>
      <c r="F368" t="s">
        <v>323</v>
      </c>
      <c r="G368" t="s">
        <v>15</v>
      </c>
      <c r="H368" t="s">
        <v>2711</v>
      </c>
      <c r="J368">
        <v>121</v>
      </c>
      <c r="K368" t="s">
        <v>2712</v>
      </c>
      <c r="L368" t="s">
        <v>2713</v>
      </c>
      <c r="M368" s="2">
        <v>43334</v>
      </c>
      <c r="N368" s="1">
        <v>0.96875</v>
      </c>
      <c r="O368" s="2">
        <v>43334</v>
      </c>
      <c r="P368" s="1">
        <v>0.9902777777777777</v>
      </c>
      <c r="Q368" t="s">
        <v>913</v>
      </c>
      <c r="R368" t="s">
        <v>2640</v>
      </c>
      <c r="S368">
        <v>194</v>
      </c>
      <c r="T368" s="3">
        <f t="shared" si="46"/>
        <v>2.287801729930226</v>
      </c>
      <c r="U368" t="s">
        <v>207</v>
      </c>
      <c r="V368" t="s">
        <v>2627</v>
      </c>
      <c r="W368" t="s">
        <v>7</v>
      </c>
      <c r="X368" t="s">
        <v>1</v>
      </c>
      <c r="AA368" t="s">
        <v>234</v>
      </c>
      <c r="AB368" t="s">
        <v>553</v>
      </c>
      <c r="AE368" t="s">
        <v>2715</v>
      </c>
      <c r="AF368" t="s">
        <v>2633</v>
      </c>
      <c r="AG368" t="s">
        <v>2716</v>
      </c>
      <c r="AH368" t="s">
        <v>2714</v>
      </c>
      <c r="AI368" t="s">
        <v>2630</v>
      </c>
      <c r="AL368" t="s">
        <v>553</v>
      </c>
      <c r="AN368" t="s">
        <v>2634</v>
      </c>
      <c r="AP368" t="s">
        <v>334</v>
      </c>
      <c r="BU368" t="s">
        <v>915</v>
      </c>
      <c r="BV368" t="s">
        <v>336</v>
      </c>
      <c r="BW368" t="str">
        <f t="shared" si="40"/>
        <v>k5df-vz7g</v>
      </c>
      <c r="BX368">
        <f t="shared" si="41"/>
        <v>2018</v>
      </c>
      <c r="BY368">
        <f t="shared" si="42"/>
        <v>2018</v>
      </c>
      <c r="BZ368">
        <f t="shared" si="43"/>
        <v>5</v>
      </c>
      <c r="CA368">
        <f t="shared" si="44"/>
        <v>5</v>
      </c>
      <c r="CB368" t="s">
        <v>4723</v>
      </c>
      <c r="CC368" t="str">
        <f t="shared" si="45"/>
        <v>d</v>
      </c>
      <c r="CD368">
        <v>1.1526015262597111E-2</v>
      </c>
      <c r="CE368">
        <f t="shared" si="47"/>
        <v>2</v>
      </c>
    </row>
    <row r="369" spans="1:83" x14ac:dyDescent="0.35">
      <c r="A369" t="s">
        <v>1570</v>
      </c>
      <c r="B369" t="s">
        <v>1571</v>
      </c>
      <c r="C369" t="b">
        <v>1</v>
      </c>
      <c r="D369" t="b">
        <v>0</v>
      </c>
      <c r="F369" t="s">
        <v>323</v>
      </c>
      <c r="G369" t="s">
        <v>15</v>
      </c>
      <c r="H369" t="s">
        <v>1572</v>
      </c>
      <c r="I369" t="s">
        <v>1573</v>
      </c>
      <c r="J369">
        <v>889</v>
      </c>
      <c r="K369" t="s">
        <v>1574</v>
      </c>
      <c r="L369" t="s">
        <v>1575</v>
      </c>
      <c r="M369" s="2">
        <v>43332</v>
      </c>
      <c r="N369" s="1">
        <v>0.82013888888888886</v>
      </c>
      <c r="O369" s="2">
        <v>43633</v>
      </c>
      <c r="P369" s="1">
        <v>0.72916666666666663</v>
      </c>
      <c r="Q369" t="s">
        <v>913</v>
      </c>
      <c r="R369" t="s">
        <v>1576</v>
      </c>
      <c r="S369" s="3">
        <v>1299</v>
      </c>
      <c r="T369" s="3">
        <f t="shared" si="46"/>
        <v>3.1136091510730277</v>
      </c>
      <c r="U369" t="s">
        <v>105</v>
      </c>
      <c r="V369" t="s">
        <v>1577</v>
      </c>
      <c r="X369" t="s">
        <v>1</v>
      </c>
      <c r="AA369" t="s">
        <v>198</v>
      </c>
      <c r="AE369" t="s">
        <v>1578</v>
      </c>
      <c r="AL369" t="s">
        <v>46</v>
      </c>
      <c r="AN369" t="s">
        <v>914</v>
      </c>
      <c r="AP369" t="s">
        <v>334</v>
      </c>
      <c r="BJ369" t="s">
        <v>198</v>
      </c>
      <c r="BU369" t="s">
        <v>915</v>
      </c>
      <c r="BV369" t="s">
        <v>336</v>
      </c>
      <c r="BW369" t="str">
        <f t="shared" si="40"/>
        <v>cvrw-ujje</v>
      </c>
      <c r="BX369">
        <f t="shared" si="41"/>
        <v>2018</v>
      </c>
      <c r="BY369">
        <f t="shared" si="42"/>
        <v>2019</v>
      </c>
      <c r="BZ369">
        <f t="shared" si="43"/>
        <v>4</v>
      </c>
      <c r="CA369">
        <f t="shared" si="44"/>
        <v>5</v>
      </c>
      <c r="CB369" t="s">
        <v>4723</v>
      </c>
      <c r="CC369" t="str">
        <f t="shared" si="45"/>
        <v>d</v>
      </c>
      <c r="CD369">
        <v>4.2838468563674681E-2</v>
      </c>
      <c r="CE369">
        <f t="shared" si="47"/>
        <v>3</v>
      </c>
    </row>
    <row r="370" spans="1:83" x14ac:dyDescent="0.35">
      <c r="A370" t="s">
        <v>2672</v>
      </c>
      <c r="B370" t="s">
        <v>2673</v>
      </c>
      <c r="C370" t="b">
        <v>1</v>
      </c>
      <c r="D370" t="b">
        <v>0</v>
      </c>
      <c r="F370" t="s">
        <v>323</v>
      </c>
      <c r="G370" t="s">
        <v>15</v>
      </c>
      <c r="H370" t="s">
        <v>2674</v>
      </c>
      <c r="J370">
        <v>66</v>
      </c>
      <c r="K370" t="s">
        <v>2675</v>
      </c>
      <c r="L370" t="s">
        <v>2676</v>
      </c>
      <c r="M370" s="2">
        <v>43297</v>
      </c>
      <c r="N370" s="1">
        <v>0.7680555555555556</v>
      </c>
      <c r="O370" s="2">
        <v>43297</v>
      </c>
      <c r="P370" s="1">
        <v>0.78402777777777777</v>
      </c>
      <c r="Q370" t="s">
        <v>913</v>
      </c>
      <c r="R370" t="s">
        <v>2640</v>
      </c>
      <c r="S370">
        <v>156</v>
      </c>
      <c r="T370" s="3">
        <f t="shared" si="46"/>
        <v>2.1931245983544616</v>
      </c>
      <c r="U370" t="s">
        <v>207</v>
      </c>
      <c r="V370" t="s">
        <v>2627</v>
      </c>
      <c r="X370" t="s">
        <v>1</v>
      </c>
      <c r="AA370" t="s">
        <v>188</v>
      </c>
      <c r="AB370" t="s">
        <v>553</v>
      </c>
      <c r="AE370" t="s">
        <v>2677</v>
      </c>
      <c r="AF370" t="s">
        <v>2633</v>
      </c>
      <c r="AG370" t="s">
        <v>2632</v>
      </c>
      <c r="AH370" t="s">
        <v>2629</v>
      </c>
      <c r="AI370" t="s">
        <v>2630</v>
      </c>
      <c r="AN370" t="s">
        <v>2634</v>
      </c>
      <c r="AP370" t="s">
        <v>334</v>
      </c>
      <c r="BU370" t="s">
        <v>915</v>
      </c>
      <c r="BV370" t="s">
        <v>336</v>
      </c>
      <c r="BW370" t="str">
        <f t="shared" si="40"/>
        <v>ct48-ufmm</v>
      </c>
      <c r="BX370">
        <f t="shared" si="41"/>
        <v>2018</v>
      </c>
      <c r="BY370">
        <f t="shared" si="42"/>
        <v>2018</v>
      </c>
      <c r="BZ370">
        <f t="shared" si="43"/>
        <v>4</v>
      </c>
      <c r="CA370">
        <f t="shared" si="44"/>
        <v>4</v>
      </c>
      <c r="CB370" t="s">
        <v>4723</v>
      </c>
      <c r="CC370" t="str">
        <f t="shared" si="45"/>
        <v>d</v>
      </c>
      <c r="CD370">
        <v>0.10701104763972413</v>
      </c>
      <c r="CE370">
        <f t="shared" si="47"/>
        <v>4</v>
      </c>
    </row>
    <row r="371" spans="1:83" x14ac:dyDescent="0.35">
      <c r="A371" t="s">
        <v>2684</v>
      </c>
      <c r="B371" t="s">
        <v>2685</v>
      </c>
      <c r="C371" t="b">
        <v>1</v>
      </c>
      <c r="D371" t="b">
        <v>0</v>
      </c>
      <c r="F371" t="s">
        <v>323</v>
      </c>
      <c r="G371" t="s">
        <v>15</v>
      </c>
      <c r="H371" t="s">
        <v>2686</v>
      </c>
      <c r="J371">
        <v>77</v>
      </c>
      <c r="K371" t="s">
        <v>2687</v>
      </c>
      <c r="L371" t="s">
        <v>2688</v>
      </c>
      <c r="M371" s="2">
        <v>43126</v>
      </c>
      <c r="N371" s="1">
        <v>0.95000000000000007</v>
      </c>
      <c r="O371" s="2">
        <v>43126</v>
      </c>
      <c r="P371" s="1">
        <v>0.95763888888888893</v>
      </c>
      <c r="Q371" t="s">
        <v>913</v>
      </c>
      <c r="S371">
        <v>222</v>
      </c>
      <c r="T371" s="3">
        <f t="shared" si="46"/>
        <v>2.3463529744506388</v>
      </c>
      <c r="U371" t="s">
        <v>207</v>
      </c>
      <c r="V371" t="s">
        <v>2627</v>
      </c>
      <c r="X371" t="s">
        <v>1</v>
      </c>
      <c r="AA371" t="s">
        <v>2689</v>
      </c>
      <c r="AB371" t="s">
        <v>553</v>
      </c>
      <c r="AE371" t="s">
        <v>2690</v>
      </c>
      <c r="AF371" t="s">
        <v>2633</v>
      </c>
      <c r="AG371" t="s">
        <v>2632</v>
      </c>
      <c r="AH371" t="s">
        <v>2629</v>
      </c>
      <c r="AI371" t="s">
        <v>2630</v>
      </c>
      <c r="AN371" t="s">
        <v>2634</v>
      </c>
      <c r="AP371" t="s">
        <v>334</v>
      </c>
      <c r="BU371" t="s">
        <v>915</v>
      </c>
      <c r="BV371" t="s">
        <v>336</v>
      </c>
      <c r="BW371" t="str">
        <f t="shared" si="40"/>
        <v>e6q6-8i3k</v>
      </c>
      <c r="BX371">
        <f t="shared" si="41"/>
        <v>2018</v>
      </c>
      <c r="BY371">
        <f t="shared" si="42"/>
        <v>2018</v>
      </c>
      <c r="BZ371">
        <f t="shared" si="43"/>
        <v>4</v>
      </c>
      <c r="CA371">
        <f t="shared" si="44"/>
        <v>3</v>
      </c>
      <c r="CB371" t="s">
        <v>4723</v>
      </c>
      <c r="CC371" t="str">
        <f t="shared" si="45"/>
        <v>d</v>
      </c>
      <c r="CD371">
        <v>0.10779120173801637</v>
      </c>
      <c r="CE371">
        <f t="shared" si="47"/>
        <v>5</v>
      </c>
    </row>
    <row r="372" spans="1:83" x14ac:dyDescent="0.35">
      <c r="A372" t="s">
        <v>5416</v>
      </c>
      <c r="B372" t="s">
        <v>5417</v>
      </c>
      <c r="C372" t="b">
        <v>1</v>
      </c>
      <c r="D372" t="b">
        <v>0</v>
      </c>
      <c r="F372" t="s">
        <v>323</v>
      </c>
      <c r="G372" t="s">
        <v>15</v>
      </c>
      <c r="H372" t="s">
        <v>5418</v>
      </c>
      <c r="I372" t="s">
        <v>4029</v>
      </c>
      <c r="J372">
        <v>33</v>
      </c>
      <c r="K372" t="s">
        <v>5419</v>
      </c>
      <c r="L372" t="s">
        <v>5420</v>
      </c>
      <c r="M372" s="2">
        <v>43356</v>
      </c>
      <c r="N372" s="1">
        <v>0.75694444444444453</v>
      </c>
      <c r="O372" s="2">
        <v>43356</v>
      </c>
      <c r="P372" s="1">
        <v>0.87083333333333324</v>
      </c>
      <c r="Q372" t="s">
        <v>913</v>
      </c>
      <c r="S372">
        <v>422</v>
      </c>
      <c r="T372" s="3">
        <f t="shared" si="46"/>
        <v>2.6253124509616739</v>
      </c>
      <c r="U372" t="s">
        <v>212</v>
      </c>
      <c r="X372" t="s">
        <v>1</v>
      </c>
      <c r="AA372" t="s">
        <v>54</v>
      </c>
      <c r="AE372" t="s">
        <v>5421</v>
      </c>
      <c r="AN372" t="s">
        <v>3411</v>
      </c>
      <c r="AP372" t="s">
        <v>334</v>
      </c>
      <c r="BV372" t="s">
        <v>336</v>
      </c>
      <c r="BW372" t="str">
        <f t="shared" si="40"/>
        <v>q3qk-yy3p</v>
      </c>
      <c r="BX372">
        <f t="shared" si="41"/>
        <v>2018</v>
      </c>
      <c r="BY372">
        <f t="shared" si="42"/>
        <v>2018</v>
      </c>
      <c r="BZ372">
        <f t="shared" si="43"/>
        <v>4</v>
      </c>
      <c r="CA372">
        <f t="shared" si="44"/>
        <v>3</v>
      </c>
      <c r="CB372" t="s">
        <v>4723</v>
      </c>
      <c r="CC372" t="str">
        <f t="shared" si="45"/>
        <v>d</v>
      </c>
      <c r="CD372">
        <v>0.16088187933588427</v>
      </c>
      <c r="CE372">
        <f t="shared" si="47"/>
        <v>6</v>
      </c>
    </row>
    <row r="373" spans="1:83" x14ac:dyDescent="0.35">
      <c r="A373" t="s">
        <v>4795</v>
      </c>
      <c r="B373" t="s">
        <v>4796</v>
      </c>
      <c r="C373" t="b">
        <v>1</v>
      </c>
      <c r="D373" t="b">
        <v>0</v>
      </c>
      <c r="F373" t="s">
        <v>323</v>
      </c>
      <c r="G373" t="s">
        <v>15</v>
      </c>
      <c r="H373" t="s">
        <v>4797</v>
      </c>
      <c r="I373" t="s">
        <v>4029</v>
      </c>
      <c r="J373">
        <v>27</v>
      </c>
      <c r="K373" t="s">
        <v>4798</v>
      </c>
      <c r="L373" t="s">
        <v>4799</v>
      </c>
      <c r="M373" s="2">
        <v>43356</v>
      </c>
      <c r="N373" s="1">
        <v>0.7597222222222223</v>
      </c>
      <c r="O373" s="2">
        <v>43356</v>
      </c>
      <c r="P373" s="1">
        <v>0.87291666666666667</v>
      </c>
      <c r="Q373" t="s">
        <v>913</v>
      </c>
      <c r="S373">
        <v>383</v>
      </c>
      <c r="T373" s="3">
        <f t="shared" si="46"/>
        <v>2.5831987739686229</v>
      </c>
      <c r="U373" t="s">
        <v>212</v>
      </c>
      <c r="X373" t="s">
        <v>1</v>
      </c>
      <c r="AA373" t="s">
        <v>54</v>
      </c>
      <c r="AE373" t="s">
        <v>4800</v>
      </c>
      <c r="AN373" t="s">
        <v>3411</v>
      </c>
      <c r="AP373" t="s">
        <v>334</v>
      </c>
      <c r="BV373" t="s">
        <v>336</v>
      </c>
      <c r="BW373" t="str">
        <f t="shared" si="40"/>
        <v>ebwb-9rx9</v>
      </c>
      <c r="BX373">
        <f t="shared" si="41"/>
        <v>2018</v>
      </c>
      <c r="BY373">
        <f t="shared" si="42"/>
        <v>2018</v>
      </c>
      <c r="BZ373">
        <f t="shared" si="43"/>
        <v>4</v>
      </c>
      <c r="CA373">
        <f t="shared" si="44"/>
        <v>3</v>
      </c>
      <c r="CB373" t="s">
        <v>4723</v>
      </c>
      <c r="CC373" t="str">
        <f t="shared" si="45"/>
        <v>d</v>
      </c>
      <c r="CD373">
        <v>0.23819298924250809</v>
      </c>
      <c r="CE373">
        <f t="shared" si="47"/>
        <v>7</v>
      </c>
    </row>
    <row r="374" spans="1:83" x14ac:dyDescent="0.35">
      <c r="A374" t="s">
        <v>4026</v>
      </c>
      <c r="B374" t="s">
        <v>4027</v>
      </c>
      <c r="C374" t="b">
        <v>1</v>
      </c>
      <c r="D374" t="b">
        <v>0</v>
      </c>
      <c r="F374" t="s">
        <v>323</v>
      </c>
      <c r="G374" t="s">
        <v>15</v>
      </c>
      <c r="H374" t="s">
        <v>4028</v>
      </c>
      <c r="I374" t="s">
        <v>4029</v>
      </c>
      <c r="J374">
        <v>23</v>
      </c>
      <c r="K374" t="s">
        <v>4030</v>
      </c>
      <c r="L374" t="s">
        <v>4031</v>
      </c>
      <c r="M374" s="2">
        <v>43356</v>
      </c>
      <c r="N374" s="1">
        <v>0.77013888888888893</v>
      </c>
      <c r="O374" s="2">
        <v>43356</v>
      </c>
      <c r="P374" s="1">
        <v>0.77083333333333337</v>
      </c>
      <c r="Q374" t="s">
        <v>913</v>
      </c>
      <c r="S374">
        <v>341</v>
      </c>
      <c r="T374" s="3">
        <f t="shared" si="46"/>
        <v>2.5327543789924976</v>
      </c>
      <c r="U374" t="s">
        <v>212</v>
      </c>
      <c r="X374" t="s">
        <v>1</v>
      </c>
      <c r="AA374" t="s">
        <v>54</v>
      </c>
      <c r="AE374" t="s">
        <v>4032</v>
      </c>
      <c r="AN374" t="s">
        <v>3411</v>
      </c>
      <c r="AP374" t="s">
        <v>334</v>
      </c>
      <c r="BV374" t="s">
        <v>336</v>
      </c>
      <c r="BW374" t="str">
        <f t="shared" si="40"/>
        <v>4rfn-62je</v>
      </c>
      <c r="BX374">
        <f t="shared" si="41"/>
        <v>2018</v>
      </c>
      <c r="BY374">
        <f t="shared" si="42"/>
        <v>2018</v>
      </c>
      <c r="BZ374">
        <f t="shared" si="43"/>
        <v>4</v>
      </c>
      <c r="CA374">
        <f t="shared" si="44"/>
        <v>3</v>
      </c>
      <c r="CB374" t="s">
        <v>4723</v>
      </c>
      <c r="CC374" t="str">
        <f t="shared" si="45"/>
        <v>d</v>
      </c>
      <c r="CD374">
        <v>0.285201762384522</v>
      </c>
      <c r="CE374">
        <f t="shared" si="47"/>
        <v>8</v>
      </c>
    </row>
    <row r="375" spans="1:83" x14ac:dyDescent="0.35">
      <c r="A375" t="s">
        <v>3063</v>
      </c>
      <c r="B375" t="s">
        <v>3064</v>
      </c>
      <c r="C375" t="b">
        <v>1</v>
      </c>
      <c r="D375" t="b">
        <v>0</v>
      </c>
      <c r="F375" t="s">
        <v>323</v>
      </c>
      <c r="G375" t="s">
        <v>15</v>
      </c>
      <c r="H375" t="s">
        <v>3065</v>
      </c>
      <c r="J375">
        <v>43</v>
      </c>
      <c r="K375" t="s">
        <v>3066</v>
      </c>
      <c r="L375" t="s">
        <v>3067</v>
      </c>
      <c r="M375" s="2">
        <v>43139</v>
      </c>
      <c r="N375" s="1">
        <v>0.7909722222222223</v>
      </c>
      <c r="O375" s="2">
        <v>43144</v>
      </c>
      <c r="P375" s="1">
        <v>0.6958333333333333</v>
      </c>
      <c r="S375">
        <v>290</v>
      </c>
      <c r="T375" s="3">
        <f t="shared" si="46"/>
        <v>2.4623979978989561</v>
      </c>
      <c r="U375" t="s">
        <v>185</v>
      </c>
      <c r="V375" t="s">
        <v>3036</v>
      </c>
      <c r="X375" t="s">
        <v>1</v>
      </c>
      <c r="AE375" t="s">
        <v>3068</v>
      </c>
      <c r="AN375" t="s">
        <v>1198</v>
      </c>
      <c r="AP375" t="s">
        <v>334</v>
      </c>
      <c r="BU375" t="s">
        <v>3037</v>
      </c>
      <c r="BV375" t="s">
        <v>336</v>
      </c>
      <c r="BW375" t="str">
        <f t="shared" si="40"/>
        <v>6ukv-n3hz</v>
      </c>
      <c r="BX375">
        <f t="shared" si="41"/>
        <v>2018</v>
      </c>
      <c r="BY375">
        <f t="shared" si="42"/>
        <v>2018</v>
      </c>
      <c r="BZ375">
        <f t="shared" si="43"/>
        <v>3</v>
      </c>
      <c r="CA375">
        <f t="shared" si="44"/>
        <v>1</v>
      </c>
      <c r="CB375" t="s">
        <v>4723</v>
      </c>
      <c r="CC375" t="str">
        <f t="shared" si="45"/>
        <v>d</v>
      </c>
      <c r="CD375">
        <v>0.32763240334980082</v>
      </c>
      <c r="CE375">
        <f t="shared" si="47"/>
        <v>9</v>
      </c>
    </row>
    <row r="376" spans="1:83" x14ac:dyDescent="0.35">
      <c r="A376" t="s">
        <v>5588</v>
      </c>
      <c r="B376" t="s">
        <v>5367</v>
      </c>
      <c r="C376" t="b">
        <v>1</v>
      </c>
      <c r="D376" t="b">
        <v>0</v>
      </c>
      <c r="F376" t="s">
        <v>323</v>
      </c>
      <c r="G376" t="s">
        <v>15</v>
      </c>
      <c r="H376" t="s">
        <v>5589</v>
      </c>
      <c r="I376" t="s">
        <v>5590</v>
      </c>
      <c r="J376">
        <v>64</v>
      </c>
      <c r="K376" t="s">
        <v>5591</v>
      </c>
      <c r="L376" t="s">
        <v>5368</v>
      </c>
      <c r="M376" s="2">
        <v>43221</v>
      </c>
      <c r="N376" s="1">
        <v>0.7055555555555556</v>
      </c>
      <c r="O376" s="2">
        <v>43221</v>
      </c>
      <c r="P376" s="1">
        <v>0.72569444444444453</v>
      </c>
      <c r="Q376" t="s">
        <v>328</v>
      </c>
      <c r="R376" t="s">
        <v>5369</v>
      </c>
      <c r="S376">
        <v>340</v>
      </c>
      <c r="T376" s="3">
        <f t="shared" si="46"/>
        <v>2.5314789170422549</v>
      </c>
      <c r="U376" t="s">
        <v>103</v>
      </c>
      <c r="W376" t="s">
        <v>7</v>
      </c>
      <c r="X376" t="s">
        <v>1</v>
      </c>
      <c r="AA376" t="s">
        <v>24</v>
      </c>
      <c r="AE376" t="s">
        <v>5592</v>
      </c>
      <c r="AN376" t="s">
        <v>333</v>
      </c>
      <c r="AP376" t="s">
        <v>334</v>
      </c>
      <c r="BV376" t="s">
        <v>336</v>
      </c>
      <c r="BW376" t="str">
        <f t="shared" si="40"/>
        <v>t94r-s3m2</v>
      </c>
      <c r="BX376">
        <f t="shared" si="41"/>
        <v>2018</v>
      </c>
      <c r="BY376">
        <f t="shared" si="42"/>
        <v>2018</v>
      </c>
      <c r="BZ376">
        <f t="shared" si="43"/>
        <v>5</v>
      </c>
      <c r="CA376">
        <f t="shared" si="44"/>
        <v>5</v>
      </c>
      <c r="CB376" t="s">
        <v>4723</v>
      </c>
      <c r="CC376" t="str">
        <f t="shared" si="45"/>
        <v>d</v>
      </c>
      <c r="CD376">
        <v>0.34794597483418677</v>
      </c>
      <c r="CE376">
        <f t="shared" si="47"/>
        <v>10</v>
      </c>
    </row>
    <row r="377" spans="1:83" x14ac:dyDescent="0.35">
      <c r="A377" t="s">
        <v>5096</v>
      </c>
      <c r="B377" t="s">
        <v>5097</v>
      </c>
      <c r="C377" t="b">
        <v>1</v>
      </c>
      <c r="D377" t="b">
        <v>0</v>
      </c>
      <c r="F377" t="s">
        <v>323</v>
      </c>
      <c r="G377" t="s">
        <v>15</v>
      </c>
      <c r="H377" t="s">
        <v>5098</v>
      </c>
      <c r="I377" t="s">
        <v>4029</v>
      </c>
      <c r="J377">
        <v>26</v>
      </c>
      <c r="K377" t="s">
        <v>5099</v>
      </c>
      <c r="L377" t="s">
        <v>5100</v>
      </c>
      <c r="M377" s="2">
        <v>43356</v>
      </c>
      <c r="N377" s="1">
        <v>0.7368055555555556</v>
      </c>
      <c r="O377" s="2">
        <v>43356</v>
      </c>
      <c r="P377" s="1">
        <v>0.75624999999999998</v>
      </c>
      <c r="Q377" t="s">
        <v>913</v>
      </c>
      <c r="S377">
        <v>294</v>
      </c>
      <c r="T377" s="3">
        <f t="shared" si="46"/>
        <v>2.4683473304121573</v>
      </c>
      <c r="U377" t="s">
        <v>212</v>
      </c>
      <c r="X377" t="s">
        <v>1</v>
      </c>
      <c r="AA377" t="s">
        <v>54</v>
      </c>
      <c r="AE377" t="s">
        <v>5101</v>
      </c>
      <c r="AL377" t="s">
        <v>54</v>
      </c>
      <c r="AN377" t="s">
        <v>3411</v>
      </c>
      <c r="AP377" t="s">
        <v>334</v>
      </c>
      <c r="BV377" t="s">
        <v>336</v>
      </c>
      <c r="BW377" t="str">
        <f t="shared" si="40"/>
        <v>j78i-gfy5</v>
      </c>
      <c r="BX377">
        <f t="shared" si="41"/>
        <v>2018</v>
      </c>
      <c r="BY377">
        <f t="shared" si="42"/>
        <v>2018</v>
      </c>
      <c r="BZ377">
        <f t="shared" si="43"/>
        <v>4</v>
      </c>
      <c r="CA377">
        <f t="shared" si="44"/>
        <v>3</v>
      </c>
      <c r="CB377" t="s">
        <v>4723</v>
      </c>
      <c r="CC377" t="str">
        <f t="shared" si="45"/>
        <v>d</v>
      </c>
      <c r="CD377">
        <v>0.40770978738354935</v>
      </c>
      <c r="CE377">
        <f t="shared" si="47"/>
        <v>11</v>
      </c>
    </row>
    <row r="378" spans="1:83" x14ac:dyDescent="0.35">
      <c r="A378" t="s">
        <v>2547</v>
      </c>
      <c r="B378" t="s">
        <v>2548</v>
      </c>
      <c r="C378" t="b">
        <v>1</v>
      </c>
      <c r="D378" t="b">
        <v>0</v>
      </c>
      <c r="F378" t="s">
        <v>323</v>
      </c>
      <c r="G378" t="s">
        <v>15</v>
      </c>
      <c r="H378" t="s">
        <v>2549</v>
      </c>
      <c r="I378" t="s">
        <v>2550</v>
      </c>
      <c r="J378">
        <v>210</v>
      </c>
      <c r="K378" t="s">
        <v>2551</v>
      </c>
      <c r="L378" t="s">
        <v>2552</v>
      </c>
      <c r="M378" s="2">
        <v>43104</v>
      </c>
      <c r="N378" s="1">
        <v>0.89374999999999993</v>
      </c>
      <c r="O378" s="2">
        <v>43633</v>
      </c>
      <c r="P378" s="1">
        <v>0.21527777777777779</v>
      </c>
      <c r="Q378" t="s">
        <v>2373</v>
      </c>
      <c r="R378" t="s">
        <v>2553</v>
      </c>
      <c r="S378">
        <v>374</v>
      </c>
      <c r="T378" s="3">
        <f t="shared" si="46"/>
        <v>2.5728716022004803</v>
      </c>
      <c r="U378" t="s">
        <v>208</v>
      </c>
      <c r="V378" t="s">
        <v>2375</v>
      </c>
      <c r="W378" t="s">
        <v>16</v>
      </c>
      <c r="X378" t="s">
        <v>1</v>
      </c>
      <c r="AA378" t="s">
        <v>131</v>
      </c>
      <c r="AB378" t="s">
        <v>2398</v>
      </c>
      <c r="AE378" t="s">
        <v>2554</v>
      </c>
      <c r="AL378" t="s">
        <v>28</v>
      </c>
      <c r="AM378" t="s">
        <v>2390</v>
      </c>
      <c r="AN378" t="s">
        <v>2379</v>
      </c>
      <c r="AP378" t="s">
        <v>334</v>
      </c>
      <c r="BU378" t="s">
        <v>2380</v>
      </c>
      <c r="BV378" t="s">
        <v>336</v>
      </c>
      <c r="BW378" t="str">
        <f t="shared" si="40"/>
        <v>ti55-mvy5</v>
      </c>
      <c r="BX378">
        <f t="shared" si="41"/>
        <v>2018</v>
      </c>
      <c r="BY378">
        <f t="shared" si="42"/>
        <v>2019</v>
      </c>
      <c r="BZ378">
        <f t="shared" si="43"/>
        <v>5</v>
      </c>
      <c r="CA378">
        <f t="shared" si="44"/>
        <v>6</v>
      </c>
      <c r="CB378" t="s">
        <v>4723</v>
      </c>
      <c r="CC378" t="str">
        <f t="shared" si="45"/>
        <v>d</v>
      </c>
      <c r="CD378">
        <v>0.50860942982174651</v>
      </c>
      <c r="CE378">
        <f t="shared" si="47"/>
        <v>12</v>
      </c>
    </row>
    <row r="379" spans="1:83" x14ac:dyDescent="0.35">
      <c r="A379" t="s">
        <v>5183</v>
      </c>
      <c r="B379" t="s">
        <v>5184</v>
      </c>
      <c r="C379" t="b">
        <v>1</v>
      </c>
      <c r="D379" t="b">
        <v>0</v>
      </c>
      <c r="F379" t="s">
        <v>323</v>
      </c>
      <c r="G379" t="s">
        <v>15</v>
      </c>
      <c r="H379" t="s">
        <v>5185</v>
      </c>
      <c r="I379" t="s">
        <v>4084</v>
      </c>
      <c r="J379">
        <v>48</v>
      </c>
      <c r="K379" t="s">
        <v>5186</v>
      </c>
      <c r="L379" t="s">
        <v>5187</v>
      </c>
      <c r="M379" s="2">
        <v>43152</v>
      </c>
      <c r="N379" s="1">
        <v>0.9</v>
      </c>
      <c r="O379" s="2">
        <v>43152</v>
      </c>
      <c r="P379" s="1">
        <v>0.90208333333333324</v>
      </c>
      <c r="Q379" t="s">
        <v>571</v>
      </c>
      <c r="R379" t="s">
        <v>5188</v>
      </c>
      <c r="S379">
        <v>419</v>
      </c>
      <c r="T379" s="3">
        <f t="shared" si="46"/>
        <v>2.6222140229662951</v>
      </c>
      <c r="U379" t="s">
        <v>164</v>
      </c>
      <c r="X379" t="s">
        <v>1</v>
      </c>
      <c r="AA379" t="s">
        <v>21</v>
      </c>
      <c r="AB379" t="s">
        <v>5189</v>
      </c>
      <c r="AE379" t="s">
        <v>5190</v>
      </c>
      <c r="AL379" t="s">
        <v>46</v>
      </c>
      <c r="AN379" t="s">
        <v>572</v>
      </c>
      <c r="AP379" t="s">
        <v>334</v>
      </c>
      <c r="BJ379" t="s">
        <v>118</v>
      </c>
      <c r="BK379" t="s">
        <v>723</v>
      </c>
      <c r="BV379" t="s">
        <v>336</v>
      </c>
      <c r="BW379" t="str">
        <f t="shared" si="40"/>
        <v>k67g-t283</v>
      </c>
      <c r="BX379">
        <f t="shared" si="41"/>
        <v>2018</v>
      </c>
      <c r="BY379">
        <f t="shared" si="42"/>
        <v>2018</v>
      </c>
      <c r="BZ379">
        <f t="shared" si="43"/>
        <v>4</v>
      </c>
      <c r="CA379">
        <f t="shared" si="44"/>
        <v>4</v>
      </c>
      <c r="CB379" t="s">
        <v>4723</v>
      </c>
      <c r="CC379" t="str">
        <f t="shared" si="45"/>
        <v>d</v>
      </c>
      <c r="CD379">
        <v>0.5297073146139698</v>
      </c>
      <c r="CE379">
        <f t="shared" si="47"/>
        <v>13</v>
      </c>
    </row>
    <row r="380" spans="1:83" x14ac:dyDescent="0.35">
      <c r="A380" t="s">
        <v>3164</v>
      </c>
      <c r="B380" t="s">
        <v>3165</v>
      </c>
      <c r="C380" t="b">
        <v>1</v>
      </c>
      <c r="D380" t="b">
        <v>0</v>
      </c>
      <c r="F380" t="s">
        <v>323</v>
      </c>
      <c r="G380" t="s">
        <v>15</v>
      </c>
      <c r="H380" t="s">
        <v>3166</v>
      </c>
      <c r="I380" t="s">
        <v>3167</v>
      </c>
      <c r="J380">
        <v>137</v>
      </c>
      <c r="K380" t="s">
        <v>3168</v>
      </c>
      <c r="L380" t="s">
        <v>3158</v>
      </c>
      <c r="M380" s="2">
        <v>43122</v>
      </c>
      <c r="N380" s="1">
        <v>0.92083333333333339</v>
      </c>
      <c r="O380" s="2">
        <v>43633</v>
      </c>
      <c r="P380" s="1">
        <v>0.41736111111111113</v>
      </c>
      <c r="Q380" t="s">
        <v>328</v>
      </c>
      <c r="R380" t="s">
        <v>3159</v>
      </c>
      <c r="S380">
        <v>176</v>
      </c>
      <c r="T380" s="3">
        <f t="shared" si="46"/>
        <v>2.2455126678141499</v>
      </c>
      <c r="U380" t="s">
        <v>89</v>
      </c>
      <c r="V380" t="s">
        <v>3169</v>
      </c>
      <c r="X380" t="s">
        <v>1</v>
      </c>
      <c r="AA380" t="s">
        <v>178</v>
      </c>
      <c r="AB380" t="s">
        <v>3170</v>
      </c>
      <c r="AE380" t="s">
        <v>3171</v>
      </c>
      <c r="AL380" t="s">
        <v>28</v>
      </c>
      <c r="AN380" t="s">
        <v>3172</v>
      </c>
      <c r="AP380" t="s">
        <v>334</v>
      </c>
      <c r="BU380" t="s">
        <v>556</v>
      </c>
      <c r="BV380" t="s">
        <v>336</v>
      </c>
      <c r="BW380" t="str">
        <f t="shared" si="40"/>
        <v>smsu-6nc7</v>
      </c>
      <c r="BX380">
        <f t="shared" si="41"/>
        <v>2018</v>
      </c>
      <c r="BY380">
        <f t="shared" si="42"/>
        <v>2019</v>
      </c>
      <c r="BZ380">
        <f t="shared" si="43"/>
        <v>4</v>
      </c>
      <c r="CA380">
        <f t="shared" si="44"/>
        <v>5</v>
      </c>
      <c r="CB380" t="s">
        <v>4723</v>
      </c>
      <c r="CC380" t="str">
        <f t="shared" si="45"/>
        <v>d</v>
      </c>
      <c r="CD380">
        <v>0.70699999998914487</v>
      </c>
      <c r="CE380">
        <f t="shared" si="47"/>
        <v>14</v>
      </c>
    </row>
    <row r="381" spans="1:83" x14ac:dyDescent="0.35">
      <c r="A381" t="s">
        <v>5641</v>
      </c>
      <c r="B381" t="s">
        <v>5642</v>
      </c>
      <c r="C381" t="b">
        <v>1</v>
      </c>
      <c r="D381" t="b">
        <v>0</v>
      </c>
      <c r="F381" t="s">
        <v>323</v>
      </c>
      <c r="G381" t="s">
        <v>15</v>
      </c>
      <c r="H381" t="s">
        <v>5643</v>
      </c>
      <c r="I381" t="s">
        <v>5644</v>
      </c>
      <c r="J381">
        <v>38</v>
      </c>
      <c r="K381" t="s">
        <v>5645</v>
      </c>
      <c r="L381" t="s">
        <v>5646</v>
      </c>
      <c r="M381" s="2">
        <v>43360</v>
      </c>
      <c r="N381" s="1">
        <v>0.85</v>
      </c>
      <c r="O381" s="2">
        <v>43360</v>
      </c>
      <c r="P381" s="1">
        <v>0.85277777777777775</v>
      </c>
      <c r="Q381" t="s">
        <v>913</v>
      </c>
      <c r="S381">
        <v>375</v>
      </c>
      <c r="T381" s="3">
        <f t="shared" si="46"/>
        <v>2.5740312677277188</v>
      </c>
      <c r="U381" t="s">
        <v>212</v>
      </c>
      <c r="X381" t="s">
        <v>1</v>
      </c>
      <c r="AA381" t="s">
        <v>54</v>
      </c>
      <c r="AE381" t="s">
        <v>5647</v>
      </c>
      <c r="AN381" t="s">
        <v>3411</v>
      </c>
      <c r="AP381" t="s">
        <v>334</v>
      </c>
      <c r="BV381" t="s">
        <v>336</v>
      </c>
      <c r="BW381" t="str">
        <f t="shared" si="40"/>
        <v>tw6a-23eg</v>
      </c>
      <c r="BX381">
        <f t="shared" si="41"/>
        <v>2018</v>
      </c>
      <c r="BY381">
        <f t="shared" si="42"/>
        <v>2018</v>
      </c>
      <c r="BZ381">
        <f t="shared" si="43"/>
        <v>4</v>
      </c>
      <c r="CA381">
        <f t="shared" si="44"/>
        <v>3</v>
      </c>
      <c r="CB381" t="s">
        <v>4723</v>
      </c>
      <c r="CC381" t="str">
        <f t="shared" si="45"/>
        <v>d</v>
      </c>
      <c r="CD381">
        <v>0.75089009757460901</v>
      </c>
      <c r="CE381">
        <f t="shared" si="47"/>
        <v>15</v>
      </c>
    </row>
    <row r="382" spans="1:83" x14ac:dyDescent="0.35">
      <c r="A382" t="s">
        <v>2471</v>
      </c>
      <c r="B382" t="s">
        <v>2472</v>
      </c>
      <c r="C382" t="b">
        <v>1</v>
      </c>
      <c r="D382" t="b">
        <v>0</v>
      </c>
      <c r="F382" t="s">
        <v>323</v>
      </c>
      <c r="G382" t="s">
        <v>15</v>
      </c>
      <c r="H382" t="s">
        <v>2473</v>
      </c>
      <c r="I382" t="s">
        <v>2474</v>
      </c>
      <c r="J382">
        <v>441</v>
      </c>
      <c r="K382" t="s">
        <v>2475</v>
      </c>
      <c r="L382" t="s">
        <v>2476</v>
      </c>
      <c r="M382" s="2">
        <v>43154</v>
      </c>
      <c r="N382" s="1">
        <v>0.94305555555555554</v>
      </c>
      <c r="O382" s="2">
        <v>43630</v>
      </c>
      <c r="P382" s="1">
        <v>0.79583333333333339</v>
      </c>
      <c r="Q382" t="s">
        <v>2373</v>
      </c>
      <c r="R382" t="s">
        <v>2477</v>
      </c>
      <c r="S382">
        <v>609</v>
      </c>
      <c r="T382" s="3">
        <f t="shared" si="46"/>
        <v>2.7846172926328752</v>
      </c>
      <c r="U382" t="s">
        <v>208</v>
      </c>
      <c r="V382" t="s">
        <v>2375</v>
      </c>
      <c r="W382" t="s">
        <v>16</v>
      </c>
      <c r="X382" t="s">
        <v>1</v>
      </c>
      <c r="AA382" t="s">
        <v>131</v>
      </c>
      <c r="AB382" t="s">
        <v>2469</v>
      </c>
      <c r="AE382" t="s">
        <v>2478</v>
      </c>
      <c r="AL382" t="s">
        <v>28</v>
      </c>
      <c r="AM382" t="s">
        <v>2390</v>
      </c>
      <c r="AN382" t="s">
        <v>2379</v>
      </c>
      <c r="AP382" t="s">
        <v>334</v>
      </c>
      <c r="BU382" t="s">
        <v>2380</v>
      </c>
      <c r="BV382" t="s">
        <v>336</v>
      </c>
      <c r="BW382" t="str">
        <f t="shared" si="40"/>
        <v>bp5b-jrti</v>
      </c>
      <c r="BX382">
        <f t="shared" si="41"/>
        <v>2018</v>
      </c>
      <c r="BY382">
        <f t="shared" si="42"/>
        <v>2019</v>
      </c>
      <c r="BZ382">
        <f t="shared" si="43"/>
        <v>5</v>
      </c>
      <c r="CA382">
        <f t="shared" si="44"/>
        <v>6</v>
      </c>
      <c r="CB382" t="s">
        <v>4723</v>
      </c>
      <c r="CC382" t="str">
        <f t="shared" si="45"/>
        <v>d</v>
      </c>
      <c r="CD382">
        <v>0.76227848574801882</v>
      </c>
      <c r="CE382">
        <f t="shared" si="47"/>
        <v>16</v>
      </c>
    </row>
    <row r="383" spans="1:83" x14ac:dyDescent="0.35">
      <c r="A383" t="s">
        <v>999</v>
      </c>
      <c r="B383" t="s">
        <v>1000</v>
      </c>
      <c r="C383" t="b">
        <v>1</v>
      </c>
      <c r="D383" t="b">
        <v>0</v>
      </c>
      <c r="F383" t="s">
        <v>323</v>
      </c>
      <c r="G383" t="s">
        <v>15</v>
      </c>
      <c r="H383" t="s">
        <v>1001</v>
      </c>
      <c r="I383" t="s">
        <v>1002</v>
      </c>
      <c r="J383">
        <v>447</v>
      </c>
      <c r="K383" t="s">
        <v>1003</v>
      </c>
      <c r="L383" t="s">
        <v>1004</v>
      </c>
      <c r="M383" s="2">
        <v>43571</v>
      </c>
      <c r="N383" s="1">
        <v>0.72638888888888886</v>
      </c>
      <c r="O383" s="2">
        <v>43623</v>
      </c>
      <c r="P383" s="1">
        <v>0.76041666666666663</v>
      </c>
      <c r="Q383" t="s">
        <v>1005</v>
      </c>
      <c r="R383" t="s">
        <v>1006</v>
      </c>
      <c r="S383">
        <v>266</v>
      </c>
      <c r="T383" s="3">
        <f t="shared" si="46"/>
        <v>2.424881636631067</v>
      </c>
      <c r="U383" t="s">
        <v>36</v>
      </c>
      <c r="V383" t="s">
        <v>996</v>
      </c>
      <c r="X383" t="s">
        <v>1</v>
      </c>
      <c r="AA383" t="s">
        <v>36</v>
      </c>
      <c r="AB383" t="s">
        <v>1007</v>
      </c>
      <c r="AE383" t="s">
        <v>1008</v>
      </c>
      <c r="AF383" t="s">
        <v>1010</v>
      </c>
      <c r="AG383" t="s">
        <v>1009</v>
      </c>
      <c r="AL383" t="s">
        <v>46</v>
      </c>
      <c r="AN383" t="s">
        <v>528</v>
      </c>
      <c r="AP383" t="s">
        <v>334</v>
      </c>
      <c r="BJ383" t="s">
        <v>997</v>
      </c>
      <c r="BU383" t="s">
        <v>998</v>
      </c>
      <c r="BV383" t="s">
        <v>336</v>
      </c>
      <c r="BW383" t="str">
        <f t="shared" si="40"/>
        <v>f6w7-q2d2</v>
      </c>
      <c r="BX383">
        <f t="shared" si="41"/>
        <v>2019</v>
      </c>
      <c r="BY383">
        <f t="shared" si="42"/>
        <v>2019</v>
      </c>
      <c r="BZ383">
        <f t="shared" si="43"/>
        <v>4</v>
      </c>
      <c r="CA383">
        <f t="shared" si="44"/>
        <v>5</v>
      </c>
      <c r="CB383" t="s">
        <v>4723</v>
      </c>
      <c r="CC383" t="str">
        <f t="shared" si="45"/>
        <v>d</v>
      </c>
      <c r="CD383">
        <v>0.89699126960407849</v>
      </c>
      <c r="CE383">
        <f t="shared" si="47"/>
        <v>17</v>
      </c>
    </row>
    <row r="384" spans="1:83" x14ac:dyDescent="0.35">
      <c r="A384" t="s">
        <v>2504</v>
      </c>
      <c r="B384" t="s">
        <v>2505</v>
      </c>
      <c r="C384" t="b">
        <v>1</v>
      </c>
      <c r="D384" t="b">
        <v>0</v>
      </c>
      <c r="F384" t="s">
        <v>323</v>
      </c>
      <c r="G384" t="s">
        <v>15</v>
      </c>
      <c r="H384" t="s">
        <v>2506</v>
      </c>
      <c r="I384" t="s">
        <v>2507</v>
      </c>
      <c r="J384">
        <v>442</v>
      </c>
      <c r="K384" t="s">
        <v>2508</v>
      </c>
      <c r="L384" t="s">
        <v>2502</v>
      </c>
      <c r="M384" s="2">
        <v>43153</v>
      </c>
      <c r="N384" s="1">
        <v>0.91180555555555554</v>
      </c>
      <c r="O384" s="2">
        <v>43633</v>
      </c>
      <c r="P384" s="1">
        <v>0.82638888888888884</v>
      </c>
      <c r="Q384" t="s">
        <v>2373</v>
      </c>
      <c r="R384" t="s">
        <v>2477</v>
      </c>
      <c r="S384">
        <v>220</v>
      </c>
      <c r="T384" s="3">
        <f t="shared" si="46"/>
        <v>2.3424226808222062</v>
      </c>
      <c r="U384" t="s">
        <v>208</v>
      </c>
      <c r="V384" t="s">
        <v>2375</v>
      </c>
      <c r="W384" t="s">
        <v>16</v>
      </c>
      <c r="X384" t="s">
        <v>1</v>
      </c>
      <c r="AA384" t="s">
        <v>131</v>
      </c>
      <c r="AB384" t="s">
        <v>2469</v>
      </c>
      <c r="AE384" t="s">
        <v>2509</v>
      </c>
      <c r="AL384" t="s">
        <v>28</v>
      </c>
      <c r="AM384" t="s">
        <v>2390</v>
      </c>
      <c r="AN384" t="s">
        <v>2379</v>
      </c>
      <c r="AP384" t="s">
        <v>334</v>
      </c>
      <c r="BU384" t="s">
        <v>2380</v>
      </c>
      <c r="BV384" t="s">
        <v>336</v>
      </c>
      <c r="BW384" t="str">
        <f t="shared" si="40"/>
        <v>e7sd-jbuy</v>
      </c>
      <c r="BX384">
        <f t="shared" si="41"/>
        <v>2018</v>
      </c>
      <c r="BY384">
        <f t="shared" si="42"/>
        <v>2019</v>
      </c>
      <c r="BZ384">
        <f t="shared" si="43"/>
        <v>5</v>
      </c>
      <c r="CA384">
        <f t="shared" si="44"/>
        <v>6</v>
      </c>
      <c r="CB384" t="s">
        <v>4723</v>
      </c>
      <c r="CC384" t="str">
        <f t="shared" si="45"/>
        <v>d</v>
      </c>
      <c r="CD384">
        <v>0.99467409224559356</v>
      </c>
      <c r="CE384">
        <f t="shared" si="47"/>
        <v>18</v>
      </c>
    </row>
    <row r="385" spans="1:83" x14ac:dyDescent="0.35">
      <c r="A385" t="s">
        <v>2381</v>
      </c>
      <c r="B385" t="s">
        <v>2382</v>
      </c>
      <c r="C385" t="b">
        <v>1</v>
      </c>
      <c r="D385" t="b">
        <v>0</v>
      </c>
      <c r="F385" t="s">
        <v>323</v>
      </c>
      <c r="G385" t="s">
        <v>15</v>
      </c>
      <c r="H385" t="s">
        <v>2383</v>
      </c>
      <c r="I385" t="s">
        <v>2384</v>
      </c>
      <c r="J385">
        <v>87</v>
      </c>
      <c r="K385" t="s">
        <v>2385</v>
      </c>
      <c r="L385" t="s">
        <v>2386</v>
      </c>
      <c r="M385" s="2">
        <v>43014</v>
      </c>
      <c r="N385" s="1">
        <v>0.57777777777777783</v>
      </c>
      <c r="O385" s="2">
        <v>43633</v>
      </c>
      <c r="P385" s="1">
        <v>0.96666666666666667</v>
      </c>
      <c r="Q385" t="s">
        <v>2373</v>
      </c>
      <c r="R385" t="s">
        <v>2387</v>
      </c>
      <c r="S385">
        <v>26</v>
      </c>
      <c r="T385" s="3">
        <f t="shared" si="46"/>
        <v>1.414973347970818</v>
      </c>
      <c r="U385" t="s">
        <v>208</v>
      </c>
      <c r="V385" t="s">
        <v>2375</v>
      </c>
      <c r="W385" t="s">
        <v>16</v>
      </c>
      <c r="X385" t="s">
        <v>1</v>
      </c>
      <c r="AA385" t="s">
        <v>131</v>
      </c>
      <c r="AB385" t="s">
        <v>2388</v>
      </c>
      <c r="AE385" t="s">
        <v>2389</v>
      </c>
      <c r="AL385" t="s">
        <v>28</v>
      </c>
      <c r="AM385" t="s">
        <v>2390</v>
      </c>
      <c r="AN385" t="s">
        <v>2379</v>
      </c>
      <c r="AP385" t="s">
        <v>334</v>
      </c>
      <c r="BU385" t="s">
        <v>2380</v>
      </c>
      <c r="BV385" t="s">
        <v>336</v>
      </c>
      <c r="BW385" t="str">
        <f t="shared" si="40"/>
        <v>3cbn-54c3</v>
      </c>
      <c r="BX385">
        <f t="shared" si="41"/>
        <v>2017</v>
      </c>
      <c r="BY385">
        <f t="shared" si="42"/>
        <v>2019</v>
      </c>
      <c r="BZ385">
        <f t="shared" si="43"/>
        <v>5</v>
      </c>
      <c r="CA385">
        <f t="shared" si="44"/>
        <v>6</v>
      </c>
      <c r="CB385" t="s">
        <v>4339</v>
      </c>
      <c r="CC385" t="str">
        <f t="shared" si="45"/>
        <v>c</v>
      </c>
      <c r="CD385">
        <v>0.61151531989488705</v>
      </c>
      <c r="CE385">
        <f t="shared" si="47"/>
        <v>1</v>
      </c>
    </row>
    <row r="386" spans="1:83" x14ac:dyDescent="0.35">
      <c r="A386" t="s">
        <v>5576</v>
      </c>
      <c r="B386" t="s">
        <v>5577</v>
      </c>
      <c r="C386" t="b">
        <v>1</v>
      </c>
      <c r="D386" t="b">
        <v>0</v>
      </c>
      <c r="F386" t="s">
        <v>323</v>
      </c>
      <c r="G386" t="s">
        <v>15</v>
      </c>
      <c r="H386" t="s">
        <v>5578</v>
      </c>
      <c r="J386">
        <v>0</v>
      </c>
      <c r="K386" t="s">
        <v>5579</v>
      </c>
      <c r="L386" t="s">
        <v>5579</v>
      </c>
      <c r="M386" s="2">
        <v>42508</v>
      </c>
      <c r="N386" s="1">
        <v>0.87152777777777779</v>
      </c>
      <c r="O386" s="2">
        <v>42508</v>
      </c>
      <c r="P386" s="1">
        <v>0.87152777777777779</v>
      </c>
      <c r="S386">
        <v>0</v>
      </c>
      <c r="T386" s="3" t="e">
        <f t="shared" si="46"/>
        <v>#NUM!</v>
      </c>
      <c r="U386" t="s">
        <v>164</v>
      </c>
      <c r="X386" t="s">
        <v>1</v>
      </c>
      <c r="AE386" t="s">
        <v>5580</v>
      </c>
      <c r="AN386" t="s">
        <v>572</v>
      </c>
      <c r="AP386" t="s">
        <v>334</v>
      </c>
      <c r="BV386" t="s">
        <v>336</v>
      </c>
      <c r="BW386" t="str">
        <f t="shared" ref="BW386:BW449" si="48">IF(E386="",B386,E386)</f>
        <v>t68z-9j5c</v>
      </c>
      <c r="BX386">
        <f t="shared" ref="BX386:BX449" si="49">YEAR(M386)</f>
        <v>2016</v>
      </c>
      <c r="BY386">
        <f t="shared" ref="BY386:BY449" si="50">YEAR(O386)</f>
        <v>2016</v>
      </c>
      <c r="BZ386">
        <f t="shared" ref="BZ386:BZ449" si="51">COUNTA(K386,L386,U386,W386,AA386)</f>
        <v>3</v>
      </c>
      <c r="CA386">
        <f t="shared" ref="CA386:CA449" si="52">COUNTA(I386,Q386,R386,V386,W386,AA386)</f>
        <v>0</v>
      </c>
      <c r="CB386" t="s">
        <v>4339</v>
      </c>
      <c r="CC386" t="str">
        <f t="shared" ref="CC386:CC449" si="53">IF(BX386&lt;2014,"a",IF(BX386&gt;2017,"d",IF(BX386&lt;2016,"b","c")))</f>
        <v>c</v>
      </c>
      <c r="CD386">
        <v>0.80582732536003421</v>
      </c>
      <c r="CE386">
        <f t="shared" si="47"/>
        <v>2</v>
      </c>
    </row>
    <row r="387" spans="1:83" x14ac:dyDescent="0.35">
      <c r="A387" t="s">
        <v>424</v>
      </c>
      <c r="B387" t="s">
        <v>425</v>
      </c>
      <c r="C387" t="b">
        <v>1</v>
      </c>
      <c r="D387" t="b">
        <v>0</v>
      </c>
      <c r="F387" t="s">
        <v>323</v>
      </c>
      <c r="G387" t="s">
        <v>15</v>
      </c>
      <c r="H387" t="s">
        <v>426</v>
      </c>
      <c r="I387" t="s">
        <v>427</v>
      </c>
      <c r="J387">
        <v>6</v>
      </c>
      <c r="K387" t="s">
        <v>428</v>
      </c>
      <c r="L387" t="s">
        <v>429</v>
      </c>
      <c r="M387" s="2">
        <v>43613</v>
      </c>
      <c r="N387" s="1">
        <v>0.84236111111111101</v>
      </c>
      <c r="O387" s="2">
        <v>43613</v>
      </c>
      <c r="P387" s="1">
        <v>0.84652777777777777</v>
      </c>
      <c r="Q387" t="s">
        <v>359</v>
      </c>
      <c r="S387">
        <v>4</v>
      </c>
      <c r="T387" s="3">
        <f t="shared" ref="T387:T450" si="54">LOG(S387)</f>
        <v>0.6020599913279624</v>
      </c>
      <c r="U387" t="s">
        <v>17</v>
      </c>
      <c r="V387" t="s">
        <v>361</v>
      </c>
      <c r="X387" t="s">
        <v>1</v>
      </c>
      <c r="AA387" t="s">
        <v>56</v>
      </c>
      <c r="AB387" t="s">
        <v>375</v>
      </c>
      <c r="AE387" t="s">
        <v>430</v>
      </c>
      <c r="AF387" t="s">
        <v>378</v>
      </c>
      <c r="AG387" t="s">
        <v>431</v>
      </c>
      <c r="AH387" t="s">
        <v>398</v>
      </c>
      <c r="AL387" t="s">
        <v>6</v>
      </c>
      <c r="AM387" t="s">
        <v>432</v>
      </c>
      <c r="AN387" t="s">
        <v>367</v>
      </c>
      <c r="AP387" t="s">
        <v>334</v>
      </c>
      <c r="BU387" t="s">
        <v>368</v>
      </c>
      <c r="BV387" t="s">
        <v>336</v>
      </c>
      <c r="BW387" t="str">
        <f t="shared" si="48"/>
        <v>e4c4-megs</v>
      </c>
      <c r="BX387">
        <f t="shared" si="49"/>
        <v>2019</v>
      </c>
      <c r="BY387">
        <f t="shared" si="50"/>
        <v>2019</v>
      </c>
      <c r="BZ387">
        <f t="shared" si="51"/>
        <v>4</v>
      </c>
      <c r="CA387">
        <f t="shared" si="52"/>
        <v>4</v>
      </c>
      <c r="CB387" t="s">
        <v>4339</v>
      </c>
      <c r="CC387" t="str">
        <f t="shared" si="53"/>
        <v>d</v>
      </c>
      <c r="CD387">
        <v>1.780752933410501E-2</v>
      </c>
      <c r="CE387">
        <f t="shared" si="47"/>
        <v>1</v>
      </c>
    </row>
    <row r="388" spans="1:83" x14ac:dyDescent="0.35">
      <c r="A388" t="s">
        <v>5506</v>
      </c>
      <c r="B388" t="s">
        <v>993</v>
      </c>
      <c r="C388" t="b">
        <v>1</v>
      </c>
      <c r="D388" t="b">
        <v>0</v>
      </c>
      <c r="F388" t="s">
        <v>323</v>
      </c>
      <c r="G388" t="s">
        <v>15</v>
      </c>
      <c r="H388" t="s">
        <v>5507</v>
      </c>
      <c r="I388" t="s">
        <v>4943</v>
      </c>
      <c r="J388">
        <v>410</v>
      </c>
      <c r="K388" t="s">
        <v>5508</v>
      </c>
      <c r="L388" t="s">
        <v>994</v>
      </c>
      <c r="M388" s="2">
        <v>43572</v>
      </c>
      <c r="N388" s="1">
        <v>0.87708333333333333</v>
      </c>
      <c r="O388" s="2">
        <v>43633</v>
      </c>
      <c r="P388" s="1">
        <v>0.8881944444444444</v>
      </c>
      <c r="Q388" t="s">
        <v>1005</v>
      </c>
      <c r="R388" t="s">
        <v>5509</v>
      </c>
      <c r="S388">
        <v>80</v>
      </c>
      <c r="T388" s="3">
        <f t="shared" si="54"/>
        <v>1.9030899869919435</v>
      </c>
      <c r="U388" t="s">
        <v>36</v>
      </c>
      <c r="X388" t="s">
        <v>1</v>
      </c>
      <c r="AA388" t="s">
        <v>36</v>
      </c>
      <c r="AB388" t="s">
        <v>5511</v>
      </c>
      <c r="AE388" t="s">
        <v>5513</v>
      </c>
      <c r="AF388" t="s">
        <v>5514</v>
      </c>
      <c r="AG388" t="s">
        <v>1010</v>
      </c>
      <c r="AH388" t="s">
        <v>5510</v>
      </c>
      <c r="AI388" t="s">
        <v>5512</v>
      </c>
      <c r="AL388" t="s">
        <v>46</v>
      </c>
      <c r="AN388" t="s">
        <v>528</v>
      </c>
      <c r="AP388" t="s">
        <v>334</v>
      </c>
      <c r="BV388" t="s">
        <v>336</v>
      </c>
      <c r="BW388" t="str">
        <f t="shared" si="48"/>
        <v>rpr4-cgyd</v>
      </c>
      <c r="BX388">
        <f t="shared" si="49"/>
        <v>2019</v>
      </c>
      <c r="BY388">
        <f t="shared" si="50"/>
        <v>2019</v>
      </c>
      <c r="BZ388">
        <f t="shared" si="51"/>
        <v>4</v>
      </c>
      <c r="CA388">
        <f t="shared" si="52"/>
        <v>4</v>
      </c>
      <c r="CB388" t="s">
        <v>4339</v>
      </c>
      <c r="CC388" t="str">
        <f t="shared" si="53"/>
        <v>d</v>
      </c>
      <c r="CD388">
        <v>1.8403037250234844E-2</v>
      </c>
      <c r="CE388">
        <f t="shared" ref="CE388:CE451" si="55">IF(CB388&amp;CC388=CB387&amp;CC387,CE387+1,1)</f>
        <v>2</v>
      </c>
    </row>
    <row r="389" spans="1:83" x14ac:dyDescent="0.35">
      <c r="A389" t="s">
        <v>2848</v>
      </c>
      <c r="B389" t="s">
        <v>2849</v>
      </c>
      <c r="C389" t="b">
        <v>1</v>
      </c>
      <c r="D389" t="b">
        <v>0</v>
      </c>
      <c r="F389" t="s">
        <v>323</v>
      </c>
      <c r="G389" t="s">
        <v>15</v>
      </c>
      <c r="H389" t="s">
        <v>2850</v>
      </c>
      <c r="J389">
        <v>1</v>
      </c>
      <c r="K389" t="s">
        <v>2851</v>
      </c>
      <c r="L389" t="s">
        <v>2852</v>
      </c>
      <c r="M389" s="2">
        <v>43631</v>
      </c>
      <c r="N389" s="1">
        <v>7.6388888888888886E-3</v>
      </c>
      <c r="O389" s="2">
        <v>43631</v>
      </c>
      <c r="P389" s="1">
        <v>9.0277777777777787E-3</v>
      </c>
      <c r="Q389" t="s">
        <v>359</v>
      </c>
      <c r="R389" t="s">
        <v>2853</v>
      </c>
      <c r="S389">
        <v>0</v>
      </c>
      <c r="T389" s="3" t="e">
        <f t="shared" si="54"/>
        <v>#NUM!</v>
      </c>
      <c r="U389" t="s">
        <v>168</v>
      </c>
      <c r="V389" t="s">
        <v>2854</v>
      </c>
      <c r="X389" t="s">
        <v>1</v>
      </c>
      <c r="AE389" t="s">
        <v>2855</v>
      </c>
      <c r="AN389" t="s">
        <v>2836</v>
      </c>
      <c r="AP389" t="s">
        <v>334</v>
      </c>
      <c r="BU389" t="s">
        <v>962</v>
      </c>
      <c r="BV389" t="s">
        <v>336</v>
      </c>
      <c r="BW389" t="str">
        <f t="shared" si="48"/>
        <v>5ncx-ir27</v>
      </c>
      <c r="BX389">
        <f t="shared" si="49"/>
        <v>2019</v>
      </c>
      <c r="BY389">
        <f t="shared" si="50"/>
        <v>2019</v>
      </c>
      <c r="BZ389">
        <f t="shared" si="51"/>
        <v>3</v>
      </c>
      <c r="CA389">
        <f t="shared" si="52"/>
        <v>3</v>
      </c>
      <c r="CB389" t="s">
        <v>4339</v>
      </c>
      <c r="CC389" t="str">
        <f t="shared" si="53"/>
        <v>d</v>
      </c>
      <c r="CD389">
        <v>2.4144400682893807E-2</v>
      </c>
      <c r="CE389">
        <f t="shared" si="55"/>
        <v>3</v>
      </c>
    </row>
    <row r="390" spans="1:83" x14ac:dyDescent="0.35">
      <c r="A390" t="s">
        <v>1087</v>
      </c>
      <c r="B390" t="s">
        <v>1088</v>
      </c>
      <c r="C390" t="b">
        <v>1</v>
      </c>
      <c r="D390" t="b">
        <v>0</v>
      </c>
      <c r="F390" t="s">
        <v>323</v>
      </c>
      <c r="G390" t="s">
        <v>15</v>
      </c>
      <c r="H390" t="s">
        <v>1089</v>
      </c>
      <c r="J390">
        <v>41</v>
      </c>
      <c r="K390" t="s">
        <v>1090</v>
      </c>
      <c r="L390" t="s">
        <v>1091</v>
      </c>
      <c r="M390" s="2">
        <v>43440</v>
      </c>
      <c r="N390" s="1">
        <v>0.76458333333333339</v>
      </c>
      <c r="O390" s="2">
        <v>43440</v>
      </c>
      <c r="P390" s="1">
        <v>0.82361111111111107</v>
      </c>
      <c r="Q390" t="s">
        <v>359</v>
      </c>
      <c r="R390" t="s">
        <v>1059</v>
      </c>
      <c r="S390">
        <v>22</v>
      </c>
      <c r="T390" s="3">
        <f t="shared" si="54"/>
        <v>1.3424226808222062</v>
      </c>
      <c r="U390" t="s">
        <v>17</v>
      </c>
      <c r="V390" t="s">
        <v>1060</v>
      </c>
      <c r="X390" t="s">
        <v>1</v>
      </c>
      <c r="AA390" t="s">
        <v>56</v>
      </c>
      <c r="AB390" t="s">
        <v>1079</v>
      </c>
      <c r="AE390" t="s">
        <v>1092</v>
      </c>
      <c r="AF390" t="s">
        <v>1063</v>
      </c>
      <c r="AL390" t="s">
        <v>6</v>
      </c>
      <c r="AM390" t="s">
        <v>1064</v>
      </c>
      <c r="AN390" t="s">
        <v>367</v>
      </c>
      <c r="AP390" t="s">
        <v>334</v>
      </c>
      <c r="BU390" t="s">
        <v>1065</v>
      </c>
      <c r="BV390" t="s">
        <v>336</v>
      </c>
      <c r="BW390" t="str">
        <f t="shared" si="48"/>
        <v>7yh5-na26</v>
      </c>
      <c r="BX390">
        <f t="shared" si="49"/>
        <v>2018</v>
      </c>
      <c r="BY390">
        <f t="shared" si="50"/>
        <v>2018</v>
      </c>
      <c r="BZ390">
        <f t="shared" si="51"/>
        <v>4</v>
      </c>
      <c r="CA390">
        <f t="shared" si="52"/>
        <v>4</v>
      </c>
      <c r="CB390" t="s">
        <v>4339</v>
      </c>
      <c r="CC390" t="str">
        <f t="shared" si="53"/>
        <v>d</v>
      </c>
      <c r="CD390">
        <v>4.8757586963754207E-2</v>
      </c>
      <c r="CE390">
        <f t="shared" si="55"/>
        <v>4</v>
      </c>
    </row>
    <row r="391" spans="1:83" x14ac:dyDescent="0.35">
      <c r="A391" t="s">
        <v>4859</v>
      </c>
      <c r="B391" t="s">
        <v>4081</v>
      </c>
      <c r="C391" t="b">
        <v>1</v>
      </c>
      <c r="D391" t="b">
        <v>0</v>
      </c>
      <c r="F391" t="s">
        <v>323</v>
      </c>
      <c r="G391" t="s">
        <v>15</v>
      </c>
      <c r="H391" t="s">
        <v>4860</v>
      </c>
      <c r="I391" t="s">
        <v>4082</v>
      </c>
      <c r="J391">
        <v>146</v>
      </c>
      <c r="K391" t="s">
        <v>4861</v>
      </c>
      <c r="L391" t="s">
        <v>4083</v>
      </c>
      <c r="M391" s="2">
        <v>43298</v>
      </c>
      <c r="N391" s="1">
        <v>0.6791666666666667</v>
      </c>
      <c r="O391" s="2">
        <v>43298</v>
      </c>
      <c r="P391" s="1">
        <v>0.8520833333333333</v>
      </c>
      <c r="Q391" t="s">
        <v>328</v>
      </c>
      <c r="R391" t="s">
        <v>4862</v>
      </c>
      <c r="S391">
        <v>44</v>
      </c>
      <c r="T391" s="3">
        <f t="shared" si="54"/>
        <v>1.6434526764861874</v>
      </c>
      <c r="U391" t="s">
        <v>127</v>
      </c>
      <c r="W391" t="s">
        <v>7</v>
      </c>
      <c r="X391" t="s">
        <v>1</v>
      </c>
      <c r="AA391" t="s">
        <v>231</v>
      </c>
      <c r="AE391" t="s">
        <v>4863</v>
      </c>
      <c r="AM391" t="s">
        <v>1301</v>
      </c>
      <c r="AN391" t="s">
        <v>2366</v>
      </c>
      <c r="AP391" t="s">
        <v>334</v>
      </c>
      <c r="BV391" t="s">
        <v>336</v>
      </c>
      <c r="BW391" t="str">
        <f t="shared" si="48"/>
        <v>f6st-whvb</v>
      </c>
      <c r="BX391">
        <f t="shared" si="49"/>
        <v>2018</v>
      </c>
      <c r="BY391">
        <f t="shared" si="50"/>
        <v>2018</v>
      </c>
      <c r="BZ391">
        <f t="shared" si="51"/>
        <v>5</v>
      </c>
      <c r="CA391">
        <f t="shared" si="52"/>
        <v>5</v>
      </c>
      <c r="CB391" t="s">
        <v>4339</v>
      </c>
      <c r="CC391" t="str">
        <f t="shared" si="53"/>
        <v>d</v>
      </c>
      <c r="CD391">
        <v>4.9428321618562143E-2</v>
      </c>
      <c r="CE391">
        <f t="shared" si="55"/>
        <v>5</v>
      </c>
    </row>
    <row r="392" spans="1:83" x14ac:dyDescent="0.35">
      <c r="A392" t="s">
        <v>391</v>
      </c>
      <c r="B392" t="s">
        <v>392</v>
      </c>
      <c r="C392" t="b">
        <v>1</v>
      </c>
      <c r="D392" t="b">
        <v>0</v>
      </c>
      <c r="F392" t="s">
        <v>323</v>
      </c>
      <c r="G392" t="s">
        <v>15</v>
      </c>
      <c r="H392" t="s">
        <v>393</v>
      </c>
      <c r="I392" t="s">
        <v>394</v>
      </c>
      <c r="J392">
        <v>3</v>
      </c>
      <c r="K392" t="s">
        <v>395</v>
      </c>
      <c r="L392" t="s">
        <v>396</v>
      </c>
      <c r="M392" s="2">
        <v>43613</v>
      </c>
      <c r="N392" s="1">
        <v>0.85277777777777775</v>
      </c>
      <c r="O392" s="2">
        <v>43613</v>
      </c>
      <c r="P392" s="1">
        <v>0.85625000000000007</v>
      </c>
      <c r="Q392" t="s">
        <v>359</v>
      </c>
      <c r="S392">
        <v>4</v>
      </c>
      <c r="T392" s="3">
        <f t="shared" si="54"/>
        <v>0.6020599913279624</v>
      </c>
      <c r="U392" t="s">
        <v>17</v>
      </c>
      <c r="V392" t="s">
        <v>361</v>
      </c>
      <c r="X392" t="s">
        <v>1</v>
      </c>
      <c r="AA392" t="s">
        <v>56</v>
      </c>
      <c r="AB392" t="s">
        <v>375</v>
      </c>
      <c r="AE392" t="s">
        <v>397</v>
      </c>
      <c r="AF392" t="s">
        <v>399</v>
      </c>
      <c r="AG392" t="s">
        <v>398</v>
      </c>
      <c r="AL392" t="s">
        <v>6</v>
      </c>
      <c r="AM392" t="s">
        <v>400</v>
      </c>
      <c r="AN392" t="s">
        <v>367</v>
      </c>
      <c r="AP392" t="s">
        <v>334</v>
      </c>
      <c r="BU392" t="s">
        <v>368</v>
      </c>
      <c r="BV392" t="s">
        <v>336</v>
      </c>
      <c r="BW392" t="str">
        <f t="shared" si="48"/>
        <v>88hx-6isc</v>
      </c>
      <c r="BX392">
        <f t="shared" si="49"/>
        <v>2019</v>
      </c>
      <c r="BY392">
        <f t="shared" si="50"/>
        <v>2019</v>
      </c>
      <c r="BZ392">
        <f t="shared" si="51"/>
        <v>4</v>
      </c>
      <c r="CA392">
        <f t="shared" si="52"/>
        <v>4</v>
      </c>
      <c r="CB392" t="s">
        <v>4339</v>
      </c>
      <c r="CC392" t="str">
        <f t="shared" si="53"/>
        <v>d</v>
      </c>
      <c r="CD392">
        <v>5.2700473263346148E-2</v>
      </c>
      <c r="CE392">
        <f t="shared" si="55"/>
        <v>6</v>
      </c>
    </row>
    <row r="393" spans="1:83" x14ac:dyDescent="0.35">
      <c r="A393" t="s">
        <v>564</v>
      </c>
      <c r="B393" t="s">
        <v>565</v>
      </c>
      <c r="C393" t="b">
        <v>1</v>
      </c>
      <c r="D393" t="b">
        <v>0</v>
      </c>
      <c r="F393" t="s">
        <v>323</v>
      </c>
      <c r="G393" t="s">
        <v>15</v>
      </c>
      <c r="H393" t="s">
        <v>566</v>
      </c>
      <c r="I393" t="s">
        <v>567</v>
      </c>
      <c r="J393">
        <v>12</v>
      </c>
      <c r="K393" t="s">
        <v>568</v>
      </c>
      <c r="L393" t="s">
        <v>569</v>
      </c>
      <c r="M393" s="2">
        <v>43584</v>
      </c>
      <c r="N393" s="1">
        <v>0.65208333333333335</v>
      </c>
      <c r="O393" s="2">
        <v>43584</v>
      </c>
      <c r="P393" s="1">
        <v>0.6777777777777777</v>
      </c>
      <c r="Q393" t="s">
        <v>328</v>
      </c>
      <c r="R393" t="s">
        <v>549</v>
      </c>
      <c r="S393">
        <v>57</v>
      </c>
      <c r="T393" s="3">
        <f t="shared" si="54"/>
        <v>1.7558748556724915</v>
      </c>
      <c r="U393" t="s">
        <v>23</v>
      </c>
      <c r="V393" t="s">
        <v>550</v>
      </c>
      <c r="W393" t="s">
        <v>7</v>
      </c>
      <c r="X393" t="s">
        <v>1</v>
      </c>
      <c r="AA393" t="s">
        <v>213</v>
      </c>
      <c r="AB393" t="s">
        <v>551</v>
      </c>
      <c r="AE393" t="s">
        <v>570</v>
      </c>
      <c r="AL393" t="s">
        <v>553</v>
      </c>
      <c r="AM393" t="s">
        <v>554</v>
      </c>
      <c r="AN393" t="s">
        <v>555</v>
      </c>
      <c r="AP393" t="s">
        <v>334</v>
      </c>
      <c r="BU393" t="s">
        <v>556</v>
      </c>
      <c r="BV393" t="s">
        <v>336</v>
      </c>
      <c r="BW393" t="str">
        <f t="shared" si="48"/>
        <v>vp9t-gixy</v>
      </c>
      <c r="BX393">
        <f t="shared" si="49"/>
        <v>2019</v>
      </c>
      <c r="BY393">
        <f t="shared" si="50"/>
        <v>2019</v>
      </c>
      <c r="BZ393">
        <f t="shared" si="51"/>
        <v>5</v>
      </c>
      <c r="CA393">
        <f t="shared" si="52"/>
        <v>6</v>
      </c>
      <c r="CB393" t="s">
        <v>4339</v>
      </c>
      <c r="CC393" t="str">
        <f t="shared" si="53"/>
        <v>d</v>
      </c>
      <c r="CD393">
        <v>7.6234322408558985E-2</v>
      </c>
      <c r="CE393">
        <f t="shared" si="55"/>
        <v>7</v>
      </c>
    </row>
    <row r="394" spans="1:83" x14ac:dyDescent="0.35">
      <c r="A394" t="s">
        <v>4551</v>
      </c>
      <c r="B394" t="s">
        <v>4552</v>
      </c>
      <c r="C394" t="b">
        <v>1</v>
      </c>
      <c r="D394" t="b">
        <v>0</v>
      </c>
      <c r="F394" t="s">
        <v>323</v>
      </c>
      <c r="G394" t="s">
        <v>15</v>
      </c>
      <c r="H394" t="s">
        <v>4553</v>
      </c>
      <c r="J394">
        <v>14</v>
      </c>
      <c r="K394" t="s">
        <v>4554</v>
      </c>
      <c r="L394" t="s">
        <v>4555</v>
      </c>
      <c r="M394" s="2">
        <v>43588</v>
      </c>
      <c r="N394" s="1">
        <v>0.95138888888888884</v>
      </c>
      <c r="O394" s="2">
        <v>43609</v>
      </c>
      <c r="P394" s="1">
        <v>0.64236111111111105</v>
      </c>
      <c r="S394">
        <v>24</v>
      </c>
      <c r="T394" s="3">
        <f t="shared" si="54"/>
        <v>1.3802112417116059</v>
      </c>
      <c r="U394" t="s">
        <v>41</v>
      </c>
      <c r="X394" t="s">
        <v>1</v>
      </c>
      <c r="AE394" t="s">
        <v>4556</v>
      </c>
      <c r="AN394" t="s">
        <v>712</v>
      </c>
      <c r="AP394" t="s">
        <v>334</v>
      </c>
      <c r="BV394" t="s">
        <v>336</v>
      </c>
      <c r="BW394" t="str">
        <f t="shared" si="48"/>
        <v>arks-e8z2</v>
      </c>
      <c r="BX394">
        <f t="shared" si="49"/>
        <v>2019</v>
      </c>
      <c r="BY394">
        <f t="shared" si="50"/>
        <v>2019</v>
      </c>
      <c r="BZ394">
        <f t="shared" si="51"/>
        <v>3</v>
      </c>
      <c r="CA394">
        <f t="shared" si="52"/>
        <v>0</v>
      </c>
      <c r="CB394" t="s">
        <v>4339</v>
      </c>
      <c r="CC394" t="str">
        <f t="shared" si="53"/>
        <v>d</v>
      </c>
      <c r="CD394">
        <v>9.7128796540365325E-2</v>
      </c>
      <c r="CE394">
        <f t="shared" si="55"/>
        <v>8</v>
      </c>
    </row>
    <row r="395" spans="1:83" x14ac:dyDescent="0.35">
      <c r="A395" t="s">
        <v>5655</v>
      </c>
      <c r="B395" t="s">
        <v>5656</v>
      </c>
      <c r="C395" t="b">
        <v>1</v>
      </c>
      <c r="D395" t="b">
        <v>0</v>
      </c>
      <c r="F395" t="s">
        <v>323</v>
      </c>
      <c r="G395" t="s">
        <v>15</v>
      </c>
      <c r="H395" t="s">
        <v>5657</v>
      </c>
      <c r="J395">
        <v>1</v>
      </c>
      <c r="K395" t="s">
        <v>5658</v>
      </c>
      <c r="L395" t="s">
        <v>5659</v>
      </c>
      <c r="M395" s="2">
        <v>43631</v>
      </c>
      <c r="N395" s="1">
        <v>6.9444444444444447E-4</v>
      </c>
      <c r="O395" s="2">
        <v>43631</v>
      </c>
      <c r="P395" s="1">
        <v>2.0833333333333333E-3</v>
      </c>
      <c r="Q395" t="s">
        <v>359</v>
      </c>
      <c r="R395" t="s">
        <v>2853</v>
      </c>
      <c r="S395">
        <v>0</v>
      </c>
      <c r="T395" s="3" t="e">
        <f t="shared" si="54"/>
        <v>#NUM!</v>
      </c>
      <c r="U395" t="s">
        <v>168</v>
      </c>
      <c r="X395" t="s">
        <v>1</v>
      </c>
      <c r="AE395" t="s">
        <v>5660</v>
      </c>
      <c r="AN395" t="s">
        <v>2836</v>
      </c>
      <c r="AP395" t="s">
        <v>334</v>
      </c>
      <c r="BV395" t="s">
        <v>336</v>
      </c>
      <c r="BW395" t="str">
        <f t="shared" si="48"/>
        <v>tzwv-mqp7</v>
      </c>
      <c r="BX395">
        <f t="shared" si="49"/>
        <v>2019</v>
      </c>
      <c r="BY395">
        <f t="shared" si="50"/>
        <v>2019</v>
      </c>
      <c r="BZ395">
        <f t="shared" si="51"/>
        <v>3</v>
      </c>
      <c r="CA395">
        <f t="shared" si="52"/>
        <v>2</v>
      </c>
      <c r="CB395" t="s">
        <v>4339</v>
      </c>
      <c r="CC395" t="str">
        <f t="shared" si="53"/>
        <v>d</v>
      </c>
      <c r="CD395">
        <v>0.10521396432185226</v>
      </c>
      <c r="CE395">
        <f t="shared" si="55"/>
        <v>9</v>
      </c>
    </row>
    <row r="396" spans="1:83" x14ac:dyDescent="0.35">
      <c r="A396" t="s">
        <v>5772</v>
      </c>
      <c r="B396" t="s">
        <v>5773</v>
      </c>
      <c r="C396" t="b">
        <v>1</v>
      </c>
      <c r="D396" t="b">
        <v>0</v>
      </c>
      <c r="F396" t="s">
        <v>323</v>
      </c>
      <c r="G396" t="s">
        <v>15</v>
      </c>
      <c r="H396" t="s">
        <v>5774</v>
      </c>
      <c r="J396">
        <v>15</v>
      </c>
      <c r="K396" t="s">
        <v>5775</v>
      </c>
      <c r="L396" t="s">
        <v>5776</v>
      </c>
      <c r="M396" s="2">
        <v>43130</v>
      </c>
      <c r="N396" s="1">
        <v>4.5138888888888888E-2</v>
      </c>
      <c r="O396" s="2">
        <v>43130</v>
      </c>
      <c r="P396" s="1">
        <v>5.2777777777777778E-2</v>
      </c>
      <c r="Q396" t="s">
        <v>913</v>
      </c>
      <c r="S396">
        <v>50</v>
      </c>
      <c r="T396" s="3">
        <f t="shared" si="54"/>
        <v>1.6989700043360187</v>
      </c>
      <c r="U396" t="s">
        <v>207</v>
      </c>
      <c r="X396" t="s">
        <v>1</v>
      </c>
      <c r="AA396" t="s">
        <v>2628</v>
      </c>
      <c r="AB396" t="s">
        <v>553</v>
      </c>
      <c r="AE396" t="s">
        <v>5777</v>
      </c>
      <c r="AF396" t="s">
        <v>2633</v>
      </c>
      <c r="AG396" t="s">
        <v>2632</v>
      </c>
      <c r="AH396" t="s">
        <v>2629</v>
      </c>
      <c r="AI396" t="s">
        <v>2630</v>
      </c>
      <c r="AN396" t="s">
        <v>2634</v>
      </c>
      <c r="AP396" t="s">
        <v>334</v>
      </c>
      <c r="BV396" t="s">
        <v>336</v>
      </c>
      <c r="BW396" t="str">
        <f t="shared" si="48"/>
        <v>wrgq-gubf</v>
      </c>
      <c r="BX396">
        <f t="shared" si="49"/>
        <v>2018</v>
      </c>
      <c r="BY396">
        <f t="shared" si="50"/>
        <v>2018</v>
      </c>
      <c r="BZ396">
        <f t="shared" si="51"/>
        <v>4</v>
      </c>
      <c r="CA396">
        <f t="shared" si="52"/>
        <v>2</v>
      </c>
      <c r="CB396" t="s">
        <v>4339</v>
      </c>
      <c r="CC396" t="str">
        <f t="shared" si="53"/>
        <v>d</v>
      </c>
      <c r="CD396">
        <v>0.12844063313235543</v>
      </c>
      <c r="CE396">
        <f t="shared" si="55"/>
        <v>10</v>
      </c>
    </row>
    <row r="397" spans="1:83" x14ac:dyDescent="0.35">
      <c r="A397" t="s">
        <v>464</v>
      </c>
      <c r="B397" t="s">
        <v>465</v>
      </c>
      <c r="C397" t="b">
        <v>1</v>
      </c>
      <c r="D397" t="b">
        <v>0</v>
      </c>
      <c r="F397" t="s">
        <v>323</v>
      </c>
      <c r="G397" t="s">
        <v>15</v>
      </c>
      <c r="H397" t="s">
        <v>466</v>
      </c>
      <c r="I397" t="s">
        <v>467</v>
      </c>
      <c r="J397">
        <v>5</v>
      </c>
      <c r="K397" t="s">
        <v>461</v>
      </c>
      <c r="L397" t="s">
        <v>468</v>
      </c>
      <c r="M397" s="2">
        <v>43613</v>
      </c>
      <c r="N397" s="1">
        <v>0.87847222222222221</v>
      </c>
      <c r="O397" s="2">
        <v>43613</v>
      </c>
      <c r="P397" s="1">
        <v>0.88263888888888886</v>
      </c>
      <c r="Q397" t="s">
        <v>359</v>
      </c>
      <c r="S397">
        <v>11</v>
      </c>
      <c r="T397" s="3">
        <f t="shared" si="54"/>
        <v>1.0413926851582251</v>
      </c>
      <c r="U397" t="s">
        <v>17</v>
      </c>
      <c r="V397" t="s">
        <v>361</v>
      </c>
      <c r="X397" t="s">
        <v>1</v>
      </c>
      <c r="AA397" t="s">
        <v>56</v>
      </c>
      <c r="AB397" t="s">
        <v>375</v>
      </c>
      <c r="AE397" t="s">
        <v>469</v>
      </c>
      <c r="AF397" t="s">
        <v>378</v>
      </c>
      <c r="AG397" t="s">
        <v>470</v>
      </c>
      <c r="AH397" t="s">
        <v>377</v>
      </c>
      <c r="AL397" t="s">
        <v>6</v>
      </c>
      <c r="AM397" t="s">
        <v>471</v>
      </c>
      <c r="AN397" t="s">
        <v>367</v>
      </c>
      <c r="AP397" t="s">
        <v>334</v>
      </c>
      <c r="BU397" t="s">
        <v>368</v>
      </c>
      <c r="BV397" t="s">
        <v>336</v>
      </c>
      <c r="BW397" t="str">
        <f t="shared" si="48"/>
        <v>krsk-s76t</v>
      </c>
      <c r="BX397">
        <f t="shared" si="49"/>
        <v>2019</v>
      </c>
      <c r="BY397">
        <f t="shared" si="50"/>
        <v>2019</v>
      </c>
      <c r="BZ397">
        <f t="shared" si="51"/>
        <v>4</v>
      </c>
      <c r="CA397">
        <f t="shared" si="52"/>
        <v>4</v>
      </c>
      <c r="CB397" t="s">
        <v>4339</v>
      </c>
      <c r="CC397" t="str">
        <f t="shared" si="53"/>
        <v>d</v>
      </c>
      <c r="CD397">
        <v>0.1286694659694011</v>
      </c>
      <c r="CE397">
        <f t="shared" si="55"/>
        <v>11</v>
      </c>
    </row>
    <row r="398" spans="1:83" x14ac:dyDescent="0.35">
      <c r="A398" t="s">
        <v>3991</v>
      </c>
      <c r="B398" t="s">
        <v>3992</v>
      </c>
      <c r="C398" t="b">
        <v>1</v>
      </c>
      <c r="D398" t="b">
        <v>0</v>
      </c>
      <c r="F398" t="s">
        <v>323</v>
      </c>
      <c r="G398" t="s">
        <v>15</v>
      </c>
      <c r="H398" t="s">
        <v>3993</v>
      </c>
      <c r="I398" t="s">
        <v>3994</v>
      </c>
      <c r="J398">
        <v>81</v>
      </c>
      <c r="K398" t="s">
        <v>3995</v>
      </c>
      <c r="L398" t="s">
        <v>3996</v>
      </c>
      <c r="M398" s="2">
        <v>43259</v>
      </c>
      <c r="N398" s="1">
        <v>0.92361111111111116</v>
      </c>
      <c r="O398" s="2">
        <v>43504</v>
      </c>
      <c r="P398" s="1">
        <v>0.83194444444444438</v>
      </c>
      <c r="Q398" t="s">
        <v>2002</v>
      </c>
      <c r="R398" t="s">
        <v>3997</v>
      </c>
      <c r="S398">
        <v>50</v>
      </c>
      <c r="T398" s="3">
        <f t="shared" si="54"/>
        <v>1.6989700043360187</v>
      </c>
      <c r="U398" t="s">
        <v>164</v>
      </c>
      <c r="W398" t="s">
        <v>7</v>
      </c>
      <c r="X398" t="s">
        <v>1</v>
      </c>
      <c r="AA398" t="s">
        <v>124</v>
      </c>
      <c r="AB398" t="s">
        <v>3998</v>
      </c>
      <c r="AE398" t="s">
        <v>3999</v>
      </c>
      <c r="AL398" t="s">
        <v>46</v>
      </c>
      <c r="AM398" t="s">
        <v>4000</v>
      </c>
      <c r="AN398" t="s">
        <v>572</v>
      </c>
      <c r="AP398" t="s">
        <v>334</v>
      </c>
      <c r="BJ398" t="s">
        <v>4001</v>
      </c>
      <c r="BK398" t="s">
        <v>723</v>
      </c>
      <c r="BL398" t="s">
        <v>4002</v>
      </c>
      <c r="BM398" t="s">
        <v>4003</v>
      </c>
      <c r="BN398" t="s">
        <v>4004</v>
      </c>
      <c r="BO398" t="s">
        <v>4002</v>
      </c>
      <c r="BP398" t="s">
        <v>4005</v>
      </c>
      <c r="BV398" t="s">
        <v>336</v>
      </c>
      <c r="BW398" t="str">
        <f t="shared" si="48"/>
        <v>4j29-snvr</v>
      </c>
      <c r="BX398">
        <f t="shared" si="49"/>
        <v>2018</v>
      </c>
      <c r="BY398">
        <f t="shared" si="50"/>
        <v>2019</v>
      </c>
      <c r="BZ398">
        <f t="shared" si="51"/>
        <v>5</v>
      </c>
      <c r="CA398">
        <f t="shared" si="52"/>
        <v>5</v>
      </c>
      <c r="CB398" t="s">
        <v>4339</v>
      </c>
      <c r="CC398" t="str">
        <f t="shared" si="53"/>
        <v>d</v>
      </c>
      <c r="CD398">
        <v>0.1323221826645139</v>
      </c>
      <c r="CE398">
        <f t="shared" si="55"/>
        <v>12</v>
      </c>
    </row>
    <row r="399" spans="1:83" x14ac:dyDescent="0.35">
      <c r="A399" t="s">
        <v>1100</v>
      </c>
      <c r="B399" t="s">
        <v>1101</v>
      </c>
      <c r="C399" t="b">
        <v>1</v>
      </c>
      <c r="D399" t="b">
        <v>0</v>
      </c>
      <c r="F399" t="s">
        <v>323</v>
      </c>
      <c r="G399" t="s">
        <v>15</v>
      </c>
      <c r="H399" t="s">
        <v>1102</v>
      </c>
      <c r="J399">
        <v>22</v>
      </c>
      <c r="K399" t="s">
        <v>1103</v>
      </c>
      <c r="L399" t="s">
        <v>1104</v>
      </c>
      <c r="M399" s="2">
        <v>43440</v>
      </c>
      <c r="N399" s="1">
        <v>0.7270833333333333</v>
      </c>
      <c r="O399" s="2">
        <v>43440</v>
      </c>
      <c r="P399" s="1">
        <v>0.8256944444444444</v>
      </c>
      <c r="Q399" t="s">
        <v>359</v>
      </c>
      <c r="R399" t="s">
        <v>1059</v>
      </c>
      <c r="S399">
        <v>26</v>
      </c>
      <c r="T399" s="3">
        <f t="shared" si="54"/>
        <v>1.414973347970818</v>
      </c>
      <c r="U399" t="s">
        <v>17</v>
      </c>
      <c r="V399" t="s">
        <v>1060</v>
      </c>
      <c r="X399" t="s">
        <v>1</v>
      </c>
      <c r="AA399" t="s">
        <v>56</v>
      </c>
      <c r="AB399" t="s">
        <v>1079</v>
      </c>
      <c r="AE399" t="s">
        <v>1105</v>
      </c>
      <c r="AF399" t="s">
        <v>1063</v>
      </c>
      <c r="AG399" t="s">
        <v>364</v>
      </c>
      <c r="AL399" t="s">
        <v>6</v>
      </c>
      <c r="AM399" t="s">
        <v>1064</v>
      </c>
      <c r="AN399" t="s">
        <v>367</v>
      </c>
      <c r="AP399" t="s">
        <v>334</v>
      </c>
      <c r="BU399" t="s">
        <v>1065</v>
      </c>
      <c r="BV399" t="s">
        <v>336</v>
      </c>
      <c r="BW399" t="str">
        <f t="shared" si="48"/>
        <v>vk6s-am8z</v>
      </c>
      <c r="BX399">
        <f t="shared" si="49"/>
        <v>2018</v>
      </c>
      <c r="BY399">
        <f t="shared" si="50"/>
        <v>2018</v>
      </c>
      <c r="BZ399">
        <f t="shared" si="51"/>
        <v>4</v>
      </c>
      <c r="CA399">
        <f t="shared" si="52"/>
        <v>4</v>
      </c>
      <c r="CB399" t="s">
        <v>4339</v>
      </c>
      <c r="CC399" t="str">
        <f t="shared" si="53"/>
        <v>d</v>
      </c>
      <c r="CD399">
        <v>0.15983564437384457</v>
      </c>
      <c r="CE399">
        <f t="shared" si="55"/>
        <v>13</v>
      </c>
    </row>
    <row r="400" spans="1:83" x14ac:dyDescent="0.35">
      <c r="A400" t="s">
        <v>384</v>
      </c>
      <c r="B400" t="s">
        <v>385</v>
      </c>
      <c r="C400" t="b">
        <v>1</v>
      </c>
      <c r="D400" t="b">
        <v>0</v>
      </c>
      <c r="F400" t="s">
        <v>323</v>
      </c>
      <c r="G400" t="s">
        <v>15</v>
      </c>
      <c r="H400" t="s">
        <v>386</v>
      </c>
      <c r="J400">
        <v>11</v>
      </c>
      <c r="K400" t="s">
        <v>387</v>
      </c>
      <c r="L400" t="s">
        <v>388</v>
      </c>
      <c r="M400" s="2">
        <v>43606</v>
      </c>
      <c r="N400" s="1">
        <v>0.81736111111111109</v>
      </c>
      <c r="O400" s="2">
        <v>43606</v>
      </c>
      <c r="P400" s="1">
        <v>0.81944444444444453</v>
      </c>
      <c r="Q400" t="s">
        <v>359</v>
      </c>
      <c r="R400" t="s">
        <v>389</v>
      </c>
      <c r="S400">
        <v>5</v>
      </c>
      <c r="T400" s="3">
        <f t="shared" si="54"/>
        <v>0.69897000433601886</v>
      </c>
      <c r="U400" t="s">
        <v>17</v>
      </c>
      <c r="V400" t="s">
        <v>361</v>
      </c>
      <c r="X400" t="s">
        <v>1</v>
      </c>
      <c r="AA400" t="s">
        <v>56</v>
      </c>
      <c r="AB400" t="s">
        <v>362</v>
      </c>
      <c r="AE400" t="s">
        <v>390</v>
      </c>
      <c r="AF400" t="s">
        <v>365</v>
      </c>
      <c r="AL400" t="s">
        <v>6</v>
      </c>
      <c r="AM400" t="s">
        <v>366</v>
      </c>
      <c r="AN400" t="s">
        <v>367</v>
      </c>
      <c r="AP400" t="s">
        <v>334</v>
      </c>
      <c r="BU400" t="s">
        <v>368</v>
      </c>
      <c r="BV400" t="s">
        <v>336</v>
      </c>
      <c r="BW400" t="str">
        <f t="shared" si="48"/>
        <v>6xgf-ceg4</v>
      </c>
      <c r="BX400">
        <f t="shared" si="49"/>
        <v>2019</v>
      </c>
      <c r="BY400">
        <f t="shared" si="50"/>
        <v>2019</v>
      </c>
      <c r="BZ400">
        <f t="shared" si="51"/>
        <v>4</v>
      </c>
      <c r="CA400">
        <f t="shared" si="52"/>
        <v>4</v>
      </c>
      <c r="CB400" t="s">
        <v>4339</v>
      </c>
      <c r="CC400" t="str">
        <f t="shared" si="53"/>
        <v>d</v>
      </c>
      <c r="CD400">
        <v>0.17204998418274264</v>
      </c>
      <c r="CE400">
        <f t="shared" si="55"/>
        <v>14</v>
      </c>
    </row>
    <row r="401" spans="1:83" x14ac:dyDescent="0.35">
      <c r="A401" t="s">
        <v>4837</v>
      </c>
      <c r="B401" t="s">
        <v>4838</v>
      </c>
      <c r="C401" t="b">
        <v>1</v>
      </c>
      <c r="D401" t="b">
        <v>0</v>
      </c>
      <c r="F401" t="s">
        <v>323</v>
      </c>
      <c r="G401" t="s">
        <v>15</v>
      </c>
      <c r="H401" t="s">
        <v>4839</v>
      </c>
      <c r="I401" t="s">
        <v>4840</v>
      </c>
      <c r="J401">
        <v>25</v>
      </c>
      <c r="K401" t="s">
        <v>4841</v>
      </c>
      <c r="L401" t="s">
        <v>4842</v>
      </c>
      <c r="M401" s="2">
        <v>43480</v>
      </c>
      <c r="N401" s="1">
        <v>0.87291666666666667</v>
      </c>
      <c r="O401" s="2">
        <v>43480</v>
      </c>
      <c r="P401" s="1">
        <v>0.89236111111111116</v>
      </c>
      <c r="Q401" t="s">
        <v>351</v>
      </c>
      <c r="S401">
        <v>20</v>
      </c>
      <c r="T401" s="3">
        <f t="shared" si="54"/>
        <v>1.3010299956639813</v>
      </c>
      <c r="U401" t="s">
        <v>164</v>
      </c>
      <c r="W401" t="s">
        <v>11</v>
      </c>
      <c r="X401" t="s">
        <v>1</v>
      </c>
      <c r="AA401" t="s">
        <v>159</v>
      </c>
      <c r="AB401">
        <v>2018</v>
      </c>
      <c r="AE401" t="s">
        <v>4843</v>
      </c>
      <c r="AF401" t="s">
        <v>4845</v>
      </c>
      <c r="AG401" t="s">
        <v>4844</v>
      </c>
      <c r="AL401" t="s">
        <v>14</v>
      </c>
      <c r="AM401" t="s">
        <v>4846</v>
      </c>
      <c r="AN401" t="s">
        <v>572</v>
      </c>
      <c r="AP401" t="s">
        <v>334</v>
      </c>
      <c r="BJ401" t="s">
        <v>4847</v>
      </c>
      <c r="BK401" t="s">
        <v>723</v>
      </c>
      <c r="BV401" t="s">
        <v>336</v>
      </c>
      <c r="BW401" t="str">
        <f t="shared" si="48"/>
        <v>exre-kgdt</v>
      </c>
      <c r="BX401">
        <f t="shared" si="49"/>
        <v>2019</v>
      </c>
      <c r="BY401">
        <f t="shared" si="50"/>
        <v>2019</v>
      </c>
      <c r="BZ401">
        <f t="shared" si="51"/>
        <v>5</v>
      </c>
      <c r="CA401">
        <f t="shared" si="52"/>
        <v>4</v>
      </c>
      <c r="CB401" t="s">
        <v>4339</v>
      </c>
      <c r="CC401" t="str">
        <f t="shared" si="53"/>
        <v>d</v>
      </c>
      <c r="CD401">
        <v>0.17596067425686157</v>
      </c>
      <c r="CE401">
        <f t="shared" si="55"/>
        <v>15</v>
      </c>
    </row>
    <row r="402" spans="1:83" x14ac:dyDescent="0.35">
      <c r="A402" t="s">
        <v>2660</v>
      </c>
      <c r="B402" t="s">
        <v>2661</v>
      </c>
      <c r="C402" t="b">
        <v>1</v>
      </c>
      <c r="D402" t="b">
        <v>0</v>
      </c>
      <c r="F402" t="s">
        <v>323</v>
      </c>
      <c r="G402" t="s">
        <v>15</v>
      </c>
      <c r="H402" t="s">
        <v>2662</v>
      </c>
      <c r="J402">
        <v>41</v>
      </c>
      <c r="K402" t="s">
        <v>2663</v>
      </c>
      <c r="L402" t="s">
        <v>2664</v>
      </c>
      <c r="M402" s="2">
        <v>43140</v>
      </c>
      <c r="N402" s="1">
        <v>0.98888888888888893</v>
      </c>
      <c r="O402" s="2">
        <v>43140</v>
      </c>
      <c r="P402" s="1">
        <v>0.99791666666666667</v>
      </c>
      <c r="Q402" t="s">
        <v>913</v>
      </c>
      <c r="S402">
        <v>39</v>
      </c>
      <c r="T402" s="3">
        <f t="shared" si="54"/>
        <v>1.5910646070264991</v>
      </c>
      <c r="U402" t="s">
        <v>207</v>
      </c>
      <c r="V402" t="s">
        <v>2627</v>
      </c>
      <c r="X402" t="s">
        <v>1</v>
      </c>
      <c r="AA402" t="s">
        <v>188</v>
      </c>
      <c r="AB402" t="s">
        <v>553</v>
      </c>
      <c r="AE402" t="s">
        <v>2665</v>
      </c>
      <c r="AF402" t="s">
        <v>2633</v>
      </c>
      <c r="AG402" t="s">
        <v>2632</v>
      </c>
      <c r="AH402" t="s">
        <v>2629</v>
      </c>
      <c r="AI402" t="s">
        <v>2630</v>
      </c>
      <c r="AN402" t="s">
        <v>2634</v>
      </c>
      <c r="AP402" t="s">
        <v>334</v>
      </c>
      <c r="BU402" t="s">
        <v>915</v>
      </c>
      <c r="BV402" t="s">
        <v>336</v>
      </c>
      <c r="BW402" t="str">
        <f t="shared" si="48"/>
        <v>bjew-xgmt</v>
      </c>
      <c r="BX402">
        <f t="shared" si="49"/>
        <v>2018</v>
      </c>
      <c r="BY402">
        <f t="shared" si="50"/>
        <v>2018</v>
      </c>
      <c r="BZ402">
        <f t="shared" si="51"/>
        <v>4</v>
      </c>
      <c r="CA402">
        <f t="shared" si="52"/>
        <v>3</v>
      </c>
      <c r="CB402" t="s">
        <v>4339</v>
      </c>
      <c r="CC402" t="str">
        <f t="shared" si="53"/>
        <v>d</v>
      </c>
      <c r="CD402">
        <v>0.17920844379066303</v>
      </c>
      <c r="CE402">
        <f t="shared" si="55"/>
        <v>16</v>
      </c>
    </row>
    <row r="403" spans="1:83" x14ac:dyDescent="0.35">
      <c r="A403" t="s">
        <v>1073</v>
      </c>
      <c r="B403" t="s">
        <v>1074</v>
      </c>
      <c r="C403" t="b">
        <v>1</v>
      </c>
      <c r="D403" t="b">
        <v>0</v>
      </c>
      <c r="F403" t="s">
        <v>323</v>
      </c>
      <c r="G403" t="s">
        <v>15</v>
      </c>
      <c r="H403" t="s">
        <v>1075</v>
      </c>
      <c r="J403">
        <v>34</v>
      </c>
      <c r="K403" t="s">
        <v>1076</v>
      </c>
      <c r="L403" t="s">
        <v>1077</v>
      </c>
      <c r="M403" s="2">
        <v>43440</v>
      </c>
      <c r="N403" s="1">
        <v>0.75208333333333333</v>
      </c>
      <c r="O403" s="2">
        <v>43475</v>
      </c>
      <c r="P403" s="1">
        <v>0.84861111111111109</v>
      </c>
      <c r="Q403" t="s">
        <v>359</v>
      </c>
      <c r="R403" t="s">
        <v>1059</v>
      </c>
      <c r="S403">
        <v>18</v>
      </c>
      <c r="T403" s="3">
        <f t="shared" si="54"/>
        <v>1.255272505103306</v>
      </c>
      <c r="U403" t="s">
        <v>17</v>
      </c>
      <c r="V403" t="s">
        <v>1060</v>
      </c>
      <c r="X403" t="s">
        <v>1</v>
      </c>
      <c r="AA403" t="s">
        <v>56</v>
      </c>
      <c r="AB403" t="s">
        <v>1079</v>
      </c>
      <c r="AE403" t="s">
        <v>1080</v>
      </c>
      <c r="AF403" t="s">
        <v>1063</v>
      </c>
      <c r="AG403" t="s">
        <v>364</v>
      </c>
      <c r="AH403" t="s">
        <v>1078</v>
      </c>
      <c r="AL403" t="s">
        <v>6</v>
      </c>
      <c r="AM403" t="s">
        <v>1064</v>
      </c>
      <c r="AN403" t="s">
        <v>367</v>
      </c>
      <c r="AP403" t="s">
        <v>334</v>
      </c>
      <c r="BU403" t="s">
        <v>1065</v>
      </c>
      <c r="BV403" t="s">
        <v>336</v>
      </c>
      <c r="BW403" t="str">
        <f t="shared" si="48"/>
        <v>7hx3-t3pn</v>
      </c>
      <c r="BX403">
        <f t="shared" si="49"/>
        <v>2018</v>
      </c>
      <c r="BY403">
        <f t="shared" si="50"/>
        <v>2019</v>
      </c>
      <c r="BZ403">
        <f t="shared" si="51"/>
        <v>4</v>
      </c>
      <c r="CA403">
        <f t="shared" si="52"/>
        <v>4</v>
      </c>
      <c r="CB403" t="s">
        <v>4339</v>
      </c>
      <c r="CC403" t="str">
        <f t="shared" si="53"/>
        <v>d</v>
      </c>
      <c r="CD403">
        <v>0.21360281854487551</v>
      </c>
      <c r="CE403">
        <f t="shared" si="55"/>
        <v>17</v>
      </c>
    </row>
    <row r="404" spans="1:83" x14ac:dyDescent="0.35">
      <c r="A404" t="s">
        <v>4520</v>
      </c>
      <c r="B404" t="s">
        <v>4521</v>
      </c>
      <c r="C404" t="b">
        <v>1</v>
      </c>
      <c r="D404" t="b">
        <v>0</v>
      </c>
      <c r="F404" t="s">
        <v>323</v>
      </c>
      <c r="G404" t="s">
        <v>15</v>
      </c>
      <c r="H404" t="s">
        <v>4522</v>
      </c>
      <c r="J404">
        <v>14</v>
      </c>
      <c r="K404" t="s">
        <v>4523</v>
      </c>
      <c r="L404" t="s">
        <v>4524</v>
      </c>
      <c r="M404" s="2">
        <v>43343</v>
      </c>
      <c r="N404" s="1">
        <v>0.52638888888888891</v>
      </c>
      <c r="O404" s="2">
        <v>43343</v>
      </c>
      <c r="P404" s="1">
        <v>0.52777777777777779</v>
      </c>
      <c r="S404">
        <v>23</v>
      </c>
      <c r="T404" s="3">
        <f t="shared" si="54"/>
        <v>1.3617278360175928</v>
      </c>
      <c r="U404" t="s">
        <v>185</v>
      </c>
      <c r="X404" t="s">
        <v>1</v>
      </c>
      <c r="AE404" t="s">
        <v>4525</v>
      </c>
      <c r="AN404" t="s">
        <v>1198</v>
      </c>
      <c r="AP404" t="s">
        <v>334</v>
      </c>
      <c r="BV404" t="s">
        <v>336</v>
      </c>
      <c r="BW404" t="str">
        <f t="shared" si="48"/>
        <v>adxt-ewux</v>
      </c>
      <c r="BX404">
        <f t="shared" si="49"/>
        <v>2018</v>
      </c>
      <c r="BY404">
        <f t="shared" si="50"/>
        <v>2018</v>
      </c>
      <c r="BZ404">
        <f t="shared" si="51"/>
        <v>3</v>
      </c>
      <c r="CA404">
        <f t="shared" si="52"/>
        <v>0</v>
      </c>
      <c r="CB404" t="s">
        <v>4339</v>
      </c>
      <c r="CC404" t="str">
        <f t="shared" si="53"/>
        <v>d</v>
      </c>
      <c r="CD404">
        <v>0.21376214590493103</v>
      </c>
      <c r="CE404">
        <f t="shared" si="55"/>
        <v>18</v>
      </c>
    </row>
    <row r="405" spans="1:83" x14ac:dyDescent="0.35">
      <c r="A405" t="s">
        <v>483</v>
      </c>
      <c r="B405" t="s">
        <v>380</v>
      </c>
      <c r="C405" t="b">
        <v>1</v>
      </c>
      <c r="D405" t="b">
        <v>0</v>
      </c>
      <c r="F405" t="s">
        <v>323</v>
      </c>
      <c r="G405" t="s">
        <v>15</v>
      </c>
      <c r="H405" t="s">
        <v>484</v>
      </c>
      <c r="I405" t="s">
        <v>381</v>
      </c>
      <c r="J405">
        <v>11</v>
      </c>
      <c r="K405" t="s">
        <v>485</v>
      </c>
      <c r="L405" t="s">
        <v>382</v>
      </c>
      <c r="M405" s="2">
        <v>43613</v>
      </c>
      <c r="N405" s="1">
        <v>0.8833333333333333</v>
      </c>
      <c r="O405" s="2">
        <v>43613</v>
      </c>
      <c r="P405" s="1">
        <v>0.88750000000000007</v>
      </c>
      <c r="Q405" t="s">
        <v>359</v>
      </c>
      <c r="S405">
        <v>10</v>
      </c>
      <c r="T405" s="3">
        <f t="shared" si="54"/>
        <v>1</v>
      </c>
      <c r="U405" t="s">
        <v>17</v>
      </c>
      <c r="V405" t="s">
        <v>361</v>
      </c>
      <c r="X405" t="s">
        <v>1</v>
      </c>
      <c r="AA405" t="s">
        <v>56</v>
      </c>
      <c r="AB405" t="s">
        <v>375</v>
      </c>
      <c r="AE405" t="s">
        <v>486</v>
      </c>
      <c r="AF405" t="s">
        <v>378</v>
      </c>
      <c r="AL405" t="s">
        <v>6</v>
      </c>
      <c r="AM405" t="s">
        <v>383</v>
      </c>
      <c r="AN405" t="s">
        <v>367</v>
      </c>
      <c r="AP405" t="s">
        <v>334</v>
      </c>
      <c r="BU405" t="s">
        <v>368</v>
      </c>
      <c r="BV405" t="s">
        <v>336</v>
      </c>
      <c r="BW405" t="str">
        <f t="shared" si="48"/>
        <v>uc69-gudu</v>
      </c>
      <c r="BX405">
        <f t="shared" si="49"/>
        <v>2019</v>
      </c>
      <c r="BY405">
        <f t="shared" si="50"/>
        <v>2019</v>
      </c>
      <c r="BZ405">
        <f t="shared" si="51"/>
        <v>4</v>
      </c>
      <c r="CA405">
        <f t="shared" si="52"/>
        <v>4</v>
      </c>
      <c r="CB405" t="s">
        <v>4339</v>
      </c>
      <c r="CC405" t="str">
        <f t="shared" si="53"/>
        <v>d</v>
      </c>
      <c r="CD405">
        <v>0.21455687285363378</v>
      </c>
      <c r="CE405">
        <f t="shared" si="55"/>
        <v>19</v>
      </c>
    </row>
    <row r="406" spans="1:83" x14ac:dyDescent="0.35">
      <c r="A406" t="s">
        <v>703</v>
      </c>
      <c r="B406" t="s">
        <v>704</v>
      </c>
      <c r="C406" t="b">
        <v>1</v>
      </c>
      <c r="D406" t="b">
        <v>0</v>
      </c>
      <c r="F406" t="s">
        <v>323</v>
      </c>
      <c r="G406" t="s">
        <v>15</v>
      </c>
      <c r="H406" t="s">
        <v>705</v>
      </c>
      <c r="I406" t="s">
        <v>706</v>
      </c>
      <c r="J406">
        <v>6</v>
      </c>
      <c r="K406" t="s">
        <v>707</v>
      </c>
      <c r="L406" t="s">
        <v>708</v>
      </c>
      <c r="M406" s="2">
        <v>43416</v>
      </c>
      <c r="N406" s="1">
        <v>0.85069444444444453</v>
      </c>
      <c r="O406" s="2">
        <v>43416</v>
      </c>
      <c r="P406" s="1">
        <v>0.85277777777777775</v>
      </c>
      <c r="Q406" t="s">
        <v>328</v>
      </c>
      <c r="S406">
        <v>14</v>
      </c>
      <c r="T406" s="3">
        <f t="shared" si="54"/>
        <v>1.146128035678238</v>
      </c>
      <c r="U406" t="s">
        <v>41</v>
      </c>
      <c r="V406" t="s">
        <v>709</v>
      </c>
      <c r="X406" t="s">
        <v>1</v>
      </c>
      <c r="AA406" t="s">
        <v>217</v>
      </c>
      <c r="AE406" t="s">
        <v>710</v>
      </c>
      <c r="AM406" t="s">
        <v>711</v>
      </c>
      <c r="AN406" t="s">
        <v>712</v>
      </c>
      <c r="AP406" t="s">
        <v>334</v>
      </c>
      <c r="BU406" t="s">
        <v>713</v>
      </c>
      <c r="BV406" t="s">
        <v>336</v>
      </c>
      <c r="BW406" t="str">
        <f t="shared" si="48"/>
        <v>dms8-ias7</v>
      </c>
      <c r="BX406">
        <f t="shared" si="49"/>
        <v>2018</v>
      </c>
      <c r="BY406">
        <f t="shared" si="50"/>
        <v>2018</v>
      </c>
      <c r="BZ406">
        <f t="shared" si="51"/>
        <v>4</v>
      </c>
      <c r="CA406">
        <f t="shared" si="52"/>
        <v>4</v>
      </c>
      <c r="CB406" t="s">
        <v>4339</v>
      </c>
      <c r="CC406" t="str">
        <f t="shared" si="53"/>
        <v>d</v>
      </c>
      <c r="CD406">
        <v>0.21755256299351911</v>
      </c>
      <c r="CE406">
        <f t="shared" si="55"/>
        <v>20</v>
      </c>
    </row>
    <row r="407" spans="1:83" x14ac:dyDescent="0.35">
      <c r="A407" t="s">
        <v>1066</v>
      </c>
      <c r="B407" t="s">
        <v>1067</v>
      </c>
      <c r="C407" t="b">
        <v>1</v>
      </c>
      <c r="D407" t="b">
        <v>0</v>
      </c>
      <c r="F407" t="s">
        <v>323</v>
      </c>
      <c r="G407" t="s">
        <v>15</v>
      </c>
      <c r="H407" t="s">
        <v>1068</v>
      </c>
      <c r="J407">
        <v>22</v>
      </c>
      <c r="K407" t="s">
        <v>1069</v>
      </c>
      <c r="L407" t="s">
        <v>1070</v>
      </c>
      <c r="M407" s="2">
        <v>43440</v>
      </c>
      <c r="N407" s="1">
        <v>0.79513888888888884</v>
      </c>
      <c r="O407" s="2">
        <v>43440</v>
      </c>
      <c r="P407" s="1">
        <v>0.8222222222222223</v>
      </c>
      <c r="Q407" t="s">
        <v>1058</v>
      </c>
      <c r="R407" t="s">
        <v>1059</v>
      </c>
      <c r="S407">
        <v>36</v>
      </c>
      <c r="T407" s="3">
        <f t="shared" si="54"/>
        <v>1.5563025007672873</v>
      </c>
      <c r="U407" t="s">
        <v>17</v>
      </c>
      <c r="V407" t="s">
        <v>1060</v>
      </c>
      <c r="X407" t="s">
        <v>1</v>
      </c>
      <c r="AA407" t="s">
        <v>56</v>
      </c>
      <c r="AB407" t="s">
        <v>1061</v>
      </c>
      <c r="AE407" t="s">
        <v>1071</v>
      </c>
      <c r="AF407" t="s">
        <v>1063</v>
      </c>
      <c r="AG407" t="s">
        <v>1072</v>
      </c>
      <c r="AL407" t="s">
        <v>6</v>
      </c>
      <c r="AM407" t="s">
        <v>1064</v>
      </c>
      <c r="AN407" t="s">
        <v>367</v>
      </c>
      <c r="AP407" t="s">
        <v>334</v>
      </c>
      <c r="BU407" t="s">
        <v>1065</v>
      </c>
      <c r="BV407" t="s">
        <v>336</v>
      </c>
      <c r="BW407" t="str">
        <f t="shared" si="48"/>
        <v>6he9-ya4y</v>
      </c>
      <c r="BX407">
        <f t="shared" si="49"/>
        <v>2018</v>
      </c>
      <c r="BY407">
        <f t="shared" si="50"/>
        <v>2018</v>
      </c>
      <c r="BZ407">
        <f t="shared" si="51"/>
        <v>4</v>
      </c>
      <c r="CA407">
        <f t="shared" si="52"/>
        <v>4</v>
      </c>
      <c r="CB407" t="s">
        <v>4339</v>
      </c>
      <c r="CC407" t="str">
        <f t="shared" si="53"/>
        <v>d</v>
      </c>
      <c r="CD407">
        <v>0.22345557472066646</v>
      </c>
      <c r="CE407">
        <f t="shared" si="55"/>
        <v>21</v>
      </c>
    </row>
    <row r="408" spans="1:83" x14ac:dyDescent="0.35">
      <c r="A408" t="s">
        <v>5398</v>
      </c>
      <c r="B408" t="s">
        <v>5399</v>
      </c>
      <c r="C408" t="b">
        <v>1</v>
      </c>
      <c r="D408" t="b">
        <v>0</v>
      </c>
      <c r="F408" t="s">
        <v>323</v>
      </c>
      <c r="G408" t="s">
        <v>15</v>
      </c>
      <c r="H408" t="s">
        <v>5400</v>
      </c>
      <c r="J408">
        <v>1</v>
      </c>
      <c r="K408" t="s">
        <v>5401</v>
      </c>
      <c r="L408" t="s">
        <v>5402</v>
      </c>
      <c r="M408" s="2">
        <v>43631</v>
      </c>
      <c r="N408" s="1">
        <v>2.7777777777777779E-3</v>
      </c>
      <c r="O408" s="2">
        <v>43631</v>
      </c>
      <c r="P408" s="1">
        <v>4.1666666666666666E-3</v>
      </c>
      <c r="Q408" t="s">
        <v>359</v>
      </c>
      <c r="R408" t="s">
        <v>5403</v>
      </c>
      <c r="S408">
        <v>0</v>
      </c>
      <c r="T408" s="3" t="e">
        <f t="shared" si="54"/>
        <v>#NUM!</v>
      </c>
      <c r="U408" t="s">
        <v>168</v>
      </c>
      <c r="X408" t="s">
        <v>1</v>
      </c>
      <c r="AE408" t="s">
        <v>5404</v>
      </c>
      <c r="AN408" t="s">
        <v>2836</v>
      </c>
      <c r="AP408" t="s">
        <v>334</v>
      </c>
      <c r="BV408" t="s">
        <v>336</v>
      </c>
      <c r="BW408" t="str">
        <f t="shared" si="48"/>
        <v>prhd-i9rb</v>
      </c>
      <c r="BX408">
        <f t="shared" si="49"/>
        <v>2019</v>
      </c>
      <c r="BY408">
        <f t="shared" si="50"/>
        <v>2019</v>
      </c>
      <c r="BZ408">
        <f t="shared" si="51"/>
        <v>3</v>
      </c>
      <c r="CA408">
        <f t="shared" si="52"/>
        <v>2</v>
      </c>
      <c r="CB408" t="s">
        <v>4339</v>
      </c>
      <c r="CC408" t="str">
        <f t="shared" si="53"/>
        <v>d</v>
      </c>
      <c r="CD408">
        <v>0.22428529324299318</v>
      </c>
      <c r="CE408">
        <f t="shared" si="55"/>
        <v>22</v>
      </c>
    </row>
    <row r="409" spans="1:83" x14ac:dyDescent="0.35">
      <c r="A409" t="s">
        <v>2842</v>
      </c>
      <c r="B409" t="s">
        <v>2843</v>
      </c>
      <c r="C409" t="b">
        <v>1</v>
      </c>
      <c r="D409" t="b">
        <v>0</v>
      </c>
      <c r="F409" t="s">
        <v>323</v>
      </c>
      <c r="G409" t="s">
        <v>15</v>
      </c>
      <c r="H409" t="s">
        <v>2844</v>
      </c>
      <c r="J409">
        <v>1</v>
      </c>
      <c r="K409" t="s">
        <v>2845</v>
      </c>
      <c r="L409" t="s">
        <v>2846</v>
      </c>
      <c r="M409" s="2">
        <v>43630</v>
      </c>
      <c r="N409" s="1">
        <v>0.91180555555555554</v>
      </c>
      <c r="O409" s="2">
        <v>43630</v>
      </c>
      <c r="P409" s="1">
        <v>0.91319444444444453</v>
      </c>
      <c r="Q409" t="s">
        <v>359</v>
      </c>
      <c r="R409" t="s">
        <v>2833</v>
      </c>
      <c r="S409">
        <v>0</v>
      </c>
      <c r="T409" s="3" t="e">
        <f t="shared" si="54"/>
        <v>#NUM!</v>
      </c>
      <c r="U409" t="s">
        <v>168</v>
      </c>
      <c r="V409" t="s">
        <v>2834</v>
      </c>
      <c r="X409" t="s">
        <v>1</v>
      </c>
      <c r="AE409" t="s">
        <v>2847</v>
      </c>
      <c r="AN409" t="s">
        <v>2836</v>
      </c>
      <c r="AP409" t="s">
        <v>334</v>
      </c>
      <c r="BU409" t="s">
        <v>962</v>
      </c>
      <c r="BV409" t="s">
        <v>336</v>
      </c>
      <c r="BW409" t="str">
        <f t="shared" si="48"/>
        <v>ex59-vc76</v>
      </c>
      <c r="BX409">
        <f t="shared" si="49"/>
        <v>2019</v>
      </c>
      <c r="BY409">
        <f t="shared" si="50"/>
        <v>2019</v>
      </c>
      <c r="BZ409">
        <f t="shared" si="51"/>
        <v>3</v>
      </c>
      <c r="CA409">
        <f t="shared" si="52"/>
        <v>3</v>
      </c>
      <c r="CB409" t="s">
        <v>4339</v>
      </c>
      <c r="CC409" t="str">
        <f t="shared" si="53"/>
        <v>d</v>
      </c>
      <c r="CD409">
        <v>0.24759917260172781</v>
      </c>
      <c r="CE409">
        <f t="shared" si="55"/>
        <v>23</v>
      </c>
    </row>
    <row r="410" spans="1:83" x14ac:dyDescent="0.35">
      <c r="A410" t="s">
        <v>4472</v>
      </c>
      <c r="B410" t="s">
        <v>4473</v>
      </c>
      <c r="C410" t="b">
        <v>1</v>
      </c>
      <c r="D410" t="b">
        <v>0</v>
      </c>
      <c r="F410" t="s">
        <v>323</v>
      </c>
      <c r="G410" t="s">
        <v>15</v>
      </c>
      <c r="H410" t="s">
        <v>4474</v>
      </c>
      <c r="J410">
        <v>38</v>
      </c>
      <c r="K410" t="s">
        <v>4475</v>
      </c>
      <c r="L410" t="s">
        <v>4246</v>
      </c>
      <c r="M410" s="2">
        <v>43599</v>
      </c>
      <c r="N410" s="1">
        <v>0.95416666666666661</v>
      </c>
      <c r="O410" s="2">
        <v>43601</v>
      </c>
      <c r="P410" s="1">
        <v>0.63680555555555551</v>
      </c>
      <c r="S410">
        <v>17</v>
      </c>
      <c r="T410" s="3">
        <f t="shared" si="54"/>
        <v>1.2304489213782739</v>
      </c>
      <c r="U410" t="s">
        <v>210</v>
      </c>
      <c r="X410" t="s">
        <v>1</v>
      </c>
      <c r="AE410" t="s">
        <v>4476</v>
      </c>
      <c r="AN410" t="s">
        <v>591</v>
      </c>
      <c r="AP410" t="s">
        <v>334</v>
      </c>
      <c r="BV410" t="s">
        <v>336</v>
      </c>
      <c r="BW410" t="str">
        <f t="shared" si="48"/>
        <v>9q4e-xhag</v>
      </c>
      <c r="BX410">
        <f t="shared" si="49"/>
        <v>2019</v>
      </c>
      <c r="BY410">
        <f t="shared" si="50"/>
        <v>2019</v>
      </c>
      <c r="BZ410">
        <f t="shared" si="51"/>
        <v>3</v>
      </c>
      <c r="CA410">
        <f t="shared" si="52"/>
        <v>0</v>
      </c>
      <c r="CB410" t="s">
        <v>4339</v>
      </c>
      <c r="CC410" t="str">
        <f t="shared" si="53"/>
        <v>d</v>
      </c>
      <c r="CD410">
        <v>0.2593146750742189</v>
      </c>
      <c r="CE410">
        <f t="shared" si="55"/>
        <v>24</v>
      </c>
    </row>
    <row r="411" spans="1:83" x14ac:dyDescent="0.35">
      <c r="A411" t="s">
        <v>5328</v>
      </c>
      <c r="B411" t="s">
        <v>5329</v>
      </c>
      <c r="C411" t="b">
        <v>1</v>
      </c>
      <c r="D411" t="b">
        <v>0</v>
      </c>
      <c r="F411" t="s">
        <v>323</v>
      </c>
      <c r="G411" t="s">
        <v>15</v>
      </c>
      <c r="H411" t="s">
        <v>5330</v>
      </c>
      <c r="J411">
        <v>6</v>
      </c>
      <c r="K411" t="s">
        <v>5331</v>
      </c>
      <c r="L411" t="s">
        <v>5332</v>
      </c>
      <c r="M411" s="2">
        <v>43550</v>
      </c>
      <c r="N411" s="1">
        <v>0.8652777777777777</v>
      </c>
      <c r="O411" s="2">
        <v>43550</v>
      </c>
      <c r="P411" s="1">
        <v>0.8666666666666667</v>
      </c>
      <c r="S411">
        <v>12</v>
      </c>
      <c r="T411" s="3">
        <f t="shared" si="54"/>
        <v>1.0791812460476249</v>
      </c>
      <c r="U411" t="s">
        <v>41</v>
      </c>
      <c r="X411" t="s">
        <v>1</v>
      </c>
      <c r="AE411" t="s">
        <v>5333</v>
      </c>
      <c r="AN411" t="s">
        <v>712</v>
      </c>
      <c r="AP411" t="s">
        <v>334</v>
      </c>
      <c r="BV411" t="s">
        <v>336</v>
      </c>
      <c r="BW411" t="str">
        <f t="shared" si="48"/>
        <v>n5j5-n3nw</v>
      </c>
      <c r="BX411">
        <f t="shared" si="49"/>
        <v>2019</v>
      </c>
      <c r="BY411">
        <f t="shared" si="50"/>
        <v>2019</v>
      </c>
      <c r="BZ411">
        <f t="shared" si="51"/>
        <v>3</v>
      </c>
      <c r="CA411">
        <f t="shared" si="52"/>
        <v>0</v>
      </c>
      <c r="CB411" t="s">
        <v>4339</v>
      </c>
      <c r="CC411" t="str">
        <f t="shared" si="53"/>
        <v>d</v>
      </c>
      <c r="CD411">
        <v>0.26620250749853258</v>
      </c>
      <c r="CE411">
        <f t="shared" si="55"/>
        <v>25</v>
      </c>
    </row>
    <row r="412" spans="1:83" x14ac:dyDescent="0.35">
      <c r="A412" t="s">
        <v>2837</v>
      </c>
      <c r="B412" t="s">
        <v>2838</v>
      </c>
      <c r="C412" t="b">
        <v>1</v>
      </c>
      <c r="D412" t="b">
        <v>0</v>
      </c>
      <c r="F412" t="s">
        <v>323</v>
      </c>
      <c r="G412" t="s">
        <v>15</v>
      </c>
      <c r="H412" t="s">
        <v>2830</v>
      </c>
      <c r="J412">
        <v>2</v>
      </c>
      <c r="K412" t="s">
        <v>2839</v>
      </c>
      <c r="L412" t="s">
        <v>2840</v>
      </c>
      <c r="M412" s="2">
        <v>43630</v>
      </c>
      <c r="N412" s="1">
        <v>0.96736111111111101</v>
      </c>
      <c r="O412" s="2">
        <v>43630</v>
      </c>
      <c r="P412" s="1">
        <v>0.96875</v>
      </c>
      <c r="Q412" t="s">
        <v>359</v>
      </c>
      <c r="R412" t="s">
        <v>2833</v>
      </c>
      <c r="S412">
        <v>0</v>
      </c>
      <c r="T412" s="3" t="e">
        <f t="shared" si="54"/>
        <v>#NUM!</v>
      </c>
      <c r="U412" t="s">
        <v>168</v>
      </c>
      <c r="V412" t="s">
        <v>2834</v>
      </c>
      <c r="X412" t="s">
        <v>1</v>
      </c>
      <c r="AE412" t="s">
        <v>2841</v>
      </c>
      <c r="AN412" t="s">
        <v>2836</v>
      </c>
      <c r="AP412" t="s">
        <v>334</v>
      </c>
      <c r="BU412" t="s">
        <v>962</v>
      </c>
      <c r="BV412" t="s">
        <v>336</v>
      </c>
      <c r="BW412" t="str">
        <f t="shared" si="48"/>
        <v>a5j4-jwp3</v>
      </c>
      <c r="BX412">
        <f t="shared" si="49"/>
        <v>2019</v>
      </c>
      <c r="BY412">
        <f t="shared" si="50"/>
        <v>2019</v>
      </c>
      <c r="BZ412">
        <f t="shared" si="51"/>
        <v>3</v>
      </c>
      <c r="CA412">
        <f t="shared" si="52"/>
        <v>3</v>
      </c>
      <c r="CB412" t="s">
        <v>4339</v>
      </c>
      <c r="CC412" t="str">
        <f t="shared" si="53"/>
        <v>d</v>
      </c>
      <c r="CD412">
        <v>0.27124216035850512</v>
      </c>
      <c r="CE412">
        <f t="shared" si="55"/>
        <v>26</v>
      </c>
    </row>
    <row r="413" spans="1:83" x14ac:dyDescent="0.35">
      <c r="A413" t="s">
        <v>4242</v>
      </c>
      <c r="B413" t="s">
        <v>4243</v>
      </c>
      <c r="C413" t="b">
        <v>1</v>
      </c>
      <c r="D413" t="b">
        <v>0</v>
      </c>
      <c r="F413" t="s">
        <v>323</v>
      </c>
      <c r="G413" t="s">
        <v>15</v>
      </c>
      <c r="H413" t="s">
        <v>4244</v>
      </c>
      <c r="J413">
        <v>38</v>
      </c>
      <c r="K413" t="s">
        <v>4245</v>
      </c>
      <c r="L413" t="s">
        <v>4246</v>
      </c>
      <c r="M413" s="2">
        <v>43599</v>
      </c>
      <c r="N413" s="1">
        <v>0.95833333333333337</v>
      </c>
      <c r="O413" s="2">
        <v>43601</v>
      </c>
      <c r="P413" s="1">
        <v>0.63680555555555551</v>
      </c>
      <c r="S413">
        <v>16</v>
      </c>
      <c r="T413" s="3">
        <f t="shared" si="54"/>
        <v>1.2041199826559248</v>
      </c>
      <c r="U413" t="s">
        <v>210</v>
      </c>
      <c r="X413" t="s">
        <v>1</v>
      </c>
      <c r="AE413" t="s">
        <v>4247</v>
      </c>
      <c r="AN413" t="s">
        <v>591</v>
      </c>
      <c r="AP413" t="s">
        <v>334</v>
      </c>
      <c r="BV413" t="s">
        <v>336</v>
      </c>
      <c r="BW413" t="str">
        <f t="shared" si="48"/>
        <v>6fex-3r7d</v>
      </c>
      <c r="BX413">
        <f t="shared" si="49"/>
        <v>2019</v>
      </c>
      <c r="BY413">
        <f t="shared" si="50"/>
        <v>2019</v>
      </c>
      <c r="BZ413">
        <f t="shared" si="51"/>
        <v>3</v>
      </c>
      <c r="CA413">
        <f t="shared" si="52"/>
        <v>0</v>
      </c>
      <c r="CB413" t="s">
        <v>4339</v>
      </c>
      <c r="CC413" t="str">
        <f t="shared" si="53"/>
        <v>d</v>
      </c>
      <c r="CD413">
        <v>0.28677162177222215</v>
      </c>
      <c r="CE413">
        <f t="shared" si="55"/>
        <v>27</v>
      </c>
    </row>
    <row r="414" spans="1:83" x14ac:dyDescent="0.35">
      <c r="A414" t="s">
        <v>2760</v>
      </c>
      <c r="B414" t="s">
        <v>2761</v>
      </c>
      <c r="C414" t="b">
        <v>1</v>
      </c>
      <c r="D414" t="b">
        <v>0</v>
      </c>
      <c r="F414" t="s">
        <v>323</v>
      </c>
      <c r="G414" t="s">
        <v>15</v>
      </c>
      <c r="H414" t="s">
        <v>2762</v>
      </c>
      <c r="J414">
        <v>11</v>
      </c>
      <c r="K414" t="s">
        <v>2763</v>
      </c>
      <c r="L414" t="s">
        <v>2764</v>
      </c>
      <c r="M414" s="2">
        <v>43133</v>
      </c>
      <c r="N414" s="1">
        <v>0.86944444444444446</v>
      </c>
      <c r="O414" s="2">
        <v>43133</v>
      </c>
      <c r="P414" s="1">
        <v>0.87708333333333333</v>
      </c>
      <c r="Q414" t="s">
        <v>913</v>
      </c>
      <c r="S414">
        <v>47</v>
      </c>
      <c r="T414" s="3">
        <f t="shared" si="54"/>
        <v>1.6720978579357175</v>
      </c>
      <c r="U414" t="s">
        <v>207</v>
      </c>
      <c r="V414" t="s">
        <v>2627</v>
      </c>
      <c r="X414" t="s">
        <v>1</v>
      </c>
      <c r="AA414" t="s">
        <v>2628</v>
      </c>
      <c r="AB414" t="s">
        <v>553</v>
      </c>
      <c r="AE414" t="s">
        <v>2765</v>
      </c>
      <c r="AF414" t="s">
        <v>2633</v>
      </c>
      <c r="AG414" t="s">
        <v>2632</v>
      </c>
      <c r="AH414" t="s">
        <v>2629</v>
      </c>
      <c r="AI414" t="s">
        <v>2630</v>
      </c>
      <c r="AN414" t="s">
        <v>2634</v>
      </c>
      <c r="AP414" t="s">
        <v>334</v>
      </c>
      <c r="BU414" t="s">
        <v>915</v>
      </c>
      <c r="BV414" t="s">
        <v>336</v>
      </c>
      <c r="BW414" t="str">
        <f t="shared" si="48"/>
        <v>tdh6-kbrv</v>
      </c>
      <c r="BX414">
        <f t="shared" si="49"/>
        <v>2018</v>
      </c>
      <c r="BY414">
        <f t="shared" si="50"/>
        <v>2018</v>
      </c>
      <c r="BZ414">
        <f t="shared" si="51"/>
        <v>4</v>
      </c>
      <c r="CA414">
        <f t="shared" si="52"/>
        <v>3</v>
      </c>
      <c r="CB414" t="s">
        <v>4339</v>
      </c>
      <c r="CC414" t="str">
        <f t="shared" si="53"/>
        <v>d</v>
      </c>
      <c r="CD414">
        <v>0.28703646577462882</v>
      </c>
      <c r="CE414">
        <f t="shared" si="55"/>
        <v>28</v>
      </c>
    </row>
    <row r="415" spans="1:83" x14ac:dyDescent="0.35">
      <c r="A415" t="s">
        <v>2648</v>
      </c>
      <c r="B415" t="s">
        <v>2649</v>
      </c>
      <c r="C415" t="b">
        <v>1</v>
      </c>
      <c r="D415" t="b">
        <v>0</v>
      </c>
      <c r="F415" t="s">
        <v>323</v>
      </c>
      <c r="G415" t="s">
        <v>15</v>
      </c>
      <c r="H415" t="s">
        <v>2650</v>
      </c>
      <c r="J415">
        <v>23</v>
      </c>
      <c r="K415" t="s">
        <v>2651</v>
      </c>
      <c r="L415" t="s">
        <v>2652</v>
      </c>
      <c r="M415" s="2">
        <v>43133</v>
      </c>
      <c r="N415" s="1">
        <v>0.99305555555555547</v>
      </c>
      <c r="O415" s="2">
        <v>43134</v>
      </c>
      <c r="P415" s="1">
        <v>1.3888888888888889E-3</v>
      </c>
      <c r="Q415" t="s">
        <v>913</v>
      </c>
      <c r="S415">
        <v>44</v>
      </c>
      <c r="T415" s="3">
        <f t="shared" si="54"/>
        <v>1.6434526764861874</v>
      </c>
      <c r="U415" t="s">
        <v>207</v>
      </c>
      <c r="V415" t="s">
        <v>2627</v>
      </c>
      <c r="X415" t="s">
        <v>1</v>
      </c>
      <c r="AA415" t="s">
        <v>188</v>
      </c>
      <c r="AB415" t="s">
        <v>553</v>
      </c>
      <c r="AE415" t="s">
        <v>2653</v>
      </c>
      <c r="AF415" t="s">
        <v>2633</v>
      </c>
      <c r="AG415" t="s">
        <v>2632</v>
      </c>
      <c r="AH415" t="s">
        <v>2629</v>
      </c>
      <c r="AI415" t="s">
        <v>2630</v>
      </c>
      <c r="AN415" t="s">
        <v>2634</v>
      </c>
      <c r="AP415" t="s">
        <v>334</v>
      </c>
      <c r="BU415" t="s">
        <v>915</v>
      </c>
      <c r="BV415" t="s">
        <v>336</v>
      </c>
      <c r="BW415" t="str">
        <f t="shared" si="48"/>
        <v>375h-q8j8</v>
      </c>
      <c r="BX415">
        <f t="shared" si="49"/>
        <v>2018</v>
      </c>
      <c r="BY415">
        <f t="shared" si="50"/>
        <v>2018</v>
      </c>
      <c r="BZ415">
        <f t="shared" si="51"/>
        <v>4</v>
      </c>
      <c r="CA415">
        <f t="shared" si="52"/>
        <v>3</v>
      </c>
      <c r="CB415" t="s">
        <v>4339</v>
      </c>
      <c r="CC415" t="str">
        <f t="shared" si="53"/>
        <v>d</v>
      </c>
      <c r="CD415">
        <v>0.29111484146075328</v>
      </c>
      <c r="CE415">
        <f t="shared" si="55"/>
        <v>29</v>
      </c>
    </row>
    <row r="416" spans="1:83" x14ac:dyDescent="0.35">
      <c r="A416" t="s">
        <v>354</v>
      </c>
      <c r="B416" t="s">
        <v>355</v>
      </c>
      <c r="C416" t="b">
        <v>1</v>
      </c>
      <c r="D416" t="b">
        <v>0</v>
      </c>
      <c r="F416" t="s">
        <v>323</v>
      </c>
      <c r="G416" t="s">
        <v>15</v>
      </c>
      <c r="H416" t="s">
        <v>356</v>
      </c>
      <c r="J416">
        <v>3</v>
      </c>
      <c r="K416" t="s">
        <v>357</v>
      </c>
      <c r="L416" t="s">
        <v>358</v>
      </c>
      <c r="M416" s="2">
        <v>43606</v>
      </c>
      <c r="N416" s="1">
        <v>0.81527777777777777</v>
      </c>
      <c r="O416" s="2">
        <v>43606</v>
      </c>
      <c r="P416" s="1">
        <v>0.81666666666666676</v>
      </c>
      <c r="Q416" t="s">
        <v>359</v>
      </c>
      <c r="R416" t="s">
        <v>360</v>
      </c>
      <c r="S416">
        <v>7</v>
      </c>
      <c r="T416" s="3">
        <f t="shared" si="54"/>
        <v>0.84509804001425681</v>
      </c>
      <c r="U416" t="s">
        <v>17</v>
      </c>
      <c r="V416" t="s">
        <v>361</v>
      </c>
      <c r="X416" t="s">
        <v>1</v>
      </c>
      <c r="AA416" t="s">
        <v>56</v>
      </c>
      <c r="AB416" t="s">
        <v>362</v>
      </c>
      <c r="AE416" t="s">
        <v>363</v>
      </c>
      <c r="AF416" t="s">
        <v>365</v>
      </c>
      <c r="AG416" t="s">
        <v>364</v>
      </c>
      <c r="AL416" t="s">
        <v>6</v>
      </c>
      <c r="AM416" t="s">
        <v>366</v>
      </c>
      <c r="AN416" t="s">
        <v>367</v>
      </c>
      <c r="AP416" t="s">
        <v>334</v>
      </c>
      <c r="BU416" t="s">
        <v>368</v>
      </c>
      <c r="BV416" t="s">
        <v>336</v>
      </c>
      <c r="BW416" t="str">
        <f t="shared" si="48"/>
        <v>5dup-ie9a</v>
      </c>
      <c r="BX416">
        <f t="shared" si="49"/>
        <v>2019</v>
      </c>
      <c r="BY416">
        <f t="shared" si="50"/>
        <v>2019</v>
      </c>
      <c r="BZ416">
        <f t="shared" si="51"/>
        <v>4</v>
      </c>
      <c r="CA416">
        <f t="shared" si="52"/>
        <v>4</v>
      </c>
      <c r="CB416" t="s">
        <v>4339</v>
      </c>
      <c r="CC416" t="str">
        <f t="shared" si="53"/>
        <v>d</v>
      </c>
      <c r="CD416">
        <v>0.29503094374507199</v>
      </c>
      <c r="CE416">
        <f t="shared" si="55"/>
        <v>30</v>
      </c>
    </row>
    <row r="417" spans="1:83" x14ac:dyDescent="0.35">
      <c r="A417" t="s">
        <v>1189</v>
      </c>
      <c r="B417" t="s">
        <v>1190</v>
      </c>
      <c r="C417" t="b">
        <v>1</v>
      </c>
      <c r="D417" t="b">
        <v>0</v>
      </c>
      <c r="F417" t="s">
        <v>323</v>
      </c>
      <c r="G417" t="s">
        <v>15</v>
      </c>
      <c r="H417" t="s">
        <v>1191</v>
      </c>
      <c r="I417" t="s">
        <v>1192</v>
      </c>
      <c r="J417">
        <v>97</v>
      </c>
      <c r="K417" t="s">
        <v>1193</v>
      </c>
      <c r="L417" t="s">
        <v>1194</v>
      </c>
      <c r="M417" s="2">
        <v>43433</v>
      </c>
      <c r="N417" s="1">
        <v>0.56111111111111112</v>
      </c>
      <c r="O417" s="2">
        <v>43433</v>
      </c>
      <c r="P417" s="1">
        <v>0.56874999999999998</v>
      </c>
      <c r="Q417" t="s">
        <v>328</v>
      </c>
      <c r="R417" t="s">
        <v>1195</v>
      </c>
      <c r="S417">
        <v>31</v>
      </c>
      <c r="T417" s="3">
        <f t="shared" si="54"/>
        <v>1.4913616938342726</v>
      </c>
      <c r="U417" t="s">
        <v>185</v>
      </c>
      <c r="V417" t="s">
        <v>1196</v>
      </c>
      <c r="X417" t="s">
        <v>1</v>
      </c>
      <c r="AA417" t="s">
        <v>79</v>
      </c>
      <c r="AE417" t="s">
        <v>1197</v>
      </c>
      <c r="AN417" t="s">
        <v>1198</v>
      </c>
      <c r="AP417" t="s">
        <v>334</v>
      </c>
      <c r="BU417" t="s">
        <v>1199</v>
      </c>
      <c r="BV417" t="s">
        <v>336</v>
      </c>
      <c r="BW417" t="str">
        <f t="shared" si="48"/>
        <v>7yy6-89nx</v>
      </c>
      <c r="BX417">
        <f t="shared" si="49"/>
        <v>2018</v>
      </c>
      <c r="BY417">
        <f t="shared" si="50"/>
        <v>2018</v>
      </c>
      <c r="BZ417">
        <f t="shared" si="51"/>
        <v>4</v>
      </c>
      <c r="CA417">
        <f t="shared" si="52"/>
        <v>5</v>
      </c>
      <c r="CB417" t="s">
        <v>4339</v>
      </c>
      <c r="CC417" t="str">
        <f t="shared" si="53"/>
        <v>d</v>
      </c>
      <c r="CD417">
        <v>0.3323229674005248</v>
      </c>
      <c r="CE417">
        <f t="shared" si="55"/>
        <v>31</v>
      </c>
    </row>
    <row r="418" spans="1:83" x14ac:dyDescent="0.35">
      <c r="A418" t="s">
        <v>2754</v>
      </c>
      <c r="B418" t="s">
        <v>2755</v>
      </c>
      <c r="C418" t="b">
        <v>1</v>
      </c>
      <c r="D418" t="b">
        <v>0</v>
      </c>
      <c r="F418" t="s">
        <v>323</v>
      </c>
      <c r="G418" t="s">
        <v>15</v>
      </c>
      <c r="H418" t="s">
        <v>2756</v>
      </c>
      <c r="J418">
        <v>13</v>
      </c>
      <c r="K418" t="s">
        <v>2757</v>
      </c>
      <c r="L418" t="s">
        <v>2758</v>
      </c>
      <c r="M418" s="2">
        <v>43133</v>
      </c>
      <c r="N418" s="1">
        <v>0.96875</v>
      </c>
      <c r="O418" s="2">
        <v>43133</v>
      </c>
      <c r="P418" s="1">
        <v>0.9770833333333333</v>
      </c>
      <c r="Q418" t="s">
        <v>913</v>
      </c>
      <c r="S418">
        <v>43</v>
      </c>
      <c r="T418" s="3">
        <f t="shared" si="54"/>
        <v>1.6334684555795864</v>
      </c>
      <c r="U418" t="s">
        <v>207</v>
      </c>
      <c r="V418" t="s">
        <v>2627</v>
      </c>
      <c r="X418" t="s">
        <v>1</v>
      </c>
      <c r="AA418" t="s">
        <v>188</v>
      </c>
      <c r="AB418" t="s">
        <v>553</v>
      </c>
      <c r="AE418" t="s">
        <v>2759</v>
      </c>
      <c r="AF418" t="s">
        <v>2633</v>
      </c>
      <c r="AG418" t="s">
        <v>2632</v>
      </c>
      <c r="AH418" t="s">
        <v>2629</v>
      </c>
      <c r="AI418" t="s">
        <v>2630</v>
      </c>
      <c r="AN418" t="s">
        <v>2634</v>
      </c>
      <c r="AP418" t="s">
        <v>334</v>
      </c>
      <c r="BU418" t="s">
        <v>915</v>
      </c>
      <c r="BV418" t="s">
        <v>336</v>
      </c>
      <c r="BW418" t="str">
        <f t="shared" si="48"/>
        <v>t8zq-rh9q</v>
      </c>
      <c r="BX418">
        <f t="shared" si="49"/>
        <v>2018</v>
      </c>
      <c r="BY418">
        <f t="shared" si="50"/>
        <v>2018</v>
      </c>
      <c r="BZ418">
        <f t="shared" si="51"/>
        <v>4</v>
      </c>
      <c r="CA418">
        <f t="shared" si="52"/>
        <v>3</v>
      </c>
      <c r="CB418" t="s">
        <v>4339</v>
      </c>
      <c r="CC418" t="str">
        <f t="shared" si="53"/>
        <v>d</v>
      </c>
      <c r="CD418">
        <v>0.34130933917094353</v>
      </c>
      <c r="CE418">
        <f t="shared" si="55"/>
        <v>32</v>
      </c>
    </row>
    <row r="419" spans="1:83" x14ac:dyDescent="0.35">
      <c r="A419" t="s">
        <v>2819</v>
      </c>
      <c r="B419" t="s">
        <v>2820</v>
      </c>
      <c r="C419" t="b">
        <v>1</v>
      </c>
      <c r="D419" t="b">
        <v>0</v>
      </c>
      <c r="F419" t="s">
        <v>323</v>
      </c>
      <c r="G419" t="s">
        <v>15</v>
      </c>
      <c r="H419" t="s">
        <v>2821</v>
      </c>
      <c r="I419" t="s">
        <v>2822</v>
      </c>
      <c r="J419">
        <v>737</v>
      </c>
      <c r="K419" t="s">
        <v>2823</v>
      </c>
      <c r="L419" t="s">
        <v>2824</v>
      </c>
      <c r="M419" s="2">
        <v>43397</v>
      </c>
      <c r="N419" s="1">
        <v>0.84583333333333333</v>
      </c>
      <c r="O419" s="2">
        <v>43397</v>
      </c>
      <c r="P419" s="1">
        <v>0.87777777777777777</v>
      </c>
      <c r="Q419" t="s">
        <v>881</v>
      </c>
      <c r="R419" t="s">
        <v>2825</v>
      </c>
      <c r="S419">
        <v>60</v>
      </c>
      <c r="T419" s="3">
        <f t="shared" si="54"/>
        <v>1.7781512503836436</v>
      </c>
      <c r="U419" t="s">
        <v>143</v>
      </c>
      <c r="V419" t="s">
        <v>2816</v>
      </c>
      <c r="X419" t="s">
        <v>1</v>
      </c>
      <c r="AA419" t="s">
        <v>234</v>
      </c>
      <c r="AB419" t="s">
        <v>2826</v>
      </c>
      <c r="AE419" t="s">
        <v>2827</v>
      </c>
      <c r="AM419" t="s">
        <v>991</v>
      </c>
      <c r="AN419" t="s">
        <v>992</v>
      </c>
      <c r="AP419" t="s">
        <v>334</v>
      </c>
      <c r="BU419" t="s">
        <v>915</v>
      </c>
      <c r="BV419" t="s">
        <v>336</v>
      </c>
      <c r="BW419" t="str">
        <f t="shared" si="48"/>
        <v>qhn8-3a9e</v>
      </c>
      <c r="BX419">
        <f t="shared" si="49"/>
        <v>2018</v>
      </c>
      <c r="BY419">
        <f t="shared" si="50"/>
        <v>2018</v>
      </c>
      <c r="BZ419">
        <f t="shared" si="51"/>
        <v>4</v>
      </c>
      <c r="CA419">
        <f t="shared" si="52"/>
        <v>5</v>
      </c>
      <c r="CB419" t="s">
        <v>4339</v>
      </c>
      <c r="CC419" t="str">
        <f t="shared" si="53"/>
        <v>d</v>
      </c>
      <c r="CD419">
        <v>0.34411519557442805</v>
      </c>
      <c r="CE419">
        <f t="shared" si="55"/>
        <v>33</v>
      </c>
    </row>
    <row r="420" spans="1:83" x14ac:dyDescent="0.35">
      <c r="A420" t="s">
        <v>5878</v>
      </c>
      <c r="B420" t="s">
        <v>5879</v>
      </c>
      <c r="C420" t="b">
        <v>1</v>
      </c>
      <c r="D420" t="b">
        <v>0</v>
      </c>
      <c r="F420" t="s">
        <v>323</v>
      </c>
      <c r="G420" t="s">
        <v>15</v>
      </c>
      <c r="H420" t="s">
        <v>5880</v>
      </c>
      <c r="I420" t="s">
        <v>5881</v>
      </c>
      <c r="J420">
        <v>57</v>
      </c>
      <c r="K420" t="s">
        <v>5882</v>
      </c>
      <c r="L420" t="s">
        <v>5883</v>
      </c>
      <c r="M420" s="2">
        <v>43329</v>
      </c>
      <c r="N420" s="1">
        <v>0.99930555555555556</v>
      </c>
      <c r="O420" s="2">
        <v>43452</v>
      </c>
      <c r="P420" s="1">
        <v>0.8208333333333333</v>
      </c>
      <c r="Q420" t="s">
        <v>351</v>
      </c>
      <c r="R420" t="s">
        <v>5884</v>
      </c>
      <c r="S420">
        <v>18</v>
      </c>
      <c r="T420" s="3">
        <f t="shared" si="54"/>
        <v>1.255272505103306</v>
      </c>
      <c r="U420" t="s">
        <v>164</v>
      </c>
      <c r="W420" t="s">
        <v>11</v>
      </c>
      <c r="X420" t="s">
        <v>1</v>
      </c>
      <c r="AA420" t="s">
        <v>74</v>
      </c>
      <c r="AB420">
        <v>2017</v>
      </c>
      <c r="AE420" t="s">
        <v>5886</v>
      </c>
      <c r="AF420" t="s">
        <v>5888</v>
      </c>
      <c r="AG420" t="s">
        <v>5887</v>
      </c>
      <c r="AH420" t="s">
        <v>5885</v>
      </c>
      <c r="AL420" t="s">
        <v>69</v>
      </c>
      <c r="AM420" t="s">
        <v>5889</v>
      </c>
      <c r="AN420" t="s">
        <v>572</v>
      </c>
      <c r="AP420" t="s">
        <v>334</v>
      </c>
      <c r="BJ420" t="s">
        <v>5890</v>
      </c>
      <c r="BK420" t="s">
        <v>723</v>
      </c>
      <c r="BV420" t="s">
        <v>336</v>
      </c>
      <c r="BW420" t="str">
        <f t="shared" si="48"/>
        <v>yvgx-5m9x</v>
      </c>
      <c r="BX420">
        <f t="shared" si="49"/>
        <v>2018</v>
      </c>
      <c r="BY420">
        <f t="shared" si="50"/>
        <v>2018</v>
      </c>
      <c r="BZ420">
        <f t="shared" si="51"/>
        <v>5</v>
      </c>
      <c r="CA420">
        <f t="shared" si="52"/>
        <v>5</v>
      </c>
      <c r="CB420" t="s">
        <v>4339</v>
      </c>
      <c r="CC420" t="str">
        <f t="shared" si="53"/>
        <v>d</v>
      </c>
      <c r="CD420">
        <v>0.34938797426096579</v>
      </c>
      <c r="CE420">
        <f t="shared" si="55"/>
        <v>34</v>
      </c>
    </row>
    <row r="421" spans="1:83" x14ac:dyDescent="0.35">
      <c r="A421" t="s">
        <v>448</v>
      </c>
      <c r="B421" t="s">
        <v>449</v>
      </c>
      <c r="C421" t="b">
        <v>1</v>
      </c>
      <c r="D421" t="b">
        <v>0</v>
      </c>
      <c r="F421" t="s">
        <v>323</v>
      </c>
      <c r="G421" t="s">
        <v>15</v>
      </c>
      <c r="H421" t="s">
        <v>450</v>
      </c>
      <c r="I421" t="s">
        <v>451</v>
      </c>
      <c r="J421">
        <v>6</v>
      </c>
      <c r="K421" t="s">
        <v>452</v>
      </c>
      <c r="L421" t="s">
        <v>453</v>
      </c>
      <c r="M421" s="2">
        <v>43613</v>
      </c>
      <c r="N421" s="1">
        <v>0.86041666666666661</v>
      </c>
      <c r="O421" s="2">
        <v>43613</v>
      </c>
      <c r="P421" s="1">
        <v>0.86249999999999993</v>
      </c>
      <c r="Q421" t="s">
        <v>359</v>
      </c>
      <c r="S421">
        <v>5</v>
      </c>
      <c r="T421" s="3">
        <f t="shared" si="54"/>
        <v>0.69897000433601886</v>
      </c>
      <c r="U421" t="s">
        <v>17</v>
      </c>
      <c r="V421" t="s">
        <v>361</v>
      </c>
      <c r="X421" t="s">
        <v>1</v>
      </c>
      <c r="AA421" t="s">
        <v>56</v>
      </c>
      <c r="AB421" t="s">
        <v>375</v>
      </c>
      <c r="AE421" t="s">
        <v>454</v>
      </c>
      <c r="AF421" t="s">
        <v>378</v>
      </c>
      <c r="AG421" t="s">
        <v>377</v>
      </c>
      <c r="AL421" t="s">
        <v>6</v>
      </c>
      <c r="AM421" t="s">
        <v>455</v>
      </c>
      <c r="AN421" t="s">
        <v>367</v>
      </c>
      <c r="AP421" t="s">
        <v>334</v>
      </c>
      <c r="BU421" t="s">
        <v>368</v>
      </c>
      <c r="BV421" t="s">
        <v>336</v>
      </c>
      <c r="BW421" t="str">
        <f t="shared" si="48"/>
        <v>itdd-tv4f</v>
      </c>
      <c r="BX421">
        <f t="shared" si="49"/>
        <v>2019</v>
      </c>
      <c r="BY421">
        <f t="shared" si="50"/>
        <v>2019</v>
      </c>
      <c r="BZ421">
        <f t="shared" si="51"/>
        <v>4</v>
      </c>
      <c r="CA421">
        <f t="shared" si="52"/>
        <v>4</v>
      </c>
      <c r="CB421" t="s">
        <v>4339</v>
      </c>
      <c r="CC421" t="str">
        <f t="shared" si="53"/>
        <v>d</v>
      </c>
      <c r="CD421">
        <v>0.35602597082289433</v>
      </c>
      <c r="CE421">
        <f t="shared" si="55"/>
        <v>35</v>
      </c>
    </row>
    <row r="422" spans="1:83" x14ac:dyDescent="0.35">
      <c r="A422" t="s">
        <v>5461</v>
      </c>
      <c r="B422" t="s">
        <v>5462</v>
      </c>
      <c r="C422" t="b">
        <v>1</v>
      </c>
      <c r="D422" t="b">
        <v>0</v>
      </c>
      <c r="F422" t="s">
        <v>323</v>
      </c>
      <c r="G422" t="s">
        <v>15</v>
      </c>
      <c r="H422" t="s">
        <v>5463</v>
      </c>
      <c r="I422" t="s">
        <v>5464</v>
      </c>
      <c r="J422">
        <v>27</v>
      </c>
      <c r="K422" t="s">
        <v>5465</v>
      </c>
      <c r="L422" t="s">
        <v>4260</v>
      </c>
      <c r="M422" s="2">
        <v>43560</v>
      </c>
      <c r="N422" s="1">
        <v>0.8847222222222223</v>
      </c>
      <c r="O422" s="2">
        <v>43633</v>
      </c>
      <c r="P422" s="1">
        <v>0.17916666666666667</v>
      </c>
      <c r="S422">
        <v>18</v>
      </c>
      <c r="T422" s="3">
        <f t="shared" si="54"/>
        <v>1.255272505103306</v>
      </c>
      <c r="U422" t="s">
        <v>191</v>
      </c>
      <c r="X422" t="s">
        <v>1</v>
      </c>
      <c r="AB422" t="s">
        <v>5466</v>
      </c>
      <c r="AE422" t="s">
        <v>5467</v>
      </c>
      <c r="AL422" t="s">
        <v>28</v>
      </c>
      <c r="AN422" t="s">
        <v>3163</v>
      </c>
      <c r="AP422" t="s">
        <v>334</v>
      </c>
      <c r="BJ422" t="s">
        <v>3912</v>
      </c>
      <c r="BV422" t="s">
        <v>336</v>
      </c>
      <c r="BW422" t="str">
        <f t="shared" si="48"/>
        <v>quhu-28uh</v>
      </c>
      <c r="BX422">
        <f t="shared" si="49"/>
        <v>2019</v>
      </c>
      <c r="BY422">
        <f t="shared" si="50"/>
        <v>2019</v>
      </c>
      <c r="BZ422">
        <f t="shared" si="51"/>
        <v>3</v>
      </c>
      <c r="CA422">
        <f t="shared" si="52"/>
        <v>1</v>
      </c>
      <c r="CB422" t="s">
        <v>4339</v>
      </c>
      <c r="CC422" t="str">
        <f t="shared" si="53"/>
        <v>d</v>
      </c>
      <c r="CD422">
        <v>0.35797239688018834</v>
      </c>
      <c r="CE422">
        <f t="shared" si="55"/>
        <v>36</v>
      </c>
    </row>
    <row r="423" spans="1:83" x14ac:dyDescent="0.35">
      <c r="A423" t="s">
        <v>2736</v>
      </c>
      <c r="B423" t="s">
        <v>2737</v>
      </c>
      <c r="C423" t="b">
        <v>1</v>
      </c>
      <c r="D423" t="b">
        <v>0</v>
      </c>
      <c r="F423" t="s">
        <v>323</v>
      </c>
      <c r="G423" t="s">
        <v>15</v>
      </c>
      <c r="H423" t="s">
        <v>2738</v>
      </c>
      <c r="J423">
        <v>17</v>
      </c>
      <c r="K423" t="s">
        <v>2739</v>
      </c>
      <c r="L423" t="s">
        <v>2740</v>
      </c>
      <c r="M423" s="2">
        <v>43127</v>
      </c>
      <c r="N423" s="1">
        <v>1.0416666666666666E-2</v>
      </c>
      <c r="O423" s="2">
        <v>43127</v>
      </c>
      <c r="P423" s="1">
        <v>1.8055555555555557E-2</v>
      </c>
      <c r="Q423" t="s">
        <v>913</v>
      </c>
      <c r="S423">
        <v>36</v>
      </c>
      <c r="T423" s="3">
        <f t="shared" si="54"/>
        <v>1.5563025007672873</v>
      </c>
      <c r="U423" t="s">
        <v>207</v>
      </c>
      <c r="V423" t="s">
        <v>2627</v>
      </c>
      <c r="X423" t="s">
        <v>1</v>
      </c>
      <c r="AA423" t="s">
        <v>2628</v>
      </c>
      <c r="AB423" t="s">
        <v>553</v>
      </c>
      <c r="AE423" t="s">
        <v>2741</v>
      </c>
      <c r="AF423" t="s">
        <v>2633</v>
      </c>
      <c r="AG423" t="s">
        <v>2632</v>
      </c>
      <c r="AH423" t="s">
        <v>2629</v>
      </c>
      <c r="AI423" t="s">
        <v>2630</v>
      </c>
      <c r="AN423" t="s">
        <v>2634</v>
      </c>
      <c r="AP423" t="s">
        <v>334</v>
      </c>
      <c r="BU423" t="s">
        <v>915</v>
      </c>
      <c r="BV423" t="s">
        <v>336</v>
      </c>
      <c r="BW423" t="str">
        <f t="shared" si="48"/>
        <v>pryd-b4gw</v>
      </c>
      <c r="BX423">
        <f t="shared" si="49"/>
        <v>2018</v>
      </c>
      <c r="BY423">
        <f t="shared" si="50"/>
        <v>2018</v>
      </c>
      <c r="BZ423">
        <f t="shared" si="51"/>
        <v>4</v>
      </c>
      <c r="CA423">
        <f t="shared" si="52"/>
        <v>3</v>
      </c>
      <c r="CB423" t="s">
        <v>4339</v>
      </c>
      <c r="CC423" t="str">
        <f t="shared" si="53"/>
        <v>d</v>
      </c>
      <c r="CD423">
        <v>0.36631856131151164</v>
      </c>
      <c r="CE423">
        <f t="shared" si="55"/>
        <v>37</v>
      </c>
    </row>
    <row r="424" spans="1:83" x14ac:dyDescent="0.35">
      <c r="A424" t="s">
        <v>2635</v>
      </c>
      <c r="B424" t="s">
        <v>2636</v>
      </c>
      <c r="C424" t="b">
        <v>1</v>
      </c>
      <c r="D424" t="b">
        <v>0</v>
      </c>
      <c r="F424" t="s">
        <v>323</v>
      </c>
      <c r="G424" t="s">
        <v>15</v>
      </c>
      <c r="H424" t="s">
        <v>2637</v>
      </c>
      <c r="J424">
        <v>13</v>
      </c>
      <c r="K424" t="s">
        <v>2638</v>
      </c>
      <c r="L424" t="s">
        <v>2639</v>
      </c>
      <c r="M424" s="2">
        <v>43297</v>
      </c>
      <c r="N424" s="1">
        <v>0.71458333333333324</v>
      </c>
      <c r="O424" s="2">
        <v>43297</v>
      </c>
      <c r="P424" s="1">
        <v>0.72152777777777777</v>
      </c>
      <c r="Q424" t="s">
        <v>913</v>
      </c>
      <c r="R424" t="s">
        <v>2640</v>
      </c>
      <c r="S424">
        <v>37</v>
      </c>
      <c r="T424" s="3">
        <f t="shared" si="54"/>
        <v>1.568201724066995</v>
      </c>
      <c r="U424" t="s">
        <v>207</v>
      </c>
      <c r="V424" t="s">
        <v>2627</v>
      </c>
      <c r="X424" t="s">
        <v>1</v>
      </c>
      <c r="AA424" t="s">
        <v>188</v>
      </c>
      <c r="AB424" t="s">
        <v>553</v>
      </c>
      <c r="AE424" t="s">
        <v>2641</v>
      </c>
      <c r="AF424" t="s">
        <v>2633</v>
      </c>
      <c r="AG424" t="s">
        <v>2632</v>
      </c>
      <c r="AH424" t="s">
        <v>2629</v>
      </c>
      <c r="AI424" t="s">
        <v>2630</v>
      </c>
      <c r="AN424" t="s">
        <v>2634</v>
      </c>
      <c r="AP424" t="s">
        <v>334</v>
      </c>
      <c r="BU424" t="s">
        <v>915</v>
      </c>
      <c r="BV424" t="s">
        <v>336</v>
      </c>
      <c r="BW424" t="str">
        <f t="shared" si="48"/>
        <v>2pbw-2fj9</v>
      </c>
      <c r="BX424">
        <f t="shared" si="49"/>
        <v>2018</v>
      </c>
      <c r="BY424">
        <f t="shared" si="50"/>
        <v>2018</v>
      </c>
      <c r="BZ424">
        <f t="shared" si="51"/>
        <v>4</v>
      </c>
      <c r="CA424">
        <f t="shared" si="52"/>
        <v>4</v>
      </c>
      <c r="CB424" t="s">
        <v>4339</v>
      </c>
      <c r="CC424" t="str">
        <f t="shared" si="53"/>
        <v>d</v>
      </c>
      <c r="CD424">
        <v>0.36724587843271339</v>
      </c>
      <c r="CE424">
        <f t="shared" si="55"/>
        <v>38</v>
      </c>
    </row>
    <row r="425" spans="1:83" x14ac:dyDescent="0.35">
      <c r="A425" t="s">
        <v>2863</v>
      </c>
      <c r="B425" t="s">
        <v>2864</v>
      </c>
      <c r="C425" t="b">
        <v>1</v>
      </c>
      <c r="D425" t="b">
        <v>0</v>
      </c>
      <c r="F425" t="s">
        <v>323</v>
      </c>
      <c r="G425" t="s">
        <v>15</v>
      </c>
      <c r="H425" t="s">
        <v>2865</v>
      </c>
      <c r="J425">
        <v>2</v>
      </c>
      <c r="K425" t="s">
        <v>2866</v>
      </c>
      <c r="L425" t="s">
        <v>2867</v>
      </c>
      <c r="M425" s="2">
        <v>43630</v>
      </c>
      <c r="N425" s="1">
        <v>0.99583333333333324</v>
      </c>
      <c r="O425" s="2">
        <v>43630</v>
      </c>
      <c r="P425" s="1">
        <v>0.99652777777777779</v>
      </c>
      <c r="Q425" t="s">
        <v>359</v>
      </c>
      <c r="R425" t="s">
        <v>2868</v>
      </c>
      <c r="S425">
        <v>0</v>
      </c>
      <c r="T425" s="3" t="e">
        <f t="shared" si="54"/>
        <v>#NUM!</v>
      </c>
      <c r="U425" t="s">
        <v>168</v>
      </c>
      <c r="V425" t="s">
        <v>2854</v>
      </c>
      <c r="X425" t="s">
        <v>1</v>
      </c>
      <c r="AE425" t="s">
        <v>2869</v>
      </c>
      <c r="AN425" t="s">
        <v>2836</v>
      </c>
      <c r="AP425" t="s">
        <v>334</v>
      </c>
      <c r="BU425" t="s">
        <v>962</v>
      </c>
      <c r="BV425" t="s">
        <v>336</v>
      </c>
      <c r="BW425" t="str">
        <f t="shared" si="48"/>
        <v>e9rc-gk78</v>
      </c>
      <c r="BX425">
        <f t="shared" si="49"/>
        <v>2019</v>
      </c>
      <c r="BY425">
        <f t="shared" si="50"/>
        <v>2019</v>
      </c>
      <c r="BZ425">
        <f t="shared" si="51"/>
        <v>3</v>
      </c>
      <c r="CA425">
        <f t="shared" si="52"/>
        <v>3</v>
      </c>
      <c r="CB425" t="s">
        <v>4339</v>
      </c>
      <c r="CC425" t="str">
        <f t="shared" si="53"/>
        <v>d</v>
      </c>
      <c r="CD425">
        <v>0.37743863362848973</v>
      </c>
      <c r="CE425">
        <f t="shared" si="55"/>
        <v>39</v>
      </c>
    </row>
    <row r="426" spans="1:83" x14ac:dyDescent="0.35">
      <c r="A426" t="s">
        <v>433</v>
      </c>
      <c r="B426" t="s">
        <v>434</v>
      </c>
      <c r="C426" t="b">
        <v>1</v>
      </c>
      <c r="D426" t="b">
        <v>0</v>
      </c>
      <c r="F426" t="s">
        <v>323</v>
      </c>
      <c r="G426" t="s">
        <v>15</v>
      </c>
      <c r="H426" t="s">
        <v>435</v>
      </c>
      <c r="J426">
        <v>9</v>
      </c>
      <c r="K426" t="s">
        <v>436</v>
      </c>
      <c r="L426" t="s">
        <v>437</v>
      </c>
      <c r="M426" s="2">
        <v>43605</v>
      </c>
      <c r="N426" s="1">
        <v>0.87222222222222223</v>
      </c>
      <c r="O426" s="2">
        <v>43606</v>
      </c>
      <c r="P426" s="1">
        <v>0.80694444444444446</v>
      </c>
      <c r="Q426" t="s">
        <v>359</v>
      </c>
      <c r="R426" t="s">
        <v>360</v>
      </c>
      <c r="S426">
        <v>5</v>
      </c>
      <c r="T426" s="3">
        <f t="shared" si="54"/>
        <v>0.69897000433601886</v>
      </c>
      <c r="U426" t="s">
        <v>17</v>
      </c>
      <c r="V426" t="s">
        <v>361</v>
      </c>
      <c r="X426" t="s">
        <v>1</v>
      </c>
      <c r="AA426" t="s">
        <v>56</v>
      </c>
      <c r="AB426" t="s">
        <v>362</v>
      </c>
      <c r="AE426" t="s">
        <v>438</v>
      </c>
      <c r="AF426" t="s">
        <v>365</v>
      </c>
      <c r="AG426" t="s">
        <v>439</v>
      </c>
      <c r="AL426" t="s">
        <v>6</v>
      </c>
      <c r="AM426" t="s">
        <v>366</v>
      </c>
      <c r="AN426" t="s">
        <v>367</v>
      </c>
      <c r="AP426" t="s">
        <v>334</v>
      </c>
      <c r="BU426" t="s">
        <v>368</v>
      </c>
      <c r="BV426" t="s">
        <v>336</v>
      </c>
      <c r="BW426" t="str">
        <f t="shared" si="48"/>
        <v>ej5m-hutb</v>
      </c>
      <c r="BX426">
        <f t="shared" si="49"/>
        <v>2019</v>
      </c>
      <c r="BY426">
        <f t="shared" si="50"/>
        <v>2019</v>
      </c>
      <c r="BZ426">
        <f t="shared" si="51"/>
        <v>4</v>
      </c>
      <c r="CA426">
        <f t="shared" si="52"/>
        <v>4</v>
      </c>
      <c r="CB426" t="s">
        <v>4339</v>
      </c>
      <c r="CC426" t="str">
        <f t="shared" si="53"/>
        <v>d</v>
      </c>
      <c r="CD426">
        <v>0.38291373217774383</v>
      </c>
      <c r="CE426">
        <f t="shared" si="55"/>
        <v>40</v>
      </c>
    </row>
    <row r="427" spans="1:83" x14ac:dyDescent="0.35">
      <c r="A427" t="s">
        <v>2666</v>
      </c>
      <c r="B427" t="s">
        <v>2667</v>
      </c>
      <c r="C427" t="b">
        <v>1</v>
      </c>
      <c r="D427" t="b">
        <v>0</v>
      </c>
      <c r="F427" t="s">
        <v>323</v>
      </c>
      <c r="G427" t="s">
        <v>15</v>
      </c>
      <c r="H427" t="s">
        <v>2668</v>
      </c>
      <c r="J427">
        <v>18</v>
      </c>
      <c r="K427" t="s">
        <v>2669</v>
      </c>
      <c r="L427" t="s">
        <v>2670</v>
      </c>
      <c r="M427" s="2">
        <v>43129</v>
      </c>
      <c r="N427" s="1">
        <v>0.83819444444444446</v>
      </c>
      <c r="O427" s="2">
        <v>43129</v>
      </c>
      <c r="P427" s="1">
        <v>0.84861111111111109</v>
      </c>
      <c r="Q427" t="s">
        <v>913</v>
      </c>
      <c r="S427">
        <v>46</v>
      </c>
      <c r="T427" s="3">
        <f t="shared" si="54"/>
        <v>1.6627578316815741</v>
      </c>
      <c r="U427" t="s">
        <v>207</v>
      </c>
      <c r="V427" t="s">
        <v>2627</v>
      </c>
      <c r="X427" t="s">
        <v>1</v>
      </c>
      <c r="AA427" t="s">
        <v>2628</v>
      </c>
      <c r="AB427" t="s">
        <v>553</v>
      </c>
      <c r="AE427" t="s">
        <v>2671</v>
      </c>
      <c r="AF427" t="s">
        <v>2633</v>
      </c>
      <c r="AG427" t="s">
        <v>2632</v>
      </c>
      <c r="AH427" t="s">
        <v>2629</v>
      </c>
      <c r="AI427" t="s">
        <v>2630</v>
      </c>
      <c r="AN427" t="s">
        <v>2634</v>
      </c>
      <c r="AP427" t="s">
        <v>334</v>
      </c>
      <c r="BU427" t="s">
        <v>915</v>
      </c>
      <c r="BV427" t="s">
        <v>336</v>
      </c>
      <c r="BW427" t="str">
        <f t="shared" si="48"/>
        <v>bx25-gfj8</v>
      </c>
      <c r="BX427">
        <f t="shared" si="49"/>
        <v>2018</v>
      </c>
      <c r="BY427">
        <f t="shared" si="50"/>
        <v>2018</v>
      </c>
      <c r="BZ427">
        <f t="shared" si="51"/>
        <v>4</v>
      </c>
      <c r="CA427">
        <f t="shared" si="52"/>
        <v>3</v>
      </c>
      <c r="CB427" t="s">
        <v>4339</v>
      </c>
      <c r="CC427" t="str">
        <f t="shared" si="53"/>
        <v>d</v>
      </c>
      <c r="CD427">
        <v>0.38617325515669909</v>
      </c>
      <c r="CE427">
        <f t="shared" si="55"/>
        <v>41</v>
      </c>
    </row>
    <row r="428" spans="1:83" x14ac:dyDescent="0.35">
      <c r="A428" t="s">
        <v>2870</v>
      </c>
      <c r="B428" t="s">
        <v>2871</v>
      </c>
      <c r="C428" t="b">
        <v>1</v>
      </c>
      <c r="D428" t="b">
        <v>0</v>
      </c>
      <c r="F428" t="s">
        <v>323</v>
      </c>
      <c r="G428" t="s">
        <v>15</v>
      </c>
      <c r="H428" t="s">
        <v>2872</v>
      </c>
      <c r="J428">
        <v>1</v>
      </c>
      <c r="K428" t="s">
        <v>2873</v>
      </c>
      <c r="L428" t="s">
        <v>2874</v>
      </c>
      <c r="M428" s="2">
        <v>43630</v>
      </c>
      <c r="N428" s="1">
        <v>0.98888888888888893</v>
      </c>
      <c r="O428" s="2">
        <v>43630</v>
      </c>
      <c r="P428" s="1">
        <v>0.98958333333333337</v>
      </c>
      <c r="Q428" t="s">
        <v>359</v>
      </c>
      <c r="R428" t="s">
        <v>2875</v>
      </c>
      <c r="S428">
        <v>0</v>
      </c>
      <c r="T428" s="3" t="e">
        <f t="shared" si="54"/>
        <v>#NUM!</v>
      </c>
      <c r="U428" t="s">
        <v>168</v>
      </c>
      <c r="V428" t="s">
        <v>2854</v>
      </c>
      <c r="X428" t="s">
        <v>1</v>
      </c>
      <c r="AE428" t="s">
        <v>2876</v>
      </c>
      <c r="AN428" t="s">
        <v>2836</v>
      </c>
      <c r="AP428" t="s">
        <v>334</v>
      </c>
      <c r="BU428" t="s">
        <v>962</v>
      </c>
      <c r="BV428" t="s">
        <v>336</v>
      </c>
      <c r="BW428" t="str">
        <f t="shared" si="48"/>
        <v>w4rq-b9p7</v>
      </c>
      <c r="BX428">
        <f t="shared" si="49"/>
        <v>2019</v>
      </c>
      <c r="BY428">
        <f t="shared" si="50"/>
        <v>2019</v>
      </c>
      <c r="BZ428">
        <f t="shared" si="51"/>
        <v>3</v>
      </c>
      <c r="CA428">
        <f t="shared" si="52"/>
        <v>3</v>
      </c>
      <c r="CB428" t="s">
        <v>4339</v>
      </c>
      <c r="CC428" t="str">
        <f t="shared" si="53"/>
        <v>d</v>
      </c>
      <c r="CD428">
        <v>0.38808935950982604</v>
      </c>
      <c r="CE428">
        <f t="shared" si="55"/>
        <v>42</v>
      </c>
    </row>
    <row r="429" spans="1:83" x14ac:dyDescent="0.35">
      <c r="A429" t="s">
        <v>557</v>
      </c>
      <c r="B429" t="s">
        <v>558</v>
      </c>
      <c r="C429" t="b">
        <v>1</v>
      </c>
      <c r="D429" t="b">
        <v>0</v>
      </c>
      <c r="F429" t="s">
        <v>323</v>
      </c>
      <c r="G429" t="s">
        <v>15</v>
      </c>
      <c r="H429" t="s">
        <v>559</v>
      </c>
      <c r="I429" t="s">
        <v>560</v>
      </c>
      <c r="J429">
        <v>29</v>
      </c>
      <c r="K429" t="s">
        <v>561</v>
      </c>
      <c r="L429" t="s">
        <v>562</v>
      </c>
      <c r="M429" s="2">
        <v>43472</v>
      </c>
      <c r="N429" s="1">
        <v>0.76666666666666661</v>
      </c>
      <c r="O429" s="2">
        <v>43472</v>
      </c>
      <c r="P429" s="1">
        <v>0.80902777777777779</v>
      </c>
      <c r="Q429" t="s">
        <v>328</v>
      </c>
      <c r="R429" t="s">
        <v>549</v>
      </c>
      <c r="S429">
        <v>55</v>
      </c>
      <c r="T429" s="3">
        <f t="shared" si="54"/>
        <v>1.7403626894942439</v>
      </c>
      <c r="U429" t="s">
        <v>23</v>
      </c>
      <c r="V429" t="s">
        <v>550</v>
      </c>
      <c r="W429" t="s">
        <v>7</v>
      </c>
      <c r="X429" t="s">
        <v>1</v>
      </c>
      <c r="AA429" t="s">
        <v>213</v>
      </c>
      <c r="AB429" t="s">
        <v>551</v>
      </c>
      <c r="AE429" t="s">
        <v>563</v>
      </c>
      <c r="AL429" t="s">
        <v>553</v>
      </c>
      <c r="AM429" t="s">
        <v>554</v>
      </c>
      <c r="AN429" t="s">
        <v>555</v>
      </c>
      <c r="AP429" t="s">
        <v>334</v>
      </c>
      <c r="BU429" t="s">
        <v>556</v>
      </c>
      <c r="BV429" t="s">
        <v>336</v>
      </c>
      <c r="BW429" t="str">
        <f t="shared" si="48"/>
        <v>r975-qgsb</v>
      </c>
      <c r="BX429">
        <f t="shared" si="49"/>
        <v>2019</v>
      </c>
      <c r="BY429">
        <f t="shared" si="50"/>
        <v>2019</v>
      </c>
      <c r="BZ429">
        <f t="shared" si="51"/>
        <v>5</v>
      </c>
      <c r="CA429">
        <f t="shared" si="52"/>
        <v>6</v>
      </c>
      <c r="CB429" t="s">
        <v>4339</v>
      </c>
      <c r="CC429" t="str">
        <f t="shared" si="53"/>
        <v>d</v>
      </c>
      <c r="CD429">
        <v>0.38862465137363844</v>
      </c>
      <c r="CE429">
        <f t="shared" si="55"/>
        <v>43</v>
      </c>
    </row>
    <row r="430" spans="1:83" x14ac:dyDescent="0.35">
      <c r="A430" t="s">
        <v>4741</v>
      </c>
      <c r="B430" t="s">
        <v>4742</v>
      </c>
      <c r="C430" t="b">
        <v>1</v>
      </c>
      <c r="D430" t="b">
        <v>0</v>
      </c>
      <c r="F430" t="s">
        <v>323</v>
      </c>
      <c r="G430" t="s">
        <v>15</v>
      </c>
      <c r="H430" t="s">
        <v>4743</v>
      </c>
      <c r="I430" t="s">
        <v>4744</v>
      </c>
      <c r="J430">
        <v>37</v>
      </c>
      <c r="K430" t="s">
        <v>4745</v>
      </c>
      <c r="L430" t="s">
        <v>4746</v>
      </c>
      <c r="M430" s="2">
        <v>43458</v>
      </c>
      <c r="N430" s="1">
        <v>0.8125</v>
      </c>
      <c r="O430" s="2">
        <v>43458</v>
      </c>
      <c r="P430" s="1">
        <v>0.96111111111111114</v>
      </c>
      <c r="Q430" t="s">
        <v>351</v>
      </c>
      <c r="R430" t="s">
        <v>3756</v>
      </c>
      <c r="S430">
        <v>12</v>
      </c>
      <c r="T430" s="3">
        <f t="shared" si="54"/>
        <v>1.0791812460476249</v>
      </c>
      <c r="U430" t="s">
        <v>164</v>
      </c>
      <c r="W430" t="s">
        <v>11</v>
      </c>
      <c r="X430" t="s">
        <v>1</v>
      </c>
      <c r="AA430" t="s">
        <v>108</v>
      </c>
      <c r="AE430" t="s">
        <v>4747</v>
      </c>
      <c r="AN430" t="s">
        <v>572</v>
      </c>
      <c r="AP430" t="s">
        <v>334</v>
      </c>
      <c r="BV430" t="s">
        <v>336</v>
      </c>
      <c r="BW430" t="str">
        <f t="shared" si="48"/>
        <v>dxr7-qcnk</v>
      </c>
      <c r="BX430">
        <f t="shared" si="49"/>
        <v>2018</v>
      </c>
      <c r="BY430">
        <f t="shared" si="50"/>
        <v>2018</v>
      </c>
      <c r="BZ430">
        <f t="shared" si="51"/>
        <v>5</v>
      </c>
      <c r="CA430">
        <f t="shared" si="52"/>
        <v>5</v>
      </c>
      <c r="CB430" t="s">
        <v>4339</v>
      </c>
      <c r="CC430" t="str">
        <f t="shared" si="53"/>
        <v>d</v>
      </c>
      <c r="CD430">
        <v>0.3912035133086359</v>
      </c>
      <c r="CE430">
        <f t="shared" si="55"/>
        <v>44</v>
      </c>
    </row>
    <row r="431" spans="1:83" x14ac:dyDescent="0.35">
      <c r="A431" t="s">
        <v>2724</v>
      </c>
      <c r="B431" t="s">
        <v>2725</v>
      </c>
      <c r="C431" t="b">
        <v>1</v>
      </c>
      <c r="D431" t="b">
        <v>0</v>
      </c>
      <c r="F431" t="s">
        <v>323</v>
      </c>
      <c r="G431" t="s">
        <v>15</v>
      </c>
      <c r="H431" t="s">
        <v>2726</v>
      </c>
      <c r="J431">
        <v>18</v>
      </c>
      <c r="K431" t="s">
        <v>2727</v>
      </c>
      <c r="L431" t="s">
        <v>2728</v>
      </c>
      <c r="M431" s="2">
        <v>43129</v>
      </c>
      <c r="N431" s="1">
        <v>0.69513888888888886</v>
      </c>
      <c r="O431" s="2">
        <v>43129</v>
      </c>
      <c r="P431" s="1">
        <v>0.70277777777777783</v>
      </c>
      <c r="Q431" t="s">
        <v>913</v>
      </c>
      <c r="S431">
        <v>33</v>
      </c>
      <c r="T431" s="3">
        <f t="shared" si="54"/>
        <v>1.5185139398778875</v>
      </c>
      <c r="U431" t="s">
        <v>207</v>
      </c>
      <c r="V431" t="s">
        <v>2627</v>
      </c>
      <c r="X431" t="s">
        <v>1</v>
      </c>
      <c r="AA431" t="s">
        <v>2628</v>
      </c>
      <c r="AB431" t="s">
        <v>553</v>
      </c>
      <c r="AE431" t="s">
        <v>2729</v>
      </c>
      <c r="AF431" t="s">
        <v>2633</v>
      </c>
      <c r="AG431" t="s">
        <v>2632</v>
      </c>
      <c r="AH431" t="s">
        <v>2629</v>
      </c>
      <c r="AI431" t="s">
        <v>2630</v>
      </c>
      <c r="AN431" t="s">
        <v>2634</v>
      </c>
      <c r="AP431" t="s">
        <v>334</v>
      </c>
      <c r="BU431" t="s">
        <v>915</v>
      </c>
      <c r="BV431" t="s">
        <v>336</v>
      </c>
      <c r="BW431" t="str">
        <f t="shared" si="48"/>
        <v>m9tq-w9a9</v>
      </c>
      <c r="BX431">
        <f t="shared" si="49"/>
        <v>2018</v>
      </c>
      <c r="BY431">
        <f t="shared" si="50"/>
        <v>2018</v>
      </c>
      <c r="BZ431">
        <f t="shared" si="51"/>
        <v>4</v>
      </c>
      <c r="CA431">
        <f t="shared" si="52"/>
        <v>3</v>
      </c>
      <c r="CB431" t="s">
        <v>4339</v>
      </c>
      <c r="CC431" t="str">
        <f t="shared" si="53"/>
        <v>d</v>
      </c>
      <c r="CD431">
        <v>0.39640292458567072</v>
      </c>
      <c r="CE431">
        <f t="shared" si="55"/>
        <v>45</v>
      </c>
    </row>
    <row r="432" spans="1:83" x14ac:dyDescent="0.35">
      <c r="A432" t="s">
        <v>5106</v>
      </c>
      <c r="B432" t="s">
        <v>5107</v>
      </c>
      <c r="C432" t="b">
        <v>1</v>
      </c>
      <c r="D432" t="b">
        <v>0</v>
      </c>
      <c r="F432" t="s">
        <v>323</v>
      </c>
      <c r="G432" t="s">
        <v>15</v>
      </c>
      <c r="H432" t="s">
        <v>5108</v>
      </c>
      <c r="I432" t="s">
        <v>5109</v>
      </c>
      <c r="J432">
        <v>411</v>
      </c>
      <c r="K432" t="s">
        <v>5110</v>
      </c>
      <c r="L432" t="s">
        <v>5111</v>
      </c>
      <c r="M432" s="2">
        <v>43447</v>
      </c>
      <c r="N432" s="1">
        <v>0.8354166666666667</v>
      </c>
      <c r="O432" s="2">
        <v>43447</v>
      </c>
      <c r="P432" s="1">
        <v>0.84027777777777779</v>
      </c>
      <c r="Q432" t="s">
        <v>328</v>
      </c>
      <c r="R432" t="s">
        <v>3777</v>
      </c>
      <c r="S432">
        <v>90</v>
      </c>
      <c r="T432" s="3">
        <f t="shared" si="54"/>
        <v>1.954242509439325</v>
      </c>
      <c r="U432" t="s">
        <v>50</v>
      </c>
      <c r="X432" t="s">
        <v>1</v>
      </c>
      <c r="AA432" t="s">
        <v>206</v>
      </c>
      <c r="AB432" t="s">
        <v>5112</v>
      </c>
      <c r="AE432" t="s">
        <v>5113</v>
      </c>
      <c r="AM432" t="s">
        <v>4060</v>
      </c>
      <c r="AN432" t="s">
        <v>3779</v>
      </c>
      <c r="AP432" t="s">
        <v>334</v>
      </c>
      <c r="BJ432" t="s">
        <v>50</v>
      </c>
      <c r="BV432" t="s">
        <v>336</v>
      </c>
      <c r="BW432" t="str">
        <f t="shared" si="48"/>
        <v>jbe2-ek4r</v>
      </c>
      <c r="BX432">
        <f t="shared" si="49"/>
        <v>2018</v>
      </c>
      <c r="BY432">
        <f t="shared" si="50"/>
        <v>2018</v>
      </c>
      <c r="BZ432">
        <f t="shared" si="51"/>
        <v>4</v>
      </c>
      <c r="CA432">
        <f t="shared" si="52"/>
        <v>4</v>
      </c>
      <c r="CB432" t="s">
        <v>4339</v>
      </c>
      <c r="CC432" t="str">
        <f t="shared" si="53"/>
        <v>d</v>
      </c>
      <c r="CD432">
        <v>0.39771326079307878</v>
      </c>
      <c r="CE432">
        <f t="shared" si="55"/>
        <v>46</v>
      </c>
    </row>
    <row r="433" spans="1:83" x14ac:dyDescent="0.35">
      <c r="A433" t="s">
        <v>2766</v>
      </c>
      <c r="B433" t="s">
        <v>2767</v>
      </c>
      <c r="C433" t="b">
        <v>1</v>
      </c>
      <c r="D433" t="b">
        <v>0</v>
      </c>
      <c r="F433" t="s">
        <v>323</v>
      </c>
      <c r="G433" t="s">
        <v>15</v>
      </c>
      <c r="H433" t="s">
        <v>2768</v>
      </c>
      <c r="J433">
        <v>15</v>
      </c>
      <c r="K433" t="s">
        <v>2769</v>
      </c>
      <c r="L433" t="s">
        <v>2770</v>
      </c>
      <c r="M433" s="2">
        <v>43127</v>
      </c>
      <c r="N433" s="1">
        <v>2.7777777777777776E-2</v>
      </c>
      <c r="O433" s="2">
        <v>43127</v>
      </c>
      <c r="P433" s="1">
        <v>3.6111111111111115E-2</v>
      </c>
      <c r="Q433" t="s">
        <v>913</v>
      </c>
      <c r="S433">
        <v>43</v>
      </c>
      <c r="T433" s="3">
        <f t="shared" si="54"/>
        <v>1.6334684555795864</v>
      </c>
      <c r="U433" t="s">
        <v>207</v>
      </c>
      <c r="V433" t="s">
        <v>2627</v>
      </c>
      <c r="X433" t="s">
        <v>1</v>
      </c>
      <c r="AA433" t="s">
        <v>2628</v>
      </c>
      <c r="AB433" t="s">
        <v>553</v>
      </c>
      <c r="AE433" t="s">
        <v>2771</v>
      </c>
      <c r="AF433" t="s">
        <v>2633</v>
      </c>
      <c r="AG433" t="s">
        <v>2632</v>
      </c>
      <c r="AH433" t="s">
        <v>2629</v>
      </c>
      <c r="AI433" t="s">
        <v>2630</v>
      </c>
      <c r="AN433" t="s">
        <v>2634</v>
      </c>
      <c r="AP433" t="s">
        <v>334</v>
      </c>
      <c r="BU433" t="s">
        <v>915</v>
      </c>
      <c r="BV433" t="s">
        <v>336</v>
      </c>
      <c r="BW433" t="str">
        <f t="shared" si="48"/>
        <v>utbq-ssiv</v>
      </c>
      <c r="BX433">
        <f t="shared" si="49"/>
        <v>2018</v>
      </c>
      <c r="BY433">
        <f t="shared" si="50"/>
        <v>2018</v>
      </c>
      <c r="BZ433">
        <f t="shared" si="51"/>
        <v>4</v>
      </c>
      <c r="CA433">
        <f t="shared" si="52"/>
        <v>3</v>
      </c>
      <c r="CB433" t="s">
        <v>4339</v>
      </c>
      <c r="CC433" t="str">
        <f t="shared" si="53"/>
        <v>d</v>
      </c>
      <c r="CD433">
        <v>0.4048224219950588</v>
      </c>
      <c r="CE433">
        <f t="shared" si="55"/>
        <v>47</v>
      </c>
    </row>
    <row r="434" spans="1:83" x14ac:dyDescent="0.35">
      <c r="A434" t="s">
        <v>456</v>
      </c>
      <c r="B434" t="s">
        <v>457</v>
      </c>
      <c r="C434" t="b">
        <v>1</v>
      </c>
      <c r="D434" t="b">
        <v>0</v>
      </c>
      <c r="F434" t="s">
        <v>323</v>
      </c>
      <c r="G434" t="s">
        <v>15</v>
      </c>
      <c r="H434" t="s">
        <v>458</v>
      </c>
      <c r="I434" t="s">
        <v>459</v>
      </c>
      <c r="J434">
        <v>6</v>
      </c>
      <c r="K434" t="s">
        <v>460</v>
      </c>
      <c r="L434" t="s">
        <v>461</v>
      </c>
      <c r="M434" s="2">
        <v>43613</v>
      </c>
      <c r="N434" s="1">
        <v>0.875</v>
      </c>
      <c r="O434" s="2">
        <v>43613</v>
      </c>
      <c r="P434" s="1">
        <v>0.87847222222222221</v>
      </c>
      <c r="Q434" t="s">
        <v>359</v>
      </c>
      <c r="S434">
        <v>11</v>
      </c>
      <c r="T434" s="3">
        <f t="shared" si="54"/>
        <v>1.0413926851582251</v>
      </c>
      <c r="U434" t="s">
        <v>17</v>
      </c>
      <c r="V434" t="s">
        <v>361</v>
      </c>
      <c r="X434" t="s">
        <v>1</v>
      </c>
      <c r="AA434" t="s">
        <v>56</v>
      </c>
      <c r="AB434" t="s">
        <v>375</v>
      </c>
      <c r="AE434" t="s">
        <v>462</v>
      </c>
      <c r="AF434" t="s">
        <v>378</v>
      </c>
      <c r="AG434" t="s">
        <v>377</v>
      </c>
      <c r="AL434" t="s">
        <v>6</v>
      </c>
      <c r="AM434" t="s">
        <v>463</v>
      </c>
      <c r="AN434" t="s">
        <v>367</v>
      </c>
      <c r="AP434" t="s">
        <v>334</v>
      </c>
      <c r="BU434" t="s">
        <v>368</v>
      </c>
      <c r="BV434" t="s">
        <v>336</v>
      </c>
      <c r="BW434" t="str">
        <f t="shared" si="48"/>
        <v>k37g-4h7p</v>
      </c>
      <c r="BX434">
        <f t="shared" si="49"/>
        <v>2019</v>
      </c>
      <c r="BY434">
        <f t="shared" si="50"/>
        <v>2019</v>
      </c>
      <c r="BZ434">
        <f t="shared" si="51"/>
        <v>4</v>
      </c>
      <c r="CA434">
        <f t="shared" si="52"/>
        <v>4</v>
      </c>
      <c r="CB434" t="s">
        <v>4339</v>
      </c>
      <c r="CC434" t="str">
        <f t="shared" si="53"/>
        <v>d</v>
      </c>
      <c r="CD434">
        <v>0.40497531664204212</v>
      </c>
      <c r="CE434">
        <f t="shared" si="55"/>
        <v>48</v>
      </c>
    </row>
    <row r="435" spans="1:83" x14ac:dyDescent="0.35">
      <c r="A435" t="s">
        <v>487</v>
      </c>
      <c r="B435" t="s">
        <v>488</v>
      </c>
      <c r="C435" t="b">
        <v>1</v>
      </c>
      <c r="D435" t="b">
        <v>0</v>
      </c>
      <c r="F435" t="s">
        <v>323</v>
      </c>
      <c r="G435" t="s">
        <v>15</v>
      </c>
      <c r="H435" t="s">
        <v>489</v>
      </c>
      <c r="I435" t="s">
        <v>490</v>
      </c>
      <c r="J435">
        <v>4</v>
      </c>
      <c r="K435" t="s">
        <v>491</v>
      </c>
      <c r="L435" t="s">
        <v>492</v>
      </c>
      <c r="M435" s="2">
        <v>43613</v>
      </c>
      <c r="N435" s="1">
        <v>0.89236111111111116</v>
      </c>
      <c r="O435" s="2">
        <v>43613</v>
      </c>
      <c r="P435" s="1">
        <v>0.8965277777777777</v>
      </c>
      <c r="Q435" t="s">
        <v>359</v>
      </c>
      <c r="S435">
        <v>10</v>
      </c>
      <c r="T435" s="3">
        <f t="shared" si="54"/>
        <v>1</v>
      </c>
      <c r="U435" t="s">
        <v>17</v>
      </c>
      <c r="V435" t="s">
        <v>361</v>
      </c>
      <c r="X435" t="s">
        <v>1</v>
      </c>
      <c r="AA435" t="s">
        <v>56</v>
      </c>
      <c r="AB435" t="s">
        <v>375</v>
      </c>
      <c r="AE435" t="s">
        <v>493</v>
      </c>
      <c r="AF435" t="s">
        <v>378</v>
      </c>
      <c r="AG435" t="s">
        <v>377</v>
      </c>
      <c r="AL435" t="s">
        <v>6</v>
      </c>
      <c r="AM435" t="s">
        <v>494</v>
      </c>
      <c r="AN435" t="s">
        <v>367</v>
      </c>
      <c r="AP435" t="s">
        <v>334</v>
      </c>
      <c r="BU435" t="s">
        <v>368</v>
      </c>
      <c r="BV435" t="s">
        <v>336</v>
      </c>
      <c r="BW435" t="str">
        <f t="shared" si="48"/>
        <v>wmk5-euti</v>
      </c>
      <c r="BX435">
        <f t="shared" si="49"/>
        <v>2019</v>
      </c>
      <c r="BY435">
        <f t="shared" si="50"/>
        <v>2019</v>
      </c>
      <c r="BZ435">
        <f t="shared" si="51"/>
        <v>4</v>
      </c>
      <c r="CA435">
        <f t="shared" si="52"/>
        <v>4</v>
      </c>
      <c r="CB435" t="s">
        <v>4339</v>
      </c>
      <c r="CC435" t="str">
        <f t="shared" si="53"/>
        <v>d</v>
      </c>
      <c r="CD435">
        <v>0.42023188178369886</v>
      </c>
      <c r="CE435">
        <f t="shared" si="55"/>
        <v>49</v>
      </c>
    </row>
    <row r="436" spans="1:83" x14ac:dyDescent="0.35">
      <c r="A436" t="s">
        <v>543</v>
      </c>
      <c r="B436" t="s">
        <v>544</v>
      </c>
      <c r="C436" t="b">
        <v>1</v>
      </c>
      <c r="D436" t="b">
        <v>0</v>
      </c>
      <c r="F436" t="s">
        <v>323</v>
      </c>
      <c r="G436" t="s">
        <v>15</v>
      </c>
      <c r="H436" t="s">
        <v>545</v>
      </c>
      <c r="I436" t="s">
        <v>546</v>
      </c>
      <c r="J436">
        <v>18</v>
      </c>
      <c r="K436" t="s">
        <v>547</v>
      </c>
      <c r="L436" t="s">
        <v>548</v>
      </c>
      <c r="M436" s="2">
        <v>43584</v>
      </c>
      <c r="N436" s="1">
        <v>0.68125000000000002</v>
      </c>
      <c r="O436" s="2">
        <v>43628</v>
      </c>
      <c r="P436" s="1">
        <v>0.66111111111111109</v>
      </c>
      <c r="Q436" t="s">
        <v>328</v>
      </c>
      <c r="R436" t="s">
        <v>549</v>
      </c>
      <c r="S436">
        <v>52</v>
      </c>
      <c r="T436" s="3">
        <f t="shared" si="54"/>
        <v>1.7160033436347992</v>
      </c>
      <c r="U436" t="s">
        <v>23</v>
      </c>
      <c r="V436" t="s">
        <v>550</v>
      </c>
      <c r="W436" t="s">
        <v>7</v>
      </c>
      <c r="X436" t="s">
        <v>1</v>
      </c>
      <c r="AA436" t="s">
        <v>213</v>
      </c>
      <c r="AB436" t="s">
        <v>551</v>
      </c>
      <c r="AE436" t="s">
        <v>552</v>
      </c>
      <c r="AL436" t="s">
        <v>553</v>
      </c>
      <c r="AM436" t="s">
        <v>554</v>
      </c>
      <c r="AN436" t="s">
        <v>555</v>
      </c>
      <c r="AP436" t="s">
        <v>334</v>
      </c>
      <c r="BU436" t="s">
        <v>556</v>
      </c>
      <c r="BV436" t="s">
        <v>336</v>
      </c>
      <c r="BW436" t="str">
        <f t="shared" si="48"/>
        <v>5ntt-w96d</v>
      </c>
      <c r="BX436">
        <f t="shared" si="49"/>
        <v>2019</v>
      </c>
      <c r="BY436">
        <f t="shared" si="50"/>
        <v>2019</v>
      </c>
      <c r="BZ436">
        <f t="shared" si="51"/>
        <v>5</v>
      </c>
      <c r="CA436">
        <f t="shared" si="52"/>
        <v>6</v>
      </c>
      <c r="CB436" t="s">
        <v>4339</v>
      </c>
      <c r="CC436" t="str">
        <f t="shared" si="53"/>
        <v>d</v>
      </c>
      <c r="CD436">
        <v>0.42764982749723901</v>
      </c>
      <c r="CE436">
        <f t="shared" si="55"/>
        <v>50</v>
      </c>
    </row>
    <row r="437" spans="1:83" x14ac:dyDescent="0.35">
      <c r="A437" t="s">
        <v>1106</v>
      </c>
      <c r="B437" t="s">
        <v>1107</v>
      </c>
      <c r="C437" t="b">
        <v>1</v>
      </c>
      <c r="D437" t="b">
        <v>0</v>
      </c>
      <c r="F437" t="s">
        <v>323</v>
      </c>
      <c r="G437" t="s">
        <v>15</v>
      </c>
      <c r="H437" t="s">
        <v>1108</v>
      </c>
      <c r="J437">
        <v>38</v>
      </c>
      <c r="K437" t="s">
        <v>1109</v>
      </c>
      <c r="L437" t="s">
        <v>1110</v>
      </c>
      <c r="M437" s="2">
        <v>43440</v>
      </c>
      <c r="N437" s="1">
        <v>0.7416666666666667</v>
      </c>
      <c r="O437" s="2">
        <v>43475</v>
      </c>
      <c r="P437" s="1">
        <v>0.8520833333333333</v>
      </c>
      <c r="Q437" t="s">
        <v>359</v>
      </c>
      <c r="R437" t="s">
        <v>1059</v>
      </c>
      <c r="S437">
        <v>25</v>
      </c>
      <c r="T437" s="3">
        <f t="shared" si="54"/>
        <v>1.3979400086720377</v>
      </c>
      <c r="U437" t="s">
        <v>17</v>
      </c>
      <c r="V437" t="s">
        <v>1060</v>
      </c>
      <c r="X437" t="s">
        <v>1</v>
      </c>
      <c r="AA437" t="s">
        <v>56</v>
      </c>
      <c r="AB437" t="s">
        <v>1079</v>
      </c>
      <c r="AE437" t="s">
        <v>1111</v>
      </c>
      <c r="AF437" t="s">
        <v>1063</v>
      </c>
      <c r="AG437" t="s">
        <v>364</v>
      </c>
      <c r="AL437" t="s">
        <v>6</v>
      </c>
      <c r="AM437" t="s">
        <v>1064</v>
      </c>
      <c r="AN437" t="s">
        <v>367</v>
      </c>
      <c r="AP437" t="s">
        <v>334</v>
      </c>
      <c r="BU437" t="s">
        <v>1065</v>
      </c>
      <c r="BV437" t="s">
        <v>336</v>
      </c>
      <c r="BW437" t="str">
        <f t="shared" si="48"/>
        <v>y8qh-965v</v>
      </c>
      <c r="BX437">
        <f t="shared" si="49"/>
        <v>2018</v>
      </c>
      <c r="BY437">
        <f t="shared" si="50"/>
        <v>2019</v>
      </c>
      <c r="BZ437">
        <f t="shared" si="51"/>
        <v>4</v>
      </c>
      <c r="CA437">
        <f t="shared" si="52"/>
        <v>4</v>
      </c>
      <c r="CB437" t="s">
        <v>4339</v>
      </c>
      <c r="CC437" t="str">
        <f t="shared" si="53"/>
        <v>d</v>
      </c>
      <c r="CD437">
        <v>0.43049796511962946</v>
      </c>
      <c r="CE437">
        <f t="shared" si="55"/>
        <v>51</v>
      </c>
    </row>
    <row r="438" spans="1:83" x14ac:dyDescent="0.35">
      <c r="A438" t="s">
        <v>1302</v>
      </c>
      <c r="B438" t="s">
        <v>1303</v>
      </c>
      <c r="C438" t="b">
        <v>1</v>
      </c>
      <c r="D438" t="b">
        <v>0</v>
      </c>
      <c r="F438" t="s">
        <v>323</v>
      </c>
      <c r="G438" t="s">
        <v>15</v>
      </c>
      <c r="H438" t="s">
        <v>1304</v>
      </c>
      <c r="I438" t="s">
        <v>1305</v>
      </c>
      <c r="J438">
        <v>46</v>
      </c>
      <c r="K438" t="s">
        <v>1306</v>
      </c>
      <c r="L438" t="s">
        <v>1307</v>
      </c>
      <c r="M438" s="2">
        <v>43349</v>
      </c>
      <c r="N438" s="1">
        <v>0.70624999999999993</v>
      </c>
      <c r="O438" s="2">
        <v>43349</v>
      </c>
      <c r="P438" s="1">
        <v>0.74236111111111114</v>
      </c>
      <c r="Q438" t="s">
        <v>328</v>
      </c>
      <c r="R438" t="s">
        <v>1308</v>
      </c>
      <c r="S438">
        <v>40</v>
      </c>
      <c r="T438" s="3">
        <f t="shared" si="54"/>
        <v>1.6020599913279623</v>
      </c>
      <c r="U438" t="s">
        <v>82</v>
      </c>
      <c r="V438" t="s">
        <v>82</v>
      </c>
      <c r="W438" t="s">
        <v>7</v>
      </c>
      <c r="X438" t="s">
        <v>1</v>
      </c>
      <c r="AA438" t="s">
        <v>232</v>
      </c>
      <c r="AB438" t="s">
        <v>1280</v>
      </c>
      <c r="AE438" t="s">
        <v>1309</v>
      </c>
      <c r="AL438" t="s">
        <v>1310</v>
      </c>
      <c r="AM438" t="s">
        <v>1282</v>
      </c>
      <c r="AN438" t="s">
        <v>1272</v>
      </c>
      <c r="AP438" t="s">
        <v>334</v>
      </c>
      <c r="BJ438" t="s">
        <v>1283</v>
      </c>
      <c r="BK438" t="s">
        <v>723</v>
      </c>
      <c r="BU438" t="s">
        <v>335</v>
      </c>
      <c r="BV438" t="s">
        <v>336</v>
      </c>
      <c r="BW438" t="str">
        <f t="shared" si="48"/>
        <v>asqd-efxe</v>
      </c>
      <c r="BX438">
        <f t="shared" si="49"/>
        <v>2018</v>
      </c>
      <c r="BY438">
        <f t="shared" si="50"/>
        <v>2018</v>
      </c>
      <c r="BZ438">
        <f t="shared" si="51"/>
        <v>5</v>
      </c>
      <c r="CA438">
        <f t="shared" si="52"/>
        <v>6</v>
      </c>
      <c r="CB438" t="s">
        <v>4339</v>
      </c>
      <c r="CC438" t="str">
        <f t="shared" si="53"/>
        <v>d</v>
      </c>
      <c r="CD438">
        <v>0.43118641777896882</v>
      </c>
      <c r="CE438">
        <f t="shared" si="55"/>
        <v>52</v>
      </c>
    </row>
    <row r="439" spans="1:83" x14ac:dyDescent="0.35">
      <c r="A439" t="s">
        <v>1370</v>
      </c>
      <c r="B439" t="s">
        <v>1371</v>
      </c>
      <c r="C439" t="b">
        <v>1</v>
      </c>
      <c r="D439" t="b">
        <v>0</v>
      </c>
      <c r="F439" t="s">
        <v>323</v>
      </c>
      <c r="G439" t="s">
        <v>15</v>
      </c>
      <c r="H439" t="s">
        <v>1372</v>
      </c>
      <c r="I439" t="s">
        <v>1373</v>
      </c>
      <c r="J439">
        <v>56</v>
      </c>
      <c r="K439" t="s">
        <v>1374</v>
      </c>
      <c r="L439" t="s">
        <v>1375</v>
      </c>
      <c r="M439" s="2">
        <v>43342</v>
      </c>
      <c r="N439" s="1">
        <v>0.70972222222222225</v>
      </c>
      <c r="O439" s="2">
        <v>43342</v>
      </c>
      <c r="P439" s="1">
        <v>0.75624999999999998</v>
      </c>
      <c r="Q439" t="s">
        <v>328</v>
      </c>
      <c r="R439" t="s">
        <v>1376</v>
      </c>
      <c r="S439">
        <v>40</v>
      </c>
      <c r="T439" s="3">
        <f t="shared" si="54"/>
        <v>1.6020599913279623</v>
      </c>
      <c r="U439" t="s">
        <v>82</v>
      </c>
      <c r="V439" t="s">
        <v>82</v>
      </c>
      <c r="W439" t="s">
        <v>7</v>
      </c>
      <c r="X439" t="s">
        <v>1</v>
      </c>
      <c r="AA439" t="s">
        <v>232</v>
      </c>
      <c r="AB439" t="s">
        <v>1280</v>
      </c>
      <c r="AE439" t="s">
        <v>1377</v>
      </c>
      <c r="AL439" t="s">
        <v>19</v>
      </c>
      <c r="AM439" t="s">
        <v>1282</v>
      </c>
      <c r="AN439" t="s">
        <v>1272</v>
      </c>
      <c r="AP439" t="s">
        <v>334</v>
      </c>
      <c r="BJ439" t="s">
        <v>1283</v>
      </c>
      <c r="BK439" t="s">
        <v>723</v>
      </c>
      <c r="BU439" t="s">
        <v>335</v>
      </c>
      <c r="BV439" t="s">
        <v>336</v>
      </c>
      <c r="BW439" t="str">
        <f t="shared" si="48"/>
        <v>v4rj-vzug</v>
      </c>
      <c r="BX439">
        <f t="shared" si="49"/>
        <v>2018</v>
      </c>
      <c r="BY439">
        <f t="shared" si="50"/>
        <v>2018</v>
      </c>
      <c r="BZ439">
        <f t="shared" si="51"/>
        <v>5</v>
      </c>
      <c r="CA439">
        <f t="shared" si="52"/>
        <v>6</v>
      </c>
      <c r="CB439" t="s">
        <v>4339</v>
      </c>
      <c r="CC439" t="str">
        <f t="shared" si="53"/>
        <v>d</v>
      </c>
      <c r="CD439">
        <v>0.43374812092393866</v>
      </c>
      <c r="CE439">
        <f t="shared" si="55"/>
        <v>53</v>
      </c>
    </row>
    <row r="440" spans="1:83" x14ac:dyDescent="0.35">
      <c r="A440" t="s">
        <v>2703</v>
      </c>
      <c r="B440" t="s">
        <v>2704</v>
      </c>
      <c r="C440" t="b">
        <v>1</v>
      </c>
      <c r="D440" t="b">
        <v>0</v>
      </c>
      <c r="F440" t="s">
        <v>323</v>
      </c>
      <c r="G440" t="s">
        <v>15</v>
      </c>
      <c r="H440" t="s">
        <v>2705</v>
      </c>
      <c r="J440">
        <v>19</v>
      </c>
      <c r="K440" t="s">
        <v>2706</v>
      </c>
      <c r="L440" t="s">
        <v>2707</v>
      </c>
      <c r="M440" s="2">
        <v>43129</v>
      </c>
      <c r="N440" s="1">
        <v>0.76458333333333339</v>
      </c>
      <c r="O440" s="2">
        <v>43129</v>
      </c>
      <c r="P440" s="1">
        <v>0.77222222222222225</v>
      </c>
      <c r="Q440" t="s">
        <v>913</v>
      </c>
      <c r="S440">
        <v>31</v>
      </c>
      <c r="T440" s="3">
        <f t="shared" si="54"/>
        <v>1.4913616938342726</v>
      </c>
      <c r="U440" t="s">
        <v>207</v>
      </c>
      <c r="V440" t="s">
        <v>2627</v>
      </c>
      <c r="X440" t="s">
        <v>1</v>
      </c>
      <c r="AA440" t="s">
        <v>2628</v>
      </c>
      <c r="AB440" t="s">
        <v>553</v>
      </c>
      <c r="AE440" t="s">
        <v>2708</v>
      </c>
      <c r="AF440" t="s">
        <v>2633</v>
      </c>
      <c r="AG440" t="s">
        <v>2632</v>
      </c>
      <c r="AH440" t="s">
        <v>2629</v>
      </c>
      <c r="AI440" t="s">
        <v>2630</v>
      </c>
      <c r="AN440" t="s">
        <v>2634</v>
      </c>
      <c r="AP440" t="s">
        <v>334</v>
      </c>
      <c r="BU440" t="s">
        <v>915</v>
      </c>
      <c r="BV440" t="s">
        <v>336</v>
      </c>
      <c r="BW440" t="str">
        <f t="shared" si="48"/>
        <v>h2vm-gkkm</v>
      </c>
      <c r="BX440">
        <f t="shared" si="49"/>
        <v>2018</v>
      </c>
      <c r="BY440">
        <f t="shared" si="50"/>
        <v>2018</v>
      </c>
      <c r="BZ440">
        <f t="shared" si="51"/>
        <v>4</v>
      </c>
      <c r="CA440">
        <f t="shared" si="52"/>
        <v>3</v>
      </c>
      <c r="CB440" t="s">
        <v>4339</v>
      </c>
      <c r="CC440" t="str">
        <f t="shared" si="53"/>
        <v>d</v>
      </c>
      <c r="CD440">
        <v>0.43644406562882132</v>
      </c>
      <c r="CE440">
        <f t="shared" si="55"/>
        <v>54</v>
      </c>
    </row>
    <row r="441" spans="1:83" x14ac:dyDescent="0.35">
      <c r="A441" t="s">
        <v>4248</v>
      </c>
      <c r="B441" t="s">
        <v>4249</v>
      </c>
      <c r="C441" t="b">
        <v>1</v>
      </c>
      <c r="D441" t="b">
        <v>0</v>
      </c>
      <c r="F441" t="s">
        <v>323</v>
      </c>
      <c r="G441" t="s">
        <v>15</v>
      </c>
      <c r="H441" t="s">
        <v>4250</v>
      </c>
      <c r="I441" t="s">
        <v>4251</v>
      </c>
      <c r="J441">
        <v>73</v>
      </c>
      <c r="K441" t="s">
        <v>4252</v>
      </c>
      <c r="L441" t="s">
        <v>4253</v>
      </c>
      <c r="M441" s="2">
        <v>43143</v>
      </c>
      <c r="N441" s="1">
        <v>0.84097222222222223</v>
      </c>
      <c r="O441" s="2">
        <v>43143</v>
      </c>
      <c r="P441" s="1">
        <v>0.84236111111111101</v>
      </c>
      <c r="S441">
        <v>22</v>
      </c>
      <c r="T441" s="3">
        <f t="shared" si="54"/>
        <v>1.3424226808222062</v>
      </c>
      <c r="U441" t="s">
        <v>78</v>
      </c>
      <c r="X441" t="s">
        <v>1</v>
      </c>
      <c r="AE441" t="s">
        <v>4254</v>
      </c>
      <c r="AN441" t="s">
        <v>972</v>
      </c>
      <c r="AP441" t="s">
        <v>334</v>
      </c>
      <c r="BV441" t="s">
        <v>336</v>
      </c>
      <c r="BW441" t="str">
        <f t="shared" si="48"/>
        <v>6fpy-npmv</v>
      </c>
      <c r="BX441">
        <f t="shared" si="49"/>
        <v>2018</v>
      </c>
      <c r="BY441">
        <f t="shared" si="50"/>
        <v>2018</v>
      </c>
      <c r="BZ441">
        <f t="shared" si="51"/>
        <v>3</v>
      </c>
      <c r="CA441">
        <f t="shared" si="52"/>
        <v>1</v>
      </c>
      <c r="CB441" t="s">
        <v>4339</v>
      </c>
      <c r="CC441" t="str">
        <f t="shared" si="53"/>
        <v>d</v>
      </c>
      <c r="CD441">
        <v>0.44128550487824647</v>
      </c>
      <c r="CE441">
        <f t="shared" si="55"/>
        <v>55</v>
      </c>
    </row>
    <row r="442" spans="1:83" x14ac:dyDescent="0.35">
      <c r="A442" t="s">
        <v>440</v>
      </c>
      <c r="B442" t="s">
        <v>441</v>
      </c>
      <c r="C442" t="b">
        <v>1</v>
      </c>
      <c r="D442" t="b">
        <v>0</v>
      </c>
      <c r="F442" t="s">
        <v>323</v>
      </c>
      <c r="G442" t="s">
        <v>15</v>
      </c>
      <c r="H442" t="s">
        <v>442</v>
      </c>
      <c r="I442" t="s">
        <v>443</v>
      </c>
      <c r="J442">
        <v>3</v>
      </c>
      <c r="K442" t="s">
        <v>444</v>
      </c>
      <c r="L442" t="s">
        <v>445</v>
      </c>
      <c r="M442" s="2">
        <v>43613</v>
      </c>
      <c r="N442" s="1">
        <v>0.89861111111111114</v>
      </c>
      <c r="O442" s="2">
        <v>43613</v>
      </c>
      <c r="P442" s="1">
        <v>0.9</v>
      </c>
      <c r="Q442" t="s">
        <v>359</v>
      </c>
      <c r="S442">
        <v>5</v>
      </c>
      <c r="T442" s="3">
        <f t="shared" si="54"/>
        <v>0.69897000433601886</v>
      </c>
      <c r="U442" t="s">
        <v>17</v>
      </c>
      <c r="V442" t="s">
        <v>361</v>
      </c>
      <c r="X442" t="s">
        <v>1</v>
      </c>
      <c r="AA442" t="s">
        <v>56</v>
      </c>
      <c r="AB442" t="s">
        <v>375</v>
      </c>
      <c r="AE442" t="s">
        <v>446</v>
      </c>
      <c r="AF442" t="s">
        <v>378</v>
      </c>
      <c r="AG442" t="s">
        <v>377</v>
      </c>
      <c r="AL442" t="s">
        <v>6</v>
      </c>
      <c r="AM442" t="s">
        <v>447</v>
      </c>
      <c r="AN442" t="s">
        <v>367</v>
      </c>
      <c r="AP442" t="s">
        <v>334</v>
      </c>
      <c r="BU442" t="s">
        <v>368</v>
      </c>
      <c r="BV442" t="s">
        <v>336</v>
      </c>
      <c r="BW442" t="str">
        <f t="shared" si="48"/>
        <v>f8ne-bbvv</v>
      </c>
      <c r="BX442">
        <f t="shared" si="49"/>
        <v>2019</v>
      </c>
      <c r="BY442">
        <f t="shared" si="50"/>
        <v>2019</v>
      </c>
      <c r="BZ442">
        <f t="shared" si="51"/>
        <v>4</v>
      </c>
      <c r="CA442">
        <f t="shared" si="52"/>
        <v>4</v>
      </c>
      <c r="CB442" t="s">
        <v>4339</v>
      </c>
      <c r="CC442" t="str">
        <f t="shared" si="53"/>
        <v>d</v>
      </c>
      <c r="CD442">
        <v>0.44664692114493099</v>
      </c>
      <c r="CE442">
        <f t="shared" si="55"/>
        <v>56</v>
      </c>
    </row>
    <row r="443" spans="1:83" x14ac:dyDescent="0.35">
      <c r="A443" t="s">
        <v>1093</v>
      </c>
      <c r="B443" t="s">
        <v>1094</v>
      </c>
      <c r="C443" t="b">
        <v>1</v>
      </c>
      <c r="D443" t="b">
        <v>0</v>
      </c>
      <c r="F443" t="s">
        <v>323</v>
      </c>
      <c r="G443" t="s">
        <v>15</v>
      </c>
      <c r="H443" t="s">
        <v>1095</v>
      </c>
      <c r="J443">
        <v>42</v>
      </c>
      <c r="K443" t="s">
        <v>1096</v>
      </c>
      <c r="L443" t="s">
        <v>1097</v>
      </c>
      <c r="M443" s="2">
        <v>43440</v>
      </c>
      <c r="N443" s="1">
        <v>0.75694444444444453</v>
      </c>
      <c r="O443" s="2">
        <v>43475</v>
      </c>
      <c r="P443" s="1">
        <v>0.8569444444444444</v>
      </c>
      <c r="Q443" t="s">
        <v>359</v>
      </c>
      <c r="R443" t="s">
        <v>1059</v>
      </c>
      <c r="S443">
        <v>29</v>
      </c>
      <c r="T443" s="3">
        <f t="shared" si="54"/>
        <v>1.4623979978989561</v>
      </c>
      <c r="U443" t="s">
        <v>17</v>
      </c>
      <c r="V443" t="s">
        <v>1060</v>
      </c>
      <c r="X443" t="s">
        <v>1</v>
      </c>
      <c r="AA443" t="s">
        <v>56</v>
      </c>
      <c r="AB443" t="s">
        <v>1098</v>
      </c>
      <c r="AE443" t="s">
        <v>1099</v>
      </c>
      <c r="AF443" t="s">
        <v>1063</v>
      </c>
      <c r="AL443" t="s">
        <v>6</v>
      </c>
      <c r="AM443" t="s">
        <v>1064</v>
      </c>
      <c r="AN443" t="s">
        <v>367</v>
      </c>
      <c r="AP443" t="s">
        <v>334</v>
      </c>
      <c r="BU443" t="s">
        <v>1065</v>
      </c>
      <c r="BV443" t="s">
        <v>336</v>
      </c>
      <c r="BW443" t="str">
        <f t="shared" si="48"/>
        <v>udag-wz3k</v>
      </c>
      <c r="BX443">
        <f t="shared" si="49"/>
        <v>2018</v>
      </c>
      <c r="BY443">
        <f t="shared" si="50"/>
        <v>2019</v>
      </c>
      <c r="BZ443">
        <f t="shared" si="51"/>
        <v>4</v>
      </c>
      <c r="CA443">
        <f t="shared" si="52"/>
        <v>4</v>
      </c>
      <c r="CB443" t="s">
        <v>4339</v>
      </c>
      <c r="CC443" t="str">
        <f t="shared" si="53"/>
        <v>d</v>
      </c>
      <c r="CD443">
        <v>0.4629684170503543</v>
      </c>
      <c r="CE443">
        <f t="shared" si="55"/>
        <v>57</v>
      </c>
    </row>
    <row r="444" spans="1:83" x14ac:dyDescent="0.35">
      <c r="A444" t="s">
        <v>1200</v>
      </c>
      <c r="B444" t="s">
        <v>1201</v>
      </c>
      <c r="C444" t="b">
        <v>1</v>
      </c>
      <c r="D444" t="b">
        <v>0</v>
      </c>
      <c r="F444" t="s">
        <v>323</v>
      </c>
      <c r="G444" t="s">
        <v>15</v>
      </c>
      <c r="H444" t="s">
        <v>1202</v>
      </c>
      <c r="I444" t="s">
        <v>1203</v>
      </c>
      <c r="J444">
        <v>53</v>
      </c>
      <c r="K444" t="s">
        <v>1204</v>
      </c>
      <c r="L444" t="s">
        <v>1205</v>
      </c>
      <c r="M444" s="2">
        <v>43433</v>
      </c>
      <c r="N444" s="1">
        <v>0.57013888888888886</v>
      </c>
      <c r="O444" s="2">
        <v>43434</v>
      </c>
      <c r="P444" s="1">
        <v>0.6020833333333333</v>
      </c>
      <c r="Q444" t="s">
        <v>328</v>
      </c>
      <c r="R444" t="s">
        <v>1195</v>
      </c>
      <c r="S444">
        <v>23</v>
      </c>
      <c r="T444" s="3">
        <f t="shared" si="54"/>
        <v>1.3617278360175928</v>
      </c>
      <c r="U444" t="s">
        <v>185</v>
      </c>
      <c r="V444" t="s">
        <v>1196</v>
      </c>
      <c r="X444" t="s">
        <v>1</v>
      </c>
      <c r="AA444" t="s">
        <v>79</v>
      </c>
      <c r="AE444" t="s">
        <v>1206</v>
      </c>
      <c r="AN444" t="s">
        <v>1198</v>
      </c>
      <c r="AP444" t="s">
        <v>334</v>
      </c>
      <c r="BU444" t="s">
        <v>1199</v>
      </c>
      <c r="BV444" t="s">
        <v>336</v>
      </c>
      <c r="BW444" t="str">
        <f t="shared" si="48"/>
        <v>vhe5-ishr</v>
      </c>
      <c r="BX444">
        <f t="shared" si="49"/>
        <v>2018</v>
      </c>
      <c r="BY444">
        <f t="shared" si="50"/>
        <v>2018</v>
      </c>
      <c r="BZ444">
        <f t="shared" si="51"/>
        <v>4</v>
      </c>
      <c r="CA444">
        <f t="shared" si="52"/>
        <v>5</v>
      </c>
      <c r="CB444" t="s">
        <v>4339</v>
      </c>
      <c r="CC444" t="str">
        <f t="shared" si="53"/>
        <v>d</v>
      </c>
      <c r="CD444">
        <v>0.47073731092961957</v>
      </c>
      <c r="CE444">
        <f t="shared" si="55"/>
        <v>58</v>
      </c>
    </row>
    <row r="445" spans="1:83" x14ac:dyDescent="0.35">
      <c r="A445" t="s">
        <v>4659</v>
      </c>
      <c r="B445" t="s">
        <v>4660</v>
      </c>
      <c r="C445" t="b">
        <v>1</v>
      </c>
      <c r="D445" t="b">
        <v>0</v>
      </c>
      <c r="F445" t="s">
        <v>323</v>
      </c>
      <c r="G445" t="s">
        <v>15</v>
      </c>
      <c r="H445" t="s">
        <v>4661</v>
      </c>
      <c r="I445" t="s">
        <v>4662</v>
      </c>
      <c r="J445">
        <v>119</v>
      </c>
      <c r="K445" t="s">
        <v>4663</v>
      </c>
      <c r="L445" t="s">
        <v>4664</v>
      </c>
      <c r="M445" s="2">
        <v>43593</v>
      </c>
      <c r="N445" s="1">
        <v>0.79583333333333339</v>
      </c>
      <c r="O445" s="2">
        <v>43595</v>
      </c>
      <c r="P445" s="1">
        <v>6.6666666666666666E-2</v>
      </c>
      <c r="Q445" t="s">
        <v>1005</v>
      </c>
      <c r="R445" t="s">
        <v>4665</v>
      </c>
      <c r="S445">
        <v>42</v>
      </c>
      <c r="T445" s="3">
        <f t="shared" si="54"/>
        <v>1.6232492903979006</v>
      </c>
      <c r="U445" t="s">
        <v>36</v>
      </c>
      <c r="X445" t="s">
        <v>1</v>
      </c>
      <c r="AE445" t="s">
        <v>4666</v>
      </c>
      <c r="AF445" t="s">
        <v>4667</v>
      </c>
      <c r="AL445" t="s">
        <v>46</v>
      </c>
      <c r="AN445" t="s">
        <v>528</v>
      </c>
      <c r="AP445" t="s">
        <v>334</v>
      </c>
      <c r="BJ445" t="s">
        <v>4668</v>
      </c>
      <c r="BV445" t="s">
        <v>336</v>
      </c>
      <c r="BW445" t="str">
        <f t="shared" si="48"/>
        <v>d886-d5q2</v>
      </c>
      <c r="BX445">
        <f t="shared" si="49"/>
        <v>2019</v>
      </c>
      <c r="BY445">
        <f t="shared" si="50"/>
        <v>2019</v>
      </c>
      <c r="BZ445">
        <f t="shared" si="51"/>
        <v>3</v>
      </c>
      <c r="CA445">
        <f t="shared" si="52"/>
        <v>3</v>
      </c>
      <c r="CB445" t="s">
        <v>4339</v>
      </c>
      <c r="CC445" t="str">
        <f t="shared" si="53"/>
        <v>d</v>
      </c>
      <c r="CD445">
        <v>0.48968160211501699</v>
      </c>
      <c r="CE445">
        <f t="shared" si="55"/>
        <v>59</v>
      </c>
    </row>
    <row r="446" spans="1:83" x14ac:dyDescent="0.35">
      <c r="A446" t="s">
        <v>932</v>
      </c>
      <c r="B446" t="s">
        <v>933</v>
      </c>
      <c r="C446" t="b">
        <v>1</v>
      </c>
      <c r="D446" t="b">
        <v>0</v>
      </c>
      <c r="F446" t="s">
        <v>323</v>
      </c>
      <c r="G446" t="s">
        <v>15</v>
      </c>
      <c r="H446" t="s">
        <v>934</v>
      </c>
      <c r="I446" t="s">
        <v>935</v>
      </c>
      <c r="J446">
        <v>48</v>
      </c>
      <c r="K446" t="s">
        <v>936</v>
      </c>
      <c r="L446" t="s">
        <v>937</v>
      </c>
      <c r="M446" s="2">
        <v>43580</v>
      </c>
      <c r="N446" s="1">
        <v>0.6958333333333333</v>
      </c>
      <c r="O446" s="2">
        <v>43601</v>
      </c>
      <c r="P446" s="1">
        <v>0.79513888888888884</v>
      </c>
      <c r="Q446" t="s">
        <v>359</v>
      </c>
      <c r="R446" t="s">
        <v>938</v>
      </c>
      <c r="S446">
        <v>10</v>
      </c>
      <c r="T446" s="3">
        <f t="shared" si="54"/>
        <v>1</v>
      </c>
      <c r="U446" t="s">
        <v>218</v>
      </c>
      <c r="V446" t="s">
        <v>939</v>
      </c>
      <c r="X446" t="s">
        <v>1</v>
      </c>
      <c r="AA446" t="s">
        <v>243</v>
      </c>
      <c r="AB446" t="s">
        <v>941</v>
      </c>
      <c r="AE446" t="s">
        <v>944</v>
      </c>
      <c r="AF446" t="s">
        <v>947</v>
      </c>
      <c r="AG446" t="s">
        <v>946</v>
      </c>
      <c r="AH446" t="s">
        <v>940</v>
      </c>
      <c r="AI446" t="s">
        <v>942</v>
      </c>
      <c r="AJ446" t="s">
        <v>945</v>
      </c>
      <c r="AK446" t="s">
        <v>943</v>
      </c>
      <c r="AL446" t="s">
        <v>10</v>
      </c>
      <c r="AM446" t="s">
        <v>948</v>
      </c>
      <c r="AN446" t="s">
        <v>861</v>
      </c>
      <c r="AP446" t="s">
        <v>334</v>
      </c>
      <c r="BU446" t="s">
        <v>702</v>
      </c>
      <c r="BV446" t="s">
        <v>336</v>
      </c>
      <c r="BW446" t="str">
        <f t="shared" si="48"/>
        <v>aqa5-4cee</v>
      </c>
      <c r="BX446">
        <f t="shared" si="49"/>
        <v>2019</v>
      </c>
      <c r="BY446">
        <f t="shared" si="50"/>
        <v>2019</v>
      </c>
      <c r="BZ446">
        <f t="shared" si="51"/>
        <v>4</v>
      </c>
      <c r="CA446">
        <f t="shared" si="52"/>
        <v>5</v>
      </c>
      <c r="CB446" t="s">
        <v>4339</v>
      </c>
      <c r="CC446" t="str">
        <f t="shared" si="53"/>
        <v>d</v>
      </c>
      <c r="CD446">
        <v>0.50432304338730904</v>
      </c>
      <c r="CE446">
        <f t="shared" si="55"/>
        <v>60</v>
      </c>
    </row>
    <row r="447" spans="1:83" x14ac:dyDescent="0.35">
      <c r="A447" t="s">
        <v>478</v>
      </c>
      <c r="B447" t="s">
        <v>479</v>
      </c>
      <c r="C447" t="b">
        <v>1</v>
      </c>
      <c r="D447" t="b">
        <v>0</v>
      </c>
      <c r="F447" t="s">
        <v>323</v>
      </c>
      <c r="G447" t="s">
        <v>15</v>
      </c>
      <c r="H447" t="s">
        <v>480</v>
      </c>
      <c r="J447">
        <v>3</v>
      </c>
      <c r="K447" t="s">
        <v>481</v>
      </c>
      <c r="L447" t="s">
        <v>357</v>
      </c>
      <c r="M447" s="2">
        <v>43606</v>
      </c>
      <c r="N447" s="1">
        <v>0.81319444444444444</v>
      </c>
      <c r="O447" s="2">
        <v>43606</v>
      </c>
      <c r="P447" s="1">
        <v>0.81527777777777777</v>
      </c>
      <c r="Q447" t="s">
        <v>359</v>
      </c>
      <c r="R447" t="s">
        <v>360</v>
      </c>
      <c r="S447">
        <v>9</v>
      </c>
      <c r="T447" s="3">
        <f t="shared" si="54"/>
        <v>0.95424250943932487</v>
      </c>
      <c r="U447" t="s">
        <v>17</v>
      </c>
      <c r="V447" t="s">
        <v>361</v>
      </c>
      <c r="X447" t="s">
        <v>1</v>
      </c>
      <c r="AA447" t="s">
        <v>56</v>
      </c>
      <c r="AB447" t="s">
        <v>362</v>
      </c>
      <c r="AE447" t="s">
        <v>482</v>
      </c>
      <c r="AF447" t="s">
        <v>365</v>
      </c>
      <c r="AG447" t="s">
        <v>364</v>
      </c>
      <c r="AL447" t="s">
        <v>6</v>
      </c>
      <c r="AM447" t="s">
        <v>366</v>
      </c>
      <c r="AN447" t="s">
        <v>367</v>
      </c>
      <c r="AP447" t="s">
        <v>334</v>
      </c>
      <c r="BU447" t="s">
        <v>368</v>
      </c>
      <c r="BV447" t="s">
        <v>336</v>
      </c>
      <c r="BW447" t="str">
        <f t="shared" si="48"/>
        <v>pst9-2na4</v>
      </c>
      <c r="BX447">
        <f t="shared" si="49"/>
        <v>2019</v>
      </c>
      <c r="BY447">
        <f t="shared" si="50"/>
        <v>2019</v>
      </c>
      <c r="BZ447">
        <f t="shared" si="51"/>
        <v>4</v>
      </c>
      <c r="CA447">
        <f t="shared" si="52"/>
        <v>4</v>
      </c>
      <c r="CB447" t="s">
        <v>4339</v>
      </c>
      <c r="CC447" t="str">
        <f t="shared" si="53"/>
        <v>d</v>
      </c>
      <c r="CD447">
        <v>0.50519771822829218</v>
      </c>
      <c r="CE447">
        <f t="shared" si="55"/>
        <v>61</v>
      </c>
    </row>
    <row r="448" spans="1:83" x14ac:dyDescent="0.35">
      <c r="A448" t="s">
        <v>1054</v>
      </c>
      <c r="B448" t="s">
        <v>1055</v>
      </c>
      <c r="C448" t="b">
        <v>1</v>
      </c>
      <c r="D448" t="b">
        <v>0</v>
      </c>
      <c r="F448" t="s">
        <v>323</v>
      </c>
      <c r="G448" t="s">
        <v>15</v>
      </c>
      <c r="H448" t="s">
        <v>1056</v>
      </c>
      <c r="J448">
        <v>22</v>
      </c>
      <c r="K448" t="s">
        <v>1057</v>
      </c>
      <c r="L448" t="s">
        <v>1057</v>
      </c>
      <c r="M448" s="2">
        <v>43439</v>
      </c>
      <c r="N448" s="1">
        <v>0.98958333333333337</v>
      </c>
      <c r="O448" s="2">
        <v>43439</v>
      </c>
      <c r="P448" s="1">
        <v>0.98958333333333337</v>
      </c>
      <c r="Q448" t="s">
        <v>1058</v>
      </c>
      <c r="R448" t="s">
        <v>1059</v>
      </c>
      <c r="S448">
        <v>37</v>
      </c>
      <c r="T448" s="3">
        <f t="shared" si="54"/>
        <v>1.568201724066995</v>
      </c>
      <c r="U448" t="s">
        <v>17</v>
      </c>
      <c r="V448" t="s">
        <v>1060</v>
      </c>
      <c r="X448" t="s">
        <v>1</v>
      </c>
      <c r="AA448" t="s">
        <v>56</v>
      </c>
      <c r="AB448" t="s">
        <v>1061</v>
      </c>
      <c r="AE448" t="s">
        <v>1062</v>
      </c>
      <c r="AF448" t="s">
        <v>1063</v>
      </c>
      <c r="AL448" t="s">
        <v>6</v>
      </c>
      <c r="AM448" t="s">
        <v>1064</v>
      </c>
      <c r="AN448" t="s">
        <v>367</v>
      </c>
      <c r="AP448" t="s">
        <v>334</v>
      </c>
      <c r="BU448" t="s">
        <v>1065</v>
      </c>
      <c r="BV448" t="s">
        <v>336</v>
      </c>
      <c r="BW448" t="str">
        <f t="shared" si="48"/>
        <v>39uh-rsgs</v>
      </c>
      <c r="BX448">
        <f t="shared" si="49"/>
        <v>2018</v>
      </c>
      <c r="BY448">
        <f t="shared" si="50"/>
        <v>2018</v>
      </c>
      <c r="BZ448">
        <f t="shared" si="51"/>
        <v>4</v>
      </c>
      <c r="CA448">
        <f t="shared" si="52"/>
        <v>4</v>
      </c>
      <c r="CB448" t="s">
        <v>4339</v>
      </c>
      <c r="CC448" t="str">
        <f t="shared" si="53"/>
        <v>d</v>
      </c>
      <c r="CD448">
        <v>0.55098963480229968</v>
      </c>
      <c r="CE448">
        <f t="shared" si="55"/>
        <v>62</v>
      </c>
    </row>
    <row r="449" spans="1:83" x14ac:dyDescent="0.35">
      <c r="A449" t="s">
        <v>2856</v>
      </c>
      <c r="B449" t="s">
        <v>2857</v>
      </c>
      <c r="C449" t="b">
        <v>1</v>
      </c>
      <c r="D449" t="b">
        <v>0</v>
      </c>
      <c r="F449" t="s">
        <v>323</v>
      </c>
      <c r="G449" t="s">
        <v>15</v>
      </c>
      <c r="H449" t="s">
        <v>2858</v>
      </c>
      <c r="J449">
        <v>1</v>
      </c>
      <c r="K449" t="s">
        <v>2859</v>
      </c>
      <c r="L449" t="s">
        <v>2860</v>
      </c>
      <c r="M449" s="2">
        <v>43630</v>
      </c>
      <c r="N449" s="1">
        <v>0.99305555555555547</v>
      </c>
      <c r="O449" s="2">
        <v>43630</v>
      </c>
      <c r="P449" s="1">
        <v>0.99375000000000002</v>
      </c>
      <c r="Q449" t="s">
        <v>359</v>
      </c>
      <c r="R449" t="s">
        <v>2861</v>
      </c>
      <c r="S449">
        <v>0</v>
      </c>
      <c r="T449" s="3" t="e">
        <f t="shared" si="54"/>
        <v>#NUM!</v>
      </c>
      <c r="U449" t="s">
        <v>168</v>
      </c>
      <c r="V449" t="s">
        <v>2854</v>
      </c>
      <c r="X449" t="s">
        <v>1</v>
      </c>
      <c r="AE449" t="s">
        <v>2862</v>
      </c>
      <c r="AN449" t="s">
        <v>2836</v>
      </c>
      <c r="AP449" t="s">
        <v>334</v>
      </c>
      <c r="BU449" t="s">
        <v>962</v>
      </c>
      <c r="BV449" t="s">
        <v>336</v>
      </c>
      <c r="BW449" t="str">
        <f t="shared" si="48"/>
        <v>e32m-utv6</v>
      </c>
      <c r="BX449">
        <f t="shared" si="49"/>
        <v>2019</v>
      </c>
      <c r="BY449">
        <f t="shared" si="50"/>
        <v>2019</v>
      </c>
      <c r="BZ449">
        <f t="shared" si="51"/>
        <v>3</v>
      </c>
      <c r="CA449">
        <f t="shared" si="52"/>
        <v>3</v>
      </c>
      <c r="CB449" t="s">
        <v>4339</v>
      </c>
      <c r="CC449" t="str">
        <f t="shared" si="53"/>
        <v>d</v>
      </c>
      <c r="CD449">
        <v>0.56614479895279135</v>
      </c>
      <c r="CE449">
        <f t="shared" si="55"/>
        <v>63</v>
      </c>
    </row>
    <row r="450" spans="1:83" x14ac:dyDescent="0.35">
      <c r="A450" t="s">
        <v>2691</v>
      </c>
      <c r="B450" t="s">
        <v>2692</v>
      </c>
      <c r="C450" t="b">
        <v>1</v>
      </c>
      <c r="D450" t="b">
        <v>0</v>
      </c>
      <c r="F450" t="s">
        <v>323</v>
      </c>
      <c r="G450" t="s">
        <v>15</v>
      </c>
      <c r="H450" t="s">
        <v>2693</v>
      </c>
      <c r="J450">
        <v>11</v>
      </c>
      <c r="K450" t="s">
        <v>2694</v>
      </c>
      <c r="L450" t="s">
        <v>2695</v>
      </c>
      <c r="M450" s="2">
        <v>43133</v>
      </c>
      <c r="N450" s="1">
        <v>0.95416666666666661</v>
      </c>
      <c r="O450" s="2">
        <v>43133</v>
      </c>
      <c r="P450" s="1">
        <v>0.96319444444444446</v>
      </c>
      <c r="Q450" t="s">
        <v>913</v>
      </c>
      <c r="S450">
        <v>36</v>
      </c>
      <c r="T450" s="3">
        <f t="shared" si="54"/>
        <v>1.5563025007672873</v>
      </c>
      <c r="U450" t="s">
        <v>207</v>
      </c>
      <c r="V450" t="s">
        <v>2627</v>
      </c>
      <c r="X450" t="s">
        <v>1</v>
      </c>
      <c r="AA450" t="s">
        <v>188</v>
      </c>
      <c r="AB450" t="s">
        <v>553</v>
      </c>
      <c r="AE450" t="s">
        <v>2696</v>
      </c>
      <c r="AF450" t="s">
        <v>2633</v>
      </c>
      <c r="AG450" t="s">
        <v>2632</v>
      </c>
      <c r="AH450" t="s">
        <v>2629</v>
      </c>
      <c r="AI450" t="s">
        <v>2630</v>
      </c>
      <c r="AN450" t="s">
        <v>2634</v>
      </c>
      <c r="AP450" t="s">
        <v>334</v>
      </c>
      <c r="BU450" t="s">
        <v>915</v>
      </c>
      <c r="BV450" t="s">
        <v>336</v>
      </c>
      <c r="BW450" t="str">
        <f t="shared" ref="BW450:BW498" si="56">IF(E450="",B450,E450)</f>
        <v>fwyg-u826</v>
      </c>
      <c r="BX450">
        <f t="shared" ref="BX450:BX498" si="57">YEAR(M450)</f>
        <v>2018</v>
      </c>
      <c r="BY450">
        <f t="shared" ref="BY450:BY498" si="58">YEAR(O450)</f>
        <v>2018</v>
      </c>
      <c r="BZ450">
        <f t="shared" ref="BZ450:BZ498" si="59">COUNTA(K450,L450,U450,W450,AA450)</f>
        <v>4</v>
      </c>
      <c r="CA450">
        <f t="shared" ref="CA450:CA498" si="60">COUNTA(I450,Q450,R450,V450,W450,AA450)</f>
        <v>3</v>
      </c>
      <c r="CB450" t="s">
        <v>4339</v>
      </c>
      <c r="CC450" t="str">
        <f t="shared" ref="CC450:CC498" si="61">IF(BX450&lt;2014,"a",IF(BX450&gt;2017,"d",IF(BX450&lt;2016,"b","c")))</f>
        <v>d</v>
      </c>
      <c r="CD450">
        <v>0.57401091039825713</v>
      </c>
      <c r="CE450">
        <f t="shared" si="55"/>
        <v>64</v>
      </c>
    </row>
    <row r="451" spans="1:83" x14ac:dyDescent="0.35">
      <c r="A451" t="s">
        <v>5064</v>
      </c>
      <c r="B451" t="s">
        <v>5065</v>
      </c>
      <c r="C451" t="b">
        <v>1</v>
      </c>
      <c r="D451" t="b">
        <v>0</v>
      </c>
      <c r="F451" t="s">
        <v>323</v>
      </c>
      <c r="G451" t="s">
        <v>15</v>
      </c>
      <c r="H451" t="s">
        <v>5066</v>
      </c>
      <c r="J451">
        <v>1</v>
      </c>
      <c r="K451" t="s">
        <v>5067</v>
      </c>
      <c r="L451" t="s">
        <v>5068</v>
      </c>
      <c r="M451" s="2">
        <v>43631</v>
      </c>
      <c r="N451" s="1">
        <v>5.5555555555555558E-3</v>
      </c>
      <c r="O451" s="2">
        <v>43631</v>
      </c>
      <c r="P451" s="1">
        <v>6.2499999999999995E-3</v>
      </c>
      <c r="Q451" t="s">
        <v>359</v>
      </c>
      <c r="R451" t="s">
        <v>2868</v>
      </c>
      <c r="S451">
        <v>0</v>
      </c>
      <c r="T451" s="3" t="e">
        <f t="shared" ref="T451:T498" si="62">LOG(S451)</f>
        <v>#NUM!</v>
      </c>
      <c r="U451" t="s">
        <v>168</v>
      </c>
      <c r="X451" t="s">
        <v>1</v>
      </c>
      <c r="AE451" t="s">
        <v>5069</v>
      </c>
      <c r="AN451" t="s">
        <v>2836</v>
      </c>
      <c r="AP451" t="s">
        <v>334</v>
      </c>
      <c r="BV451" t="s">
        <v>336</v>
      </c>
      <c r="BW451" t="str">
        <f t="shared" si="56"/>
        <v>ii7z-dkjn</v>
      </c>
      <c r="BX451">
        <f t="shared" si="57"/>
        <v>2019</v>
      </c>
      <c r="BY451">
        <f t="shared" si="58"/>
        <v>2019</v>
      </c>
      <c r="BZ451">
        <f t="shared" si="59"/>
        <v>3</v>
      </c>
      <c r="CA451">
        <f t="shared" si="60"/>
        <v>2</v>
      </c>
      <c r="CB451" t="s">
        <v>4339</v>
      </c>
      <c r="CC451" t="str">
        <f t="shared" si="61"/>
        <v>d</v>
      </c>
      <c r="CD451">
        <v>0.57987629844180366</v>
      </c>
      <c r="CE451">
        <f t="shared" si="55"/>
        <v>65</v>
      </c>
    </row>
    <row r="452" spans="1:83" x14ac:dyDescent="0.35">
      <c r="A452" t="s">
        <v>724</v>
      </c>
      <c r="B452" t="s">
        <v>725</v>
      </c>
      <c r="C452" t="b">
        <v>1</v>
      </c>
      <c r="D452" t="b">
        <v>0</v>
      </c>
      <c r="F452" t="s">
        <v>323</v>
      </c>
      <c r="G452" t="s">
        <v>15</v>
      </c>
      <c r="H452" t="s">
        <v>726</v>
      </c>
      <c r="I452" t="s">
        <v>727</v>
      </c>
      <c r="J452">
        <v>24</v>
      </c>
      <c r="K452" t="s">
        <v>728</v>
      </c>
      <c r="L452" t="s">
        <v>729</v>
      </c>
      <c r="M452" s="2">
        <v>43420</v>
      </c>
      <c r="N452" s="1">
        <v>0.85902777777777783</v>
      </c>
      <c r="O452" s="2">
        <v>43420</v>
      </c>
      <c r="P452" s="1">
        <v>0.86249999999999993</v>
      </c>
      <c r="Q452" t="s">
        <v>328</v>
      </c>
      <c r="R452" t="s">
        <v>730</v>
      </c>
      <c r="S452">
        <v>28</v>
      </c>
      <c r="T452" s="3">
        <f t="shared" si="62"/>
        <v>1.4471580313422192</v>
      </c>
      <c r="U452" t="s">
        <v>41</v>
      </c>
      <c r="V452" t="s">
        <v>709</v>
      </c>
      <c r="X452" t="s">
        <v>1</v>
      </c>
      <c r="AA452" t="s">
        <v>217</v>
      </c>
      <c r="AB452" t="s">
        <v>731</v>
      </c>
      <c r="AE452" t="s">
        <v>732</v>
      </c>
      <c r="AL452" t="s">
        <v>34</v>
      </c>
      <c r="AM452" t="s">
        <v>711</v>
      </c>
      <c r="AN452" t="s">
        <v>712</v>
      </c>
      <c r="AP452" t="s">
        <v>334</v>
      </c>
      <c r="BJ452" t="s">
        <v>247</v>
      </c>
      <c r="BK452" t="s">
        <v>723</v>
      </c>
      <c r="BU452" t="s">
        <v>713</v>
      </c>
      <c r="BV452" t="s">
        <v>336</v>
      </c>
      <c r="BW452" t="str">
        <f t="shared" si="56"/>
        <v>izse-xpxv</v>
      </c>
      <c r="BX452">
        <f t="shared" si="57"/>
        <v>2018</v>
      </c>
      <c r="BY452">
        <f t="shared" si="58"/>
        <v>2018</v>
      </c>
      <c r="BZ452">
        <f t="shared" si="59"/>
        <v>4</v>
      </c>
      <c r="CA452">
        <f t="shared" si="60"/>
        <v>5</v>
      </c>
      <c r="CB452" t="s">
        <v>4339</v>
      </c>
      <c r="CC452" t="str">
        <f t="shared" si="61"/>
        <v>d</v>
      </c>
      <c r="CD452">
        <v>0.58226378599753859</v>
      </c>
      <c r="CE452">
        <f t="shared" ref="CE452:CE498" si="63">IF(CB452&amp;CC452=CB451&amp;CC451,CE451+1,1)</f>
        <v>66</v>
      </c>
    </row>
    <row r="453" spans="1:83" x14ac:dyDescent="0.35">
      <c r="A453" t="s">
        <v>3880</v>
      </c>
      <c r="B453" t="s">
        <v>3881</v>
      </c>
      <c r="C453" t="b">
        <v>1</v>
      </c>
      <c r="D453" t="b">
        <v>0</v>
      </c>
      <c r="F453" t="s">
        <v>323</v>
      </c>
      <c r="G453" t="s">
        <v>15</v>
      </c>
      <c r="H453" t="s">
        <v>3882</v>
      </c>
      <c r="I453" t="s">
        <v>2797</v>
      </c>
      <c r="J453">
        <v>300</v>
      </c>
      <c r="K453" t="s">
        <v>3883</v>
      </c>
      <c r="L453" t="s">
        <v>3884</v>
      </c>
      <c r="M453" s="2">
        <v>43410</v>
      </c>
      <c r="N453" s="1">
        <v>0.70833333333333337</v>
      </c>
      <c r="O453" s="2">
        <v>43614</v>
      </c>
      <c r="P453" s="1">
        <v>0.68611111111111101</v>
      </c>
      <c r="Q453" t="s">
        <v>881</v>
      </c>
      <c r="R453" t="s">
        <v>891</v>
      </c>
      <c r="S453">
        <v>82</v>
      </c>
      <c r="T453" s="3">
        <f t="shared" si="62"/>
        <v>1.9138138523837167</v>
      </c>
      <c r="U453" t="s">
        <v>81</v>
      </c>
      <c r="X453" t="s">
        <v>1</v>
      </c>
      <c r="AE453" t="s">
        <v>3885</v>
      </c>
      <c r="AN453" t="s">
        <v>893</v>
      </c>
      <c r="AP453" t="s">
        <v>334</v>
      </c>
      <c r="BV453" t="s">
        <v>336</v>
      </c>
      <c r="BW453" t="str">
        <f t="shared" si="56"/>
        <v>3f3v-gugf</v>
      </c>
      <c r="BX453">
        <f t="shared" si="57"/>
        <v>2018</v>
      </c>
      <c r="BY453">
        <f t="shared" si="58"/>
        <v>2019</v>
      </c>
      <c r="BZ453">
        <f t="shared" si="59"/>
        <v>3</v>
      </c>
      <c r="CA453">
        <f t="shared" si="60"/>
        <v>3</v>
      </c>
      <c r="CB453" t="s">
        <v>4339</v>
      </c>
      <c r="CC453" t="str">
        <f t="shared" si="61"/>
        <v>d</v>
      </c>
      <c r="CD453">
        <v>0.58463013642152661</v>
      </c>
      <c r="CE453">
        <f t="shared" si="63"/>
        <v>67</v>
      </c>
    </row>
    <row r="454" spans="1:83" x14ac:dyDescent="0.35">
      <c r="A454" t="s">
        <v>495</v>
      </c>
      <c r="B454" t="s">
        <v>496</v>
      </c>
      <c r="C454" t="b">
        <v>1</v>
      </c>
      <c r="D454" t="b">
        <v>0</v>
      </c>
      <c r="F454" t="s">
        <v>323</v>
      </c>
      <c r="G454" t="s">
        <v>15</v>
      </c>
      <c r="H454" t="s">
        <v>497</v>
      </c>
      <c r="I454" t="s">
        <v>498</v>
      </c>
      <c r="J454">
        <v>5</v>
      </c>
      <c r="K454" t="s">
        <v>499</v>
      </c>
      <c r="L454" t="s">
        <v>500</v>
      </c>
      <c r="M454" s="2">
        <v>43613</v>
      </c>
      <c r="N454" s="1">
        <v>0.90069444444444446</v>
      </c>
      <c r="O454" s="2">
        <v>43613</v>
      </c>
      <c r="P454" s="1">
        <v>0.90277777777777779</v>
      </c>
      <c r="Q454" t="s">
        <v>359</v>
      </c>
      <c r="S454">
        <v>10</v>
      </c>
      <c r="T454" s="3">
        <f t="shared" si="62"/>
        <v>1</v>
      </c>
      <c r="U454" t="s">
        <v>17</v>
      </c>
      <c r="V454" t="s">
        <v>361</v>
      </c>
      <c r="X454" t="s">
        <v>1</v>
      </c>
      <c r="AA454" t="s">
        <v>56</v>
      </c>
      <c r="AB454" t="s">
        <v>375</v>
      </c>
      <c r="AE454" t="s">
        <v>501</v>
      </c>
      <c r="AF454" t="s">
        <v>378</v>
      </c>
      <c r="AL454" t="s">
        <v>6</v>
      </c>
      <c r="AM454" t="s">
        <v>502</v>
      </c>
      <c r="AN454" t="s">
        <v>367</v>
      </c>
      <c r="AP454" t="s">
        <v>334</v>
      </c>
      <c r="BU454" t="s">
        <v>368</v>
      </c>
      <c r="BV454" t="s">
        <v>336</v>
      </c>
      <c r="BW454" t="str">
        <f t="shared" si="56"/>
        <v>xbyk-35rp</v>
      </c>
      <c r="BX454">
        <f t="shared" si="57"/>
        <v>2019</v>
      </c>
      <c r="BY454">
        <f t="shared" si="58"/>
        <v>2019</v>
      </c>
      <c r="BZ454">
        <f t="shared" si="59"/>
        <v>4</v>
      </c>
      <c r="CA454">
        <f t="shared" si="60"/>
        <v>4</v>
      </c>
      <c r="CB454" t="s">
        <v>4339</v>
      </c>
      <c r="CC454" t="str">
        <f t="shared" si="61"/>
        <v>d</v>
      </c>
      <c r="CD454">
        <v>0.59020392326977011</v>
      </c>
      <c r="CE454">
        <f t="shared" si="63"/>
        <v>68</v>
      </c>
    </row>
    <row r="455" spans="1:83" x14ac:dyDescent="0.35">
      <c r="A455" t="s">
        <v>2742</v>
      </c>
      <c r="B455" t="s">
        <v>2743</v>
      </c>
      <c r="C455" t="b">
        <v>1</v>
      </c>
      <c r="D455" t="b">
        <v>0</v>
      </c>
      <c r="F455" t="s">
        <v>323</v>
      </c>
      <c r="G455" t="s">
        <v>15</v>
      </c>
      <c r="H455" t="s">
        <v>2744</v>
      </c>
      <c r="J455">
        <v>14</v>
      </c>
      <c r="K455" t="s">
        <v>2745</v>
      </c>
      <c r="L455" t="s">
        <v>2746</v>
      </c>
      <c r="M455" s="2">
        <v>43134</v>
      </c>
      <c r="N455" s="1">
        <v>1.1805555555555555E-2</v>
      </c>
      <c r="O455" s="2">
        <v>43134</v>
      </c>
      <c r="P455" s="1">
        <v>1.9444444444444445E-2</v>
      </c>
      <c r="Q455" t="s">
        <v>913</v>
      </c>
      <c r="S455">
        <v>39</v>
      </c>
      <c r="T455" s="3">
        <f t="shared" si="62"/>
        <v>1.5910646070264991</v>
      </c>
      <c r="U455" t="s">
        <v>207</v>
      </c>
      <c r="V455" t="s">
        <v>2627</v>
      </c>
      <c r="X455" t="s">
        <v>1</v>
      </c>
      <c r="AA455" t="s">
        <v>2628</v>
      </c>
      <c r="AB455" t="s">
        <v>553</v>
      </c>
      <c r="AE455" t="s">
        <v>2747</v>
      </c>
      <c r="AF455" t="s">
        <v>2633</v>
      </c>
      <c r="AG455" t="s">
        <v>2632</v>
      </c>
      <c r="AH455" t="s">
        <v>2629</v>
      </c>
      <c r="AI455" t="s">
        <v>2630</v>
      </c>
      <c r="AN455" t="s">
        <v>2634</v>
      </c>
      <c r="AP455" t="s">
        <v>334</v>
      </c>
      <c r="BU455" t="s">
        <v>915</v>
      </c>
      <c r="BV455" t="s">
        <v>336</v>
      </c>
      <c r="BW455" t="str">
        <f t="shared" si="56"/>
        <v>q55v-sw5v</v>
      </c>
      <c r="BX455">
        <f t="shared" si="57"/>
        <v>2018</v>
      </c>
      <c r="BY455">
        <f t="shared" si="58"/>
        <v>2018</v>
      </c>
      <c r="BZ455">
        <f t="shared" si="59"/>
        <v>4</v>
      </c>
      <c r="CA455">
        <f t="shared" si="60"/>
        <v>3</v>
      </c>
      <c r="CB455" t="s">
        <v>4339</v>
      </c>
      <c r="CC455" t="str">
        <f t="shared" si="61"/>
        <v>d</v>
      </c>
      <c r="CD455">
        <v>0.59113981343912803</v>
      </c>
      <c r="CE455">
        <f t="shared" si="63"/>
        <v>69</v>
      </c>
    </row>
    <row r="456" spans="1:83" x14ac:dyDescent="0.35">
      <c r="A456" t="s">
        <v>3935</v>
      </c>
      <c r="B456" t="s">
        <v>3936</v>
      </c>
      <c r="C456" t="b">
        <v>1</v>
      </c>
      <c r="D456" t="b">
        <v>0</v>
      </c>
      <c r="F456" t="s">
        <v>323</v>
      </c>
      <c r="G456" t="s">
        <v>15</v>
      </c>
      <c r="H456" t="s">
        <v>3937</v>
      </c>
      <c r="J456">
        <v>10</v>
      </c>
      <c r="K456" t="s">
        <v>3938</v>
      </c>
      <c r="L456" t="s">
        <v>3939</v>
      </c>
      <c r="M456" s="2">
        <v>43438</v>
      </c>
      <c r="N456" s="1">
        <v>0.57152777777777775</v>
      </c>
      <c r="O456" s="2">
        <v>43438</v>
      </c>
      <c r="P456" s="1">
        <v>0.57222222222222219</v>
      </c>
      <c r="S456">
        <v>12</v>
      </c>
      <c r="T456" s="3">
        <f t="shared" si="62"/>
        <v>1.0791812460476249</v>
      </c>
      <c r="U456" t="s">
        <v>123</v>
      </c>
      <c r="X456" t="s">
        <v>1</v>
      </c>
      <c r="AE456" t="s">
        <v>3940</v>
      </c>
      <c r="AN456" t="s">
        <v>1760</v>
      </c>
      <c r="AP456" t="s">
        <v>334</v>
      </c>
      <c r="BV456" t="s">
        <v>336</v>
      </c>
      <c r="BW456" t="str">
        <f t="shared" si="56"/>
        <v>3mvq-959q</v>
      </c>
      <c r="BX456">
        <f t="shared" si="57"/>
        <v>2018</v>
      </c>
      <c r="BY456">
        <f t="shared" si="58"/>
        <v>2018</v>
      </c>
      <c r="BZ456">
        <f t="shared" si="59"/>
        <v>3</v>
      </c>
      <c r="CA456">
        <f t="shared" si="60"/>
        <v>0</v>
      </c>
      <c r="CB456" t="s">
        <v>4339</v>
      </c>
      <c r="CC456" t="str">
        <f t="shared" si="61"/>
        <v>d</v>
      </c>
      <c r="CD456">
        <v>0.59566293117802116</v>
      </c>
      <c r="CE456">
        <f t="shared" si="63"/>
        <v>70</v>
      </c>
    </row>
    <row r="457" spans="1:83" x14ac:dyDescent="0.35">
      <c r="A457" t="s">
        <v>845</v>
      </c>
      <c r="B457" t="s">
        <v>846</v>
      </c>
      <c r="C457" t="b">
        <v>1</v>
      </c>
      <c r="D457" t="b">
        <v>0</v>
      </c>
      <c r="F457" t="s">
        <v>323</v>
      </c>
      <c r="G457" t="s">
        <v>15</v>
      </c>
      <c r="H457" t="s">
        <v>847</v>
      </c>
      <c r="I457" t="s">
        <v>848</v>
      </c>
      <c r="J457">
        <v>139</v>
      </c>
      <c r="K457" t="s">
        <v>849</v>
      </c>
      <c r="L457" t="s">
        <v>850</v>
      </c>
      <c r="M457" s="2">
        <v>43482</v>
      </c>
      <c r="N457" s="1">
        <v>0.58194444444444449</v>
      </c>
      <c r="O457" s="2">
        <v>43493</v>
      </c>
      <c r="P457" s="1">
        <v>0.9902777777777777</v>
      </c>
      <c r="Q457" t="s">
        <v>359</v>
      </c>
      <c r="R457" t="s">
        <v>851</v>
      </c>
      <c r="S457">
        <v>64</v>
      </c>
      <c r="T457" s="3">
        <f t="shared" si="62"/>
        <v>1.8061799739838871</v>
      </c>
      <c r="U457" t="s">
        <v>218</v>
      </c>
      <c r="V457" t="s">
        <v>842</v>
      </c>
      <c r="X457" t="s">
        <v>1</v>
      </c>
      <c r="AA457" t="s">
        <v>243</v>
      </c>
      <c r="AB457" t="s">
        <v>853</v>
      </c>
      <c r="AE457" t="s">
        <v>856</v>
      </c>
      <c r="AF457" t="s">
        <v>859</v>
      </c>
      <c r="AG457" t="s">
        <v>858</v>
      </c>
      <c r="AH457" t="s">
        <v>852</v>
      </c>
      <c r="AI457" t="s">
        <v>854</v>
      </c>
      <c r="AJ457" t="s">
        <v>857</v>
      </c>
      <c r="AK457" t="s">
        <v>855</v>
      </c>
      <c r="AL457" t="s">
        <v>6</v>
      </c>
      <c r="AM457" t="s">
        <v>860</v>
      </c>
      <c r="AN457" t="s">
        <v>861</v>
      </c>
      <c r="AP457" t="s">
        <v>334</v>
      </c>
      <c r="BU457" t="s">
        <v>702</v>
      </c>
      <c r="BV457" t="s">
        <v>336</v>
      </c>
      <c r="BW457" t="str">
        <f t="shared" si="56"/>
        <v>asjc-htyz</v>
      </c>
      <c r="BX457">
        <f t="shared" si="57"/>
        <v>2019</v>
      </c>
      <c r="BY457">
        <f t="shared" si="58"/>
        <v>2019</v>
      </c>
      <c r="BZ457">
        <f t="shared" si="59"/>
        <v>4</v>
      </c>
      <c r="CA457">
        <f t="shared" si="60"/>
        <v>5</v>
      </c>
      <c r="CB457" t="s">
        <v>4339</v>
      </c>
      <c r="CC457" t="str">
        <f t="shared" si="61"/>
        <v>d</v>
      </c>
      <c r="CD457">
        <v>0.62896244164839665</v>
      </c>
      <c r="CE457">
        <f t="shared" si="63"/>
        <v>71</v>
      </c>
    </row>
    <row r="458" spans="1:83" x14ac:dyDescent="0.35">
      <c r="A458" t="s">
        <v>2622</v>
      </c>
      <c r="B458" t="s">
        <v>2623</v>
      </c>
      <c r="C458" t="b">
        <v>1</v>
      </c>
      <c r="D458" t="b">
        <v>0</v>
      </c>
      <c r="F458" t="s">
        <v>323</v>
      </c>
      <c r="G458" t="s">
        <v>15</v>
      </c>
      <c r="H458" t="s">
        <v>2624</v>
      </c>
      <c r="J458">
        <v>15</v>
      </c>
      <c r="K458" t="s">
        <v>2625</v>
      </c>
      <c r="L458" t="s">
        <v>2626</v>
      </c>
      <c r="M458" s="2">
        <v>43129</v>
      </c>
      <c r="N458" s="1">
        <v>0.71805555555555556</v>
      </c>
      <c r="O458" s="2">
        <v>43129</v>
      </c>
      <c r="P458" s="1">
        <v>0.72569444444444453</v>
      </c>
      <c r="Q458" t="s">
        <v>913</v>
      </c>
      <c r="S458">
        <v>35</v>
      </c>
      <c r="T458" s="3">
        <f t="shared" si="62"/>
        <v>1.5440680443502757</v>
      </c>
      <c r="U458" t="s">
        <v>207</v>
      </c>
      <c r="V458" t="s">
        <v>2627</v>
      </c>
      <c r="X458" t="s">
        <v>1</v>
      </c>
      <c r="AA458" t="s">
        <v>2628</v>
      </c>
      <c r="AB458" t="s">
        <v>553</v>
      </c>
      <c r="AE458" t="s">
        <v>2631</v>
      </c>
      <c r="AF458" t="s">
        <v>2633</v>
      </c>
      <c r="AG458" t="s">
        <v>2632</v>
      </c>
      <c r="AH458" t="s">
        <v>2629</v>
      </c>
      <c r="AI458" t="s">
        <v>2630</v>
      </c>
      <c r="AN458" t="s">
        <v>2634</v>
      </c>
      <c r="AP458" t="s">
        <v>334</v>
      </c>
      <c r="BU458" t="s">
        <v>915</v>
      </c>
      <c r="BV458" t="s">
        <v>336</v>
      </c>
      <c r="BW458" t="str">
        <f t="shared" si="56"/>
        <v>2a85-ew28</v>
      </c>
      <c r="BX458">
        <f t="shared" si="57"/>
        <v>2018</v>
      </c>
      <c r="BY458">
        <f t="shared" si="58"/>
        <v>2018</v>
      </c>
      <c r="BZ458">
        <f t="shared" si="59"/>
        <v>4</v>
      </c>
      <c r="CA458">
        <f t="shared" si="60"/>
        <v>3</v>
      </c>
      <c r="CB458" t="s">
        <v>4339</v>
      </c>
      <c r="CC458" t="str">
        <f t="shared" si="61"/>
        <v>d</v>
      </c>
      <c r="CD458">
        <v>0.63705232656262945</v>
      </c>
      <c r="CE458">
        <f t="shared" si="63"/>
        <v>72</v>
      </c>
    </row>
    <row r="459" spans="1:83" x14ac:dyDescent="0.35">
      <c r="A459" t="s">
        <v>2748</v>
      </c>
      <c r="B459" t="s">
        <v>2749</v>
      </c>
      <c r="C459" t="b">
        <v>1</v>
      </c>
      <c r="D459" t="b">
        <v>0</v>
      </c>
      <c r="F459" t="s">
        <v>323</v>
      </c>
      <c r="G459" t="s">
        <v>15</v>
      </c>
      <c r="H459" t="s">
        <v>2750</v>
      </c>
      <c r="J459">
        <v>17</v>
      </c>
      <c r="K459" t="s">
        <v>2751</v>
      </c>
      <c r="L459" t="s">
        <v>2752</v>
      </c>
      <c r="M459" s="2">
        <v>43130</v>
      </c>
      <c r="N459" s="1">
        <v>2.7083333333333334E-2</v>
      </c>
      <c r="O459" s="2">
        <v>43130</v>
      </c>
      <c r="P459" s="1">
        <v>3.5416666666666666E-2</v>
      </c>
      <c r="Q459" t="s">
        <v>913</v>
      </c>
      <c r="S459">
        <v>48</v>
      </c>
      <c r="T459" s="3">
        <f t="shared" si="62"/>
        <v>1.6812412373755872</v>
      </c>
      <c r="U459" t="s">
        <v>207</v>
      </c>
      <c r="V459" t="s">
        <v>2627</v>
      </c>
      <c r="X459" t="s">
        <v>1</v>
      </c>
      <c r="AA459" t="s">
        <v>2628</v>
      </c>
      <c r="AB459" t="s">
        <v>553</v>
      </c>
      <c r="AE459" t="s">
        <v>2753</v>
      </c>
      <c r="AF459" t="s">
        <v>2633</v>
      </c>
      <c r="AG459" t="s">
        <v>2632</v>
      </c>
      <c r="AH459" t="s">
        <v>2629</v>
      </c>
      <c r="AI459" t="s">
        <v>2630</v>
      </c>
      <c r="AN459" t="s">
        <v>2634</v>
      </c>
      <c r="AP459" t="s">
        <v>334</v>
      </c>
      <c r="BU459" t="s">
        <v>915</v>
      </c>
      <c r="BV459" t="s">
        <v>336</v>
      </c>
      <c r="BW459" t="str">
        <f t="shared" si="56"/>
        <v>s4ca-ub7d</v>
      </c>
      <c r="BX459">
        <f t="shared" si="57"/>
        <v>2018</v>
      </c>
      <c r="BY459">
        <f t="shared" si="58"/>
        <v>2018</v>
      </c>
      <c r="BZ459">
        <f t="shared" si="59"/>
        <v>4</v>
      </c>
      <c r="CA459">
        <f t="shared" si="60"/>
        <v>3</v>
      </c>
      <c r="CB459" t="s">
        <v>4339</v>
      </c>
      <c r="CC459" t="str">
        <f t="shared" si="61"/>
        <v>d</v>
      </c>
      <c r="CD459">
        <v>0.64944129420622032</v>
      </c>
      <c r="CE459">
        <f t="shared" si="63"/>
        <v>73</v>
      </c>
    </row>
    <row r="460" spans="1:83" x14ac:dyDescent="0.35">
      <c r="A460" t="s">
        <v>2697</v>
      </c>
      <c r="B460" t="s">
        <v>2698</v>
      </c>
      <c r="C460" t="b">
        <v>1</v>
      </c>
      <c r="D460" t="b">
        <v>0</v>
      </c>
      <c r="F460" t="s">
        <v>323</v>
      </c>
      <c r="G460" t="s">
        <v>15</v>
      </c>
      <c r="H460" t="s">
        <v>2699</v>
      </c>
      <c r="J460">
        <v>28</v>
      </c>
      <c r="K460" t="s">
        <v>2700</v>
      </c>
      <c r="L460" t="s">
        <v>2701</v>
      </c>
      <c r="M460" s="2">
        <v>43134</v>
      </c>
      <c r="N460" s="1">
        <v>2.7083333333333334E-2</v>
      </c>
      <c r="O460" s="2">
        <v>43134</v>
      </c>
      <c r="P460" s="1">
        <v>3.5416666666666666E-2</v>
      </c>
      <c r="Q460" t="s">
        <v>913</v>
      </c>
      <c r="S460">
        <v>37</v>
      </c>
      <c r="T460" s="3">
        <f t="shared" si="62"/>
        <v>1.568201724066995</v>
      </c>
      <c r="U460" t="s">
        <v>207</v>
      </c>
      <c r="V460" t="s">
        <v>2627</v>
      </c>
      <c r="X460" t="s">
        <v>1</v>
      </c>
      <c r="AA460" t="s">
        <v>2628</v>
      </c>
      <c r="AB460" t="s">
        <v>553</v>
      </c>
      <c r="AE460" t="s">
        <v>2702</v>
      </c>
      <c r="AF460" t="s">
        <v>2633</v>
      </c>
      <c r="AG460" t="s">
        <v>2632</v>
      </c>
      <c r="AH460" t="s">
        <v>2629</v>
      </c>
      <c r="AI460" t="s">
        <v>2630</v>
      </c>
      <c r="AN460" t="s">
        <v>2634</v>
      </c>
      <c r="AP460" t="s">
        <v>334</v>
      </c>
      <c r="BU460" t="s">
        <v>915</v>
      </c>
      <c r="BV460" t="s">
        <v>336</v>
      </c>
      <c r="BW460" t="str">
        <f t="shared" si="56"/>
        <v>gvnn-tcqm</v>
      </c>
      <c r="BX460">
        <f t="shared" si="57"/>
        <v>2018</v>
      </c>
      <c r="BY460">
        <f t="shared" si="58"/>
        <v>2018</v>
      </c>
      <c r="BZ460">
        <f t="shared" si="59"/>
        <v>4</v>
      </c>
      <c r="CA460">
        <f t="shared" si="60"/>
        <v>3</v>
      </c>
      <c r="CB460" t="s">
        <v>4339</v>
      </c>
      <c r="CC460" t="str">
        <f t="shared" si="61"/>
        <v>d</v>
      </c>
      <c r="CD460">
        <v>0.65341476012131661</v>
      </c>
      <c r="CE460">
        <f t="shared" si="63"/>
        <v>74</v>
      </c>
    </row>
    <row r="461" spans="1:83" x14ac:dyDescent="0.35">
      <c r="A461" t="s">
        <v>2717</v>
      </c>
      <c r="B461" t="s">
        <v>2718</v>
      </c>
      <c r="C461" t="b">
        <v>1</v>
      </c>
      <c r="D461" t="b">
        <v>0</v>
      </c>
      <c r="F461" t="s">
        <v>323</v>
      </c>
      <c r="G461" t="s">
        <v>15</v>
      </c>
      <c r="H461" t="s">
        <v>2719</v>
      </c>
      <c r="J461">
        <v>17</v>
      </c>
      <c r="K461" t="s">
        <v>2720</v>
      </c>
      <c r="L461" t="s">
        <v>2721</v>
      </c>
      <c r="M461" s="2">
        <v>43129</v>
      </c>
      <c r="N461" s="1">
        <v>0.97222222222222221</v>
      </c>
      <c r="O461" s="2">
        <v>43129</v>
      </c>
      <c r="P461" s="1">
        <v>0.97986111111111107</v>
      </c>
      <c r="Q461" t="s">
        <v>913</v>
      </c>
      <c r="S461">
        <v>39</v>
      </c>
      <c r="T461" s="3">
        <f t="shared" si="62"/>
        <v>1.5910646070264991</v>
      </c>
      <c r="U461" t="s">
        <v>207</v>
      </c>
      <c r="V461" t="s">
        <v>2627</v>
      </c>
      <c r="X461" t="s">
        <v>1</v>
      </c>
      <c r="AA461" t="s">
        <v>2628</v>
      </c>
      <c r="AB461" t="s">
        <v>553</v>
      </c>
      <c r="AE461" t="s">
        <v>2723</v>
      </c>
      <c r="AF461" t="s">
        <v>2633</v>
      </c>
      <c r="AG461" t="s">
        <v>2632</v>
      </c>
      <c r="AH461" t="s">
        <v>2629</v>
      </c>
      <c r="AI461" t="s">
        <v>2722</v>
      </c>
      <c r="AN461" t="s">
        <v>2634</v>
      </c>
      <c r="AP461" t="s">
        <v>334</v>
      </c>
      <c r="BU461" t="s">
        <v>915</v>
      </c>
      <c r="BV461" t="s">
        <v>336</v>
      </c>
      <c r="BW461" t="str">
        <f t="shared" si="56"/>
        <v>kvnm-2kdj</v>
      </c>
      <c r="BX461">
        <f t="shared" si="57"/>
        <v>2018</v>
      </c>
      <c r="BY461">
        <f t="shared" si="58"/>
        <v>2018</v>
      </c>
      <c r="BZ461">
        <f t="shared" si="59"/>
        <v>4</v>
      </c>
      <c r="CA461">
        <f t="shared" si="60"/>
        <v>3</v>
      </c>
      <c r="CB461" t="s">
        <v>4339</v>
      </c>
      <c r="CC461" t="str">
        <f t="shared" si="61"/>
        <v>d</v>
      </c>
      <c r="CD461">
        <v>0.66366232458159524</v>
      </c>
      <c r="CE461">
        <f t="shared" si="63"/>
        <v>75</v>
      </c>
    </row>
    <row r="462" spans="1:83" x14ac:dyDescent="0.35">
      <c r="A462" t="s">
        <v>2730</v>
      </c>
      <c r="B462" t="s">
        <v>2731</v>
      </c>
      <c r="C462" t="b">
        <v>1</v>
      </c>
      <c r="D462" t="b">
        <v>0</v>
      </c>
      <c r="F462" t="s">
        <v>323</v>
      </c>
      <c r="G462" t="s">
        <v>15</v>
      </c>
      <c r="H462" t="s">
        <v>2732</v>
      </c>
      <c r="J462">
        <v>20</v>
      </c>
      <c r="K462" t="s">
        <v>2733</v>
      </c>
      <c r="L462" t="s">
        <v>2734</v>
      </c>
      <c r="M462" s="2">
        <v>43126</v>
      </c>
      <c r="N462" s="1">
        <v>0.99652777777777779</v>
      </c>
      <c r="O462" s="2">
        <v>43127</v>
      </c>
      <c r="P462" s="1">
        <v>4.8611111111111112E-3</v>
      </c>
      <c r="Q462" t="s">
        <v>913</v>
      </c>
      <c r="S462">
        <v>32</v>
      </c>
      <c r="T462" s="3">
        <f t="shared" si="62"/>
        <v>1.505149978319906</v>
      </c>
      <c r="U462" t="s">
        <v>207</v>
      </c>
      <c r="V462" t="s">
        <v>2627</v>
      </c>
      <c r="X462" t="s">
        <v>1</v>
      </c>
      <c r="AA462" t="s">
        <v>2628</v>
      </c>
      <c r="AB462" t="s">
        <v>553</v>
      </c>
      <c r="AE462" t="s">
        <v>2735</v>
      </c>
      <c r="AF462" t="s">
        <v>2633</v>
      </c>
      <c r="AG462" t="s">
        <v>2632</v>
      </c>
      <c r="AH462" t="s">
        <v>2629</v>
      </c>
      <c r="AI462" t="s">
        <v>2630</v>
      </c>
      <c r="AN462" t="s">
        <v>2634</v>
      </c>
      <c r="AP462" t="s">
        <v>334</v>
      </c>
      <c r="BU462" t="s">
        <v>915</v>
      </c>
      <c r="BV462" t="s">
        <v>336</v>
      </c>
      <c r="BW462" t="str">
        <f t="shared" si="56"/>
        <v>mr5s-d4u8</v>
      </c>
      <c r="BX462">
        <f t="shared" si="57"/>
        <v>2018</v>
      </c>
      <c r="BY462">
        <f t="shared" si="58"/>
        <v>2018</v>
      </c>
      <c r="BZ462">
        <f t="shared" si="59"/>
        <v>4</v>
      </c>
      <c r="CA462">
        <f t="shared" si="60"/>
        <v>3</v>
      </c>
      <c r="CB462" t="s">
        <v>4339</v>
      </c>
      <c r="CC462" t="str">
        <f t="shared" si="61"/>
        <v>d</v>
      </c>
      <c r="CD462">
        <v>0.66848566531712916</v>
      </c>
      <c r="CE462">
        <f t="shared" si="63"/>
        <v>76</v>
      </c>
    </row>
    <row r="463" spans="1:83" x14ac:dyDescent="0.35">
      <c r="A463" t="s">
        <v>1349</v>
      </c>
      <c r="B463" t="s">
        <v>1350</v>
      </c>
      <c r="C463" t="b">
        <v>1</v>
      </c>
      <c r="D463" t="b">
        <v>0</v>
      </c>
      <c r="F463" t="s">
        <v>323</v>
      </c>
      <c r="G463" t="s">
        <v>15</v>
      </c>
      <c r="H463" t="s">
        <v>1351</v>
      </c>
      <c r="I463" t="s">
        <v>1352</v>
      </c>
      <c r="J463">
        <v>69</v>
      </c>
      <c r="K463" t="s">
        <v>1353</v>
      </c>
      <c r="L463" t="s">
        <v>1354</v>
      </c>
      <c r="M463" s="2">
        <v>43340</v>
      </c>
      <c r="N463" s="1">
        <v>0.90833333333333333</v>
      </c>
      <c r="O463" s="2">
        <v>43340</v>
      </c>
      <c r="P463" s="1">
        <v>0.94652777777777775</v>
      </c>
      <c r="Q463" t="s">
        <v>328</v>
      </c>
      <c r="R463" t="s">
        <v>1355</v>
      </c>
      <c r="S463">
        <v>33</v>
      </c>
      <c r="T463" s="3">
        <f t="shared" si="62"/>
        <v>1.5185139398778875</v>
      </c>
      <c r="U463" t="s">
        <v>82</v>
      </c>
      <c r="V463" t="s">
        <v>82</v>
      </c>
      <c r="W463" t="s">
        <v>7</v>
      </c>
      <c r="X463" t="s">
        <v>1</v>
      </c>
      <c r="AA463" t="s">
        <v>232</v>
      </c>
      <c r="AB463" t="s">
        <v>1280</v>
      </c>
      <c r="AE463" t="s">
        <v>1356</v>
      </c>
      <c r="AL463" t="s">
        <v>1310</v>
      </c>
      <c r="AM463" t="s">
        <v>1282</v>
      </c>
      <c r="AN463" t="s">
        <v>1272</v>
      </c>
      <c r="AP463" t="s">
        <v>334</v>
      </c>
      <c r="BJ463" t="s">
        <v>1283</v>
      </c>
      <c r="BK463" t="s">
        <v>723</v>
      </c>
      <c r="BU463" t="s">
        <v>335</v>
      </c>
      <c r="BV463" t="s">
        <v>336</v>
      </c>
      <c r="BW463" t="str">
        <f t="shared" si="56"/>
        <v>q4is-ii4v</v>
      </c>
      <c r="BX463">
        <f t="shared" si="57"/>
        <v>2018</v>
      </c>
      <c r="BY463">
        <f t="shared" si="58"/>
        <v>2018</v>
      </c>
      <c r="BZ463">
        <f t="shared" si="59"/>
        <v>5</v>
      </c>
      <c r="CA463">
        <f t="shared" si="60"/>
        <v>6</v>
      </c>
      <c r="CB463" t="s">
        <v>4339</v>
      </c>
      <c r="CC463" t="str">
        <f t="shared" si="61"/>
        <v>d</v>
      </c>
      <c r="CD463">
        <v>0.69933928006015578</v>
      </c>
      <c r="CE463">
        <f t="shared" si="63"/>
        <v>77</v>
      </c>
    </row>
    <row r="464" spans="1:83" x14ac:dyDescent="0.35">
      <c r="A464" t="s">
        <v>4669</v>
      </c>
      <c r="B464" t="s">
        <v>4670</v>
      </c>
      <c r="C464" t="b">
        <v>1</v>
      </c>
      <c r="D464" t="b">
        <v>0</v>
      </c>
      <c r="F464" t="s">
        <v>323</v>
      </c>
      <c r="G464" t="s">
        <v>15</v>
      </c>
      <c r="H464" t="s">
        <v>4671</v>
      </c>
      <c r="I464" t="s">
        <v>3835</v>
      </c>
      <c r="J464">
        <v>15</v>
      </c>
      <c r="K464" t="s">
        <v>4672</v>
      </c>
      <c r="L464" t="s">
        <v>4673</v>
      </c>
      <c r="M464" s="2">
        <v>43580</v>
      </c>
      <c r="N464" s="1">
        <v>0.71250000000000002</v>
      </c>
      <c r="O464" s="2">
        <v>43600</v>
      </c>
      <c r="P464" s="1">
        <v>0.93819444444444444</v>
      </c>
      <c r="S464">
        <v>16</v>
      </c>
      <c r="T464" s="3">
        <f t="shared" si="62"/>
        <v>1.2041199826559248</v>
      </c>
      <c r="U464" t="s">
        <v>208</v>
      </c>
      <c r="X464" t="s">
        <v>1</v>
      </c>
      <c r="AE464" t="s">
        <v>4674</v>
      </c>
      <c r="AN464" t="s">
        <v>2379</v>
      </c>
      <c r="AP464" t="s">
        <v>334</v>
      </c>
      <c r="BV464" t="s">
        <v>336</v>
      </c>
      <c r="BW464" t="str">
        <f t="shared" si="56"/>
        <v>d8wy-4rjn</v>
      </c>
      <c r="BX464">
        <f t="shared" si="57"/>
        <v>2019</v>
      </c>
      <c r="BY464">
        <f t="shared" si="58"/>
        <v>2019</v>
      </c>
      <c r="BZ464">
        <f t="shared" si="59"/>
        <v>3</v>
      </c>
      <c r="CA464">
        <f t="shared" si="60"/>
        <v>1</v>
      </c>
      <c r="CB464" t="s">
        <v>4339</v>
      </c>
      <c r="CC464" t="str">
        <f t="shared" si="61"/>
        <v>d</v>
      </c>
      <c r="CD464">
        <v>0.69964651803051936</v>
      </c>
      <c r="CE464">
        <f t="shared" si="63"/>
        <v>78</v>
      </c>
    </row>
    <row r="465" spans="1:83" x14ac:dyDescent="0.35">
      <c r="A465" t="s">
        <v>4255</v>
      </c>
      <c r="B465" t="s">
        <v>4256</v>
      </c>
      <c r="C465" t="b">
        <v>1</v>
      </c>
      <c r="D465" t="b">
        <v>0</v>
      </c>
      <c r="F465" t="s">
        <v>323</v>
      </c>
      <c r="G465" t="s">
        <v>15</v>
      </c>
      <c r="H465" t="s">
        <v>4257</v>
      </c>
      <c r="I465" t="s">
        <v>4258</v>
      </c>
      <c r="J465">
        <v>44</v>
      </c>
      <c r="K465" t="s">
        <v>4259</v>
      </c>
      <c r="L465" t="s">
        <v>4260</v>
      </c>
      <c r="M465" s="2">
        <v>43560</v>
      </c>
      <c r="N465" s="1">
        <v>0.68333333333333324</v>
      </c>
      <c r="O465" s="2">
        <v>43633</v>
      </c>
      <c r="P465" s="1">
        <v>0.17916666666666667</v>
      </c>
      <c r="S465">
        <v>19</v>
      </c>
      <c r="T465" s="3">
        <f t="shared" si="62"/>
        <v>1.2787536009528289</v>
      </c>
      <c r="U465" t="s">
        <v>191</v>
      </c>
      <c r="X465" t="s">
        <v>1</v>
      </c>
      <c r="AA465" t="s">
        <v>178</v>
      </c>
      <c r="AB465" t="s">
        <v>4261</v>
      </c>
      <c r="AE465" t="s">
        <v>4262</v>
      </c>
      <c r="AL465" t="s">
        <v>28</v>
      </c>
      <c r="AN465" t="s">
        <v>3163</v>
      </c>
      <c r="AP465" t="s">
        <v>334</v>
      </c>
      <c r="BJ465" t="s">
        <v>3912</v>
      </c>
      <c r="BV465" t="s">
        <v>336</v>
      </c>
      <c r="BW465" t="str">
        <f t="shared" si="56"/>
        <v>6grp-8ghq</v>
      </c>
      <c r="BX465">
        <f t="shared" si="57"/>
        <v>2019</v>
      </c>
      <c r="BY465">
        <f t="shared" si="58"/>
        <v>2019</v>
      </c>
      <c r="BZ465">
        <f t="shared" si="59"/>
        <v>4</v>
      </c>
      <c r="CA465">
        <f t="shared" si="60"/>
        <v>2</v>
      </c>
      <c r="CB465" t="s">
        <v>4339</v>
      </c>
      <c r="CC465" t="str">
        <f t="shared" si="61"/>
        <v>d</v>
      </c>
      <c r="CD465">
        <v>0.71159639254725815</v>
      </c>
      <c r="CE465">
        <f t="shared" si="63"/>
        <v>79</v>
      </c>
    </row>
    <row r="466" spans="1:83" x14ac:dyDescent="0.35">
      <c r="A466" t="s">
        <v>5234</v>
      </c>
      <c r="B466" t="s">
        <v>5235</v>
      </c>
      <c r="C466" t="b">
        <v>1</v>
      </c>
      <c r="D466" t="b">
        <v>0</v>
      </c>
      <c r="F466" t="s">
        <v>323</v>
      </c>
      <c r="G466" t="s">
        <v>15</v>
      </c>
      <c r="H466" t="s">
        <v>1776</v>
      </c>
      <c r="J466">
        <v>13</v>
      </c>
      <c r="K466" t="s">
        <v>5236</v>
      </c>
      <c r="L466" t="s">
        <v>5237</v>
      </c>
      <c r="M466" s="2">
        <v>43423</v>
      </c>
      <c r="N466" s="1">
        <v>0.90486111111111101</v>
      </c>
      <c r="O466" s="2">
        <v>43423</v>
      </c>
      <c r="P466" s="1">
        <v>0.90555555555555556</v>
      </c>
      <c r="S466">
        <v>28</v>
      </c>
      <c r="T466" s="3">
        <f t="shared" si="62"/>
        <v>1.4471580313422192</v>
      </c>
      <c r="U466" t="s">
        <v>123</v>
      </c>
      <c r="X466" t="s">
        <v>1</v>
      </c>
      <c r="AE466" t="s">
        <v>5238</v>
      </c>
      <c r="AN466" t="s">
        <v>1760</v>
      </c>
      <c r="AP466" t="s">
        <v>334</v>
      </c>
      <c r="BV466" t="s">
        <v>336</v>
      </c>
      <c r="BW466" t="str">
        <f t="shared" si="56"/>
        <v>m7ih-hj3u</v>
      </c>
      <c r="BX466">
        <f t="shared" si="57"/>
        <v>2018</v>
      </c>
      <c r="BY466">
        <f t="shared" si="58"/>
        <v>2018</v>
      </c>
      <c r="BZ466">
        <f t="shared" si="59"/>
        <v>3</v>
      </c>
      <c r="CA466">
        <f t="shared" si="60"/>
        <v>0</v>
      </c>
      <c r="CB466" t="s">
        <v>4339</v>
      </c>
      <c r="CC466" t="str">
        <f t="shared" si="61"/>
        <v>d</v>
      </c>
      <c r="CD466">
        <v>0.71262990295758843</v>
      </c>
      <c r="CE466">
        <f t="shared" si="63"/>
        <v>80</v>
      </c>
    </row>
    <row r="467" spans="1:83" x14ac:dyDescent="0.35">
      <c r="A467" t="s">
        <v>4901</v>
      </c>
      <c r="B467" t="s">
        <v>4902</v>
      </c>
      <c r="C467" t="b">
        <v>1</v>
      </c>
      <c r="D467" t="b">
        <v>0</v>
      </c>
      <c r="F467" t="s">
        <v>323</v>
      </c>
      <c r="G467" t="s">
        <v>15</v>
      </c>
      <c r="H467" t="s">
        <v>4903</v>
      </c>
      <c r="J467">
        <v>5</v>
      </c>
      <c r="K467" t="s">
        <v>4904</v>
      </c>
      <c r="L467" t="s">
        <v>4905</v>
      </c>
      <c r="M467" s="2">
        <v>43504</v>
      </c>
      <c r="N467" s="1">
        <v>0.79236111111111107</v>
      </c>
      <c r="O467" s="2">
        <v>43504</v>
      </c>
      <c r="P467" s="1">
        <v>0.82013888888888886</v>
      </c>
      <c r="S467">
        <v>29</v>
      </c>
      <c r="T467" s="3">
        <f t="shared" si="62"/>
        <v>1.4623979978989561</v>
      </c>
      <c r="U467" t="s">
        <v>103</v>
      </c>
      <c r="X467" t="s">
        <v>1</v>
      </c>
      <c r="AE467" t="s">
        <v>4906</v>
      </c>
      <c r="AN467" t="s">
        <v>333</v>
      </c>
      <c r="AP467" t="s">
        <v>334</v>
      </c>
      <c r="BV467" t="s">
        <v>336</v>
      </c>
      <c r="BW467" t="str">
        <f t="shared" si="56"/>
        <v>gevy-wn26</v>
      </c>
      <c r="BX467">
        <f t="shared" si="57"/>
        <v>2019</v>
      </c>
      <c r="BY467">
        <f t="shared" si="58"/>
        <v>2019</v>
      </c>
      <c r="BZ467">
        <f t="shared" si="59"/>
        <v>3</v>
      </c>
      <c r="CA467">
        <f t="shared" si="60"/>
        <v>0</v>
      </c>
      <c r="CB467" t="s">
        <v>4339</v>
      </c>
      <c r="CC467" t="str">
        <f t="shared" si="61"/>
        <v>d</v>
      </c>
      <c r="CD467">
        <v>0.71444941248831206</v>
      </c>
      <c r="CE467">
        <f t="shared" si="63"/>
        <v>81</v>
      </c>
    </row>
    <row r="468" spans="1:83" x14ac:dyDescent="0.35">
      <c r="A468" t="s">
        <v>472</v>
      </c>
      <c r="B468" t="s">
        <v>473</v>
      </c>
      <c r="C468" t="b">
        <v>1</v>
      </c>
      <c r="D468" t="b">
        <v>0</v>
      </c>
      <c r="F468" t="s">
        <v>323</v>
      </c>
      <c r="G468" t="s">
        <v>15</v>
      </c>
      <c r="H468" t="s">
        <v>474</v>
      </c>
      <c r="J468">
        <v>6</v>
      </c>
      <c r="K468" t="s">
        <v>475</v>
      </c>
      <c r="L468" t="s">
        <v>476</v>
      </c>
      <c r="M468" s="2">
        <v>43606</v>
      </c>
      <c r="N468" s="1">
        <v>0.81041666666666667</v>
      </c>
      <c r="O468" s="2">
        <v>43606</v>
      </c>
      <c r="P468" s="1">
        <v>0.8125</v>
      </c>
      <c r="Q468" t="s">
        <v>359</v>
      </c>
      <c r="R468" t="s">
        <v>360</v>
      </c>
      <c r="S468">
        <v>6</v>
      </c>
      <c r="T468" s="3">
        <f t="shared" si="62"/>
        <v>0.77815125038364363</v>
      </c>
      <c r="U468" t="s">
        <v>17</v>
      </c>
      <c r="V468" t="s">
        <v>361</v>
      </c>
      <c r="X468" t="s">
        <v>1</v>
      </c>
      <c r="AA468" t="s">
        <v>56</v>
      </c>
      <c r="AB468" t="s">
        <v>362</v>
      </c>
      <c r="AE468" t="s">
        <v>477</v>
      </c>
      <c r="AF468" t="s">
        <v>365</v>
      </c>
      <c r="AG468" t="s">
        <v>364</v>
      </c>
      <c r="AL468" t="s">
        <v>6</v>
      </c>
      <c r="AM468" t="s">
        <v>366</v>
      </c>
      <c r="AN468" t="s">
        <v>367</v>
      </c>
      <c r="AP468" t="s">
        <v>334</v>
      </c>
      <c r="BU468" t="s">
        <v>368</v>
      </c>
      <c r="BV468" t="s">
        <v>336</v>
      </c>
      <c r="BW468" t="str">
        <f t="shared" si="56"/>
        <v>mzzh-7zmi</v>
      </c>
      <c r="BX468">
        <f t="shared" si="57"/>
        <v>2019</v>
      </c>
      <c r="BY468">
        <f t="shared" si="58"/>
        <v>2019</v>
      </c>
      <c r="BZ468">
        <f t="shared" si="59"/>
        <v>4</v>
      </c>
      <c r="CA468">
        <f t="shared" si="60"/>
        <v>4</v>
      </c>
      <c r="CB468" t="s">
        <v>4339</v>
      </c>
      <c r="CC468" t="str">
        <f t="shared" si="61"/>
        <v>d</v>
      </c>
      <c r="CD468">
        <v>0.71625027360960614</v>
      </c>
      <c r="CE468">
        <f t="shared" si="63"/>
        <v>82</v>
      </c>
    </row>
    <row r="469" spans="1:83" x14ac:dyDescent="0.35">
      <c r="A469" t="s">
        <v>1273</v>
      </c>
      <c r="B469" t="s">
        <v>1274</v>
      </c>
      <c r="C469" t="b">
        <v>1</v>
      </c>
      <c r="D469" t="b">
        <v>0</v>
      </c>
      <c r="F469" t="s">
        <v>323</v>
      </c>
      <c r="G469" t="s">
        <v>15</v>
      </c>
      <c r="H469" t="s">
        <v>1275</v>
      </c>
      <c r="I469" t="s">
        <v>1276</v>
      </c>
      <c r="J469">
        <v>58</v>
      </c>
      <c r="K469" t="s">
        <v>1277</v>
      </c>
      <c r="L469" t="s">
        <v>1278</v>
      </c>
      <c r="M469" s="2">
        <v>43341</v>
      </c>
      <c r="N469" s="1">
        <v>0.80555555555555547</v>
      </c>
      <c r="O469" s="2">
        <v>43341</v>
      </c>
      <c r="P469" s="1">
        <v>0.86041666666666661</v>
      </c>
      <c r="Q469" t="s">
        <v>328</v>
      </c>
      <c r="R469" t="s">
        <v>1279</v>
      </c>
      <c r="S469">
        <v>28</v>
      </c>
      <c r="T469" s="3">
        <f t="shared" si="62"/>
        <v>1.4471580313422192</v>
      </c>
      <c r="U469" t="s">
        <v>82</v>
      </c>
      <c r="V469" t="s">
        <v>82</v>
      </c>
      <c r="W469" t="s">
        <v>7</v>
      </c>
      <c r="X469" t="s">
        <v>1</v>
      </c>
      <c r="AA469" t="s">
        <v>232</v>
      </c>
      <c r="AB469" t="s">
        <v>1280</v>
      </c>
      <c r="AE469" t="s">
        <v>1281</v>
      </c>
      <c r="AL469" t="s">
        <v>19</v>
      </c>
      <c r="AM469" t="s">
        <v>1282</v>
      </c>
      <c r="AN469" t="s">
        <v>1272</v>
      </c>
      <c r="AP469" t="s">
        <v>334</v>
      </c>
      <c r="BJ469" t="s">
        <v>1283</v>
      </c>
      <c r="BK469" t="s">
        <v>723</v>
      </c>
      <c r="BU469" t="s">
        <v>335</v>
      </c>
      <c r="BV469" t="s">
        <v>336</v>
      </c>
      <c r="BW469" t="str">
        <f t="shared" si="56"/>
        <v>63h7-zpny</v>
      </c>
      <c r="BX469">
        <f t="shared" si="57"/>
        <v>2018</v>
      </c>
      <c r="BY469">
        <f t="shared" si="58"/>
        <v>2018</v>
      </c>
      <c r="BZ469">
        <f t="shared" si="59"/>
        <v>5</v>
      </c>
      <c r="CA469">
        <f t="shared" si="60"/>
        <v>6</v>
      </c>
      <c r="CB469" t="s">
        <v>4339</v>
      </c>
      <c r="CC469" t="str">
        <f t="shared" si="61"/>
        <v>d</v>
      </c>
      <c r="CD469">
        <v>0.72462879849913353</v>
      </c>
      <c r="CE469">
        <f t="shared" si="63"/>
        <v>83</v>
      </c>
    </row>
    <row r="470" spans="1:83" x14ac:dyDescent="0.35">
      <c r="A470" t="s">
        <v>2772</v>
      </c>
      <c r="B470" t="s">
        <v>2773</v>
      </c>
      <c r="C470" t="b">
        <v>1</v>
      </c>
      <c r="D470" t="b">
        <v>0</v>
      </c>
      <c r="F470" t="s">
        <v>323</v>
      </c>
      <c r="G470" t="s">
        <v>15</v>
      </c>
      <c r="H470" t="s">
        <v>2774</v>
      </c>
      <c r="J470">
        <v>36</v>
      </c>
      <c r="K470" t="s">
        <v>2775</v>
      </c>
      <c r="L470" t="s">
        <v>2776</v>
      </c>
      <c r="M470" s="2">
        <v>43126</v>
      </c>
      <c r="N470" s="1">
        <v>0.97222222222222221</v>
      </c>
      <c r="O470" s="2">
        <v>43126</v>
      </c>
      <c r="P470" s="1">
        <v>0.97986111111111107</v>
      </c>
      <c r="Q470" t="s">
        <v>913</v>
      </c>
      <c r="S470">
        <v>48</v>
      </c>
      <c r="T470" s="3">
        <f t="shared" si="62"/>
        <v>1.6812412373755872</v>
      </c>
      <c r="U470" t="s">
        <v>207</v>
      </c>
      <c r="V470" t="s">
        <v>2627</v>
      </c>
      <c r="X470" t="s">
        <v>1</v>
      </c>
      <c r="AA470" t="s">
        <v>2628</v>
      </c>
      <c r="AB470" t="s">
        <v>553</v>
      </c>
      <c r="AE470" t="s">
        <v>2777</v>
      </c>
      <c r="AF470" t="s">
        <v>2633</v>
      </c>
      <c r="AG470" t="s">
        <v>2632</v>
      </c>
      <c r="AH470" t="s">
        <v>2629</v>
      </c>
      <c r="AI470" t="s">
        <v>2630</v>
      </c>
      <c r="AN470" t="s">
        <v>2634</v>
      </c>
      <c r="AP470" t="s">
        <v>334</v>
      </c>
      <c r="BU470" t="s">
        <v>915</v>
      </c>
      <c r="BV470" t="s">
        <v>336</v>
      </c>
      <c r="BW470" t="str">
        <f t="shared" si="56"/>
        <v>wh6g-gkw6</v>
      </c>
      <c r="BX470">
        <f t="shared" si="57"/>
        <v>2018</v>
      </c>
      <c r="BY470">
        <f t="shared" si="58"/>
        <v>2018</v>
      </c>
      <c r="BZ470">
        <f t="shared" si="59"/>
        <v>4</v>
      </c>
      <c r="CA470">
        <f t="shared" si="60"/>
        <v>3</v>
      </c>
      <c r="CB470" t="s">
        <v>4339</v>
      </c>
      <c r="CC470" t="str">
        <f t="shared" si="61"/>
        <v>d</v>
      </c>
      <c r="CD470">
        <v>0.73060634378711431</v>
      </c>
      <c r="CE470">
        <f t="shared" si="63"/>
        <v>84</v>
      </c>
    </row>
    <row r="471" spans="1:83" x14ac:dyDescent="0.35">
      <c r="A471" t="s">
        <v>2828</v>
      </c>
      <c r="B471" t="s">
        <v>2829</v>
      </c>
      <c r="C471" t="b">
        <v>1</v>
      </c>
      <c r="D471" t="b">
        <v>0</v>
      </c>
      <c r="F471" t="s">
        <v>323</v>
      </c>
      <c r="G471" t="s">
        <v>15</v>
      </c>
      <c r="H471" t="s">
        <v>2830</v>
      </c>
      <c r="J471">
        <v>1</v>
      </c>
      <c r="K471" t="s">
        <v>2831</v>
      </c>
      <c r="L471" t="s">
        <v>2832</v>
      </c>
      <c r="M471" s="2">
        <v>43630</v>
      </c>
      <c r="N471" s="1">
        <v>0.95833333333333337</v>
      </c>
      <c r="O471" s="2">
        <v>43630</v>
      </c>
      <c r="P471" s="1">
        <v>0.95972222222222225</v>
      </c>
      <c r="Q471" t="s">
        <v>359</v>
      </c>
      <c r="R471" t="s">
        <v>2833</v>
      </c>
      <c r="S471">
        <v>0</v>
      </c>
      <c r="T471" s="3" t="e">
        <f t="shared" si="62"/>
        <v>#NUM!</v>
      </c>
      <c r="U471" t="s">
        <v>168</v>
      </c>
      <c r="V471" t="s">
        <v>2834</v>
      </c>
      <c r="X471" t="s">
        <v>1</v>
      </c>
      <c r="AE471" t="s">
        <v>2835</v>
      </c>
      <c r="AN471" t="s">
        <v>2836</v>
      </c>
      <c r="AP471" t="s">
        <v>334</v>
      </c>
      <c r="BU471" t="s">
        <v>962</v>
      </c>
      <c r="BV471" t="s">
        <v>336</v>
      </c>
      <c r="BW471" t="str">
        <f t="shared" si="56"/>
        <v>9xpi-37z7</v>
      </c>
      <c r="BX471">
        <f t="shared" si="57"/>
        <v>2019</v>
      </c>
      <c r="BY471">
        <f t="shared" si="58"/>
        <v>2019</v>
      </c>
      <c r="BZ471">
        <f t="shared" si="59"/>
        <v>3</v>
      </c>
      <c r="CA471">
        <f t="shared" si="60"/>
        <v>3</v>
      </c>
      <c r="CB471" t="s">
        <v>4339</v>
      </c>
      <c r="CC471" t="str">
        <f t="shared" si="61"/>
        <v>d</v>
      </c>
      <c r="CD471">
        <v>0.73228575449685374</v>
      </c>
      <c r="CE471">
        <f t="shared" si="63"/>
        <v>85</v>
      </c>
    </row>
    <row r="472" spans="1:83" x14ac:dyDescent="0.35">
      <c r="A472" t="s">
        <v>2642</v>
      </c>
      <c r="B472" t="s">
        <v>2643</v>
      </c>
      <c r="C472" t="b">
        <v>1</v>
      </c>
      <c r="D472" t="b">
        <v>0</v>
      </c>
      <c r="F472" t="s">
        <v>323</v>
      </c>
      <c r="G472" t="s">
        <v>15</v>
      </c>
      <c r="H472" t="s">
        <v>2644</v>
      </c>
      <c r="J472">
        <v>16</v>
      </c>
      <c r="K472" t="s">
        <v>2645</v>
      </c>
      <c r="L472" t="s">
        <v>2646</v>
      </c>
      <c r="M472" s="2">
        <v>43129</v>
      </c>
      <c r="N472" s="1">
        <v>0.99930555555555556</v>
      </c>
      <c r="O472" s="2">
        <v>43130</v>
      </c>
      <c r="P472" s="1">
        <v>7.6388888888888886E-3</v>
      </c>
      <c r="Q472" t="s">
        <v>913</v>
      </c>
      <c r="S472">
        <v>42</v>
      </c>
      <c r="T472" s="3">
        <f t="shared" si="62"/>
        <v>1.6232492903979006</v>
      </c>
      <c r="U472" t="s">
        <v>207</v>
      </c>
      <c r="V472" t="s">
        <v>2627</v>
      </c>
      <c r="X472" t="s">
        <v>1</v>
      </c>
      <c r="AA472" t="s">
        <v>2628</v>
      </c>
      <c r="AB472" t="s">
        <v>553</v>
      </c>
      <c r="AE472" t="s">
        <v>2647</v>
      </c>
      <c r="AF472" t="s">
        <v>2633</v>
      </c>
      <c r="AG472" t="s">
        <v>2632</v>
      </c>
      <c r="AH472" t="s">
        <v>2629</v>
      </c>
      <c r="AI472" t="s">
        <v>2630</v>
      </c>
      <c r="AN472" t="s">
        <v>2634</v>
      </c>
      <c r="AP472" t="s">
        <v>334</v>
      </c>
      <c r="BU472" t="s">
        <v>915</v>
      </c>
      <c r="BV472" t="s">
        <v>336</v>
      </c>
      <c r="BW472" t="str">
        <f t="shared" si="56"/>
        <v>2vs7-65es</v>
      </c>
      <c r="BX472">
        <f t="shared" si="57"/>
        <v>2018</v>
      </c>
      <c r="BY472">
        <f t="shared" si="58"/>
        <v>2018</v>
      </c>
      <c r="BZ472">
        <f t="shared" si="59"/>
        <v>4</v>
      </c>
      <c r="CA472">
        <f t="shared" si="60"/>
        <v>3</v>
      </c>
      <c r="CB472" t="s">
        <v>4339</v>
      </c>
      <c r="CC472" t="str">
        <f t="shared" si="61"/>
        <v>d</v>
      </c>
      <c r="CD472">
        <v>0.74309080617965395</v>
      </c>
      <c r="CE472">
        <f t="shared" si="63"/>
        <v>86</v>
      </c>
    </row>
    <row r="473" spans="1:83" x14ac:dyDescent="0.35">
      <c r="A473" t="s">
        <v>4598</v>
      </c>
      <c r="B473" t="s">
        <v>4599</v>
      </c>
      <c r="C473" t="b">
        <v>1</v>
      </c>
      <c r="D473" t="b">
        <v>0</v>
      </c>
      <c r="F473" t="s">
        <v>323</v>
      </c>
      <c r="G473" t="s">
        <v>15</v>
      </c>
      <c r="H473" t="s">
        <v>4600</v>
      </c>
      <c r="I473" t="s">
        <v>4601</v>
      </c>
      <c r="J473">
        <v>12</v>
      </c>
      <c r="K473" t="s">
        <v>4602</v>
      </c>
      <c r="L473" t="s">
        <v>4602</v>
      </c>
      <c r="M473" s="2">
        <v>43173</v>
      </c>
      <c r="N473" s="1">
        <v>0.86944444444444446</v>
      </c>
      <c r="O473" s="2">
        <v>43173</v>
      </c>
      <c r="P473" s="1">
        <v>0.86944444444444446</v>
      </c>
      <c r="Q473" t="s">
        <v>359</v>
      </c>
      <c r="R473" t="s">
        <v>4603</v>
      </c>
      <c r="S473">
        <v>36</v>
      </c>
      <c r="T473" s="3">
        <f t="shared" si="62"/>
        <v>1.5563025007672873</v>
      </c>
      <c r="U473" t="s">
        <v>107</v>
      </c>
      <c r="X473" t="s">
        <v>1</v>
      </c>
      <c r="AA473" t="s">
        <v>138</v>
      </c>
      <c r="AE473" t="s">
        <v>4604</v>
      </c>
      <c r="AN473" t="s">
        <v>1241</v>
      </c>
      <c r="AP473" t="s">
        <v>334</v>
      </c>
      <c r="BV473" t="s">
        <v>336</v>
      </c>
      <c r="BW473" t="str">
        <f t="shared" si="56"/>
        <v>bn4u-fdfv</v>
      </c>
      <c r="BX473">
        <f t="shared" si="57"/>
        <v>2018</v>
      </c>
      <c r="BY473">
        <f t="shared" si="58"/>
        <v>2018</v>
      </c>
      <c r="BZ473">
        <f t="shared" si="59"/>
        <v>4</v>
      </c>
      <c r="CA473">
        <f t="shared" si="60"/>
        <v>4</v>
      </c>
      <c r="CB473" t="s">
        <v>4339</v>
      </c>
      <c r="CC473" t="str">
        <f t="shared" si="61"/>
        <v>d</v>
      </c>
      <c r="CD473">
        <v>0.74552334509046925</v>
      </c>
      <c r="CE473">
        <f t="shared" si="63"/>
        <v>87</v>
      </c>
    </row>
    <row r="474" spans="1:83" x14ac:dyDescent="0.35">
      <c r="A474" t="s">
        <v>3904</v>
      </c>
      <c r="B474" t="s">
        <v>3905</v>
      </c>
      <c r="C474" t="b">
        <v>1</v>
      </c>
      <c r="D474" t="b">
        <v>0</v>
      </c>
      <c r="F474" t="s">
        <v>323</v>
      </c>
      <c r="G474" t="s">
        <v>15</v>
      </c>
      <c r="H474" t="s">
        <v>3906</v>
      </c>
      <c r="I474" t="s">
        <v>3907</v>
      </c>
      <c r="J474">
        <v>34</v>
      </c>
      <c r="K474" t="s">
        <v>3908</v>
      </c>
      <c r="L474" t="s">
        <v>3909</v>
      </c>
      <c r="M474" s="2">
        <v>43563</v>
      </c>
      <c r="N474" s="1">
        <v>0.73749999999999993</v>
      </c>
      <c r="O474" s="2">
        <v>43633</v>
      </c>
      <c r="P474" s="1">
        <v>0.19583333333333333</v>
      </c>
      <c r="S474">
        <v>34</v>
      </c>
      <c r="T474" s="3">
        <f t="shared" si="62"/>
        <v>1.5314789170422551</v>
      </c>
      <c r="U474" t="s">
        <v>191</v>
      </c>
      <c r="X474" t="s">
        <v>1</v>
      </c>
      <c r="AA474" t="s">
        <v>178</v>
      </c>
      <c r="AB474" t="s">
        <v>3910</v>
      </c>
      <c r="AE474" t="s">
        <v>3911</v>
      </c>
      <c r="AL474" t="s">
        <v>28</v>
      </c>
      <c r="AN474" t="s">
        <v>3163</v>
      </c>
      <c r="AP474" t="s">
        <v>334</v>
      </c>
      <c r="BJ474" t="s">
        <v>3912</v>
      </c>
      <c r="BV474" t="s">
        <v>336</v>
      </c>
      <c r="BW474" t="str">
        <f t="shared" si="56"/>
        <v>3j9d-77sr</v>
      </c>
      <c r="BX474">
        <f t="shared" si="57"/>
        <v>2019</v>
      </c>
      <c r="BY474">
        <f t="shared" si="58"/>
        <v>2019</v>
      </c>
      <c r="BZ474">
        <f t="shared" si="59"/>
        <v>4</v>
      </c>
      <c r="CA474">
        <f t="shared" si="60"/>
        <v>2</v>
      </c>
      <c r="CB474" t="s">
        <v>4339</v>
      </c>
      <c r="CC474" t="str">
        <f t="shared" si="61"/>
        <v>d</v>
      </c>
      <c r="CD474">
        <v>0.75732919820923239</v>
      </c>
      <c r="CE474">
        <f t="shared" si="63"/>
        <v>88</v>
      </c>
    </row>
    <row r="475" spans="1:83" x14ac:dyDescent="0.35">
      <c r="A475" t="s">
        <v>733</v>
      </c>
      <c r="B475" t="s">
        <v>734</v>
      </c>
      <c r="C475" t="b">
        <v>1</v>
      </c>
      <c r="D475" t="b">
        <v>0</v>
      </c>
      <c r="F475" t="s">
        <v>323</v>
      </c>
      <c r="G475" t="s">
        <v>15</v>
      </c>
      <c r="H475" t="s">
        <v>735</v>
      </c>
      <c r="I475" t="s">
        <v>736</v>
      </c>
      <c r="J475">
        <v>32</v>
      </c>
      <c r="K475" t="s">
        <v>737</v>
      </c>
      <c r="L475" t="s">
        <v>738</v>
      </c>
      <c r="M475" s="2">
        <v>43420</v>
      </c>
      <c r="N475" s="1">
        <v>0.75277777777777777</v>
      </c>
      <c r="O475" s="2">
        <v>43420</v>
      </c>
      <c r="P475" s="1">
        <v>0.7729166666666667</v>
      </c>
      <c r="Q475" t="s">
        <v>328</v>
      </c>
      <c r="R475" t="s">
        <v>739</v>
      </c>
      <c r="S475">
        <v>21</v>
      </c>
      <c r="T475" s="3">
        <f t="shared" si="62"/>
        <v>1.3222192947339193</v>
      </c>
      <c r="U475" t="s">
        <v>41</v>
      </c>
      <c r="V475" t="s">
        <v>709</v>
      </c>
      <c r="X475" t="s">
        <v>1</v>
      </c>
      <c r="AA475" t="s">
        <v>217</v>
      </c>
      <c r="AB475" t="s">
        <v>740</v>
      </c>
      <c r="AE475" t="s">
        <v>741</v>
      </c>
      <c r="AL475" t="s">
        <v>34</v>
      </c>
      <c r="AM475" t="s">
        <v>711</v>
      </c>
      <c r="AN475" t="s">
        <v>712</v>
      </c>
      <c r="AP475" t="s">
        <v>334</v>
      </c>
      <c r="BJ475" t="s">
        <v>742</v>
      </c>
      <c r="BK475" t="s">
        <v>723</v>
      </c>
      <c r="BU475" t="s">
        <v>713</v>
      </c>
      <c r="BV475" t="s">
        <v>336</v>
      </c>
      <c r="BW475" t="str">
        <f t="shared" si="56"/>
        <v>kzee-y7cg</v>
      </c>
      <c r="BX475">
        <f t="shared" si="57"/>
        <v>2018</v>
      </c>
      <c r="BY475">
        <f t="shared" si="58"/>
        <v>2018</v>
      </c>
      <c r="BZ475">
        <f t="shared" si="59"/>
        <v>4</v>
      </c>
      <c r="CA475">
        <f t="shared" si="60"/>
        <v>5</v>
      </c>
      <c r="CB475" t="s">
        <v>4339</v>
      </c>
      <c r="CC475" t="str">
        <f t="shared" si="61"/>
        <v>d</v>
      </c>
      <c r="CD475">
        <v>0.76804799634664767</v>
      </c>
      <c r="CE475">
        <f t="shared" si="63"/>
        <v>89</v>
      </c>
    </row>
    <row r="476" spans="1:83" x14ac:dyDescent="0.35">
      <c r="A476" t="s">
        <v>2656</v>
      </c>
      <c r="B476" t="s">
        <v>2654</v>
      </c>
      <c r="C476" t="b">
        <v>1</v>
      </c>
      <c r="D476" t="b">
        <v>0</v>
      </c>
      <c r="F476" t="s">
        <v>323</v>
      </c>
      <c r="G476" t="s">
        <v>15</v>
      </c>
      <c r="H476" t="s">
        <v>2657</v>
      </c>
      <c r="J476">
        <v>261</v>
      </c>
      <c r="K476" t="s">
        <v>2658</v>
      </c>
      <c r="L476" t="s">
        <v>2655</v>
      </c>
      <c r="M476" s="2">
        <v>43141</v>
      </c>
      <c r="N476" s="1">
        <v>4.1666666666666666E-3</v>
      </c>
      <c r="O476" s="2">
        <v>43141</v>
      </c>
      <c r="P476" s="1">
        <v>1.2499999999999999E-2</v>
      </c>
      <c r="Q476" t="s">
        <v>913</v>
      </c>
      <c r="R476" t="s">
        <v>2640</v>
      </c>
      <c r="S476">
        <v>79</v>
      </c>
      <c r="T476" s="3">
        <f t="shared" si="62"/>
        <v>1.8976270912904414</v>
      </c>
      <c r="U476" t="s">
        <v>207</v>
      </c>
      <c r="V476" t="s">
        <v>2627</v>
      </c>
      <c r="X476" t="s">
        <v>1</v>
      </c>
      <c r="AA476" t="s">
        <v>188</v>
      </c>
      <c r="AB476" t="s">
        <v>553</v>
      </c>
      <c r="AE476" t="s">
        <v>2659</v>
      </c>
      <c r="AF476" t="s">
        <v>2633</v>
      </c>
      <c r="AG476" t="s">
        <v>2632</v>
      </c>
      <c r="AH476" t="s">
        <v>2629</v>
      </c>
      <c r="AI476" t="s">
        <v>2630</v>
      </c>
      <c r="AN476" t="s">
        <v>2634</v>
      </c>
      <c r="AP476" t="s">
        <v>334</v>
      </c>
      <c r="BU476" t="s">
        <v>915</v>
      </c>
      <c r="BV476" t="s">
        <v>336</v>
      </c>
      <c r="BW476" t="str">
        <f t="shared" si="56"/>
        <v>8pjc-79dv</v>
      </c>
      <c r="BX476">
        <f t="shared" si="57"/>
        <v>2018</v>
      </c>
      <c r="BY476">
        <f t="shared" si="58"/>
        <v>2018</v>
      </c>
      <c r="BZ476">
        <f t="shared" si="59"/>
        <v>4</v>
      </c>
      <c r="CA476">
        <f t="shared" si="60"/>
        <v>4</v>
      </c>
      <c r="CB476" t="s">
        <v>4339</v>
      </c>
      <c r="CC476" t="str">
        <f t="shared" si="61"/>
        <v>d</v>
      </c>
      <c r="CD476">
        <v>0.78742664030149567</v>
      </c>
      <c r="CE476">
        <f t="shared" si="63"/>
        <v>90</v>
      </c>
    </row>
    <row r="477" spans="1:83" x14ac:dyDescent="0.35">
      <c r="A477" t="s">
        <v>4121</v>
      </c>
      <c r="B477" t="s">
        <v>4122</v>
      </c>
      <c r="C477" t="b">
        <v>1</v>
      </c>
      <c r="D477" t="b">
        <v>0</v>
      </c>
      <c r="F477" t="s">
        <v>323</v>
      </c>
      <c r="G477" t="s">
        <v>15</v>
      </c>
      <c r="H477" t="s">
        <v>4123</v>
      </c>
      <c r="J477">
        <v>5</v>
      </c>
      <c r="K477" t="s">
        <v>4124</v>
      </c>
      <c r="L477" t="s">
        <v>4125</v>
      </c>
      <c r="M477" s="2">
        <v>43412</v>
      </c>
      <c r="N477" s="1">
        <v>0.76944444444444438</v>
      </c>
      <c r="O477" s="2">
        <v>43412</v>
      </c>
      <c r="P477" s="1">
        <v>0.77083333333333337</v>
      </c>
      <c r="S477">
        <v>16</v>
      </c>
      <c r="T477" s="3">
        <f t="shared" si="62"/>
        <v>1.2041199826559248</v>
      </c>
      <c r="U477" t="s">
        <v>123</v>
      </c>
      <c r="X477" t="s">
        <v>1</v>
      </c>
      <c r="AE477" t="s">
        <v>4126</v>
      </c>
      <c r="AN477" t="s">
        <v>1760</v>
      </c>
      <c r="AP477" t="s">
        <v>334</v>
      </c>
      <c r="BV477" t="s">
        <v>336</v>
      </c>
      <c r="BW477" t="str">
        <f t="shared" si="56"/>
        <v>5mqg-cdic</v>
      </c>
      <c r="BX477">
        <f t="shared" si="57"/>
        <v>2018</v>
      </c>
      <c r="BY477">
        <f t="shared" si="58"/>
        <v>2018</v>
      </c>
      <c r="BZ477">
        <f t="shared" si="59"/>
        <v>3</v>
      </c>
      <c r="CA477">
        <f t="shared" si="60"/>
        <v>0</v>
      </c>
      <c r="CB477" t="s">
        <v>4339</v>
      </c>
      <c r="CC477" t="str">
        <f t="shared" si="61"/>
        <v>d</v>
      </c>
      <c r="CD477">
        <v>0.78821103965845174</v>
      </c>
      <c r="CE477">
        <f t="shared" si="63"/>
        <v>91</v>
      </c>
    </row>
    <row r="478" spans="1:83" x14ac:dyDescent="0.35">
      <c r="A478" t="s">
        <v>3275</v>
      </c>
      <c r="B478" t="s">
        <v>3276</v>
      </c>
      <c r="C478" t="b">
        <v>1</v>
      </c>
      <c r="D478" t="b">
        <v>0</v>
      </c>
      <c r="F478" t="s">
        <v>323</v>
      </c>
      <c r="G478" t="s">
        <v>15</v>
      </c>
      <c r="H478" t="s">
        <v>3277</v>
      </c>
      <c r="I478" t="s">
        <v>3278</v>
      </c>
      <c r="J478">
        <v>26</v>
      </c>
      <c r="K478" t="s">
        <v>3279</v>
      </c>
      <c r="L478" t="s">
        <v>3280</v>
      </c>
      <c r="M478" s="2">
        <v>43423</v>
      </c>
      <c r="N478" s="1">
        <v>0.94444444444444453</v>
      </c>
      <c r="O478" s="2">
        <v>43423</v>
      </c>
      <c r="P478" s="1">
        <v>0.95277777777777783</v>
      </c>
      <c r="Q478" t="s">
        <v>995</v>
      </c>
      <c r="R478" t="s">
        <v>3281</v>
      </c>
      <c r="S478">
        <v>19</v>
      </c>
      <c r="T478" s="3">
        <f t="shared" si="62"/>
        <v>1.2787536009528289</v>
      </c>
      <c r="U478" t="s">
        <v>193</v>
      </c>
      <c r="V478" t="s">
        <v>3233</v>
      </c>
      <c r="W478" t="s">
        <v>7</v>
      </c>
      <c r="X478" t="s">
        <v>1</v>
      </c>
      <c r="AA478" t="s">
        <v>239</v>
      </c>
      <c r="AE478" t="s">
        <v>3285</v>
      </c>
      <c r="AF478" t="s">
        <v>3235</v>
      </c>
      <c r="AG478" t="s">
        <v>3287</v>
      </c>
      <c r="AH478" t="s">
        <v>3282</v>
      </c>
      <c r="AI478" t="s">
        <v>3283</v>
      </c>
      <c r="AJ478" t="s">
        <v>3286</v>
      </c>
      <c r="AK478" t="s">
        <v>3284</v>
      </c>
      <c r="AL478" t="s">
        <v>3227</v>
      </c>
      <c r="AM478" t="s">
        <v>3288</v>
      </c>
      <c r="AN478" t="s">
        <v>3239</v>
      </c>
      <c r="AP478" t="s">
        <v>334</v>
      </c>
      <c r="BU478" t="s">
        <v>368</v>
      </c>
      <c r="BV478" t="s">
        <v>336</v>
      </c>
      <c r="BW478" t="str">
        <f t="shared" si="56"/>
        <v>ck2c-79pw</v>
      </c>
      <c r="BX478">
        <f t="shared" si="57"/>
        <v>2018</v>
      </c>
      <c r="BY478">
        <f t="shared" si="58"/>
        <v>2018</v>
      </c>
      <c r="BZ478">
        <f t="shared" si="59"/>
        <v>5</v>
      </c>
      <c r="CA478">
        <f t="shared" si="60"/>
        <v>6</v>
      </c>
      <c r="CB478" t="s">
        <v>4339</v>
      </c>
      <c r="CC478" t="str">
        <f t="shared" si="61"/>
        <v>d</v>
      </c>
      <c r="CD478">
        <v>0.79029246869033853</v>
      </c>
      <c r="CE478">
        <f t="shared" si="63"/>
        <v>92</v>
      </c>
    </row>
    <row r="479" spans="1:83" x14ac:dyDescent="0.35">
      <c r="A479" t="s">
        <v>1774</v>
      </c>
      <c r="B479" t="s">
        <v>1775</v>
      </c>
      <c r="C479" t="b">
        <v>1</v>
      </c>
      <c r="D479" t="b">
        <v>0</v>
      </c>
      <c r="F479" t="s">
        <v>323</v>
      </c>
      <c r="G479" t="s">
        <v>15</v>
      </c>
      <c r="H479" t="s">
        <v>1776</v>
      </c>
      <c r="J479">
        <v>19</v>
      </c>
      <c r="K479" t="s">
        <v>1777</v>
      </c>
      <c r="L479" t="s">
        <v>1778</v>
      </c>
      <c r="M479" s="2">
        <v>43424</v>
      </c>
      <c r="N479" s="1">
        <v>0.5541666666666667</v>
      </c>
      <c r="O479" s="2">
        <v>43424</v>
      </c>
      <c r="P479" s="1">
        <v>0.56111111111111112</v>
      </c>
      <c r="S479">
        <v>16</v>
      </c>
      <c r="T479" s="3">
        <f t="shared" si="62"/>
        <v>1.2041199826559248</v>
      </c>
      <c r="U479" t="s">
        <v>123</v>
      </c>
      <c r="V479" t="s">
        <v>1758</v>
      </c>
      <c r="X479" t="s">
        <v>1</v>
      </c>
      <c r="AA479" t="s">
        <v>233</v>
      </c>
      <c r="AE479" t="s">
        <v>1779</v>
      </c>
      <c r="AN479" t="s">
        <v>1760</v>
      </c>
      <c r="AP479" t="s">
        <v>334</v>
      </c>
      <c r="BU479" t="s">
        <v>1761</v>
      </c>
      <c r="BV479" t="s">
        <v>336</v>
      </c>
      <c r="BW479" t="str">
        <f t="shared" si="56"/>
        <v>7gka-kazz</v>
      </c>
      <c r="BX479">
        <f t="shared" si="57"/>
        <v>2018</v>
      </c>
      <c r="BY479">
        <f t="shared" si="58"/>
        <v>2018</v>
      </c>
      <c r="BZ479">
        <f t="shared" si="59"/>
        <v>4</v>
      </c>
      <c r="CA479">
        <f t="shared" si="60"/>
        <v>2</v>
      </c>
      <c r="CB479" t="s">
        <v>4339</v>
      </c>
      <c r="CC479" t="str">
        <f t="shared" si="61"/>
        <v>d</v>
      </c>
      <c r="CD479">
        <v>0.7916356302674401</v>
      </c>
      <c r="CE479">
        <f t="shared" si="63"/>
        <v>93</v>
      </c>
    </row>
    <row r="480" spans="1:83" x14ac:dyDescent="0.35">
      <c r="A480" t="s">
        <v>1329</v>
      </c>
      <c r="B480" t="s">
        <v>1330</v>
      </c>
      <c r="C480" t="b">
        <v>1</v>
      </c>
      <c r="D480" t="b">
        <v>0</v>
      </c>
      <c r="F480" t="s">
        <v>323</v>
      </c>
      <c r="G480" t="s">
        <v>15</v>
      </c>
      <c r="H480" t="s">
        <v>1331</v>
      </c>
      <c r="I480" t="s">
        <v>1332</v>
      </c>
      <c r="J480">
        <v>60</v>
      </c>
      <c r="K480" t="s">
        <v>1333</v>
      </c>
      <c r="L480" t="s">
        <v>1334</v>
      </c>
      <c r="M480" s="2">
        <v>43347</v>
      </c>
      <c r="N480" s="1">
        <v>0.66319444444444442</v>
      </c>
      <c r="O480" s="2">
        <v>43347</v>
      </c>
      <c r="P480" s="1">
        <v>0.68680555555555556</v>
      </c>
      <c r="Q480" t="s">
        <v>328</v>
      </c>
      <c r="R480" t="s">
        <v>1335</v>
      </c>
      <c r="S480">
        <v>39</v>
      </c>
      <c r="T480" s="3">
        <f t="shared" si="62"/>
        <v>1.5910646070264991</v>
      </c>
      <c r="U480" t="s">
        <v>82</v>
      </c>
      <c r="V480" t="s">
        <v>82</v>
      </c>
      <c r="W480" t="s">
        <v>7</v>
      </c>
      <c r="X480" t="s">
        <v>1</v>
      </c>
      <c r="AA480" t="s">
        <v>82</v>
      </c>
      <c r="AB480" t="s">
        <v>1336</v>
      </c>
      <c r="AE480" t="s">
        <v>1337</v>
      </c>
      <c r="AL480" t="s">
        <v>19</v>
      </c>
      <c r="AM480" t="s">
        <v>1282</v>
      </c>
      <c r="AN480" t="s">
        <v>1272</v>
      </c>
      <c r="AP480" t="s">
        <v>334</v>
      </c>
      <c r="BJ480" t="s">
        <v>1283</v>
      </c>
      <c r="BK480" t="s">
        <v>723</v>
      </c>
      <c r="BU480" t="s">
        <v>335</v>
      </c>
      <c r="BV480" t="s">
        <v>336</v>
      </c>
      <c r="BW480" t="str">
        <f t="shared" si="56"/>
        <v>ff68-pa9c</v>
      </c>
      <c r="BX480">
        <f t="shared" si="57"/>
        <v>2018</v>
      </c>
      <c r="BY480">
        <f t="shared" si="58"/>
        <v>2018</v>
      </c>
      <c r="BZ480">
        <f t="shared" si="59"/>
        <v>5</v>
      </c>
      <c r="CA480">
        <f t="shared" si="60"/>
        <v>6</v>
      </c>
      <c r="CB480" t="s">
        <v>4339</v>
      </c>
      <c r="CC480" t="str">
        <f t="shared" si="61"/>
        <v>d</v>
      </c>
      <c r="CD480">
        <v>0.8186030916989665</v>
      </c>
      <c r="CE480">
        <f t="shared" si="63"/>
        <v>94</v>
      </c>
    </row>
    <row r="481" spans="1:83" x14ac:dyDescent="0.35">
      <c r="A481" t="s">
        <v>4053</v>
      </c>
      <c r="B481" t="s">
        <v>4054</v>
      </c>
      <c r="C481" t="b">
        <v>1</v>
      </c>
      <c r="D481" t="b">
        <v>0</v>
      </c>
      <c r="F481" t="s">
        <v>323</v>
      </c>
      <c r="G481" t="s">
        <v>15</v>
      </c>
      <c r="H481" t="s">
        <v>4055</v>
      </c>
      <c r="I481" t="s">
        <v>4056</v>
      </c>
      <c r="J481">
        <v>201</v>
      </c>
      <c r="K481" t="s">
        <v>4057</v>
      </c>
      <c r="L481" t="s">
        <v>4058</v>
      </c>
      <c r="M481" s="2">
        <v>43446</v>
      </c>
      <c r="N481" s="1">
        <v>0.91805555555555562</v>
      </c>
      <c r="O481" s="2">
        <v>43447</v>
      </c>
      <c r="P481" s="1">
        <v>0.73333333333333339</v>
      </c>
      <c r="Q481" t="s">
        <v>328</v>
      </c>
      <c r="R481" t="s">
        <v>3777</v>
      </c>
      <c r="S481">
        <v>66</v>
      </c>
      <c r="T481" s="3">
        <f t="shared" si="62"/>
        <v>1.8195439355418688</v>
      </c>
      <c r="U481" t="s">
        <v>50</v>
      </c>
      <c r="X481" t="s">
        <v>1</v>
      </c>
      <c r="AA481" t="s">
        <v>206</v>
      </c>
      <c r="AB481">
        <v>2017</v>
      </c>
      <c r="AE481" t="s">
        <v>4059</v>
      </c>
      <c r="AM481" t="s">
        <v>4060</v>
      </c>
      <c r="AN481" t="s">
        <v>3779</v>
      </c>
      <c r="AP481" t="s">
        <v>334</v>
      </c>
      <c r="BJ481" t="s">
        <v>50</v>
      </c>
      <c r="BV481" t="s">
        <v>336</v>
      </c>
      <c r="BW481" t="str">
        <f t="shared" si="56"/>
        <v>533j-4nbp</v>
      </c>
      <c r="BX481">
        <f t="shared" si="57"/>
        <v>2018</v>
      </c>
      <c r="BY481">
        <f t="shared" si="58"/>
        <v>2018</v>
      </c>
      <c r="BZ481">
        <f t="shared" si="59"/>
        <v>4</v>
      </c>
      <c r="CA481">
        <f t="shared" si="60"/>
        <v>4</v>
      </c>
      <c r="CB481" t="s">
        <v>4339</v>
      </c>
      <c r="CC481" t="str">
        <f t="shared" si="61"/>
        <v>d</v>
      </c>
      <c r="CD481">
        <v>0.81962196862555847</v>
      </c>
      <c r="CE481">
        <f t="shared" si="63"/>
        <v>95</v>
      </c>
    </row>
    <row r="482" spans="1:83" x14ac:dyDescent="0.35">
      <c r="A482" t="s">
        <v>410</v>
      </c>
      <c r="B482" t="s">
        <v>411</v>
      </c>
      <c r="C482" t="b">
        <v>1</v>
      </c>
      <c r="D482" t="b">
        <v>0</v>
      </c>
      <c r="F482" t="s">
        <v>323</v>
      </c>
      <c r="G482" t="s">
        <v>15</v>
      </c>
      <c r="H482" t="s">
        <v>412</v>
      </c>
      <c r="J482">
        <v>4</v>
      </c>
      <c r="K482" t="s">
        <v>413</v>
      </c>
      <c r="L482" t="s">
        <v>414</v>
      </c>
      <c r="M482" s="2">
        <v>43606</v>
      </c>
      <c r="N482" s="1">
        <v>0.80763888888888891</v>
      </c>
      <c r="O482" s="2">
        <v>43606</v>
      </c>
      <c r="P482" s="1">
        <v>0.80972222222222223</v>
      </c>
      <c r="Q482" t="s">
        <v>359</v>
      </c>
      <c r="R482" t="s">
        <v>360</v>
      </c>
      <c r="S482">
        <v>5</v>
      </c>
      <c r="T482" s="3">
        <f t="shared" si="62"/>
        <v>0.69897000433601886</v>
      </c>
      <c r="U482" t="s">
        <v>17</v>
      </c>
      <c r="V482" t="s">
        <v>361</v>
      </c>
      <c r="X482" t="s">
        <v>1</v>
      </c>
      <c r="AA482" t="s">
        <v>56</v>
      </c>
      <c r="AB482" t="s">
        <v>362</v>
      </c>
      <c r="AE482" t="s">
        <v>415</v>
      </c>
      <c r="AF482" t="s">
        <v>365</v>
      </c>
      <c r="AG482" t="s">
        <v>364</v>
      </c>
      <c r="AL482" t="s">
        <v>6</v>
      </c>
      <c r="AM482" t="s">
        <v>366</v>
      </c>
      <c r="AN482" t="s">
        <v>367</v>
      </c>
      <c r="AP482" t="s">
        <v>334</v>
      </c>
      <c r="BU482" t="s">
        <v>368</v>
      </c>
      <c r="BV482" t="s">
        <v>336</v>
      </c>
      <c r="BW482" t="str">
        <f t="shared" si="56"/>
        <v>avbf-hy5j</v>
      </c>
      <c r="BX482">
        <f t="shared" si="57"/>
        <v>2019</v>
      </c>
      <c r="BY482">
        <f t="shared" si="58"/>
        <v>2019</v>
      </c>
      <c r="BZ482">
        <f t="shared" si="59"/>
        <v>4</v>
      </c>
      <c r="CA482">
        <f t="shared" si="60"/>
        <v>4</v>
      </c>
      <c r="CB482" t="s">
        <v>4339</v>
      </c>
      <c r="CC482" t="str">
        <f t="shared" si="61"/>
        <v>d</v>
      </c>
      <c r="CD482">
        <v>0.81983106908824599</v>
      </c>
      <c r="CE482">
        <f t="shared" si="63"/>
        <v>96</v>
      </c>
    </row>
    <row r="483" spans="1:83" x14ac:dyDescent="0.35">
      <c r="A483" t="s">
        <v>401</v>
      </c>
      <c r="B483" t="s">
        <v>402</v>
      </c>
      <c r="C483" t="b">
        <v>1</v>
      </c>
      <c r="D483" t="b">
        <v>0</v>
      </c>
      <c r="F483" t="s">
        <v>323</v>
      </c>
      <c r="G483" t="s">
        <v>15</v>
      </c>
      <c r="H483" t="s">
        <v>403</v>
      </c>
      <c r="I483" t="s">
        <v>404</v>
      </c>
      <c r="J483">
        <v>5</v>
      </c>
      <c r="K483" t="s">
        <v>405</v>
      </c>
      <c r="L483" t="s">
        <v>406</v>
      </c>
      <c r="M483" s="2">
        <v>43613</v>
      </c>
      <c r="N483" s="1">
        <v>0.86319444444444438</v>
      </c>
      <c r="O483" s="2">
        <v>43613</v>
      </c>
      <c r="P483" s="1">
        <v>0.86805555555555547</v>
      </c>
      <c r="Q483" t="s">
        <v>359</v>
      </c>
      <c r="S483">
        <v>4</v>
      </c>
      <c r="T483" s="3">
        <f t="shared" si="62"/>
        <v>0.6020599913279624</v>
      </c>
      <c r="U483" t="s">
        <v>17</v>
      </c>
      <c r="V483" t="s">
        <v>361</v>
      </c>
      <c r="X483" t="s">
        <v>1</v>
      </c>
      <c r="AA483" t="s">
        <v>56</v>
      </c>
      <c r="AB483" t="s">
        <v>375</v>
      </c>
      <c r="AE483" t="s">
        <v>408</v>
      </c>
      <c r="AF483" t="s">
        <v>378</v>
      </c>
      <c r="AG483" t="s">
        <v>377</v>
      </c>
      <c r="AH483" t="s">
        <v>407</v>
      </c>
      <c r="AL483" t="s">
        <v>6</v>
      </c>
      <c r="AM483" t="s">
        <v>409</v>
      </c>
      <c r="AN483" t="s">
        <v>367</v>
      </c>
      <c r="AP483" t="s">
        <v>334</v>
      </c>
      <c r="BU483" t="s">
        <v>368</v>
      </c>
      <c r="BV483" t="s">
        <v>336</v>
      </c>
      <c r="BW483" t="str">
        <f t="shared" si="56"/>
        <v>98ng-jhtx</v>
      </c>
      <c r="BX483">
        <f t="shared" si="57"/>
        <v>2019</v>
      </c>
      <c r="BY483">
        <f t="shared" si="58"/>
        <v>2019</v>
      </c>
      <c r="BZ483">
        <f t="shared" si="59"/>
        <v>4</v>
      </c>
      <c r="CA483">
        <f t="shared" si="60"/>
        <v>4</v>
      </c>
      <c r="CB483" t="s">
        <v>4339</v>
      </c>
      <c r="CC483" t="str">
        <f t="shared" si="61"/>
        <v>d</v>
      </c>
      <c r="CD483">
        <v>0.82810969716054172</v>
      </c>
      <c r="CE483">
        <f t="shared" si="63"/>
        <v>97</v>
      </c>
    </row>
    <row r="484" spans="1:83" x14ac:dyDescent="0.35">
      <c r="A484" t="s">
        <v>584</v>
      </c>
      <c r="B484" t="s">
        <v>585</v>
      </c>
      <c r="C484" t="b">
        <v>1</v>
      </c>
      <c r="D484" t="b">
        <v>0</v>
      </c>
      <c r="F484" t="s">
        <v>323</v>
      </c>
      <c r="G484" t="s">
        <v>15</v>
      </c>
      <c r="H484" t="s">
        <v>586</v>
      </c>
      <c r="J484">
        <v>55</v>
      </c>
      <c r="K484" t="s">
        <v>587</v>
      </c>
      <c r="L484" t="s">
        <v>588</v>
      </c>
      <c r="M484" s="2">
        <v>43593</v>
      </c>
      <c r="N484" s="1">
        <v>0.79305555555555562</v>
      </c>
      <c r="O484" s="2">
        <v>43601</v>
      </c>
      <c r="P484" s="1">
        <v>0.63402777777777775</v>
      </c>
      <c r="S484">
        <v>15</v>
      </c>
      <c r="T484" s="3">
        <f t="shared" si="62"/>
        <v>1.1760912590556813</v>
      </c>
      <c r="U484" t="s">
        <v>210</v>
      </c>
      <c r="V484" t="s">
        <v>589</v>
      </c>
      <c r="X484" t="s">
        <v>1</v>
      </c>
      <c r="AE484" t="s">
        <v>590</v>
      </c>
      <c r="AN484" t="s">
        <v>591</v>
      </c>
      <c r="AP484" t="s">
        <v>334</v>
      </c>
      <c r="BU484" t="s">
        <v>592</v>
      </c>
      <c r="BV484" t="s">
        <v>336</v>
      </c>
      <c r="BW484" t="str">
        <f t="shared" si="56"/>
        <v>cfma-aqzr</v>
      </c>
      <c r="BX484">
        <f t="shared" si="57"/>
        <v>2019</v>
      </c>
      <c r="BY484">
        <f t="shared" si="58"/>
        <v>2019</v>
      </c>
      <c r="BZ484">
        <f t="shared" si="59"/>
        <v>3</v>
      </c>
      <c r="CA484">
        <f t="shared" si="60"/>
        <v>1</v>
      </c>
      <c r="CB484" t="s">
        <v>4339</v>
      </c>
      <c r="CC484" t="str">
        <f t="shared" si="61"/>
        <v>d</v>
      </c>
      <c r="CD484">
        <v>0.84354934930456749</v>
      </c>
      <c r="CE484">
        <f t="shared" si="63"/>
        <v>98</v>
      </c>
    </row>
    <row r="485" spans="1:83" x14ac:dyDescent="0.35">
      <c r="A485" t="s">
        <v>416</v>
      </c>
      <c r="B485" t="s">
        <v>417</v>
      </c>
      <c r="C485" t="b">
        <v>1</v>
      </c>
      <c r="D485" t="b">
        <v>0</v>
      </c>
      <c r="F485" t="s">
        <v>323</v>
      </c>
      <c r="G485" t="s">
        <v>15</v>
      </c>
      <c r="H485" t="s">
        <v>418</v>
      </c>
      <c r="I485" t="s">
        <v>419</v>
      </c>
      <c r="J485">
        <v>3</v>
      </c>
      <c r="K485" t="s">
        <v>420</v>
      </c>
      <c r="L485" t="s">
        <v>421</v>
      </c>
      <c r="M485" s="2">
        <v>43613</v>
      </c>
      <c r="N485" s="1">
        <v>0.90347222222222223</v>
      </c>
      <c r="O485" s="2">
        <v>43613</v>
      </c>
      <c r="P485" s="1">
        <v>0.90486111111111101</v>
      </c>
      <c r="Q485" t="s">
        <v>359</v>
      </c>
      <c r="S485">
        <v>5</v>
      </c>
      <c r="T485" s="3">
        <f t="shared" si="62"/>
        <v>0.69897000433601886</v>
      </c>
      <c r="U485" t="s">
        <v>17</v>
      </c>
      <c r="V485" t="s">
        <v>361</v>
      </c>
      <c r="X485" t="s">
        <v>1</v>
      </c>
      <c r="AA485" t="s">
        <v>56</v>
      </c>
      <c r="AB485" t="s">
        <v>375</v>
      </c>
      <c r="AE485" t="s">
        <v>422</v>
      </c>
      <c r="AF485" t="s">
        <v>378</v>
      </c>
      <c r="AL485" t="s">
        <v>6</v>
      </c>
      <c r="AM485" t="s">
        <v>423</v>
      </c>
      <c r="AN485" t="s">
        <v>367</v>
      </c>
      <c r="AP485" t="s">
        <v>334</v>
      </c>
      <c r="BU485" t="s">
        <v>368</v>
      </c>
      <c r="BV485" t="s">
        <v>336</v>
      </c>
      <c r="BW485" t="str">
        <f t="shared" si="56"/>
        <v>c7kq-bkba</v>
      </c>
      <c r="BX485">
        <f t="shared" si="57"/>
        <v>2019</v>
      </c>
      <c r="BY485">
        <f t="shared" si="58"/>
        <v>2019</v>
      </c>
      <c r="BZ485">
        <f t="shared" si="59"/>
        <v>4</v>
      </c>
      <c r="CA485">
        <f t="shared" si="60"/>
        <v>4</v>
      </c>
      <c r="CB485" t="s">
        <v>4339</v>
      </c>
      <c r="CC485" t="str">
        <f t="shared" si="61"/>
        <v>d</v>
      </c>
      <c r="CD485">
        <v>0.84401488081484377</v>
      </c>
      <c r="CE485">
        <f t="shared" si="63"/>
        <v>99</v>
      </c>
    </row>
    <row r="486" spans="1:83" x14ac:dyDescent="0.35">
      <c r="A486" t="s">
        <v>3321</v>
      </c>
      <c r="B486" t="s">
        <v>3322</v>
      </c>
      <c r="C486" t="b">
        <v>1</v>
      </c>
      <c r="D486" t="b">
        <v>0</v>
      </c>
      <c r="F486" t="s">
        <v>323</v>
      </c>
      <c r="G486" t="s">
        <v>15</v>
      </c>
      <c r="H486" t="s">
        <v>3323</v>
      </c>
      <c r="I486" t="s">
        <v>3324</v>
      </c>
      <c r="J486">
        <v>10</v>
      </c>
      <c r="K486" t="s">
        <v>3325</v>
      </c>
      <c r="L486" t="s">
        <v>3326</v>
      </c>
      <c r="M486" s="2">
        <v>43423</v>
      </c>
      <c r="N486" s="1">
        <v>0.96180555555555547</v>
      </c>
      <c r="O486" s="2">
        <v>43423</v>
      </c>
      <c r="P486" s="1">
        <v>0.96458333333333324</v>
      </c>
      <c r="Q486" t="s">
        <v>995</v>
      </c>
      <c r="S486">
        <v>15</v>
      </c>
      <c r="T486" s="3">
        <f t="shared" si="62"/>
        <v>1.1760912590556813</v>
      </c>
      <c r="U486" t="s">
        <v>193</v>
      </c>
      <c r="V486" t="s">
        <v>3233</v>
      </c>
      <c r="W486" t="s">
        <v>7</v>
      </c>
      <c r="X486" t="s">
        <v>1</v>
      </c>
      <c r="AA486" t="s">
        <v>239</v>
      </c>
      <c r="AE486" t="s">
        <v>3327</v>
      </c>
      <c r="AF486" t="s">
        <v>3235</v>
      </c>
      <c r="AG486" t="s">
        <v>3287</v>
      </c>
      <c r="AH486" t="s">
        <v>3282</v>
      </c>
      <c r="AI486" t="s">
        <v>3283</v>
      </c>
      <c r="AJ486" t="s">
        <v>3286</v>
      </c>
      <c r="AK486" t="s">
        <v>3284</v>
      </c>
      <c r="AL486" t="s">
        <v>3227</v>
      </c>
      <c r="AM486" t="s">
        <v>3288</v>
      </c>
      <c r="AN486" t="s">
        <v>3239</v>
      </c>
      <c r="AP486" t="s">
        <v>334</v>
      </c>
      <c r="BU486" t="s">
        <v>368</v>
      </c>
      <c r="BV486" t="s">
        <v>336</v>
      </c>
      <c r="BW486" t="str">
        <f t="shared" si="56"/>
        <v>ms3m-fv27</v>
      </c>
      <c r="BX486">
        <f t="shared" si="57"/>
        <v>2018</v>
      </c>
      <c r="BY486">
        <f t="shared" si="58"/>
        <v>2018</v>
      </c>
      <c r="BZ486">
        <f t="shared" si="59"/>
        <v>5</v>
      </c>
      <c r="CA486">
        <f t="shared" si="60"/>
        <v>5</v>
      </c>
      <c r="CB486" t="s">
        <v>4339</v>
      </c>
      <c r="CC486" t="str">
        <f t="shared" si="61"/>
        <v>d</v>
      </c>
      <c r="CD486">
        <v>0.87486410272453574</v>
      </c>
      <c r="CE486">
        <f t="shared" si="63"/>
        <v>100</v>
      </c>
    </row>
    <row r="487" spans="1:83" x14ac:dyDescent="0.35">
      <c r="A487" t="s">
        <v>3832</v>
      </c>
      <c r="B487" t="s">
        <v>3833</v>
      </c>
      <c r="C487" t="b">
        <v>1</v>
      </c>
      <c r="D487" t="b">
        <v>0</v>
      </c>
      <c r="F487" t="s">
        <v>323</v>
      </c>
      <c r="G487" t="s">
        <v>15</v>
      </c>
      <c r="H487" t="s">
        <v>3834</v>
      </c>
      <c r="I487" t="s">
        <v>3835</v>
      </c>
      <c r="J487">
        <v>10</v>
      </c>
      <c r="K487" t="s">
        <v>3836</v>
      </c>
      <c r="L487" t="s">
        <v>3837</v>
      </c>
      <c r="M487" s="2">
        <v>43580</v>
      </c>
      <c r="N487" s="1">
        <v>0.71666666666666667</v>
      </c>
      <c r="O487" s="2">
        <v>43600</v>
      </c>
      <c r="P487" s="1">
        <v>0.91319444444444453</v>
      </c>
      <c r="S487">
        <v>14</v>
      </c>
      <c r="T487" s="3">
        <f t="shared" si="62"/>
        <v>1.146128035678238</v>
      </c>
      <c r="U487" t="s">
        <v>208</v>
      </c>
      <c r="X487" t="s">
        <v>1</v>
      </c>
      <c r="AE487" t="s">
        <v>3838</v>
      </c>
      <c r="AN487" t="s">
        <v>2379</v>
      </c>
      <c r="AP487" t="s">
        <v>334</v>
      </c>
      <c r="BV487" t="s">
        <v>336</v>
      </c>
      <c r="BW487" t="str">
        <f t="shared" si="56"/>
        <v>2ru3-kta9</v>
      </c>
      <c r="BX487">
        <f t="shared" si="57"/>
        <v>2019</v>
      </c>
      <c r="BY487">
        <f t="shared" si="58"/>
        <v>2019</v>
      </c>
      <c r="BZ487">
        <f t="shared" si="59"/>
        <v>3</v>
      </c>
      <c r="CA487">
        <f t="shared" si="60"/>
        <v>1</v>
      </c>
      <c r="CB487" t="s">
        <v>4339</v>
      </c>
      <c r="CC487" t="str">
        <f t="shared" si="61"/>
        <v>d</v>
      </c>
      <c r="CD487">
        <v>0.87704895952979534</v>
      </c>
      <c r="CE487">
        <f t="shared" si="63"/>
        <v>101</v>
      </c>
    </row>
    <row r="488" spans="1:83" x14ac:dyDescent="0.35">
      <c r="A488" t="s">
        <v>1321</v>
      </c>
      <c r="B488" t="s">
        <v>1322</v>
      </c>
      <c r="C488" t="b">
        <v>1</v>
      </c>
      <c r="D488" t="b">
        <v>0</v>
      </c>
      <c r="F488" t="s">
        <v>323</v>
      </c>
      <c r="G488" t="s">
        <v>15</v>
      </c>
      <c r="H488" t="s">
        <v>1323</v>
      </c>
      <c r="I488" t="s">
        <v>1324</v>
      </c>
      <c r="J488">
        <v>38</v>
      </c>
      <c r="K488" t="s">
        <v>1325</v>
      </c>
      <c r="L488" t="s">
        <v>1326</v>
      </c>
      <c r="M488" s="2">
        <v>43341</v>
      </c>
      <c r="N488" s="1">
        <v>0.70277777777777783</v>
      </c>
      <c r="O488" s="2">
        <v>43341</v>
      </c>
      <c r="P488" s="1">
        <v>0.77500000000000002</v>
      </c>
      <c r="Q488" t="s">
        <v>328</v>
      </c>
      <c r="R488" t="s">
        <v>1327</v>
      </c>
      <c r="S488">
        <v>36</v>
      </c>
      <c r="T488" s="3">
        <f t="shared" si="62"/>
        <v>1.5563025007672873</v>
      </c>
      <c r="U488" t="s">
        <v>82</v>
      </c>
      <c r="V488" t="s">
        <v>82</v>
      </c>
      <c r="W488" t="s">
        <v>7</v>
      </c>
      <c r="X488" t="s">
        <v>1</v>
      </c>
      <c r="AA488" t="s">
        <v>232</v>
      </c>
      <c r="AB488" t="s">
        <v>1280</v>
      </c>
      <c r="AE488" t="s">
        <v>1328</v>
      </c>
      <c r="AL488" t="s">
        <v>19</v>
      </c>
      <c r="AM488" t="s">
        <v>1282</v>
      </c>
      <c r="AN488" t="s">
        <v>1272</v>
      </c>
      <c r="AP488" t="s">
        <v>334</v>
      </c>
      <c r="BJ488" t="s">
        <v>1283</v>
      </c>
      <c r="BK488" t="s">
        <v>723</v>
      </c>
      <c r="BU488" t="s">
        <v>335</v>
      </c>
      <c r="BV488" t="s">
        <v>336</v>
      </c>
      <c r="BW488" t="str">
        <f t="shared" si="56"/>
        <v>fcrw-p9wq</v>
      </c>
      <c r="BX488">
        <f t="shared" si="57"/>
        <v>2018</v>
      </c>
      <c r="BY488">
        <f t="shared" si="58"/>
        <v>2018</v>
      </c>
      <c r="BZ488">
        <f t="shared" si="59"/>
        <v>5</v>
      </c>
      <c r="CA488">
        <f t="shared" si="60"/>
        <v>6</v>
      </c>
      <c r="CB488" t="s">
        <v>4339</v>
      </c>
      <c r="CC488" t="str">
        <f t="shared" si="61"/>
        <v>d</v>
      </c>
      <c r="CD488">
        <v>0.88318219984844715</v>
      </c>
      <c r="CE488">
        <f t="shared" si="63"/>
        <v>102</v>
      </c>
    </row>
    <row r="489" spans="1:83" x14ac:dyDescent="0.35">
      <c r="A489" t="s">
        <v>2678</v>
      </c>
      <c r="B489" t="s">
        <v>2679</v>
      </c>
      <c r="C489" t="b">
        <v>1</v>
      </c>
      <c r="D489" t="b">
        <v>0</v>
      </c>
      <c r="F489" t="s">
        <v>323</v>
      </c>
      <c r="G489" t="s">
        <v>15</v>
      </c>
      <c r="H489" t="s">
        <v>2680</v>
      </c>
      <c r="J489">
        <v>15</v>
      </c>
      <c r="K489" t="s">
        <v>2681</v>
      </c>
      <c r="L489" t="s">
        <v>2682</v>
      </c>
      <c r="M489" s="2">
        <v>43129</v>
      </c>
      <c r="N489" s="1">
        <v>0.79583333333333339</v>
      </c>
      <c r="O489" s="2">
        <v>43129</v>
      </c>
      <c r="P489" s="1">
        <v>0.80347222222222225</v>
      </c>
      <c r="Q489" t="s">
        <v>913</v>
      </c>
      <c r="S489">
        <v>31</v>
      </c>
      <c r="T489" s="3">
        <f t="shared" si="62"/>
        <v>1.4913616938342726</v>
      </c>
      <c r="U489" t="s">
        <v>207</v>
      </c>
      <c r="V489" t="s">
        <v>2627</v>
      </c>
      <c r="X489" t="s">
        <v>1</v>
      </c>
      <c r="AA489" t="s">
        <v>2628</v>
      </c>
      <c r="AB489" t="s">
        <v>553</v>
      </c>
      <c r="AE489" t="s">
        <v>2683</v>
      </c>
      <c r="AF489" t="s">
        <v>2633</v>
      </c>
      <c r="AG489" t="s">
        <v>2632</v>
      </c>
      <c r="AH489" t="s">
        <v>2629</v>
      </c>
      <c r="AI489" t="s">
        <v>2630</v>
      </c>
      <c r="AN489" t="s">
        <v>2634</v>
      </c>
      <c r="AP489" t="s">
        <v>334</v>
      </c>
      <c r="BU489" t="s">
        <v>915</v>
      </c>
      <c r="BV489" t="s">
        <v>336</v>
      </c>
      <c r="BW489" t="str">
        <f t="shared" si="56"/>
        <v>daz6-daxi</v>
      </c>
      <c r="BX489">
        <f t="shared" si="57"/>
        <v>2018</v>
      </c>
      <c r="BY489">
        <f t="shared" si="58"/>
        <v>2018</v>
      </c>
      <c r="BZ489">
        <f t="shared" si="59"/>
        <v>4</v>
      </c>
      <c r="CA489">
        <f t="shared" si="60"/>
        <v>3</v>
      </c>
      <c r="CB489" t="s">
        <v>4339</v>
      </c>
      <c r="CC489" t="str">
        <f t="shared" si="61"/>
        <v>d</v>
      </c>
      <c r="CD489">
        <v>0.88451417658422948</v>
      </c>
      <c r="CE489">
        <f t="shared" si="63"/>
        <v>103</v>
      </c>
    </row>
    <row r="490" spans="1:83" x14ac:dyDescent="0.35">
      <c r="A490" t="s">
        <v>2778</v>
      </c>
      <c r="B490" t="s">
        <v>2779</v>
      </c>
      <c r="C490" t="b">
        <v>1</v>
      </c>
      <c r="D490" t="b">
        <v>0</v>
      </c>
      <c r="F490" t="s">
        <v>323</v>
      </c>
      <c r="G490" t="s">
        <v>15</v>
      </c>
      <c r="H490" t="s">
        <v>2780</v>
      </c>
      <c r="J490">
        <v>23</v>
      </c>
      <c r="K490" t="s">
        <v>2781</v>
      </c>
      <c r="L490" t="s">
        <v>2782</v>
      </c>
      <c r="M490" s="2">
        <v>43131</v>
      </c>
      <c r="N490" s="1">
        <v>5.5555555555555552E-2</v>
      </c>
      <c r="O490" s="2">
        <v>43131</v>
      </c>
      <c r="P490" s="1">
        <v>6.458333333333334E-2</v>
      </c>
      <c r="Q490" t="s">
        <v>913</v>
      </c>
      <c r="S490">
        <v>48</v>
      </c>
      <c r="T490" s="3">
        <f t="shared" si="62"/>
        <v>1.6812412373755872</v>
      </c>
      <c r="U490" t="s">
        <v>207</v>
      </c>
      <c r="V490" t="s">
        <v>2627</v>
      </c>
      <c r="X490" t="s">
        <v>1</v>
      </c>
      <c r="AA490" t="s">
        <v>2628</v>
      </c>
      <c r="AB490" t="s">
        <v>553</v>
      </c>
      <c r="AE490" t="s">
        <v>2783</v>
      </c>
      <c r="AF490" t="s">
        <v>2633</v>
      </c>
      <c r="AG490" t="s">
        <v>2632</v>
      </c>
      <c r="AH490" t="s">
        <v>2629</v>
      </c>
      <c r="AI490" t="s">
        <v>2630</v>
      </c>
      <c r="AN490" t="s">
        <v>2634</v>
      </c>
      <c r="AP490" t="s">
        <v>334</v>
      </c>
      <c r="BU490" t="s">
        <v>915</v>
      </c>
      <c r="BV490" t="s">
        <v>336</v>
      </c>
      <c r="BW490" t="str">
        <f t="shared" si="56"/>
        <v>xk9h-r5nm</v>
      </c>
      <c r="BX490">
        <f t="shared" si="57"/>
        <v>2018</v>
      </c>
      <c r="BY490">
        <f t="shared" si="58"/>
        <v>2018</v>
      </c>
      <c r="BZ490">
        <f t="shared" si="59"/>
        <v>4</v>
      </c>
      <c r="CA490">
        <f t="shared" si="60"/>
        <v>3</v>
      </c>
      <c r="CB490" t="s">
        <v>4339</v>
      </c>
      <c r="CC490" t="str">
        <f t="shared" si="61"/>
        <v>d</v>
      </c>
      <c r="CD490">
        <v>0.92408386174818968</v>
      </c>
      <c r="CE490">
        <f t="shared" si="63"/>
        <v>104</v>
      </c>
    </row>
    <row r="491" spans="1:83" x14ac:dyDescent="0.35">
      <c r="A491" t="s">
        <v>1361</v>
      </c>
      <c r="B491" t="s">
        <v>1362</v>
      </c>
      <c r="C491" t="b">
        <v>1</v>
      </c>
      <c r="D491" t="b">
        <v>0</v>
      </c>
      <c r="F491" t="s">
        <v>323</v>
      </c>
      <c r="G491" t="s">
        <v>15</v>
      </c>
      <c r="H491" t="s">
        <v>1363</v>
      </c>
      <c r="I491" t="s">
        <v>1364</v>
      </c>
      <c r="J491">
        <v>21</v>
      </c>
      <c r="K491" t="s">
        <v>1365</v>
      </c>
      <c r="L491" t="s">
        <v>1366</v>
      </c>
      <c r="M491" s="2">
        <v>43342</v>
      </c>
      <c r="N491" s="1">
        <v>0.81666666666666676</v>
      </c>
      <c r="O491" s="2">
        <v>43342</v>
      </c>
      <c r="P491" s="1">
        <v>0.94097222222222221</v>
      </c>
      <c r="Q491" t="s">
        <v>328</v>
      </c>
      <c r="R491" t="s">
        <v>1367</v>
      </c>
      <c r="S491">
        <v>26</v>
      </c>
      <c r="T491" s="3">
        <f t="shared" si="62"/>
        <v>1.414973347970818</v>
      </c>
      <c r="U491" t="s">
        <v>82</v>
      </c>
      <c r="V491" t="s">
        <v>82</v>
      </c>
      <c r="W491" t="s">
        <v>7</v>
      </c>
      <c r="X491" t="s">
        <v>1</v>
      </c>
      <c r="AB491" t="s">
        <v>1336</v>
      </c>
      <c r="AE491" t="s">
        <v>1368</v>
      </c>
      <c r="AF491" t="s">
        <v>1369</v>
      </c>
      <c r="AL491" t="s">
        <v>19</v>
      </c>
      <c r="AM491" t="s">
        <v>1282</v>
      </c>
      <c r="AN491" t="s">
        <v>1272</v>
      </c>
      <c r="AP491" t="s">
        <v>334</v>
      </c>
      <c r="BJ491" t="s">
        <v>1283</v>
      </c>
      <c r="BK491" t="s">
        <v>723</v>
      </c>
      <c r="BU491" t="s">
        <v>335</v>
      </c>
      <c r="BV491" t="s">
        <v>336</v>
      </c>
      <c r="BW491" t="str">
        <f t="shared" si="56"/>
        <v>sg4a-7hjj</v>
      </c>
      <c r="BX491">
        <f t="shared" si="57"/>
        <v>2018</v>
      </c>
      <c r="BY491">
        <f t="shared" si="58"/>
        <v>2018</v>
      </c>
      <c r="BZ491">
        <f t="shared" si="59"/>
        <v>4</v>
      </c>
      <c r="CA491">
        <f t="shared" si="60"/>
        <v>5</v>
      </c>
      <c r="CB491" t="s">
        <v>4339</v>
      </c>
      <c r="CC491" t="str">
        <f t="shared" si="61"/>
        <v>d</v>
      </c>
      <c r="CD491">
        <v>0.94022205185736396</v>
      </c>
      <c r="CE491">
        <f t="shared" si="63"/>
        <v>105</v>
      </c>
    </row>
    <row r="492" spans="1:83" x14ac:dyDescent="0.35">
      <c r="A492" t="s">
        <v>714</v>
      </c>
      <c r="B492" t="s">
        <v>715</v>
      </c>
      <c r="C492" t="b">
        <v>1</v>
      </c>
      <c r="D492" t="b">
        <v>0</v>
      </c>
      <c r="F492" t="s">
        <v>323</v>
      </c>
      <c r="G492" t="s">
        <v>15</v>
      </c>
      <c r="H492" t="s">
        <v>716</v>
      </c>
      <c r="I492" t="s">
        <v>717</v>
      </c>
      <c r="J492">
        <v>7</v>
      </c>
      <c r="K492" t="s">
        <v>718</v>
      </c>
      <c r="L492" t="s">
        <v>719</v>
      </c>
      <c r="M492" s="2">
        <v>43546</v>
      </c>
      <c r="N492" s="1">
        <v>0.93472222222222223</v>
      </c>
      <c r="O492" s="2">
        <v>43546</v>
      </c>
      <c r="P492" s="1">
        <v>0.94444444444444453</v>
      </c>
      <c r="S492">
        <v>21</v>
      </c>
      <c r="T492" s="3">
        <f t="shared" si="62"/>
        <v>1.3222192947339193</v>
      </c>
      <c r="U492" t="s">
        <v>41</v>
      </c>
      <c r="V492" t="s">
        <v>709</v>
      </c>
      <c r="X492" t="s">
        <v>1</v>
      </c>
      <c r="AA492" t="s">
        <v>217</v>
      </c>
      <c r="AB492" t="s">
        <v>720</v>
      </c>
      <c r="AE492" t="s">
        <v>721</v>
      </c>
      <c r="AL492" t="s">
        <v>22</v>
      </c>
      <c r="AN492" t="s">
        <v>712</v>
      </c>
      <c r="AP492" t="s">
        <v>334</v>
      </c>
      <c r="BJ492" t="s">
        <v>722</v>
      </c>
      <c r="BK492" t="s">
        <v>723</v>
      </c>
      <c r="BU492" t="s">
        <v>713</v>
      </c>
      <c r="BV492" t="s">
        <v>336</v>
      </c>
      <c r="BW492" t="str">
        <f t="shared" si="56"/>
        <v>hc7a-9nhh</v>
      </c>
      <c r="BX492">
        <f t="shared" si="57"/>
        <v>2019</v>
      </c>
      <c r="BY492">
        <f t="shared" si="58"/>
        <v>2019</v>
      </c>
      <c r="BZ492">
        <f t="shared" si="59"/>
        <v>4</v>
      </c>
      <c r="CA492">
        <f t="shared" si="60"/>
        <v>3</v>
      </c>
      <c r="CB492" t="s">
        <v>4339</v>
      </c>
      <c r="CC492" t="str">
        <f t="shared" si="61"/>
        <v>d</v>
      </c>
      <c r="CD492">
        <v>0.94465040161809244</v>
      </c>
      <c r="CE492">
        <f t="shared" si="63"/>
        <v>106</v>
      </c>
    </row>
    <row r="493" spans="1:83" x14ac:dyDescent="0.35">
      <c r="A493" t="s">
        <v>369</v>
      </c>
      <c r="B493" t="s">
        <v>370</v>
      </c>
      <c r="C493" t="b">
        <v>1</v>
      </c>
      <c r="D493" t="b">
        <v>0</v>
      </c>
      <c r="F493" t="s">
        <v>323</v>
      </c>
      <c r="G493" t="s">
        <v>15</v>
      </c>
      <c r="H493" t="s">
        <v>371</v>
      </c>
      <c r="I493" t="s">
        <v>372</v>
      </c>
      <c r="J493">
        <v>3</v>
      </c>
      <c r="K493" t="s">
        <v>373</v>
      </c>
      <c r="L493" t="s">
        <v>374</v>
      </c>
      <c r="M493" s="2">
        <v>43613</v>
      </c>
      <c r="N493" s="1">
        <v>0.8569444444444444</v>
      </c>
      <c r="O493" s="2">
        <v>43613</v>
      </c>
      <c r="P493" s="1">
        <v>0.85972222222222217</v>
      </c>
      <c r="Q493" t="s">
        <v>359</v>
      </c>
      <c r="S493">
        <v>4</v>
      </c>
      <c r="T493" s="3">
        <f t="shared" si="62"/>
        <v>0.6020599913279624</v>
      </c>
      <c r="U493" t="s">
        <v>17</v>
      </c>
      <c r="V493" t="s">
        <v>361</v>
      </c>
      <c r="X493" t="s">
        <v>1</v>
      </c>
      <c r="AA493" t="s">
        <v>56</v>
      </c>
      <c r="AB493" t="s">
        <v>375</v>
      </c>
      <c r="AE493" t="s">
        <v>376</v>
      </c>
      <c r="AF493" t="s">
        <v>378</v>
      </c>
      <c r="AG493" t="s">
        <v>377</v>
      </c>
      <c r="AL493" t="s">
        <v>6</v>
      </c>
      <c r="AM493" t="s">
        <v>379</v>
      </c>
      <c r="AN493" t="s">
        <v>367</v>
      </c>
      <c r="AP493" t="s">
        <v>334</v>
      </c>
      <c r="BU493" t="s">
        <v>368</v>
      </c>
      <c r="BV493" t="s">
        <v>336</v>
      </c>
      <c r="BW493" t="str">
        <f t="shared" si="56"/>
        <v>64hn-ugy2</v>
      </c>
      <c r="BX493">
        <f t="shared" si="57"/>
        <v>2019</v>
      </c>
      <c r="BY493">
        <f t="shared" si="58"/>
        <v>2019</v>
      </c>
      <c r="BZ493">
        <f t="shared" si="59"/>
        <v>4</v>
      </c>
      <c r="CA493">
        <f t="shared" si="60"/>
        <v>4</v>
      </c>
      <c r="CB493" t="s">
        <v>4339</v>
      </c>
      <c r="CC493" t="str">
        <f t="shared" si="61"/>
        <v>d</v>
      </c>
      <c r="CD493">
        <v>0.95188957752453118</v>
      </c>
      <c r="CE493">
        <f t="shared" si="63"/>
        <v>107</v>
      </c>
    </row>
    <row r="494" spans="1:83" x14ac:dyDescent="0.35">
      <c r="A494" t="s">
        <v>3802</v>
      </c>
      <c r="B494" t="s">
        <v>3803</v>
      </c>
      <c r="C494" t="b">
        <v>1</v>
      </c>
      <c r="D494" t="b">
        <v>0</v>
      </c>
      <c r="F494" t="s">
        <v>323</v>
      </c>
      <c r="G494" t="s">
        <v>15</v>
      </c>
      <c r="H494" t="s">
        <v>3804</v>
      </c>
      <c r="I494" t="s">
        <v>3805</v>
      </c>
      <c r="J494">
        <v>23</v>
      </c>
      <c r="K494" t="s">
        <v>3806</v>
      </c>
      <c r="L494" t="s">
        <v>3807</v>
      </c>
      <c r="M494" s="2">
        <v>43580</v>
      </c>
      <c r="N494" s="1">
        <v>0.70624999999999993</v>
      </c>
      <c r="O494" s="2">
        <v>43600</v>
      </c>
      <c r="P494" s="1">
        <v>0.90138888888888891</v>
      </c>
      <c r="S494">
        <v>7</v>
      </c>
      <c r="T494" s="3">
        <f t="shared" si="62"/>
        <v>0.84509804001425681</v>
      </c>
      <c r="U494" t="s">
        <v>208</v>
      </c>
      <c r="X494" t="s">
        <v>1</v>
      </c>
      <c r="AE494" t="s">
        <v>3808</v>
      </c>
      <c r="AN494" t="s">
        <v>2379</v>
      </c>
      <c r="AP494" t="s">
        <v>334</v>
      </c>
      <c r="BV494" t="s">
        <v>336</v>
      </c>
      <c r="BW494" t="str">
        <f t="shared" si="56"/>
        <v>2gu4-i8ka</v>
      </c>
      <c r="BX494">
        <f t="shared" si="57"/>
        <v>2019</v>
      </c>
      <c r="BY494">
        <f t="shared" si="58"/>
        <v>2019</v>
      </c>
      <c r="BZ494">
        <f t="shared" si="59"/>
        <v>3</v>
      </c>
      <c r="CA494">
        <f t="shared" si="60"/>
        <v>1</v>
      </c>
      <c r="CB494" t="s">
        <v>4339</v>
      </c>
      <c r="CC494" t="str">
        <f t="shared" si="61"/>
        <v>d</v>
      </c>
      <c r="CD494">
        <v>0.96812446940051278</v>
      </c>
      <c r="CE494">
        <f t="shared" si="63"/>
        <v>108</v>
      </c>
    </row>
    <row r="495" spans="1:83" x14ac:dyDescent="0.35">
      <c r="A495" t="s">
        <v>5868</v>
      </c>
      <c r="B495" t="s">
        <v>4864</v>
      </c>
      <c r="C495" t="b">
        <v>1</v>
      </c>
      <c r="D495" t="b">
        <v>0</v>
      </c>
      <c r="F495" t="s">
        <v>323</v>
      </c>
      <c r="G495" t="s">
        <v>15</v>
      </c>
      <c r="H495" t="s">
        <v>4865</v>
      </c>
      <c r="J495">
        <v>142</v>
      </c>
      <c r="K495" t="s">
        <v>5869</v>
      </c>
      <c r="L495" t="s">
        <v>4866</v>
      </c>
      <c r="M495" s="2">
        <v>43544</v>
      </c>
      <c r="N495" s="1">
        <v>0.85</v>
      </c>
      <c r="O495" s="2">
        <v>43609</v>
      </c>
      <c r="P495" s="1">
        <v>0.64652777777777781</v>
      </c>
      <c r="S495">
        <v>34</v>
      </c>
      <c r="T495" s="3">
        <f t="shared" si="62"/>
        <v>1.5314789170422551</v>
      </c>
      <c r="U495" t="s">
        <v>41</v>
      </c>
      <c r="X495" t="s">
        <v>1</v>
      </c>
      <c r="AE495" t="s">
        <v>5870</v>
      </c>
      <c r="AN495" t="s">
        <v>712</v>
      </c>
      <c r="AP495" t="s">
        <v>334</v>
      </c>
      <c r="BV495" t="s">
        <v>336</v>
      </c>
      <c r="BW495" t="str">
        <f t="shared" si="56"/>
        <v>ypac-8ft5</v>
      </c>
      <c r="BX495">
        <f t="shared" si="57"/>
        <v>2019</v>
      </c>
      <c r="BY495">
        <f t="shared" si="58"/>
        <v>2019</v>
      </c>
      <c r="BZ495">
        <f t="shared" si="59"/>
        <v>3</v>
      </c>
      <c r="CA495">
        <f t="shared" si="60"/>
        <v>0</v>
      </c>
      <c r="CB495" t="s">
        <v>4339</v>
      </c>
      <c r="CC495" t="str">
        <f t="shared" si="61"/>
        <v>d</v>
      </c>
      <c r="CD495">
        <v>0.97543852624221272</v>
      </c>
      <c r="CE495">
        <f t="shared" si="63"/>
        <v>109</v>
      </c>
    </row>
    <row r="496" spans="1:83" x14ac:dyDescent="0.35">
      <c r="A496" t="s">
        <v>1081</v>
      </c>
      <c r="B496" t="s">
        <v>1082</v>
      </c>
      <c r="C496" t="b">
        <v>1</v>
      </c>
      <c r="D496" t="b">
        <v>0</v>
      </c>
      <c r="F496" t="s">
        <v>323</v>
      </c>
      <c r="G496" t="s">
        <v>15</v>
      </c>
      <c r="H496" t="s">
        <v>1083</v>
      </c>
      <c r="J496">
        <v>169</v>
      </c>
      <c r="K496" t="s">
        <v>1084</v>
      </c>
      <c r="L496" t="s">
        <v>1085</v>
      </c>
      <c r="M496" s="2">
        <v>43439</v>
      </c>
      <c r="N496" s="1">
        <v>0.9784722222222223</v>
      </c>
      <c r="O496" s="2">
        <v>43475</v>
      </c>
      <c r="P496" s="1">
        <v>0.85486111111111107</v>
      </c>
      <c r="Q496" t="s">
        <v>359</v>
      </c>
      <c r="R496" t="s">
        <v>1059</v>
      </c>
      <c r="S496">
        <v>91</v>
      </c>
      <c r="T496" s="3">
        <f t="shared" si="62"/>
        <v>1.9590413923210936</v>
      </c>
      <c r="U496" t="s">
        <v>17</v>
      </c>
      <c r="V496" t="s">
        <v>1060</v>
      </c>
      <c r="X496" t="s">
        <v>1</v>
      </c>
      <c r="AA496" t="s">
        <v>56</v>
      </c>
      <c r="AB496" t="s">
        <v>1079</v>
      </c>
      <c r="AE496" t="s">
        <v>1086</v>
      </c>
      <c r="AF496" t="s">
        <v>1063</v>
      </c>
      <c r="AG496" t="s">
        <v>364</v>
      </c>
      <c r="AL496" t="s">
        <v>6</v>
      </c>
      <c r="AM496" t="s">
        <v>1064</v>
      </c>
      <c r="AN496" t="s">
        <v>367</v>
      </c>
      <c r="AP496" t="s">
        <v>334</v>
      </c>
      <c r="BU496" t="s">
        <v>1065</v>
      </c>
      <c r="BV496" t="s">
        <v>336</v>
      </c>
      <c r="BW496" t="str">
        <f t="shared" si="56"/>
        <v>7ma7-qs6m</v>
      </c>
      <c r="BX496">
        <f t="shared" si="57"/>
        <v>2018</v>
      </c>
      <c r="BY496">
        <f t="shared" si="58"/>
        <v>2019</v>
      </c>
      <c r="BZ496">
        <f t="shared" si="59"/>
        <v>4</v>
      </c>
      <c r="CA496">
        <f t="shared" si="60"/>
        <v>4</v>
      </c>
      <c r="CB496" t="s">
        <v>4339</v>
      </c>
      <c r="CC496" t="str">
        <f t="shared" si="61"/>
        <v>d</v>
      </c>
      <c r="CD496">
        <v>0.97908521810281623</v>
      </c>
      <c r="CE496">
        <f t="shared" si="63"/>
        <v>110</v>
      </c>
    </row>
    <row r="497" spans="1:83" x14ac:dyDescent="0.35">
      <c r="A497" t="s">
        <v>503</v>
      </c>
      <c r="B497" t="s">
        <v>504</v>
      </c>
      <c r="C497" t="b">
        <v>1</v>
      </c>
      <c r="D497" t="b">
        <v>0</v>
      </c>
      <c r="F497" t="s">
        <v>323</v>
      </c>
      <c r="G497" t="s">
        <v>15</v>
      </c>
      <c r="H497" t="s">
        <v>505</v>
      </c>
      <c r="I497" t="s">
        <v>506</v>
      </c>
      <c r="J497">
        <v>6</v>
      </c>
      <c r="K497" t="s">
        <v>507</v>
      </c>
      <c r="L497" t="s">
        <v>508</v>
      </c>
      <c r="M497" s="2">
        <v>43613</v>
      </c>
      <c r="N497" s="1">
        <v>0.83194444444444438</v>
      </c>
      <c r="O497" s="2">
        <v>43613</v>
      </c>
      <c r="P497" s="1">
        <v>0.84097222222222223</v>
      </c>
      <c r="Q497" t="s">
        <v>359</v>
      </c>
      <c r="S497">
        <v>7</v>
      </c>
      <c r="T497" s="3">
        <f t="shared" si="62"/>
        <v>0.84509804001425681</v>
      </c>
      <c r="U497" t="s">
        <v>17</v>
      </c>
      <c r="V497" t="s">
        <v>361</v>
      </c>
      <c r="X497" t="s">
        <v>1</v>
      </c>
      <c r="AA497" t="s">
        <v>56</v>
      </c>
      <c r="AB497" t="s">
        <v>375</v>
      </c>
      <c r="AE497" t="s">
        <v>510</v>
      </c>
      <c r="AF497" t="s">
        <v>378</v>
      </c>
      <c r="AG497" t="s">
        <v>511</v>
      </c>
      <c r="AH497" t="s">
        <v>509</v>
      </c>
      <c r="AL497" t="s">
        <v>6</v>
      </c>
      <c r="AM497" t="s">
        <v>512</v>
      </c>
      <c r="AN497" t="s">
        <v>367</v>
      </c>
      <c r="AP497" t="s">
        <v>334</v>
      </c>
      <c r="BU497" t="s">
        <v>368</v>
      </c>
      <c r="BV497" t="s">
        <v>336</v>
      </c>
      <c r="BW497" t="str">
        <f t="shared" si="56"/>
        <v>xk9k-f7k7</v>
      </c>
      <c r="BX497">
        <f t="shared" si="57"/>
        <v>2019</v>
      </c>
      <c r="BY497">
        <f t="shared" si="58"/>
        <v>2019</v>
      </c>
      <c r="BZ497">
        <f t="shared" si="59"/>
        <v>4</v>
      </c>
      <c r="CA497">
        <f t="shared" si="60"/>
        <v>4</v>
      </c>
      <c r="CB497" t="s">
        <v>4339</v>
      </c>
      <c r="CC497" t="str">
        <f t="shared" si="61"/>
        <v>d</v>
      </c>
      <c r="CD497">
        <v>0.99773983380925957</v>
      </c>
      <c r="CE497">
        <f t="shared" si="63"/>
        <v>111</v>
      </c>
    </row>
    <row r="498" spans="1:83" x14ac:dyDescent="0.35">
      <c r="A498" t="s">
        <v>743</v>
      </c>
      <c r="B498" t="s">
        <v>744</v>
      </c>
      <c r="C498" t="b">
        <v>1</v>
      </c>
      <c r="D498" t="b">
        <v>0</v>
      </c>
      <c r="F498" t="s">
        <v>323</v>
      </c>
      <c r="G498" t="s">
        <v>15</v>
      </c>
      <c r="H498" t="s">
        <v>745</v>
      </c>
      <c r="I498" t="s">
        <v>746</v>
      </c>
      <c r="J498">
        <v>27</v>
      </c>
      <c r="K498" t="s">
        <v>747</v>
      </c>
      <c r="L498" t="s">
        <v>748</v>
      </c>
      <c r="M498" s="2">
        <v>43405</v>
      </c>
      <c r="N498" s="1">
        <v>0.9243055555555556</v>
      </c>
      <c r="O498" s="2">
        <v>43405</v>
      </c>
      <c r="P498" s="1">
        <v>0.93611111111111101</v>
      </c>
      <c r="Q498" t="s">
        <v>328</v>
      </c>
      <c r="R498" t="s">
        <v>749</v>
      </c>
      <c r="S498">
        <v>30</v>
      </c>
      <c r="T498" s="3">
        <f t="shared" si="62"/>
        <v>1.4771212547196624</v>
      </c>
      <c r="U498" t="s">
        <v>41</v>
      </c>
      <c r="V498" t="s">
        <v>709</v>
      </c>
      <c r="X498" t="s">
        <v>1</v>
      </c>
      <c r="AA498" t="s">
        <v>217</v>
      </c>
      <c r="AB498" t="s">
        <v>750</v>
      </c>
      <c r="AE498" t="s">
        <v>751</v>
      </c>
      <c r="AL498" t="s">
        <v>34</v>
      </c>
      <c r="AM498" t="s">
        <v>711</v>
      </c>
      <c r="AN498" t="s">
        <v>712</v>
      </c>
      <c r="AP498" t="s">
        <v>334</v>
      </c>
      <c r="BJ498" t="s">
        <v>722</v>
      </c>
      <c r="BK498" t="s">
        <v>723</v>
      </c>
      <c r="BU498" t="s">
        <v>713</v>
      </c>
      <c r="BV498" t="s">
        <v>336</v>
      </c>
      <c r="BW498" t="str">
        <f t="shared" si="56"/>
        <v>mibg-3zz6</v>
      </c>
      <c r="BX498">
        <f t="shared" si="57"/>
        <v>2018</v>
      </c>
      <c r="BY498">
        <f t="shared" si="58"/>
        <v>2018</v>
      </c>
      <c r="BZ498">
        <f t="shared" si="59"/>
        <v>4</v>
      </c>
      <c r="CA498">
        <f t="shared" si="60"/>
        <v>5</v>
      </c>
      <c r="CB498" t="s">
        <v>4339</v>
      </c>
      <c r="CC498" t="str">
        <f t="shared" si="61"/>
        <v>d</v>
      </c>
      <c r="CD498">
        <v>0.99957967637884482</v>
      </c>
      <c r="CE498">
        <f t="shared" si="63"/>
        <v>112</v>
      </c>
    </row>
  </sheetData>
  <sortState xmlns:xlrd2="http://schemas.microsoft.com/office/spreadsheetml/2017/richdata2" ref="A2:CD498">
    <sortCondition descending="1" ref="CB2:CB498"/>
    <sortCondition ref="CC2:CC498"/>
    <sortCondition ref="CD2:CD49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9" tint="0.39997558519241921"/>
  </sheetPr>
  <dimension ref="A1:DK117"/>
  <sheetViews>
    <sheetView tabSelected="1" topLeftCell="CL1" zoomScale="56" zoomScaleNormal="115" workbookViewId="0">
      <pane ySplit="1" topLeftCell="A2" activePane="bottomLeft" state="frozen"/>
      <selection activeCell="BA1" sqref="BA1"/>
      <selection pane="bottomLeft" activeCell="DB27" sqref="DB27"/>
    </sheetView>
  </sheetViews>
  <sheetFormatPr defaultColWidth="9.1796875" defaultRowHeight="14.5" x14ac:dyDescent="0.35"/>
  <cols>
    <col min="5" max="5" width="16.26953125" customWidth="1"/>
    <col min="7" max="7" width="56.453125" customWidth="1"/>
    <col min="8" max="8" width="45.54296875" customWidth="1"/>
    <col min="9" max="9" width="14.7265625" customWidth="1"/>
    <col min="10" max="12" width="15.26953125" customWidth="1"/>
    <col min="14" max="14" width="18.26953125" customWidth="1"/>
    <col min="15" max="15" width="13.54296875" customWidth="1"/>
    <col min="17" max="17" width="11.26953125" customWidth="1"/>
    <col min="18" max="18" width="10.81640625" style="1" customWidth="1"/>
    <col min="19" max="19" width="12.1796875" customWidth="1"/>
    <col min="22" max="22" width="20.1796875" customWidth="1"/>
    <col min="23" max="23" width="9" customWidth="1"/>
    <col min="43" max="84" width="0" hidden="1" customWidth="1"/>
    <col min="86" max="86" width="9.7265625" bestFit="1" customWidth="1"/>
    <col min="89" max="89" width="13.26953125" customWidth="1"/>
    <col min="91" max="91" width="9.7265625" style="2" bestFit="1" customWidth="1"/>
    <col min="92" max="92" width="9.7265625" style="4" customWidth="1"/>
    <col min="94" max="95" width="9.1796875" style="13"/>
    <col min="96" max="96" width="9.1796875" style="17"/>
    <col min="97" max="104" width="9.1796875" style="13"/>
    <col min="105" max="107" width="9.1796875" style="17"/>
    <col min="110" max="113" width="9.1796875" style="17"/>
    <col min="114" max="114" width="61.453125" style="11" customWidth="1"/>
  </cols>
  <sheetData>
    <row r="1" spans="1:115" x14ac:dyDescent="0.35">
      <c r="A1" t="s">
        <v>253</v>
      </c>
      <c r="B1" t="s">
        <v>254</v>
      </c>
      <c r="C1" t="s">
        <v>255</v>
      </c>
      <c r="D1" t="s">
        <v>256</v>
      </c>
      <c r="E1" t="s">
        <v>257</v>
      </c>
      <c r="F1" t="s">
        <v>258</v>
      </c>
      <c r="G1" t="s">
        <v>259</v>
      </c>
      <c r="H1" t="s">
        <v>269</v>
      </c>
      <c r="I1" t="s">
        <v>6034</v>
      </c>
      <c r="J1" t="s">
        <v>6033</v>
      </c>
      <c r="K1" t="s">
        <v>6035</v>
      </c>
      <c r="L1" t="s">
        <v>6032</v>
      </c>
      <c r="M1" t="s">
        <v>260</v>
      </c>
      <c r="N1" t="s">
        <v>276</v>
      </c>
      <c r="O1" t="s">
        <v>262</v>
      </c>
      <c r="P1" t="s">
        <v>263</v>
      </c>
      <c r="Q1" t="s">
        <v>6031</v>
      </c>
      <c r="R1" s="1" t="s">
        <v>265</v>
      </c>
      <c r="S1" t="s">
        <v>6030</v>
      </c>
      <c r="T1" t="s">
        <v>267</v>
      </c>
      <c r="U1" t="s">
        <v>268</v>
      </c>
      <c r="V1" t="s">
        <v>271</v>
      </c>
      <c r="W1" t="s">
        <v>272</v>
      </c>
      <c r="X1" t="s">
        <v>273</v>
      </c>
      <c r="Y1" t="s">
        <v>0</v>
      </c>
      <c r="Z1" t="s">
        <v>274</v>
      </c>
      <c r="AA1" t="s">
        <v>275</v>
      </c>
      <c r="AB1">
        <v>3</v>
      </c>
      <c r="AC1" t="s">
        <v>277</v>
      </c>
      <c r="AD1" t="s">
        <v>278</v>
      </c>
      <c r="AE1" t="s">
        <v>279</v>
      </c>
      <c r="AF1" t="s">
        <v>280</v>
      </c>
      <c r="AG1">
        <v>1</v>
      </c>
      <c r="AH1">
        <v>2</v>
      </c>
      <c r="AI1">
        <v>4</v>
      </c>
      <c r="AJ1">
        <v>5</v>
      </c>
      <c r="AK1">
        <v>6</v>
      </c>
      <c r="AL1" t="s">
        <v>281</v>
      </c>
      <c r="AM1" t="s">
        <v>282</v>
      </c>
      <c r="AN1" t="s">
        <v>283</v>
      </c>
      <c r="AO1" t="s">
        <v>284</v>
      </c>
      <c r="AP1" t="s">
        <v>285</v>
      </c>
      <c r="AQ1" t="s">
        <v>286</v>
      </c>
      <c r="AR1" t="s">
        <v>287</v>
      </c>
      <c r="AS1" t="s">
        <v>288</v>
      </c>
      <c r="AT1" t="s">
        <v>289</v>
      </c>
      <c r="AU1" t="s">
        <v>290</v>
      </c>
      <c r="AV1" t="s">
        <v>291</v>
      </c>
      <c r="AW1" t="s">
        <v>292</v>
      </c>
      <c r="AX1" t="s">
        <v>293</v>
      </c>
      <c r="AY1" t="s">
        <v>294</v>
      </c>
      <c r="AZ1" t="s">
        <v>295</v>
      </c>
      <c r="BA1" t="s">
        <v>296</v>
      </c>
      <c r="BB1" t="s">
        <v>297</v>
      </c>
      <c r="BC1" t="s">
        <v>298</v>
      </c>
      <c r="BD1" t="s">
        <v>299</v>
      </c>
      <c r="BE1" t="s">
        <v>300</v>
      </c>
      <c r="BF1" t="s">
        <v>301</v>
      </c>
      <c r="BG1" t="s">
        <v>302</v>
      </c>
      <c r="BH1" t="s">
        <v>303</v>
      </c>
      <c r="BI1" t="s">
        <v>304</v>
      </c>
      <c r="BJ1" t="s">
        <v>305</v>
      </c>
      <c r="BK1" t="s">
        <v>306</v>
      </c>
      <c r="BL1" t="s">
        <v>307</v>
      </c>
      <c r="BM1" t="s">
        <v>308</v>
      </c>
      <c r="BN1" t="s">
        <v>309</v>
      </c>
      <c r="BO1" t="s">
        <v>310</v>
      </c>
      <c r="BP1" t="s">
        <v>311</v>
      </c>
      <c r="BQ1" t="s">
        <v>312</v>
      </c>
      <c r="BR1" t="s">
        <v>313</v>
      </c>
      <c r="BS1" t="s">
        <v>314</v>
      </c>
      <c r="BT1" t="s">
        <v>315</v>
      </c>
      <c r="BU1" t="s">
        <v>316</v>
      </c>
      <c r="BV1" t="s">
        <v>317</v>
      </c>
      <c r="BW1" t="s">
        <v>318</v>
      </c>
      <c r="BX1" t="s">
        <v>319</v>
      </c>
      <c r="BY1" t="s">
        <v>320</v>
      </c>
      <c r="BZ1" t="s">
        <v>5892</v>
      </c>
      <c r="CA1" t="s">
        <v>5891</v>
      </c>
      <c r="CB1" t="s">
        <v>5900</v>
      </c>
      <c r="CC1" t="s">
        <v>5901</v>
      </c>
      <c r="CD1" t="s">
        <v>5902</v>
      </c>
      <c r="CE1" t="s">
        <v>5903</v>
      </c>
      <c r="CF1" t="s">
        <v>5904</v>
      </c>
      <c r="CG1" t="s">
        <v>252</v>
      </c>
      <c r="CH1" t="s">
        <v>5993</v>
      </c>
      <c r="CI1" t="s">
        <v>261</v>
      </c>
      <c r="CJ1" t="s">
        <v>270</v>
      </c>
      <c r="CK1" t="s">
        <v>5991</v>
      </c>
      <c r="CL1" t="s">
        <v>5992</v>
      </c>
      <c r="CM1" s="2" t="s">
        <v>5925</v>
      </c>
      <c r="CN1" s="4" t="s">
        <v>5979</v>
      </c>
      <c r="CO1" t="s">
        <v>5924</v>
      </c>
      <c r="CP1" s="14" t="s">
        <v>5910</v>
      </c>
      <c r="CQ1" s="12" t="s">
        <v>5909</v>
      </c>
      <c r="CR1" s="16" t="s">
        <v>5912</v>
      </c>
      <c r="CS1" s="12" t="s">
        <v>6060</v>
      </c>
      <c r="CT1" s="14" t="s">
        <v>5921</v>
      </c>
      <c r="CU1" s="12" t="s">
        <v>5907</v>
      </c>
      <c r="CV1" s="14" t="s">
        <v>5916</v>
      </c>
      <c r="CW1" s="14" t="s">
        <v>5913</v>
      </c>
      <c r="CX1" s="12" t="s">
        <v>5908</v>
      </c>
      <c r="CY1" s="14" t="s">
        <v>5936</v>
      </c>
      <c r="CZ1" s="14" t="s">
        <v>5914</v>
      </c>
      <c r="DA1" s="16" t="s">
        <v>5915</v>
      </c>
      <c r="DB1" s="16" t="s">
        <v>5935</v>
      </c>
      <c r="DC1" s="16" t="s">
        <v>5943</v>
      </c>
      <c r="DD1" s="16" t="s">
        <v>5967</v>
      </c>
      <c r="DE1" s="17" t="s">
        <v>6022</v>
      </c>
      <c r="DF1" s="16" t="s">
        <v>6050</v>
      </c>
      <c r="DG1" s="16" t="s">
        <v>6049</v>
      </c>
      <c r="DH1" s="16" t="s">
        <v>6066</v>
      </c>
      <c r="DI1" s="16" t="s">
        <v>6067</v>
      </c>
      <c r="DJ1" s="15" t="s">
        <v>5911</v>
      </c>
      <c r="DK1" s="16" t="s">
        <v>6055</v>
      </c>
    </row>
    <row r="2" spans="1:115" x14ac:dyDescent="0.35">
      <c r="A2" t="s">
        <v>3307</v>
      </c>
      <c r="B2" t="b">
        <v>1</v>
      </c>
      <c r="C2" t="b">
        <v>0</v>
      </c>
      <c r="E2" t="s">
        <v>323</v>
      </c>
      <c r="F2" t="s">
        <v>15</v>
      </c>
      <c r="G2" t="s">
        <v>3308</v>
      </c>
      <c r="H2" t="s">
        <v>3311</v>
      </c>
      <c r="I2">
        <v>8</v>
      </c>
      <c r="J2">
        <v>1</v>
      </c>
      <c r="K2">
        <v>0.125</v>
      </c>
      <c r="L2">
        <v>0</v>
      </c>
      <c r="M2" t="s">
        <v>3309</v>
      </c>
      <c r="N2" t="s">
        <v>240</v>
      </c>
      <c r="O2" t="s">
        <v>3310</v>
      </c>
      <c r="P2" t="s">
        <v>3310</v>
      </c>
      <c r="Q2" s="2">
        <v>40962</v>
      </c>
      <c r="R2" s="1">
        <v>0.79722222222222217</v>
      </c>
      <c r="S2" s="2">
        <v>40962</v>
      </c>
      <c r="T2" s="1">
        <v>0.79722222222222217</v>
      </c>
      <c r="U2" t="s">
        <v>995</v>
      </c>
      <c r="V2" t="s">
        <v>193</v>
      </c>
      <c r="W2" t="s">
        <v>3233</v>
      </c>
      <c r="X2" t="s">
        <v>7</v>
      </c>
      <c r="Y2" t="s">
        <v>1</v>
      </c>
      <c r="AB2" t="s">
        <v>3312</v>
      </c>
      <c r="AF2" t="s">
        <v>3313</v>
      </c>
      <c r="AG2" t="s">
        <v>3314</v>
      </c>
      <c r="AH2" t="s">
        <v>3249</v>
      </c>
      <c r="AI2" t="s">
        <v>3235</v>
      </c>
      <c r="AM2" t="s">
        <v>3251</v>
      </c>
      <c r="AN2" t="s">
        <v>3239</v>
      </c>
      <c r="AP2" t="s">
        <v>334</v>
      </c>
      <c r="BU2" t="s">
        <v>368</v>
      </c>
      <c r="BV2" t="s">
        <v>336</v>
      </c>
      <c r="BW2" t="str">
        <f t="shared" ref="BW2:BW33" si="0">IF(D2="",A2,D2)</f>
        <v>gexj-mqiq</v>
      </c>
      <c r="BX2">
        <f t="shared" ref="BX2:BX33" si="1">YEAR(Q2)</f>
        <v>2012</v>
      </c>
      <c r="BY2">
        <f t="shared" ref="BY2:BY33" si="2">YEAR(S2)</f>
        <v>2012</v>
      </c>
      <c r="BZ2">
        <f t="shared" ref="BZ2:BZ33" si="3">COUNTA(O2,P2,V2,X2,N2)</f>
        <v>5</v>
      </c>
      <c r="CA2">
        <f t="shared" ref="CA2:CA33" si="4">COUNTA(M2,U2,H2,W2,X2,N2)</f>
        <v>6</v>
      </c>
      <c r="CB2" t="s">
        <v>5893</v>
      </c>
      <c r="CC2" t="str">
        <f t="shared" ref="CC2:CC33" si="5">IF(BX2&lt;2014,"a",IF(BX2&gt;2017,"d",IF(BX2&lt;2016,"b","c")))</f>
        <v>a</v>
      </c>
      <c r="CD2">
        <v>0.17817132323745688</v>
      </c>
      <c r="CE2">
        <f t="shared" ref="CE2:CE33" si="6">IF(CB2&amp;CC2=CB1&amp;CC1,CE1+1,1)</f>
        <v>1</v>
      </c>
      <c r="CF2" t="s">
        <v>5905</v>
      </c>
      <c r="CG2" t="s">
        <v>3306</v>
      </c>
      <c r="CH2" s="2">
        <v>43634</v>
      </c>
      <c r="CI2">
        <v>872</v>
      </c>
      <c r="CJ2" s="3">
        <v>1730</v>
      </c>
      <c r="CK2" s="27">
        <f t="shared" ref="CK2:CK33" si="7">(CN2-CI2)/_xlfn.DAYS(CM2,CH2)</f>
        <v>3.3333333333333333E-2</v>
      </c>
      <c r="CL2" s="26">
        <f t="shared" ref="CL2:CL33" si="8">(CO2-CJ2)/_xlfn.DAYS(CM2,CH2)</f>
        <v>1.1666666666666667</v>
      </c>
      <c r="CM2" s="2">
        <v>43664</v>
      </c>
      <c r="CN2" s="25">
        <v>873</v>
      </c>
      <c r="CO2" s="35">
        <v>1765</v>
      </c>
      <c r="CP2" s="13">
        <v>2</v>
      </c>
      <c r="CQ2" s="13">
        <v>2</v>
      </c>
      <c r="CR2" s="17">
        <v>0</v>
      </c>
      <c r="CT2" s="13">
        <v>0</v>
      </c>
      <c r="CU2" s="13">
        <v>2</v>
      </c>
      <c r="CV2" s="13">
        <v>2</v>
      </c>
      <c r="CW2" s="13">
        <v>1</v>
      </c>
      <c r="CX2" s="13">
        <v>1</v>
      </c>
      <c r="CY2" s="13">
        <v>2</v>
      </c>
      <c r="CZ2" s="13">
        <v>3</v>
      </c>
      <c r="DA2" s="17">
        <v>3</v>
      </c>
      <c r="DB2" s="17">
        <v>1</v>
      </c>
      <c r="DC2" s="17">
        <v>1</v>
      </c>
      <c r="DD2" s="11">
        <f t="shared" ref="DD2:DD33" si="9">SUM(CP2:DC2)</f>
        <v>20</v>
      </c>
      <c r="DE2" s="11">
        <v>1</v>
      </c>
      <c r="DF2" s="17">
        <v>0</v>
      </c>
      <c r="DG2" s="17">
        <v>0</v>
      </c>
      <c r="DH2" s="17" t="str">
        <f>CP2&amp;CQ2&amp;CT2&amp;CU2&amp;CV2</f>
        <v>22022</v>
      </c>
      <c r="DI2" s="17" t="str">
        <f>COUNTA(N2)&amp;COUNTA(U2)&amp;CP2&amp;CQ2&amp;COUNTA(AL2)&amp;CV2&amp;COUNTA(X2)</f>
        <v>1122021</v>
      </c>
      <c r="DJ2" s="17" t="s">
        <v>6011</v>
      </c>
      <c r="DK2" s="17">
        <v>0</v>
      </c>
    </row>
    <row r="3" spans="1:115" x14ac:dyDescent="0.35">
      <c r="A3" t="s">
        <v>3241</v>
      </c>
      <c r="B3" t="b">
        <v>1</v>
      </c>
      <c r="C3" t="b">
        <v>0</v>
      </c>
      <c r="E3" t="s">
        <v>323</v>
      </c>
      <c r="F3" t="s">
        <v>15</v>
      </c>
      <c r="G3" t="s">
        <v>3242</v>
      </c>
      <c r="H3" t="s">
        <v>3246</v>
      </c>
      <c r="I3">
        <v>8</v>
      </c>
      <c r="J3">
        <v>3</v>
      </c>
      <c r="K3">
        <v>0.375</v>
      </c>
      <c r="L3">
        <v>0</v>
      </c>
      <c r="M3" t="s">
        <v>3243</v>
      </c>
      <c r="N3" t="s">
        <v>240</v>
      </c>
      <c r="O3" t="s">
        <v>3244</v>
      </c>
      <c r="P3" t="s">
        <v>3245</v>
      </c>
      <c r="Q3" s="2">
        <v>40962</v>
      </c>
      <c r="R3" s="1">
        <v>0.8041666666666667</v>
      </c>
      <c r="S3" s="2">
        <v>40962</v>
      </c>
      <c r="T3" s="1">
        <v>0.80625000000000002</v>
      </c>
      <c r="U3" t="s">
        <v>995</v>
      </c>
      <c r="V3" t="s">
        <v>193</v>
      </c>
      <c r="W3" t="s">
        <v>3233</v>
      </c>
      <c r="X3" t="s">
        <v>7</v>
      </c>
      <c r="Y3" t="s">
        <v>1</v>
      </c>
      <c r="AB3" t="s">
        <v>3247</v>
      </c>
      <c r="AF3" t="s">
        <v>3248</v>
      </c>
      <c r="AG3" t="s">
        <v>3250</v>
      </c>
      <c r="AH3" t="s">
        <v>3249</v>
      </c>
      <c r="AI3" t="s">
        <v>3235</v>
      </c>
      <c r="AM3" t="s">
        <v>3251</v>
      </c>
      <c r="AN3" t="s">
        <v>3239</v>
      </c>
      <c r="AP3" t="s">
        <v>334</v>
      </c>
      <c r="BU3" t="s">
        <v>368</v>
      </c>
      <c r="BV3" t="s">
        <v>336</v>
      </c>
      <c r="BW3" t="str">
        <f t="shared" si="0"/>
        <v>89me-k7y5</v>
      </c>
      <c r="BX3">
        <f t="shared" si="1"/>
        <v>2012</v>
      </c>
      <c r="BY3">
        <f t="shared" si="2"/>
        <v>2012</v>
      </c>
      <c r="BZ3">
        <f t="shared" si="3"/>
        <v>5</v>
      </c>
      <c r="CA3">
        <f t="shared" si="4"/>
        <v>6</v>
      </c>
      <c r="CB3" t="s">
        <v>5893</v>
      </c>
      <c r="CC3" t="str">
        <f t="shared" si="5"/>
        <v>a</v>
      </c>
      <c r="CD3">
        <v>0.10119689434318346</v>
      </c>
      <c r="CE3">
        <f t="shared" si="6"/>
        <v>2</v>
      </c>
      <c r="CF3" t="s">
        <v>5905</v>
      </c>
      <c r="CG3" t="s">
        <v>3240</v>
      </c>
      <c r="CH3" s="2">
        <v>43634</v>
      </c>
      <c r="CI3" s="3">
        <v>1079</v>
      </c>
      <c r="CJ3" s="3">
        <v>1636</v>
      </c>
      <c r="CK3" s="27">
        <f t="shared" si="7"/>
        <v>6.6666666666666666E-2</v>
      </c>
      <c r="CL3" s="26">
        <f t="shared" si="8"/>
        <v>0.6333333333333333</v>
      </c>
      <c r="CM3" s="2">
        <v>43664</v>
      </c>
      <c r="CN3" s="25">
        <v>1081</v>
      </c>
      <c r="CO3" s="35">
        <v>1655</v>
      </c>
      <c r="CP3" s="13">
        <v>2</v>
      </c>
      <c r="CQ3" s="13">
        <v>2</v>
      </c>
      <c r="CR3" s="17">
        <v>0</v>
      </c>
      <c r="CT3" s="13">
        <v>0</v>
      </c>
      <c r="CU3" s="13">
        <v>2</v>
      </c>
      <c r="CV3" s="13">
        <v>2</v>
      </c>
      <c r="CW3" s="13">
        <v>1</v>
      </c>
      <c r="CX3" s="13">
        <v>1</v>
      </c>
      <c r="CY3" s="13">
        <v>2</v>
      </c>
      <c r="CZ3" s="13">
        <v>3</v>
      </c>
      <c r="DA3" s="17">
        <v>3</v>
      </c>
      <c r="DB3" s="17">
        <v>1</v>
      </c>
      <c r="DC3" s="17">
        <v>1</v>
      </c>
      <c r="DD3" s="11">
        <f t="shared" si="9"/>
        <v>20</v>
      </c>
      <c r="DE3" s="11">
        <v>1</v>
      </c>
      <c r="DF3" s="17">
        <v>0</v>
      </c>
      <c r="DG3" s="17">
        <v>0</v>
      </c>
      <c r="DH3" s="17" t="str">
        <f t="shared" ref="DH3:DH66" si="10">CP3&amp;CQ3&amp;CT3&amp;CU3&amp;CV3</f>
        <v>22022</v>
      </c>
      <c r="DI3" s="17" t="str">
        <f t="shared" ref="DI3:DI66" si="11">COUNTA(N3)&amp;COUNTA(U3)&amp;CP3&amp;CQ3&amp;COUNTA(AL3)&amp;CV3&amp;COUNTA(X3)</f>
        <v>1122021</v>
      </c>
      <c r="DJ3" s="17" t="s">
        <v>6011</v>
      </c>
      <c r="DK3" s="17">
        <v>0</v>
      </c>
    </row>
    <row r="4" spans="1:115" x14ac:dyDescent="0.35">
      <c r="A4" t="s">
        <v>3315</v>
      </c>
      <c r="B4" t="b">
        <v>1</v>
      </c>
      <c r="C4" t="b">
        <v>0</v>
      </c>
      <c r="E4" t="s">
        <v>323</v>
      </c>
      <c r="F4" t="s">
        <v>15</v>
      </c>
      <c r="G4" t="s">
        <v>3341</v>
      </c>
      <c r="H4" t="s">
        <v>3318</v>
      </c>
      <c r="I4">
        <v>9</v>
      </c>
      <c r="J4">
        <v>3</v>
      </c>
      <c r="K4">
        <v>0.33333333333333331</v>
      </c>
      <c r="L4">
        <v>0</v>
      </c>
      <c r="M4" t="s">
        <v>3316</v>
      </c>
      <c r="N4" t="s">
        <v>240</v>
      </c>
      <c r="O4" t="s">
        <v>3342</v>
      </c>
      <c r="P4" t="s">
        <v>3317</v>
      </c>
      <c r="Q4" s="2">
        <v>40948</v>
      </c>
      <c r="R4" s="1">
        <v>0.24236111111111111</v>
      </c>
      <c r="S4" s="2">
        <v>41033</v>
      </c>
      <c r="T4" s="1">
        <v>0.65902777777777777</v>
      </c>
      <c r="U4" t="s">
        <v>995</v>
      </c>
      <c r="V4" t="s">
        <v>193</v>
      </c>
      <c r="W4" t="s">
        <v>3233</v>
      </c>
      <c r="X4" t="s">
        <v>7</v>
      </c>
      <c r="Y4" t="s">
        <v>1</v>
      </c>
      <c r="AF4" t="s">
        <v>3343</v>
      </c>
      <c r="AG4" t="s">
        <v>3320</v>
      </c>
      <c r="AH4" t="s">
        <v>3319</v>
      </c>
      <c r="AM4" t="s">
        <v>3251</v>
      </c>
      <c r="AN4" t="s">
        <v>3239</v>
      </c>
      <c r="AP4" t="s">
        <v>334</v>
      </c>
      <c r="BU4" t="s">
        <v>368</v>
      </c>
      <c r="BV4" t="s">
        <v>336</v>
      </c>
      <c r="BW4" t="str">
        <f t="shared" si="0"/>
        <v>tx5i-i2ja</v>
      </c>
      <c r="BX4">
        <f t="shared" si="1"/>
        <v>2012</v>
      </c>
      <c r="BY4">
        <f t="shared" si="2"/>
        <v>2012</v>
      </c>
      <c r="BZ4">
        <f t="shared" si="3"/>
        <v>5</v>
      </c>
      <c r="CA4">
        <f t="shared" si="4"/>
        <v>6</v>
      </c>
      <c r="CB4" t="s">
        <v>5893</v>
      </c>
      <c r="CC4" t="str">
        <f t="shared" si="5"/>
        <v>a</v>
      </c>
      <c r="CD4">
        <v>0.21204734587358609</v>
      </c>
      <c r="CE4">
        <f t="shared" si="6"/>
        <v>3</v>
      </c>
      <c r="CF4" t="s">
        <v>5905</v>
      </c>
      <c r="CG4" s="18" t="s">
        <v>3340</v>
      </c>
      <c r="CH4" s="2">
        <v>43634</v>
      </c>
      <c r="CI4" s="3">
        <v>121493</v>
      </c>
      <c r="CJ4" s="3">
        <v>1964</v>
      </c>
      <c r="CK4" s="27">
        <f t="shared" si="7"/>
        <v>0.6</v>
      </c>
      <c r="CL4" s="26">
        <f t="shared" si="8"/>
        <v>4.333333333333333</v>
      </c>
      <c r="CM4" s="2">
        <v>43664</v>
      </c>
      <c r="CN4" s="25">
        <v>121511</v>
      </c>
      <c r="CO4" s="35">
        <v>2094</v>
      </c>
      <c r="CP4" s="13">
        <v>2</v>
      </c>
      <c r="CQ4" s="13">
        <v>2</v>
      </c>
      <c r="CR4" s="17">
        <v>0</v>
      </c>
      <c r="CT4" s="13">
        <v>0</v>
      </c>
      <c r="CU4" s="13">
        <v>2</v>
      </c>
      <c r="CV4" s="13">
        <v>2</v>
      </c>
      <c r="CW4" s="13">
        <v>1</v>
      </c>
      <c r="CX4" s="13">
        <v>1</v>
      </c>
      <c r="CY4" s="13">
        <v>2</v>
      </c>
      <c r="CZ4" s="13">
        <v>3</v>
      </c>
      <c r="DA4" s="17">
        <v>2</v>
      </c>
      <c r="DB4" s="17">
        <v>1</v>
      </c>
      <c r="DC4" s="17">
        <v>1</v>
      </c>
      <c r="DD4" s="11">
        <f t="shared" si="9"/>
        <v>19</v>
      </c>
      <c r="DE4" s="11">
        <v>1</v>
      </c>
      <c r="DF4" s="17">
        <v>0</v>
      </c>
      <c r="DG4" s="17">
        <v>0</v>
      </c>
      <c r="DH4" s="17" t="str">
        <f t="shared" si="10"/>
        <v>22022</v>
      </c>
      <c r="DI4" s="17" t="str">
        <f t="shared" si="11"/>
        <v>1122021</v>
      </c>
      <c r="DJ4" s="17" t="s">
        <v>6008</v>
      </c>
      <c r="DK4" s="17">
        <v>0</v>
      </c>
    </row>
    <row r="5" spans="1:115" x14ac:dyDescent="0.35">
      <c r="A5" t="s">
        <v>5736</v>
      </c>
      <c r="B5" t="b">
        <v>1</v>
      </c>
      <c r="C5" t="b">
        <v>0</v>
      </c>
      <c r="E5" t="s">
        <v>323</v>
      </c>
      <c r="F5" t="s">
        <v>15</v>
      </c>
      <c r="G5" t="s">
        <v>5737</v>
      </c>
      <c r="I5">
        <v>0</v>
      </c>
      <c r="J5">
        <v>0</v>
      </c>
      <c r="K5" t="e">
        <v>#DIV/0!</v>
      </c>
      <c r="L5">
        <v>0</v>
      </c>
      <c r="O5" t="s">
        <v>5738</v>
      </c>
      <c r="P5" t="s">
        <v>5738</v>
      </c>
      <c r="Q5" s="2">
        <v>41199</v>
      </c>
      <c r="R5" s="1">
        <v>0.52430555555555558</v>
      </c>
      <c r="S5" s="2">
        <v>41199</v>
      </c>
      <c r="T5" s="1">
        <v>0.52430555555555558</v>
      </c>
      <c r="V5" t="s">
        <v>123</v>
      </c>
      <c r="Y5" t="s">
        <v>1</v>
      </c>
      <c r="AF5" t="s">
        <v>5739</v>
      </c>
      <c r="AN5" t="s">
        <v>1760</v>
      </c>
      <c r="AP5" t="s">
        <v>334</v>
      </c>
      <c r="BV5" t="s">
        <v>336</v>
      </c>
      <c r="BW5" t="str">
        <f t="shared" si="0"/>
        <v>vsr8-3iup</v>
      </c>
      <c r="BX5">
        <f t="shared" si="1"/>
        <v>2012</v>
      </c>
      <c r="BY5">
        <f t="shared" si="2"/>
        <v>2012</v>
      </c>
      <c r="BZ5">
        <f t="shared" si="3"/>
        <v>3</v>
      </c>
      <c r="CA5">
        <f t="shared" si="4"/>
        <v>0</v>
      </c>
      <c r="CB5" t="s">
        <v>5893</v>
      </c>
      <c r="CC5" t="str">
        <f t="shared" si="5"/>
        <v>a</v>
      </c>
      <c r="CD5">
        <v>0.49720669136551898</v>
      </c>
      <c r="CE5">
        <f t="shared" si="6"/>
        <v>4</v>
      </c>
      <c r="CF5" t="s">
        <v>5905</v>
      </c>
      <c r="CG5" t="s">
        <v>5735</v>
      </c>
      <c r="CH5" s="2">
        <v>43634</v>
      </c>
      <c r="CI5">
        <v>130</v>
      </c>
      <c r="CJ5" s="3">
        <v>1873</v>
      </c>
      <c r="CK5" s="27">
        <f t="shared" si="7"/>
        <v>7.407407407407407E-2</v>
      </c>
      <c r="CL5" s="26">
        <f t="shared" si="8"/>
        <v>0.7407407407407407</v>
      </c>
      <c r="CM5" s="2">
        <v>43661</v>
      </c>
      <c r="CN5" s="4">
        <v>132</v>
      </c>
      <c r="CO5" s="3">
        <v>1893</v>
      </c>
      <c r="CP5" s="13">
        <v>1</v>
      </c>
      <c r="CQ5" s="13">
        <v>0</v>
      </c>
      <c r="CR5" s="17">
        <v>0</v>
      </c>
      <c r="CT5" s="13">
        <v>0</v>
      </c>
      <c r="CU5" s="13">
        <v>0</v>
      </c>
      <c r="CV5" s="13">
        <v>0</v>
      </c>
      <c r="CW5" s="13">
        <v>1</v>
      </c>
      <c r="CX5" s="13">
        <v>1</v>
      </c>
      <c r="CY5" s="13">
        <v>2</v>
      </c>
      <c r="CZ5" s="13">
        <v>3</v>
      </c>
      <c r="DA5" s="17">
        <v>2</v>
      </c>
      <c r="DB5" s="17">
        <v>0</v>
      </c>
      <c r="DC5" s="17">
        <v>1</v>
      </c>
      <c r="DD5" s="11">
        <f t="shared" si="9"/>
        <v>11</v>
      </c>
      <c r="DE5" s="11">
        <v>1</v>
      </c>
      <c r="DF5" s="17">
        <v>0</v>
      </c>
      <c r="DG5" s="17">
        <v>0</v>
      </c>
      <c r="DH5" s="17" t="str">
        <f t="shared" si="10"/>
        <v>10000</v>
      </c>
      <c r="DI5" s="17" t="str">
        <f t="shared" si="11"/>
        <v>0010000</v>
      </c>
      <c r="DJ5" s="11" t="s">
        <v>5917</v>
      </c>
      <c r="DK5" s="17">
        <v>0</v>
      </c>
    </row>
    <row r="6" spans="1:115" x14ac:dyDescent="0.35">
      <c r="A6" t="s">
        <v>4692</v>
      </c>
      <c r="B6" t="b">
        <v>1</v>
      </c>
      <c r="C6" t="b">
        <v>0</v>
      </c>
      <c r="E6" t="s">
        <v>323</v>
      </c>
      <c r="F6" t="s">
        <v>15</v>
      </c>
      <c r="G6" t="s">
        <v>4693</v>
      </c>
      <c r="I6">
        <v>0</v>
      </c>
      <c r="J6">
        <v>0</v>
      </c>
      <c r="K6" t="e">
        <v>#DIV/0!</v>
      </c>
      <c r="L6">
        <v>0</v>
      </c>
      <c r="O6" t="s">
        <v>4694</v>
      </c>
      <c r="P6" t="s">
        <v>4694</v>
      </c>
      <c r="Q6" s="2">
        <v>41199</v>
      </c>
      <c r="R6" s="1">
        <v>0.52569444444444446</v>
      </c>
      <c r="S6" s="2">
        <v>41199</v>
      </c>
      <c r="T6" s="1">
        <v>0.52569444444444446</v>
      </c>
      <c r="V6" t="s">
        <v>123</v>
      </c>
      <c r="Y6" t="s">
        <v>1</v>
      </c>
      <c r="AF6" t="s">
        <v>4695</v>
      </c>
      <c r="AN6" t="s">
        <v>1760</v>
      </c>
      <c r="AP6" t="s">
        <v>334</v>
      </c>
      <c r="BV6" t="s">
        <v>336</v>
      </c>
      <c r="BW6" t="str">
        <f t="shared" si="0"/>
        <v>dbre-5vfk</v>
      </c>
      <c r="BX6">
        <f t="shared" si="1"/>
        <v>2012</v>
      </c>
      <c r="BY6">
        <f t="shared" si="2"/>
        <v>2012</v>
      </c>
      <c r="BZ6">
        <f t="shared" si="3"/>
        <v>3</v>
      </c>
      <c r="CA6">
        <f t="shared" si="4"/>
        <v>0</v>
      </c>
      <c r="CB6" t="s">
        <v>4723</v>
      </c>
      <c r="CC6" t="str">
        <f t="shared" si="5"/>
        <v>a</v>
      </c>
      <c r="CD6">
        <v>2.685083753739359E-2</v>
      </c>
      <c r="CE6">
        <f t="shared" si="6"/>
        <v>1</v>
      </c>
      <c r="CF6" t="s">
        <v>5905</v>
      </c>
      <c r="CG6" t="s">
        <v>4691</v>
      </c>
      <c r="CH6" s="2">
        <v>43634</v>
      </c>
      <c r="CI6">
        <v>87</v>
      </c>
      <c r="CJ6">
        <v>973</v>
      </c>
      <c r="CK6" s="27">
        <f t="shared" si="7"/>
        <v>0.1111111111111111</v>
      </c>
      <c r="CL6" s="26">
        <f t="shared" si="8"/>
        <v>0.1111111111111111</v>
      </c>
      <c r="CM6" s="2">
        <v>43661</v>
      </c>
      <c r="CN6" s="4">
        <v>90</v>
      </c>
      <c r="CO6" s="4">
        <v>976</v>
      </c>
      <c r="CP6" s="13">
        <v>1</v>
      </c>
      <c r="CQ6" s="13">
        <v>0</v>
      </c>
      <c r="CR6" s="17">
        <v>0</v>
      </c>
      <c r="CT6" s="13">
        <v>0</v>
      </c>
      <c r="CU6" s="13">
        <v>0</v>
      </c>
      <c r="CV6" s="13">
        <v>0</v>
      </c>
      <c r="CW6" s="13">
        <v>1</v>
      </c>
      <c r="CX6" s="13">
        <v>1</v>
      </c>
      <c r="CY6" s="13">
        <v>2</v>
      </c>
      <c r="CZ6" s="13">
        <v>3</v>
      </c>
      <c r="DA6" s="17">
        <v>2</v>
      </c>
      <c r="DB6" s="17">
        <v>0</v>
      </c>
      <c r="DC6" s="17">
        <v>1</v>
      </c>
      <c r="DD6" s="11">
        <f t="shared" si="9"/>
        <v>11</v>
      </c>
      <c r="DE6" s="11">
        <v>1</v>
      </c>
      <c r="DF6" s="17">
        <v>0</v>
      </c>
      <c r="DG6" s="17">
        <v>0</v>
      </c>
      <c r="DH6" s="17" t="str">
        <f t="shared" si="10"/>
        <v>10000</v>
      </c>
      <c r="DI6" s="17" t="str">
        <f t="shared" si="11"/>
        <v>0010000</v>
      </c>
      <c r="DJ6" s="11" t="s">
        <v>5917</v>
      </c>
      <c r="DK6" s="17">
        <v>0</v>
      </c>
    </row>
    <row r="7" spans="1:115" x14ac:dyDescent="0.35">
      <c r="A7" t="s">
        <v>4416</v>
      </c>
      <c r="B7" t="b">
        <v>1</v>
      </c>
      <c r="C7" t="b">
        <v>0</v>
      </c>
      <c r="E7" t="s">
        <v>323</v>
      </c>
      <c r="F7" t="s">
        <v>15</v>
      </c>
      <c r="G7" t="s">
        <v>5537</v>
      </c>
      <c r="I7">
        <v>0</v>
      </c>
      <c r="J7">
        <v>0</v>
      </c>
      <c r="K7" t="e">
        <v>#DIV/0!</v>
      </c>
      <c r="L7">
        <v>0</v>
      </c>
      <c r="O7" t="s">
        <v>4417</v>
      </c>
      <c r="P7" t="s">
        <v>4417</v>
      </c>
      <c r="Q7" s="2">
        <v>41201</v>
      </c>
      <c r="R7" s="1">
        <v>0.79305555555555562</v>
      </c>
      <c r="S7" s="2">
        <v>41201</v>
      </c>
      <c r="T7" s="1">
        <v>0.79305555555555562</v>
      </c>
      <c r="V7" t="s">
        <v>123</v>
      </c>
      <c r="Y7" t="s">
        <v>1</v>
      </c>
      <c r="AF7" t="s">
        <v>5538</v>
      </c>
      <c r="AN7" t="s">
        <v>1760</v>
      </c>
      <c r="AP7" t="s">
        <v>334</v>
      </c>
      <c r="BV7" t="s">
        <v>336</v>
      </c>
      <c r="BW7" t="str">
        <f t="shared" si="0"/>
        <v>sf64-aecy</v>
      </c>
      <c r="BX7">
        <f t="shared" si="1"/>
        <v>2012</v>
      </c>
      <c r="BY7">
        <f t="shared" si="2"/>
        <v>2012</v>
      </c>
      <c r="BZ7">
        <f t="shared" si="3"/>
        <v>3</v>
      </c>
      <c r="CA7">
        <f t="shared" si="4"/>
        <v>0</v>
      </c>
      <c r="CB7" t="s">
        <v>4723</v>
      </c>
      <c r="CC7" t="str">
        <f t="shared" si="5"/>
        <v>a</v>
      </c>
      <c r="CD7">
        <v>6.9430744126820154E-2</v>
      </c>
      <c r="CE7">
        <f t="shared" si="6"/>
        <v>2</v>
      </c>
      <c r="CF7" t="s">
        <v>5905</v>
      </c>
      <c r="CG7" s="18" t="s">
        <v>5536</v>
      </c>
      <c r="CH7" s="2">
        <v>43634</v>
      </c>
      <c r="CI7">
        <v>92</v>
      </c>
      <c r="CJ7" s="3">
        <v>1052</v>
      </c>
      <c r="CK7" s="27" t="e">
        <f t="shared" si="7"/>
        <v>#VALUE!</v>
      </c>
      <c r="CL7" s="26">
        <f t="shared" si="8"/>
        <v>0.11764705882352941</v>
      </c>
      <c r="CM7" s="2">
        <v>43651</v>
      </c>
      <c r="CN7" s="4" t="s">
        <v>5978</v>
      </c>
      <c r="CO7" s="3">
        <v>1054</v>
      </c>
      <c r="CP7" s="13">
        <v>1</v>
      </c>
      <c r="CQ7" s="13">
        <v>0</v>
      </c>
      <c r="CR7" s="17">
        <v>0</v>
      </c>
      <c r="CT7" s="13">
        <v>0</v>
      </c>
      <c r="CU7" s="13">
        <v>0</v>
      </c>
      <c r="CV7" s="13">
        <v>0</v>
      </c>
      <c r="CW7" s="13">
        <v>1</v>
      </c>
      <c r="CX7" s="13">
        <v>1</v>
      </c>
      <c r="CY7" s="13">
        <v>2</v>
      </c>
      <c r="CZ7" s="13">
        <v>3</v>
      </c>
      <c r="DA7" s="17">
        <v>3</v>
      </c>
      <c r="DB7" s="17">
        <v>0</v>
      </c>
      <c r="DC7" s="17">
        <v>1</v>
      </c>
      <c r="DD7" s="11">
        <f t="shared" si="9"/>
        <v>12</v>
      </c>
      <c r="DE7" s="11">
        <v>1</v>
      </c>
      <c r="DF7" s="17">
        <v>0</v>
      </c>
      <c r="DG7" s="17">
        <v>0</v>
      </c>
      <c r="DH7" s="17" t="str">
        <f t="shared" si="10"/>
        <v>10000</v>
      </c>
      <c r="DI7" s="17" t="str">
        <f t="shared" si="11"/>
        <v>0010000</v>
      </c>
      <c r="DJ7" s="11" t="s">
        <v>5937</v>
      </c>
      <c r="DK7" s="17">
        <v>0</v>
      </c>
    </row>
    <row r="8" spans="1:115" x14ac:dyDescent="0.35">
      <c r="A8" t="s">
        <v>4158</v>
      </c>
      <c r="B8" t="b">
        <v>1</v>
      </c>
      <c r="C8" t="b">
        <v>0</v>
      </c>
      <c r="E8" t="s">
        <v>323</v>
      </c>
      <c r="F8" t="s">
        <v>15</v>
      </c>
      <c r="G8" t="s">
        <v>5223</v>
      </c>
      <c r="I8">
        <v>0</v>
      </c>
      <c r="J8">
        <v>0</v>
      </c>
      <c r="K8" t="e">
        <v>#DIV/0!</v>
      </c>
      <c r="L8">
        <v>0</v>
      </c>
      <c r="O8" t="s">
        <v>4159</v>
      </c>
      <c r="P8" t="s">
        <v>4159</v>
      </c>
      <c r="Q8" s="2">
        <v>41203</v>
      </c>
      <c r="R8" s="1">
        <v>0.85972222222222217</v>
      </c>
      <c r="S8" s="2">
        <v>41203</v>
      </c>
      <c r="T8" s="1">
        <v>0.85972222222222217</v>
      </c>
      <c r="V8" t="s">
        <v>123</v>
      </c>
      <c r="Y8" t="s">
        <v>1</v>
      </c>
      <c r="AF8" t="s">
        <v>5224</v>
      </c>
      <c r="AN8" t="s">
        <v>1760</v>
      </c>
      <c r="AP8" t="s">
        <v>334</v>
      </c>
      <c r="BV8" t="s">
        <v>336</v>
      </c>
      <c r="BW8" t="str">
        <f t="shared" si="0"/>
        <v>kvxf-jj4x</v>
      </c>
      <c r="BX8">
        <f t="shared" si="1"/>
        <v>2012</v>
      </c>
      <c r="BY8">
        <f t="shared" si="2"/>
        <v>2012</v>
      </c>
      <c r="BZ8">
        <f t="shared" si="3"/>
        <v>3</v>
      </c>
      <c r="CA8">
        <f t="shared" si="4"/>
        <v>0</v>
      </c>
      <c r="CB8" t="s">
        <v>4723</v>
      </c>
      <c r="CC8" t="str">
        <f t="shared" si="5"/>
        <v>a</v>
      </c>
      <c r="CD8">
        <v>0.15085098639372074</v>
      </c>
      <c r="CE8">
        <f t="shared" si="6"/>
        <v>3</v>
      </c>
      <c r="CF8" t="s">
        <v>5905</v>
      </c>
      <c r="CG8" t="s">
        <v>5222</v>
      </c>
      <c r="CH8" s="2">
        <v>43634</v>
      </c>
      <c r="CI8">
        <v>152</v>
      </c>
      <c r="CJ8">
        <v>779</v>
      </c>
      <c r="CK8" s="27">
        <f t="shared" si="7"/>
        <v>3.3333333333333333E-2</v>
      </c>
      <c r="CL8" s="26">
        <f t="shared" si="8"/>
        <v>0.23333333333333334</v>
      </c>
      <c r="CM8" s="2">
        <v>43664</v>
      </c>
      <c r="CN8" s="25">
        <v>153</v>
      </c>
      <c r="CO8" s="3">
        <v>786</v>
      </c>
      <c r="CP8" s="13">
        <v>1</v>
      </c>
      <c r="CQ8" s="13">
        <v>0</v>
      </c>
      <c r="CR8" s="17">
        <v>0</v>
      </c>
      <c r="CT8" s="13">
        <v>0</v>
      </c>
      <c r="CU8" s="13">
        <v>1</v>
      </c>
      <c r="CV8" s="13">
        <v>1</v>
      </c>
      <c r="CW8" s="13">
        <v>1</v>
      </c>
      <c r="CX8" s="13">
        <v>1</v>
      </c>
      <c r="CY8" s="13">
        <v>2</v>
      </c>
      <c r="CZ8" s="13">
        <v>3</v>
      </c>
      <c r="DA8" s="17">
        <v>2</v>
      </c>
      <c r="DB8" s="17">
        <v>0</v>
      </c>
      <c r="DC8" s="17">
        <v>1</v>
      </c>
      <c r="DD8" s="11">
        <f t="shared" si="9"/>
        <v>13</v>
      </c>
      <c r="DE8" s="11">
        <v>1</v>
      </c>
      <c r="DF8" s="17">
        <v>1</v>
      </c>
      <c r="DG8" s="17">
        <v>0</v>
      </c>
      <c r="DH8" s="17" t="str">
        <f t="shared" si="10"/>
        <v>10011</v>
      </c>
      <c r="DI8" s="17" t="str">
        <f t="shared" si="11"/>
        <v>0010010</v>
      </c>
      <c r="DJ8" s="11" t="s">
        <v>6000</v>
      </c>
      <c r="DK8" s="17">
        <v>0</v>
      </c>
    </row>
    <row r="9" spans="1:115" x14ac:dyDescent="0.35">
      <c r="A9" t="s">
        <v>4686</v>
      </c>
      <c r="B9" t="b">
        <v>1</v>
      </c>
      <c r="C9" t="b">
        <v>0</v>
      </c>
      <c r="E9" t="s">
        <v>323</v>
      </c>
      <c r="F9" t="s">
        <v>15</v>
      </c>
      <c r="G9" t="s">
        <v>4687</v>
      </c>
      <c r="I9">
        <v>0</v>
      </c>
      <c r="J9">
        <v>0</v>
      </c>
      <c r="K9" t="e">
        <v>#DIV/0!</v>
      </c>
      <c r="L9">
        <v>0</v>
      </c>
      <c r="O9" t="s">
        <v>4688</v>
      </c>
      <c r="P9" t="s">
        <v>4689</v>
      </c>
      <c r="Q9" s="2">
        <v>41207</v>
      </c>
      <c r="R9" s="1">
        <v>0.99652777777777779</v>
      </c>
      <c r="S9" s="2">
        <v>41208</v>
      </c>
      <c r="T9" s="1">
        <v>0.71458333333333324</v>
      </c>
      <c r="V9" t="s">
        <v>123</v>
      </c>
      <c r="Y9" t="s">
        <v>1</v>
      </c>
      <c r="AF9" t="s">
        <v>4690</v>
      </c>
      <c r="AN9" t="s">
        <v>1760</v>
      </c>
      <c r="AP9" t="s">
        <v>334</v>
      </c>
      <c r="BV9" t="s">
        <v>336</v>
      </c>
      <c r="BW9" t="str">
        <f t="shared" si="0"/>
        <v>dbef-72v2</v>
      </c>
      <c r="BX9">
        <f t="shared" si="1"/>
        <v>2012</v>
      </c>
      <c r="BY9">
        <f t="shared" si="2"/>
        <v>2012</v>
      </c>
      <c r="BZ9">
        <f t="shared" si="3"/>
        <v>3</v>
      </c>
      <c r="CA9">
        <f t="shared" si="4"/>
        <v>0</v>
      </c>
      <c r="CB9" t="s">
        <v>4723</v>
      </c>
      <c r="CC9" t="str">
        <f t="shared" si="5"/>
        <v>a</v>
      </c>
      <c r="CD9">
        <v>0.11058712027622974</v>
      </c>
      <c r="CE9">
        <f t="shared" si="6"/>
        <v>4</v>
      </c>
      <c r="CF9" t="s">
        <v>5905</v>
      </c>
      <c r="CG9" t="s">
        <v>4685</v>
      </c>
      <c r="CH9" s="2">
        <v>43634</v>
      </c>
      <c r="CI9">
        <v>169</v>
      </c>
      <c r="CJ9">
        <v>872</v>
      </c>
      <c r="CK9" s="27">
        <f t="shared" si="7"/>
        <v>3.7037037037037035E-2</v>
      </c>
      <c r="CL9" s="26">
        <f t="shared" si="8"/>
        <v>0.14814814814814814</v>
      </c>
      <c r="CM9" s="2">
        <v>43661</v>
      </c>
      <c r="CN9" s="4">
        <v>170</v>
      </c>
      <c r="CO9" s="3">
        <v>876</v>
      </c>
      <c r="CP9" s="13">
        <v>1</v>
      </c>
      <c r="CQ9" s="13">
        <v>0</v>
      </c>
      <c r="CR9" s="17">
        <v>0</v>
      </c>
      <c r="CT9" s="13">
        <v>0</v>
      </c>
      <c r="CU9" s="13">
        <v>1</v>
      </c>
      <c r="CV9" s="13">
        <v>1</v>
      </c>
      <c r="CW9" s="13">
        <v>1</v>
      </c>
      <c r="CX9" s="13">
        <v>1</v>
      </c>
      <c r="CY9" s="13">
        <v>2</v>
      </c>
      <c r="CZ9" s="13">
        <v>2</v>
      </c>
      <c r="DA9" s="17">
        <v>1</v>
      </c>
      <c r="DB9" s="17">
        <v>0</v>
      </c>
      <c r="DC9" s="17">
        <v>1</v>
      </c>
      <c r="DD9" s="11">
        <f t="shared" si="9"/>
        <v>11</v>
      </c>
      <c r="DE9" s="11">
        <v>1</v>
      </c>
      <c r="DF9" s="17">
        <v>1</v>
      </c>
      <c r="DG9" s="17">
        <v>0</v>
      </c>
      <c r="DH9" s="17" t="str">
        <f t="shared" si="10"/>
        <v>10011</v>
      </c>
      <c r="DI9" s="17" t="str">
        <f t="shared" si="11"/>
        <v>0010010</v>
      </c>
      <c r="DJ9" s="11" t="s">
        <v>5972</v>
      </c>
      <c r="DK9" s="17">
        <v>0</v>
      </c>
    </row>
    <row r="10" spans="1:115" x14ac:dyDescent="0.35">
      <c r="A10" t="s">
        <v>3956</v>
      </c>
      <c r="B10" t="b">
        <v>1</v>
      </c>
      <c r="C10" t="b">
        <v>0</v>
      </c>
      <c r="E10" t="s">
        <v>323</v>
      </c>
      <c r="F10" t="s">
        <v>15</v>
      </c>
      <c r="G10" t="s">
        <v>5206</v>
      </c>
      <c r="I10">
        <v>0</v>
      </c>
      <c r="J10">
        <v>0</v>
      </c>
      <c r="K10" t="e">
        <v>#DIV/0!</v>
      </c>
      <c r="L10">
        <v>0</v>
      </c>
      <c r="O10" t="s">
        <v>3957</v>
      </c>
      <c r="P10" t="s">
        <v>3957</v>
      </c>
      <c r="Q10" s="2">
        <v>41248</v>
      </c>
      <c r="R10" s="1">
        <v>0.32291666666666669</v>
      </c>
      <c r="S10" s="2">
        <v>41248</v>
      </c>
      <c r="T10" s="1">
        <v>0.32291666666666669</v>
      </c>
      <c r="V10" t="s">
        <v>123</v>
      </c>
      <c r="Y10" t="s">
        <v>1</v>
      </c>
      <c r="AF10" t="s">
        <v>5207</v>
      </c>
      <c r="AN10" t="s">
        <v>1760</v>
      </c>
      <c r="AP10" t="s">
        <v>334</v>
      </c>
      <c r="BV10" t="s">
        <v>336</v>
      </c>
      <c r="BW10" t="str">
        <f t="shared" si="0"/>
        <v>kbzr-6x76</v>
      </c>
      <c r="BX10">
        <f t="shared" si="1"/>
        <v>2012</v>
      </c>
      <c r="BY10">
        <f t="shared" si="2"/>
        <v>2012</v>
      </c>
      <c r="BZ10">
        <f t="shared" si="3"/>
        <v>3</v>
      </c>
      <c r="CA10">
        <f t="shared" si="4"/>
        <v>0</v>
      </c>
      <c r="CB10" t="s">
        <v>4723</v>
      </c>
      <c r="CC10" t="str">
        <f t="shared" si="5"/>
        <v>a</v>
      </c>
      <c r="CD10">
        <v>0.1709956738877203</v>
      </c>
      <c r="CE10">
        <f t="shared" si="6"/>
        <v>5</v>
      </c>
      <c r="CF10" t="s">
        <v>5905</v>
      </c>
      <c r="CG10" t="s">
        <v>5205</v>
      </c>
      <c r="CH10" s="2">
        <v>43634</v>
      </c>
      <c r="CI10">
        <v>64</v>
      </c>
      <c r="CJ10">
        <v>776</v>
      </c>
      <c r="CK10" s="27">
        <f t="shared" si="7"/>
        <v>3.5714285714285712E-2</v>
      </c>
      <c r="CL10" s="26">
        <f t="shared" si="8"/>
        <v>0.10714285714285714</v>
      </c>
      <c r="CM10" s="2">
        <v>43662</v>
      </c>
      <c r="CN10" s="25">
        <v>65</v>
      </c>
      <c r="CO10" s="3">
        <v>779</v>
      </c>
      <c r="CP10" s="13">
        <v>1</v>
      </c>
      <c r="CQ10" s="13">
        <v>0</v>
      </c>
      <c r="CR10" s="17">
        <v>0</v>
      </c>
      <c r="CT10" s="13">
        <v>0</v>
      </c>
      <c r="CU10" s="13">
        <v>1</v>
      </c>
      <c r="CV10" s="13">
        <v>0</v>
      </c>
      <c r="CW10" s="13">
        <v>1</v>
      </c>
      <c r="CX10" s="13">
        <v>1</v>
      </c>
      <c r="CY10" s="13">
        <v>2</v>
      </c>
      <c r="CZ10" s="13">
        <v>3</v>
      </c>
      <c r="DA10" s="17">
        <v>3</v>
      </c>
      <c r="DB10" s="17">
        <v>0</v>
      </c>
      <c r="DC10" s="17">
        <v>1</v>
      </c>
      <c r="DD10" s="11">
        <f t="shared" si="9"/>
        <v>13</v>
      </c>
      <c r="DE10" s="11">
        <v>1</v>
      </c>
      <c r="DF10" s="17">
        <v>0</v>
      </c>
      <c r="DG10" s="17">
        <v>0</v>
      </c>
      <c r="DH10" s="17" t="str">
        <f t="shared" si="10"/>
        <v>10010</v>
      </c>
      <c r="DI10" s="17" t="str">
        <f t="shared" si="11"/>
        <v>0010000</v>
      </c>
      <c r="DJ10" s="11" t="s">
        <v>5990</v>
      </c>
      <c r="DK10" s="17">
        <v>1</v>
      </c>
    </row>
    <row r="11" spans="1:115" s="19" customFormat="1" x14ac:dyDescent="0.35">
      <c r="A11" t="s">
        <v>3976</v>
      </c>
      <c r="B11" t="b">
        <v>1</v>
      </c>
      <c r="C11" t="b">
        <v>0</v>
      </c>
      <c r="D11"/>
      <c r="E11" t="s">
        <v>323</v>
      </c>
      <c r="F11" t="s">
        <v>15</v>
      </c>
      <c r="G11" t="s">
        <v>3977</v>
      </c>
      <c r="H11"/>
      <c r="I11">
        <v>0</v>
      </c>
      <c r="J11">
        <v>0</v>
      </c>
      <c r="K11" t="e">
        <v>#DIV/0!</v>
      </c>
      <c r="L11">
        <v>0</v>
      </c>
      <c r="M11"/>
      <c r="N11"/>
      <c r="O11" t="s">
        <v>3978</v>
      </c>
      <c r="P11" t="s">
        <v>3979</v>
      </c>
      <c r="Q11" s="2">
        <v>41248</v>
      </c>
      <c r="R11" s="1">
        <v>0.32430555555555557</v>
      </c>
      <c r="S11" s="2">
        <v>41248</v>
      </c>
      <c r="T11" s="1">
        <v>0.33055555555555555</v>
      </c>
      <c r="U11"/>
      <c r="V11" t="s">
        <v>123</v>
      </c>
      <c r="W11"/>
      <c r="X11"/>
      <c r="Y11" t="s">
        <v>1</v>
      </c>
      <c r="Z11"/>
      <c r="AA11"/>
      <c r="AB11"/>
      <c r="AC11"/>
      <c r="AD11"/>
      <c r="AE11"/>
      <c r="AF11" t="s">
        <v>3980</v>
      </c>
      <c r="AG11"/>
      <c r="AH11"/>
      <c r="AI11"/>
      <c r="AJ11"/>
      <c r="AK11"/>
      <c r="AL11"/>
      <c r="AM11"/>
      <c r="AN11" t="s">
        <v>1760</v>
      </c>
      <c r="AO11"/>
      <c r="AP11" t="s">
        <v>334</v>
      </c>
      <c r="AQ11"/>
      <c r="AR11"/>
      <c r="AS11"/>
      <c r="AT11"/>
      <c r="AU11"/>
      <c r="AV11"/>
      <c r="AW11"/>
      <c r="AX11"/>
      <c r="AY11"/>
      <c r="AZ11"/>
      <c r="BA11"/>
      <c r="BB11"/>
      <c r="BC11"/>
      <c r="BD11"/>
      <c r="BE11"/>
      <c r="BF11"/>
      <c r="BG11"/>
      <c r="BH11"/>
      <c r="BI11"/>
      <c r="BJ11"/>
      <c r="BK11"/>
      <c r="BL11"/>
      <c r="BM11"/>
      <c r="BN11"/>
      <c r="BO11"/>
      <c r="BP11"/>
      <c r="BQ11"/>
      <c r="BR11"/>
      <c r="BS11"/>
      <c r="BT11"/>
      <c r="BU11"/>
      <c r="BV11" t="s">
        <v>336</v>
      </c>
      <c r="BW11" t="str">
        <f t="shared" si="0"/>
        <v>4cuw-kixp</v>
      </c>
      <c r="BX11">
        <f t="shared" si="1"/>
        <v>2012</v>
      </c>
      <c r="BY11">
        <f t="shared" si="2"/>
        <v>2012</v>
      </c>
      <c r="BZ11">
        <f t="shared" si="3"/>
        <v>3</v>
      </c>
      <c r="CA11">
        <f t="shared" si="4"/>
        <v>0</v>
      </c>
      <c r="CB11" t="s">
        <v>4723</v>
      </c>
      <c r="CC11" t="str">
        <f t="shared" si="5"/>
        <v>a</v>
      </c>
      <c r="CD11">
        <v>2.4420697709021555E-2</v>
      </c>
      <c r="CE11">
        <f t="shared" si="6"/>
        <v>6</v>
      </c>
      <c r="CF11" t="s">
        <v>5905</v>
      </c>
      <c r="CG11" t="s">
        <v>3975</v>
      </c>
      <c r="CH11" s="2">
        <v>43634</v>
      </c>
      <c r="CI11">
        <v>116</v>
      </c>
      <c r="CJ11">
        <v>891</v>
      </c>
      <c r="CK11" s="27">
        <f t="shared" si="7"/>
        <v>0.1</v>
      </c>
      <c r="CL11" s="26">
        <f t="shared" si="8"/>
        <v>0.3</v>
      </c>
      <c r="CM11" s="2">
        <v>43664</v>
      </c>
      <c r="CN11" s="25">
        <v>119</v>
      </c>
      <c r="CO11" s="3">
        <v>900</v>
      </c>
      <c r="CP11" s="13">
        <v>2</v>
      </c>
      <c r="CQ11" s="13">
        <v>0</v>
      </c>
      <c r="CR11" s="17">
        <v>0</v>
      </c>
      <c r="CS11" s="13"/>
      <c r="CT11" s="13">
        <v>0</v>
      </c>
      <c r="CU11" s="13">
        <v>2</v>
      </c>
      <c r="CV11" s="13">
        <v>0</v>
      </c>
      <c r="CW11" s="13">
        <v>1</v>
      </c>
      <c r="CX11" s="13">
        <v>1</v>
      </c>
      <c r="CY11" s="13">
        <v>2</v>
      </c>
      <c r="CZ11" s="13">
        <v>3</v>
      </c>
      <c r="DA11" s="17">
        <v>3</v>
      </c>
      <c r="DB11" s="17">
        <v>0</v>
      </c>
      <c r="DC11" s="17">
        <v>1</v>
      </c>
      <c r="DD11" s="11">
        <f t="shared" si="9"/>
        <v>15</v>
      </c>
      <c r="DE11" s="11">
        <v>1</v>
      </c>
      <c r="DF11" s="17">
        <v>0</v>
      </c>
      <c r="DG11" s="17">
        <v>0</v>
      </c>
      <c r="DH11" s="17" t="str">
        <f t="shared" si="10"/>
        <v>20020</v>
      </c>
      <c r="DI11" s="17" t="str">
        <f t="shared" si="11"/>
        <v>0020000</v>
      </c>
      <c r="DJ11" s="11" t="s">
        <v>5996</v>
      </c>
      <c r="DK11" s="17">
        <v>0</v>
      </c>
    </row>
    <row r="12" spans="1:115" x14ac:dyDescent="0.35">
      <c r="A12" t="s">
        <v>4051</v>
      </c>
      <c r="B12" t="b">
        <v>1</v>
      </c>
      <c r="C12" t="b">
        <v>0</v>
      </c>
      <c r="E12" t="s">
        <v>323</v>
      </c>
      <c r="F12" t="s">
        <v>15</v>
      </c>
      <c r="G12" t="s">
        <v>5226</v>
      </c>
      <c r="I12">
        <v>0</v>
      </c>
      <c r="J12">
        <v>0</v>
      </c>
      <c r="K12" t="e">
        <v>#DIV/0!</v>
      </c>
      <c r="L12">
        <v>0</v>
      </c>
      <c r="O12" t="s">
        <v>5227</v>
      </c>
      <c r="P12" t="s">
        <v>4052</v>
      </c>
      <c r="Q12" s="2">
        <v>41248</v>
      </c>
      <c r="R12" s="1">
        <v>0.30486111111111108</v>
      </c>
      <c r="S12" s="2">
        <v>41250</v>
      </c>
      <c r="T12" s="1">
        <v>0.52916666666666667</v>
      </c>
      <c r="V12" t="s">
        <v>123</v>
      </c>
      <c r="Y12" t="s">
        <v>1</v>
      </c>
      <c r="AF12" t="s">
        <v>5228</v>
      </c>
      <c r="AN12" t="s">
        <v>1760</v>
      </c>
      <c r="AP12" t="s">
        <v>334</v>
      </c>
      <c r="BV12" t="s">
        <v>336</v>
      </c>
      <c r="BW12" t="str">
        <f t="shared" si="0"/>
        <v>m3jx-45hn</v>
      </c>
      <c r="BX12">
        <f t="shared" si="1"/>
        <v>2012</v>
      </c>
      <c r="BY12">
        <f t="shared" si="2"/>
        <v>2012</v>
      </c>
      <c r="BZ12">
        <f t="shared" si="3"/>
        <v>3</v>
      </c>
      <c r="CA12">
        <f t="shared" si="4"/>
        <v>0</v>
      </c>
      <c r="CB12" t="s">
        <v>4723</v>
      </c>
      <c r="CC12" t="str">
        <f t="shared" si="5"/>
        <v>a</v>
      </c>
      <c r="CD12">
        <v>8.6354728529054792E-2</v>
      </c>
      <c r="CE12">
        <f t="shared" si="6"/>
        <v>7</v>
      </c>
      <c r="CF12" t="s">
        <v>5905</v>
      </c>
      <c r="CG12" t="s">
        <v>5225</v>
      </c>
      <c r="CH12" s="2">
        <v>43634</v>
      </c>
      <c r="CI12">
        <v>112</v>
      </c>
      <c r="CJ12">
        <v>935</v>
      </c>
      <c r="CK12" s="27">
        <f t="shared" si="7"/>
        <v>7.1428571428571425E-2</v>
      </c>
      <c r="CL12" s="26">
        <f t="shared" si="8"/>
        <v>0.21428571428571427</v>
      </c>
      <c r="CM12" s="2">
        <v>43662</v>
      </c>
      <c r="CN12" s="25">
        <v>114</v>
      </c>
      <c r="CO12" s="25">
        <v>941</v>
      </c>
      <c r="CP12" s="13">
        <v>1</v>
      </c>
      <c r="CQ12" s="13">
        <v>0</v>
      </c>
      <c r="CR12" s="17">
        <v>0</v>
      </c>
      <c r="CT12" s="13">
        <v>0</v>
      </c>
      <c r="CU12" s="13">
        <v>0</v>
      </c>
      <c r="CV12" s="13">
        <v>0</v>
      </c>
      <c r="CW12" s="13">
        <v>1</v>
      </c>
      <c r="CX12" s="13">
        <v>1</v>
      </c>
      <c r="CY12" s="13">
        <v>2</v>
      </c>
      <c r="CZ12" s="13">
        <v>3</v>
      </c>
      <c r="DA12" s="17">
        <v>3</v>
      </c>
      <c r="DB12" s="17">
        <v>0</v>
      </c>
      <c r="DC12" s="17">
        <v>0</v>
      </c>
      <c r="DD12" s="11">
        <f t="shared" si="9"/>
        <v>11</v>
      </c>
      <c r="DE12" s="11">
        <v>1</v>
      </c>
      <c r="DF12" s="17">
        <v>0</v>
      </c>
      <c r="DG12" s="17">
        <v>0</v>
      </c>
      <c r="DH12" s="17" t="str">
        <f t="shared" si="10"/>
        <v>10000</v>
      </c>
      <c r="DI12" s="17" t="str">
        <f t="shared" si="11"/>
        <v>0010000</v>
      </c>
      <c r="DJ12" s="11" t="s">
        <v>5987</v>
      </c>
      <c r="DK12" s="17">
        <v>1</v>
      </c>
    </row>
    <row r="13" spans="1:115" x14ac:dyDescent="0.35">
      <c r="A13" t="s">
        <v>3847</v>
      </c>
      <c r="B13" t="b">
        <v>1</v>
      </c>
      <c r="C13" t="b">
        <v>0</v>
      </c>
      <c r="E13" t="s">
        <v>323</v>
      </c>
      <c r="F13" t="s">
        <v>15</v>
      </c>
      <c r="G13" t="s">
        <v>5325</v>
      </c>
      <c r="I13">
        <v>0</v>
      </c>
      <c r="J13">
        <v>0</v>
      </c>
      <c r="K13" t="e">
        <v>#DIV/0!</v>
      </c>
      <c r="L13">
        <v>0</v>
      </c>
      <c r="O13" t="s">
        <v>5326</v>
      </c>
      <c r="P13" t="s">
        <v>3848</v>
      </c>
      <c r="Q13" s="2">
        <v>41260</v>
      </c>
      <c r="R13" s="1">
        <v>0.87361111111111101</v>
      </c>
      <c r="S13" s="2">
        <v>41262</v>
      </c>
      <c r="T13" s="1">
        <v>0.96736111111111101</v>
      </c>
      <c r="V13" t="s">
        <v>123</v>
      </c>
      <c r="Y13" t="s">
        <v>1</v>
      </c>
      <c r="AF13" t="s">
        <v>5327</v>
      </c>
      <c r="AN13" t="s">
        <v>1760</v>
      </c>
      <c r="AP13" t="s">
        <v>334</v>
      </c>
      <c r="BV13" t="s">
        <v>336</v>
      </c>
      <c r="BW13" t="str">
        <f t="shared" si="0"/>
        <v>n5d5-8e7h</v>
      </c>
      <c r="BX13">
        <f t="shared" si="1"/>
        <v>2012</v>
      </c>
      <c r="BY13">
        <f t="shared" si="2"/>
        <v>2012</v>
      </c>
      <c r="BZ13">
        <f t="shared" si="3"/>
        <v>3</v>
      </c>
      <c r="CA13">
        <f t="shared" si="4"/>
        <v>0</v>
      </c>
      <c r="CB13" t="s">
        <v>4723</v>
      </c>
      <c r="CC13" t="str">
        <f t="shared" si="5"/>
        <v>a</v>
      </c>
      <c r="CD13">
        <v>0.13878592532645828</v>
      </c>
      <c r="CE13">
        <f t="shared" si="6"/>
        <v>8</v>
      </c>
      <c r="CF13" t="s">
        <v>5905</v>
      </c>
      <c r="CG13" t="s">
        <v>5324</v>
      </c>
      <c r="CH13" s="2">
        <v>43634</v>
      </c>
      <c r="CI13">
        <v>203</v>
      </c>
      <c r="CJ13">
        <v>863</v>
      </c>
      <c r="CK13" s="27" t="e">
        <f t="shared" si="7"/>
        <v>#VALUE!</v>
      </c>
      <c r="CL13" s="26">
        <f t="shared" si="8"/>
        <v>0.35294117647058826</v>
      </c>
      <c r="CM13" s="2">
        <v>43651</v>
      </c>
      <c r="CN13" s="4" t="s">
        <v>5978</v>
      </c>
      <c r="CO13" s="3">
        <v>869</v>
      </c>
      <c r="CP13" s="13">
        <v>1</v>
      </c>
      <c r="CQ13" s="13">
        <v>0</v>
      </c>
      <c r="CR13" s="17">
        <v>0</v>
      </c>
      <c r="CS13" s="13" t="s">
        <v>5948</v>
      </c>
      <c r="CT13" s="13">
        <v>0</v>
      </c>
      <c r="CU13" s="13">
        <v>0</v>
      </c>
      <c r="CV13" s="13">
        <v>1</v>
      </c>
      <c r="CW13" s="13">
        <v>1</v>
      </c>
      <c r="CX13" s="13">
        <v>1</v>
      </c>
      <c r="CY13" s="13">
        <v>1</v>
      </c>
      <c r="CZ13" s="13">
        <v>3</v>
      </c>
      <c r="DA13" s="17">
        <v>1</v>
      </c>
      <c r="DB13" s="17">
        <v>0</v>
      </c>
      <c r="DC13" s="17">
        <v>1</v>
      </c>
      <c r="DD13" s="11">
        <f t="shared" si="9"/>
        <v>10</v>
      </c>
      <c r="DE13" s="11">
        <v>1</v>
      </c>
      <c r="DF13" s="17">
        <v>1</v>
      </c>
      <c r="DG13" s="17">
        <v>0</v>
      </c>
      <c r="DH13" s="17" t="str">
        <f t="shared" si="10"/>
        <v>10001</v>
      </c>
      <c r="DI13" s="17" t="str">
        <f t="shared" si="11"/>
        <v>0010010</v>
      </c>
      <c r="DJ13" s="11" t="s">
        <v>5949</v>
      </c>
      <c r="DK13" s="17">
        <v>0</v>
      </c>
    </row>
    <row r="14" spans="1:115" x14ac:dyDescent="0.35">
      <c r="A14" t="s">
        <v>3864</v>
      </c>
      <c r="B14" t="b">
        <v>1</v>
      </c>
      <c r="C14" t="b">
        <v>0</v>
      </c>
      <c r="E14" t="s">
        <v>323</v>
      </c>
      <c r="F14" t="s">
        <v>15</v>
      </c>
      <c r="G14" t="s">
        <v>5429</v>
      </c>
      <c r="I14">
        <v>0</v>
      </c>
      <c r="J14">
        <v>0</v>
      </c>
      <c r="K14" t="e">
        <v>#DIV/0!</v>
      </c>
      <c r="L14">
        <v>0</v>
      </c>
      <c r="O14" t="s">
        <v>5430</v>
      </c>
      <c r="P14" t="s">
        <v>3865</v>
      </c>
      <c r="Q14" s="2">
        <v>41260</v>
      </c>
      <c r="R14" s="1">
        <v>0.875</v>
      </c>
      <c r="S14" s="2">
        <v>41262</v>
      </c>
      <c r="T14" s="1">
        <v>0.96875</v>
      </c>
      <c r="V14" t="s">
        <v>123</v>
      </c>
      <c r="Y14" t="s">
        <v>1</v>
      </c>
      <c r="AF14" t="s">
        <v>5431</v>
      </c>
      <c r="AN14" t="s">
        <v>1760</v>
      </c>
      <c r="AP14" t="s">
        <v>334</v>
      </c>
      <c r="BV14" t="s">
        <v>336</v>
      </c>
      <c r="BW14" t="str">
        <f t="shared" si="0"/>
        <v>qb7y-xuum</v>
      </c>
      <c r="BX14">
        <f t="shared" si="1"/>
        <v>2012</v>
      </c>
      <c r="BY14">
        <f t="shared" si="2"/>
        <v>2012</v>
      </c>
      <c r="BZ14">
        <f t="shared" si="3"/>
        <v>3</v>
      </c>
      <c r="CA14">
        <f t="shared" si="4"/>
        <v>0</v>
      </c>
      <c r="CB14" t="s">
        <v>4723</v>
      </c>
      <c r="CC14" t="str">
        <f t="shared" si="5"/>
        <v>a</v>
      </c>
      <c r="CD14">
        <v>8.0122343389661399E-3</v>
      </c>
      <c r="CE14">
        <f t="shared" si="6"/>
        <v>9</v>
      </c>
      <c r="CF14" t="s">
        <v>5905</v>
      </c>
      <c r="CG14" t="s">
        <v>5428</v>
      </c>
      <c r="CH14" s="2">
        <v>43634</v>
      </c>
      <c r="CI14">
        <v>210</v>
      </c>
      <c r="CJ14">
        <v>872</v>
      </c>
      <c r="CK14" s="27">
        <f t="shared" si="7"/>
        <v>0.1</v>
      </c>
      <c r="CL14" s="26">
        <f t="shared" si="8"/>
        <v>0.13333333333333333</v>
      </c>
      <c r="CM14" s="2">
        <v>43664</v>
      </c>
      <c r="CN14" s="25">
        <v>213</v>
      </c>
      <c r="CO14" s="3">
        <v>876</v>
      </c>
      <c r="CP14" s="13">
        <v>2</v>
      </c>
      <c r="CQ14" s="13">
        <v>0</v>
      </c>
      <c r="CR14" s="17">
        <v>0</v>
      </c>
      <c r="CT14" s="13">
        <v>0</v>
      </c>
      <c r="CU14" s="13">
        <v>2</v>
      </c>
      <c r="CV14" s="13">
        <v>1</v>
      </c>
      <c r="CW14" s="13">
        <v>1</v>
      </c>
      <c r="CX14" s="13">
        <v>1</v>
      </c>
      <c r="CY14" s="13">
        <v>2</v>
      </c>
      <c r="CZ14" s="13">
        <v>3</v>
      </c>
      <c r="DA14" s="17">
        <v>1</v>
      </c>
      <c r="DB14" s="17">
        <v>0</v>
      </c>
      <c r="DC14" s="17">
        <v>1</v>
      </c>
      <c r="DD14" s="11">
        <f t="shared" si="9"/>
        <v>14</v>
      </c>
      <c r="DE14" s="11">
        <v>1</v>
      </c>
      <c r="DF14" s="17">
        <v>1</v>
      </c>
      <c r="DG14" s="17">
        <v>0</v>
      </c>
      <c r="DH14" s="17" t="str">
        <f t="shared" si="10"/>
        <v>20021</v>
      </c>
      <c r="DI14" s="17" t="str">
        <f t="shared" si="11"/>
        <v>0020010</v>
      </c>
      <c r="DJ14" s="11" t="s">
        <v>5995</v>
      </c>
      <c r="DK14" s="17">
        <v>0</v>
      </c>
    </row>
    <row r="15" spans="1:115" x14ac:dyDescent="0.35">
      <c r="A15" t="s">
        <v>3845</v>
      </c>
      <c r="B15" t="b">
        <v>1</v>
      </c>
      <c r="C15" t="b">
        <v>0</v>
      </c>
      <c r="E15" t="s">
        <v>323</v>
      </c>
      <c r="F15" t="s">
        <v>15</v>
      </c>
      <c r="G15" t="s">
        <v>4888</v>
      </c>
      <c r="I15">
        <v>0</v>
      </c>
      <c r="J15">
        <v>0</v>
      </c>
      <c r="K15" t="e">
        <v>#DIV/0!</v>
      </c>
      <c r="L15">
        <v>0</v>
      </c>
      <c r="O15" t="s">
        <v>4889</v>
      </c>
      <c r="P15" t="s">
        <v>3846</v>
      </c>
      <c r="Q15" s="2">
        <v>41215</v>
      </c>
      <c r="R15" s="1">
        <v>4.2361111111111106E-2</v>
      </c>
      <c r="S15" s="2">
        <v>41268</v>
      </c>
      <c r="T15" s="1">
        <v>0.99097222222222225</v>
      </c>
      <c r="V15" t="s">
        <v>123</v>
      </c>
      <c r="Y15" t="s">
        <v>1</v>
      </c>
      <c r="AF15" t="s">
        <v>4890</v>
      </c>
      <c r="AN15" t="s">
        <v>1760</v>
      </c>
      <c r="AP15" t="s">
        <v>334</v>
      </c>
      <c r="BV15" t="s">
        <v>336</v>
      </c>
      <c r="BW15" t="str">
        <f t="shared" si="0"/>
        <v>gd2u-b9zp</v>
      </c>
      <c r="BX15">
        <f t="shared" si="1"/>
        <v>2012</v>
      </c>
      <c r="BY15">
        <f t="shared" si="2"/>
        <v>2012</v>
      </c>
      <c r="BZ15">
        <f t="shared" si="3"/>
        <v>3</v>
      </c>
      <c r="CA15">
        <f t="shared" si="4"/>
        <v>0</v>
      </c>
      <c r="CB15" t="s">
        <v>4723</v>
      </c>
      <c r="CC15" t="str">
        <f t="shared" si="5"/>
        <v>a</v>
      </c>
      <c r="CD15">
        <v>4.4394239753669296E-2</v>
      </c>
      <c r="CE15">
        <f t="shared" si="6"/>
        <v>10</v>
      </c>
      <c r="CF15" t="s">
        <v>5905</v>
      </c>
      <c r="CG15" t="s">
        <v>4887</v>
      </c>
      <c r="CH15" s="2">
        <v>43634</v>
      </c>
      <c r="CI15">
        <v>282</v>
      </c>
      <c r="CJ15">
        <v>869</v>
      </c>
      <c r="CK15" s="27" t="e">
        <f t="shared" si="7"/>
        <v>#VALUE!</v>
      </c>
      <c r="CL15" s="26">
        <f t="shared" si="8"/>
        <v>5.8823529411764705E-2</v>
      </c>
      <c r="CM15" s="2">
        <v>43651</v>
      </c>
      <c r="CN15" s="4" t="s">
        <v>5978</v>
      </c>
      <c r="CO15" s="3">
        <v>870</v>
      </c>
      <c r="CP15" s="13">
        <v>1</v>
      </c>
      <c r="CQ15" s="13">
        <v>0</v>
      </c>
      <c r="CR15" s="17">
        <v>0</v>
      </c>
      <c r="CT15" s="13">
        <v>0</v>
      </c>
      <c r="CU15" s="13">
        <v>0</v>
      </c>
      <c r="CV15" s="13">
        <v>1</v>
      </c>
      <c r="CW15" s="13">
        <v>1</v>
      </c>
      <c r="CX15" s="13">
        <v>1</v>
      </c>
      <c r="CY15" s="13">
        <v>2</v>
      </c>
      <c r="CZ15" s="13">
        <v>3</v>
      </c>
      <c r="DA15" s="17">
        <v>3</v>
      </c>
      <c r="DB15" s="17">
        <v>0</v>
      </c>
      <c r="DC15" s="17">
        <v>1</v>
      </c>
      <c r="DD15" s="11">
        <f t="shared" si="9"/>
        <v>13</v>
      </c>
      <c r="DE15" s="11">
        <v>1</v>
      </c>
      <c r="DF15" s="17">
        <v>0</v>
      </c>
      <c r="DG15" s="17">
        <v>0</v>
      </c>
      <c r="DH15" s="17" t="str">
        <f t="shared" si="10"/>
        <v>10001</v>
      </c>
      <c r="DI15" s="17" t="str">
        <f t="shared" si="11"/>
        <v>0010010</v>
      </c>
      <c r="DJ15" s="11" t="s">
        <v>5951</v>
      </c>
      <c r="DK15" s="17">
        <v>0</v>
      </c>
    </row>
    <row r="16" spans="1:115" x14ac:dyDescent="0.35">
      <c r="A16" t="s">
        <v>4576</v>
      </c>
      <c r="B16" t="b">
        <v>1</v>
      </c>
      <c r="C16" t="b">
        <v>0</v>
      </c>
      <c r="E16" t="s">
        <v>323</v>
      </c>
      <c r="F16" t="s">
        <v>15</v>
      </c>
      <c r="G16" t="s">
        <v>4577</v>
      </c>
      <c r="I16">
        <v>0</v>
      </c>
      <c r="J16">
        <v>0</v>
      </c>
      <c r="K16" t="e">
        <v>#DIV/0!</v>
      </c>
      <c r="L16">
        <v>0</v>
      </c>
      <c r="O16" t="s">
        <v>4578</v>
      </c>
      <c r="P16" t="s">
        <v>4579</v>
      </c>
      <c r="Q16" s="2">
        <v>41283</v>
      </c>
      <c r="R16" s="1">
        <v>0.64236111111111105</v>
      </c>
      <c r="S16" s="2">
        <v>41283</v>
      </c>
      <c r="T16" s="1">
        <v>0.65763888888888888</v>
      </c>
      <c r="V16" t="s">
        <v>123</v>
      </c>
      <c r="Y16" t="s">
        <v>1</v>
      </c>
      <c r="AF16" t="s">
        <v>4580</v>
      </c>
      <c r="AN16" t="s">
        <v>1760</v>
      </c>
      <c r="AP16" t="s">
        <v>334</v>
      </c>
      <c r="BV16" t="s">
        <v>336</v>
      </c>
      <c r="BW16" t="str">
        <f t="shared" si="0"/>
        <v>b5sx-erfa</v>
      </c>
      <c r="BX16">
        <f t="shared" si="1"/>
        <v>2013</v>
      </c>
      <c r="BY16">
        <f t="shared" si="2"/>
        <v>2013</v>
      </c>
      <c r="BZ16">
        <f t="shared" si="3"/>
        <v>3</v>
      </c>
      <c r="CA16">
        <f t="shared" si="4"/>
        <v>0</v>
      </c>
      <c r="CB16" t="s">
        <v>4723</v>
      </c>
      <c r="CC16" t="str">
        <f t="shared" si="5"/>
        <v>a</v>
      </c>
      <c r="CD16">
        <v>9.2278119507786194E-2</v>
      </c>
      <c r="CE16">
        <f t="shared" si="6"/>
        <v>11</v>
      </c>
      <c r="CF16" t="s">
        <v>5905</v>
      </c>
      <c r="CG16" t="s">
        <v>4575</v>
      </c>
      <c r="CH16" s="2">
        <v>43634</v>
      </c>
      <c r="CI16">
        <v>98</v>
      </c>
      <c r="CJ16">
        <v>839</v>
      </c>
      <c r="CK16" s="27">
        <f t="shared" si="7"/>
        <v>3.3333333333333333E-2</v>
      </c>
      <c r="CL16" s="26">
        <f t="shared" si="8"/>
        <v>3.3333333333333333E-2</v>
      </c>
      <c r="CM16" s="2">
        <v>43664</v>
      </c>
      <c r="CN16" s="25">
        <v>99</v>
      </c>
      <c r="CO16" s="3">
        <v>840</v>
      </c>
      <c r="CP16" s="13">
        <v>1</v>
      </c>
      <c r="CQ16" s="13">
        <v>0</v>
      </c>
      <c r="CR16" s="17">
        <v>0</v>
      </c>
      <c r="CT16" s="13">
        <v>0</v>
      </c>
      <c r="CU16" s="13">
        <v>2</v>
      </c>
      <c r="CV16" s="13">
        <v>1</v>
      </c>
      <c r="CW16" s="13">
        <v>1</v>
      </c>
      <c r="CX16" s="13">
        <v>1</v>
      </c>
      <c r="CY16" s="13">
        <v>2</v>
      </c>
      <c r="CZ16" s="13">
        <v>3</v>
      </c>
      <c r="DA16" s="17">
        <v>3</v>
      </c>
      <c r="DB16" s="17">
        <v>0</v>
      </c>
      <c r="DC16" s="17">
        <v>1</v>
      </c>
      <c r="DD16" s="11">
        <f t="shared" si="9"/>
        <v>15</v>
      </c>
      <c r="DE16" s="11">
        <v>1</v>
      </c>
      <c r="DF16" s="17">
        <v>0</v>
      </c>
      <c r="DG16" s="17">
        <v>0</v>
      </c>
      <c r="DH16" s="17" t="str">
        <f t="shared" si="10"/>
        <v>10021</v>
      </c>
      <c r="DI16" s="17" t="str">
        <f t="shared" si="11"/>
        <v>0010010</v>
      </c>
      <c r="DJ16" s="11" t="s">
        <v>5994</v>
      </c>
      <c r="DK16" s="17">
        <v>0</v>
      </c>
    </row>
    <row r="17" spans="1:115" x14ac:dyDescent="0.35">
      <c r="A17" t="s">
        <v>620</v>
      </c>
      <c r="B17" t="b">
        <v>1</v>
      </c>
      <c r="C17" t="b">
        <v>0</v>
      </c>
      <c r="E17" t="s">
        <v>323</v>
      </c>
      <c r="F17" t="s">
        <v>15</v>
      </c>
      <c r="G17" t="s">
        <v>621</v>
      </c>
      <c r="H17" t="s">
        <v>625</v>
      </c>
      <c r="I17">
        <v>5</v>
      </c>
      <c r="J17">
        <v>1</v>
      </c>
      <c r="K17">
        <v>0.2</v>
      </c>
      <c r="L17">
        <v>0</v>
      </c>
      <c r="M17" t="s">
        <v>622</v>
      </c>
      <c r="N17" t="s">
        <v>249</v>
      </c>
      <c r="O17" t="s">
        <v>623</v>
      </c>
      <c r="P17" t="s">
        <v>624</v>
      </c>
      <c r="Q17" s="2">
        <v>41229</v>
      </c>
      <c r="R17" s="1">
        <v>0.93194444444444446</v>
      </c>
      <c r="S17" s="2">
        <v>41425</v>
      </c>
      <c r="T17" s="1">
        <v>0.67222222222222217</v>
      </c>
      <c r="U17" t="s">
        <v>328</v>
      </c>
      <c r="V17" t="s">
        <v>38</v>
      </c>
      <c r="W17" t="s">
        <v>626</v>
      </c>
      <c r="Y17" t="s">
        <v>1</v>
      </c>
      <c r="AF17" t="s">
        <v>627</v>
      </c>
      <c r="AN17" t="s">
        <v>628</v>
      </c>
      <c r="AP17" t="s">
        <v>334</v>
      </c>
      <c r="BU17" t="s">
        <v>592</v>
      </c>
      <c r="BV17" t="s">
        <v>336</v>
      </c>
      <c r="BW17" t="str">
        <f t="shared" si="0"/>
        <v>42qd-frvg</v>
      </c>
      <c r="BX17">
        <f t="shared" si="1"/>
        <v>2012</v>
      </c>
      <c r="BY17">
        <f t="shared" si="2"/>
        <v>2013</v>
      </c>
      <c r="BZ17">
        <f t="shared" si="3"/>
        <v>4</v>
      </c>
      <c r="CA17">
        <f t="shared" si="4"/>
        <v>5</v>
      </c>
      <c r="CB17" t="s">
        <v>4723</v>
      </c>
      <c r="CC17" t="str">
        <f t="shared" si="5"/>
        <v>a</v>
      </c>
      <c r="CD17">
        <v>3.6292716459253804E-2</v>
      </c>
      <c r="CE17">
        <f t="shared" si="6"/>
        <v>12</v>
      </c>
      <c r="CF17" t="s">
        <v>5905</v>
      </c>
      <c r="CG17" t="s">
        <v>619</v>
      </c>
      <c r="CH17" s="2">
        <v>43634</v>
      </c>
      <c r="CI17">
        <v>378</v>
      </c>
      <c r="CJ17" s="3">
        <v>1334</v>
      </c>
      <c r="CK17" s="27">
        <f t="shared" si="7"/>
        <v>0.13333333333333333</v>
      </c>
      <c r="CL17" s="26">
        <f t="shared" si="8"/>
        <v>0.36666666666666664</v>
      </c>
      <c r="CM17" s="2">
        <v>43664</v>
      </c>
      <c r="CN17" s="4">
        <v>382</v>
      </c>
      <c r="CO17" s="3">
        <v>1345</v>
      </c>
      <c r="CP17" s="13">
        <v>1</v>
      </c>
      <c r="CQ17" s="13">
        <v>2</v>
      </c>
      <c r="CR17" s="17">
        <v>0</v>
      </c>
      <c r="CT17" s="13">
        <v>0</v>
      </c>
      <c r="CU17" s="13">
        <v>0</v>
      </c>
      <c r="CV17" s="13">
        <v>0</v>
      </c>
      <c r="CW17" s="13">
        <v>1</v>
      </c>
      <c r="CX17" s="13">
        <v>1</v>
      </c>
      <c r="CY17" s="13">
        <v>2</v>
      </c>
      <c r="CZ17" s="13">
        <v>3</v>
      </c>
      <c r="DA17" s="17">
        <v>2</v>
      </c>
      <c r="DB17" s="17">
        <v>0</v>
      </c>
      <c r="DC17" s="17">
        <v>1</v>
      </c>
      <c r="DD17" s="11">
        <f t="shared" si="9"/>
        <v>13</v>
      </c>
      <c r="DE17" s="11">
        <v>1</v>
      </c>
      <c r="DF17" s="17">
        <v>0</v>
      </c>
      <c r="DG17" s="17">
        <v>0</v>
      </c>
      <c r="DH17" s="17" t="str">
        <f t="shared" si="10"/>
        <v>12000</v>
      </c>
      <c r="DI17" s="17" t="str">
        <f t="shared" si="11"/>
        <v>1112000</v>
      </c>
      <c r="DJ17" s="11" t="s">
        <v>6016</v>
      </c>
      <c r="DK17" s="17">
        <v>1</v>
      </c>
    </row>
    <row r="18" spans="1:115" x14ac:dyDescent="0.35">
      <c r="A18" t="s">
        <v>3442</v>
      </c>
      <c r="B18" t="b">
        <v>1</v>
      </c>
      <c r="C18" t="b">
        <v>0</v>
      </c>
      <c r="E18" t="s">
        <v>323</v>
      </c>
      <c r="F18" t="s">
        <v>15</v>
      </c>
      <c r="G18" t="s">
        <v>3443</v>
      </c>
      <c r="H18" t="s">
        <v>3439</v>
      </c>
      <c r="I18">
        <v>2</v>
      </c>
      <c r="J18">
        <v>2</v>
      </c>
      <c r="K18">
        <v>1</v>
      </c>
      <c r="L18">
        <v>0</v>
      </c>
      <c r="M18" t="s">
        <v>3444</v>
      </c>
      <c r="O18" t="s">
        <v>3445</v>
      </c>
      <c r="P18" t="s">
        <v>3446</v>
      </c>
      <c r="Q18" s="2">
        <v>41444</v>
      </c>
      <c r="R18" s="1">
        <v>0.98263888888888884</v>
      </c>
      <c r="S18" s="2">
        <v>41445</v>
      </c>
      <c r="T18" s="1">
        <v>8.3333333333333332E-3</v>
      </c>
      <c r="U18" t="s">
        <v>913</v>
      </c>
      <c r="V18" t="s">
        <v>212</v>
      </c>
      <c r="W18" t="s">
        <v>3409</v>
      </c>
      <c r="Y18" t="s">
        <v>1</v>
      </c>
      <c r="AF18" t="s">
        <v>3447</v>
      </c>
      <c r="AG18" t="s">
        <v>3448</v>
      </c>
      <c r="AN18" t="s">
        <v>3411</v>
      </c>
      <c r="AP18" t="s">
        <v>334</v>
      </c>
      <c r="BU18" t="s">
        <v>368</v>
      </c>
      <c r="BV18" t="s">
        <v>336</v>
      </c>
      <c r="BW18" t="str">
        <f t="shared" si="0"/>
        <v>p2c3-pm28</v>
      </c>
      <c r="BX18">
        <f t="shared" si="1"/>
        <v>2013</v>
      </c>
      <c r="BY18">
        <f t="shared" si="2"/>
        <v>2013</v>
      </c>
      <c r="BZ18">
        <f t="shared" si="3"/>
        <v>3</v>
      </c>
      <c r="CA18">
        <f t="shared" si="4"/>
        <v>4</v>
      </c>
      <c r="CB18" t="s">
        <v>5893</v>
      </c>
      <c r="CC18" t="str">
        <f t="shared" si="5"/>
        <v>a</v>
      </c>
      <c r="CD18">
        <v>0.53742948505875232</v>
      </c>
      <c r="CE18">
        <f t="shared" si="6"/>
        <v>1</v>
      </c>
      <c r="CF18" t="s">
        <v>5905</v>
      </c>
      <c r="CG18" t="s">
        <v>3441</v>
      </c>
      <c r="CH18" s="2">
        <v>43634</v>
      </c>
      <c r="CI18">
        <v>747</v>
      </c>
      <c r="CJ18" s="3">
        <v>4008</v>
      </c>
      <c r="CK18" s="27" t="e">
        <f t="shared" si="7"/>
        <v>#VALUE!</v>
      </c>
      <c r="CL18" s="26">
        <f t="shared" si="8"/>
        <v>2.6470588235294117</v>
      </c>
      <c r="CM18" s="2">
        <v>43651</v>
      </c>
      <c r="CN18" s="4" t="s">
        <v>5978</v>
      </c>
      <c r="CO18" s="3">
        <v>4053</v>
      </c>
      <c r="CP18" s="13">
        <v>2</v>
      </c>
      <c r="CQ18" s="13">
        <v>2</v>
      </c>
      <c r="CR18" s="17">
        <v>0</v>
      </c>
      <c r="CT18" s="13">
        <v>0</v>
      </c>
      <c r="CU18" s="13">
        <v>1</v>
      </c>
      <c r="CV18" s="13">
        <v>2</v>
      </c>
      <c r="CW18" s="13">
        <v>1</v>
      </c>
      <c r="CX18" s="13">
        <v>1</v>
      </c>
      <c r="CY18" s="13">
        <v>2</v>
      </c>
      <c r="CZ18" s="13">
        <v>3</v>
      </c>
      <c r="DA18" s="17">
        <v>2</v>
      </c>
      <c r="DB18" s="17">
        <v>0</v>
      </c>
      <c r="DC18" s="17">
        <v>1</v>
      </c>
      <c r="DD18" s="11">
        <f t="shared" si="9"/>
        <v>17</v>
      </c>
      <c r="DE18" s="11">
        <v>1</v>
      </c>
      <c r="DF18" s="17">
        <v>1</v>
      </c>
      <c r="DG18" s="17">
        <v>0</v>
      </c>
      <c r="DH18" s="17" t="str">
        <f t="shared" si="10"/>
        <v>22012</v>
      </c>
      <c r="DI18" s="17" t="str">
        <f t="shared" si="11"/>
        <v>0122020</v>
      </c>
      <c r="DJ18" s="11" t="s">
        <v>5955</v>
      </c>
      <c r="DK18" s="17">
        <v>0</v>
      </c>
    </row>
    <row r="19" spans="1:115" x14ac:dyDescent="0.35">
      <c r="A19" t="s">
        <v>3457</v>
      </c>
      <c r="B19" t="b">
        <v>1</v>
      </c>
      <c r="C19" t="b">
        <v>0</v>
      </c>
      <c r="E19" t="s">
        <v>323</v>
      </c>
      <c r="F19" t="s">
        <v>15</v>
      </c>
      <c r="G19" t="s">
        <v>3458</v>
      </c>
      <c r="H19" t="s">
        <v>3439</v>
      </c>
      <c r="I19">
        <v>2</v>
      </c>
      <c r="J19">
        <v>2</v>
      </c>
      <c r="K19">
        <v>1</v>
      </c>
      <c r="L19">
        <v>0</v>
      </c>
      <c r="M19" t="s">
        <v>3459</v>
      </c>
      <c r="O19" t="s">
        <v>3460</v>
      </c>
      <c r="P19" t="s">
        <v>3461</v>
      </c>
      <c r="Q19" s="2">
        <v>41445</v>
      </c>
      <c r="R19" s="1">
        <v>0.65833333333333333</v>
      </c>
      <c r="S19" s="2">
        <v>41445</v>
      </c>
      <c r="T19" s="1">
        <v>0.84791666666666676</v>
      </c>
      <c r="U19" t="s">
        <v>913</v>
      </c>
      <c r="V19" t="s">
        <v>212</v>
      </c>
      <c r="W19" t="s">
        <v>3409</v>
      </c>
      <c r="Y19" t="s">
        <v>1</v>
      </c>
      <c r="AF19" t="s">
        <v>3462</v>
      </c>
      <c r="AN19" t="s">
        <v>3411</v>
      </c>
      <c r="AP19" t="s">
        <v>334</v>
      </c>
      <c r="BU19" t="s">
        <v>368</v>
      </c>
      <c r="BV19" t="s">
        <v>336</v>
      </c>
      <c r="BW19" t="str">
        <f t="shared" si="0"/>
        <v>swuj-ccgu</v>
      </c>
      <c r="BX19">
        <f t="shared" si="1"/>
        <v>2013</v>
      </c>
      <c r="BY19">
        <f t="shared" si="2"/>
        <v>2013</v>
      </c>
      <c r="BZ19">
        <f t="shared" si="3"/>
        <v>3</v>
      </c>
      <c r="CA19">
        <f t="shared" si="4"/>
        <v>4</v>
      </c>
      <c r="CB19" t="s">
        <v>5893</v>
      </c>
      <c r="CC19" t="str">
        <f t="shared" si="5"/>
        <v>a</v>
      </c>
      <c r="CD19">
        <v>0.13873177966255656</v>
      </c>
      <c r="CE19">
        <f t="shared" si="6"/>
        <v>2</v>
      </c>
      <c r="CF19" t="s">
        <v>5905</v>
      </c>
      <c r="CG19" t="s">
        <v>3456</v>
      </c>
      <c r="CH19" s="2">
        <v>43634</v>
      </c>
      <c r="CI19">
        <v>744</v>
      </c>
      <c r="CJ19" s="3">
        <v>4031</v>
      </c>
      <c r="CK19" s="27" t="e">
        <f t="shared" si="7"/>
        <v>#VALUE!</v>
      </c>
      <c r="CL19" s="26">
        <f t="shared" si="8"/>
        <v>3</v>
      </c>
      <c r="CM19" s="2">
        <v>43651</v>
      </c>
      <c r="CN19" s="4" t="s">
        <v>5978</v>
      </c>
      <c r="CO19" s="3">
        <v>4082</v>
      </c>
      <c r="CP19" s="13">
        <v>2</v>
      </c>
      <c r="CQ19" s="13">
        <v>2</v>
      </c>
      <c r="CR19" s="17">
        <v>0</v>
      </c>
      <c r="CT19" s="13">
        <v>1</v>
      </c>
      <c r="CU19" s="13">
        <v>1</v>
      </c>
      <c r="CV19" s="13">
        <v>2</v>
      </c>
      <c r="CW19" s="13">
        <v>1</v>
      </c>
      <c r="CX19" s="13">
        <v>1</v>
      </c>
      <c r="CY19" s="13">
        <v>2</v>
      </c>
      <c r="CZ19" s="13">
        <v>3</v>
      </c>
      <c r="DA19" s="17">
        <v>2</v>
      </c>
      <c r="DB19" s="17">
        <v>0</v>
      </c>
      <c r="DC19" s="17">
        <v>0</v>
      </c>
      <c r="DD19" s="11">
        <f t="shared" si="9"/>
        <v>17</v>
      </c>
      <c r="DE19" s="11">
        <v>1</v>
      </c>
      <c r="DF19" s="17">
        <v>1</v>
      </c>
      <c r="DG19" s="17">
        <v>0</v>
      </c>
      <c r="DH19" s="17" t="str">
        <f t="shared" si="10"/>
        <v>22112</v>
      </c>
      <c r="DI19" s="17" t="str">
        <f t="shared" si="11"/>
        <v>0122020</v>
      </c>
      <c r="DJ19" s="11" t="s">
        <v>5954</v>
      </c>
      <c r="DK19" s="17">
        <v>0</v>
      </c>
    </row>
    <row r="20" spans="1:115" x14ac:dyDescent="0.35">
      <c r="A20" t="s">
        <v>5211</v>
      </c>
      <c r="B20" t="b">
        <v>1</v>
      </c>
      <c r="C20" t="b">
        <v>0</v>
      </c>
      <c r="E20" t="s">
        <v>323</v>
      </c>
      <c r="F20" t="s">
        <v>15</v>
      </c>
      <c r="G20" t="s">
        <v>5212</v>
      </c>
      <c r="H20" t="s">
        <v>1896</v>
      </c>
      <c r="I20">
        <v>3</v>
      </c>
      <c r="J20">
        <v>1</v>
      </c>
      <c r="K20">
        <v>0.33333333333333331</v>
      </c>
      <c r="L20">
        <v>1</v>
      </c>
      <c r="N20" t="s">
        <v>211</v>
      </c>
      <c r="O20" t="s">
        <v>5213</v>
      </c>
      <c r="P20" t="s">
        <v>5214</v>
      </c>
      <c r="Q20" s="2">
        <v>41485</v>
      </c>
      <c r="R20" s="1">
        <v>0.9194444444444444</v>
      </c>
      <c r="S20" s="2">
        <v>41502</v>
      </c>
      <c r="T20" s="1">
        <v>4.027777777777778E-2</v>
      </c>
      <c r="U20" t="s">
        <v>328</v>
      </c>
      <c r="V20" t="s">
        <v>210</v>
      </c>
      <c r="Y20" t="s">
        <v>1</v>
      </c>
      <c r="AF20" t="s">
        <v>5215</v>
      </c>
      <c r="AM20" t="s">
        <v>1260</v>
      </c>
      <c r="AN20" t="s">
        <v>591</v>
      </c>
      <c r="AP20" t="s">
        <v>334</v>
      </c>
      <c r="BV20" t="s">
        <v>353</v>
      </c>
      <c r="BW20" t="str">
        <f t="shared" si="0"/>
        <v>kkze-qu6r</v>
      </c>
      <c r="BX20">
        <f t="shared" si="1"/>
        <v>2013</v>
      </c>
      <c r="BY20">
        <f t="shared" si="2"/>
        <v>2013</v>
      </c>
      <c r="BZ20">
        <f t="shared" si="3"/>
        <v>4</v>
      </c>
      <c r="CA20">
        <f t="shared" si="4"/>
        <v>3</v>
      </c>
      <c r="CB20" t="s">
        <v>4723</v>
      </c>
      <c r="CC20" t="str">
        <f t="shared" si="5"/>
        <v>a</v>
      </c>
      <c r="CD20">
        <v>0.13101000255738915</v>
      </c>
      <c r="CE20">
        <f t="shared" si="6"/>
        <v>1</v>
      </c>
      <c r="CF20" t="s">
        <v>5905</v>
      </c>
      <c r="CG20" t="s">
        <v>5210</v>
      </c>
      <c r="CH20" s="2">
        <v>43634</v>
      </c>
      <c r="CI20">
        <v>230</v>
      </c>
      <c r="CJ20" s="3">
        <v>1059</v>
      </c>
      <c r="CK20" s="27">
        <f t="shared" si="7"/>
        <v>6.6666666666666666E-2</v>
      </c>
      <c r="CL20" s="26">
        <f t="shared" si="8"/>
        <v>0.33333333333333331</v>
      </c>
      <c r="CM20" s="2">
        <v>43664</v>
      </c>
      <c r="CN20" s="4">
        <v>232</v>
      </c>
      <c r="CO20" s="3">
        <v>1069</v>
      </c>
      <c r="CP20" s="13">
        <v>2</v>
      </c>
      <c r="CQ20" s="13">
        <v>0</v>
      </c>
      <c r="CR20" s="17">
        <v>0</v>
      </c>
      <c r="CT20" s="13">
        <v>2</v>
      </c>
      <c r="CU20" s="13">
        <v>0</v>
      </c>
      <c r="CV20" s="13">
        <v>0</v>
      </c>
      <c r="CW20" s="13">
        <v>1</v>
      </c>
      <c r="CX20" s="13">
        <v>1</v>
      </c>
      <c r="CY20" s="13">
        <v>2</v>
      </c>
      <c r="CZ20" s="13">
        <v>3</v>
      </c>
      <c r="DA20" s="17">
        <v>2</v>
      </c>
      <c r="DB20" s="17">
        <v>0</v>
      </c>
      <c r="DC20" s="17">
        <v>1</v>
      </c>
      <c r="DD20" s="11">
        <f t="shared" si="9"/>
        <v>14</v>
      </c>
      <c r="DE20" s="11">
        <v>1</v>
      </c>
      <c r="DF20" s="17">
        <v>0</v>
      </c>
      <c r="DG20" s="17">
        <v>0</v>
      </c>
      <c r="DH20" s="17" t="str">
        <f t="shared" si="10"/>
        <v>20200</v>
      </c>
      <c r="DI20" s="17" t="str">
        <f t="shared" si="11"/>
        <v>1120000</v>
      </c>
      <c r="DJ20" s="11" t="s">
        <v>6019</v>
      </c>
      <c r="DK20" s="17">
        <v>0</v>
      </c>
    </row>
    <row r="21" spans="1:115" x14ac:dyDescent="0.35">
      <c r="A21" t="s">
        <v>1113</v>
      </c>
      <c r="B21" t="b">
        <v>1</v>
      </c>
      <c r="C21" t="b">
        <v>0</v>
      </c>
      <c r="E21" t="s">
        <v>323</v>
      </c>
      <c r="F21" t="s">
        <v>15</v>
      </c>
      <c r="G21" t="s">
        <v>1114</v>
      </c>
      <c r="H21" t="s">
        <v>1118</v>
      </c>
      <c r="I21">
        <v>9</v>
      </c>
      <c r="J21">
        <v>1</v>
      </c>
      <c r="K21">
        <v>0.1111111111111111</v>
      </c>
      <c r="L21">
        <v>0</v>
      </c>
      <c r="M21" t="s">
        <v>1115</v>
      </c>
      <c r="N21" t="s">
        <v>247</v>
      </c>
      <c r="O21" t="s">
        <v>1116</v>
      </c>
      <c r="P21" t="s">
        <v>1117</v>
      </c>
      <c r="Q21" s="2">
        <v>41554</v>
      </c>
      <c r="R21" s="1">
        <v>0.92986111111111114</v>
      </c>
      <c r="S21" s="2">
        <v>41554</v>
      </c>
      <c r="T21" s="1">
        <v>0.95347222222222217</v>
      </c>
      <c r="U21" t="s">
        <v>328</v>
      </c>
      <c r="V21" t="s">
        <v>38</v>
      </c>
      <c r="W21" t="s">
        <v>1119</v>
      </c>
      <c r="Y21" t="s">
        <v>1</v>
      </c>
      <c r="AB21" t="s">
        <v>1120</v>
      </c>
      <c r="AF21" t="s">
        <v>1121</v>
      </c>
      <c r="AG21" t="s">
        <v>1123</v>
      </c>
      <c r="AH21" t="s">
        <v>1122</v>
      </c>
      <c r="AN21" t="s">
        <v>628</v>
      </c>
      <c r="AP21" t="s">
        <v>334</v>
      </c>
      <c r="BU21" t="s">
        <v>592</v>
      </c>
      <c r="BV21" t="s">
        <v>336</v>
      </c>
      <c r="BW21" t="str">
        <f t="shared" si="0"/>
        <v>9mju-mxty</v>
      </c>
      <c r="BX21">
        <f t="shared" si="1"/>
        <v>2013</v>
      </c>
      <c r="BY21">
        <f t="shared" si="2"/>
        <v>2013</v>
      </c>
      <c r="BZ21">
        <f t="shared" si="3"/>
        <v>4</v>
      </c>
      <c r="CA21">
        <f t="shared" si="4"/>
        <v>5</v>
      </c>
      <c r="CB21" t="s">
        <v>5893</v>
      </c>
      <c r="CC21" t="str">
        <f t="shared" si="5"/>
        <v>a</v>
      </c>
      <c r="CD21">
        <v>0.35087069554203798</v>
      </c>
      <c r="CE21">
        <f t="shared" si="6"/>
        <v>1</v>
      </c>
      <c r="CF21" t="s">
        <v>5905</v>
      </c>
      <c r="CG21" t="s">
        <v>1112</v>
      </c>
      <c r="CH21" s="2">
        <v>43634</v>
      </c>
      <c r="CI21">
        <v>411</v>
      </c>
      <c r="CJ21" s="3">
        <v>1585</v>
      </c>
      <c r="CK21" s="27">
        <f t="shared" si="7"/>
        <v>0.1</v>
      </c>
      <c r="CL21" s="26">
        <f t="shared" si="8"/>
        <v>1.1333333333333333</v>
      </c>
      <c r="CM21" s="2">
        <v>43664</v>
      </c>
      <c r="CN21" s="25">
        <v>414</v>
      </c>
      <c r="CO21" s="3">
        <v>1619</v>
      </c>
      <c r="CP21" s="13">
        <v>2</v>
      </c>
      <c r="CQ21" s="13">
        <v>2</v>
      </c>
      <c r="CR21" s="17">
        <v>0</v>
      </c>
      <c r="CT21" s="13">
        <v>0</v>
      </c>
      <c r="CU21" s="13">
        <v>2</v>
      </c>
      <c r="CV21" s="13">
        <v>2</v>
      </c>
      <c r="CW21" s="13">
        <v>1</v>
      </c>
      <c r="CX21" s="13">
        <v>1</v>
      </c>
      <c r="CY21" s="13">
        <v>2</v>
      </c>
      <c r="CZ21" s="13">
        <v>3</v>
      </c>
      <c r="DA21" s="17">
        <v>2</v>
      </c>
      <c r="DB21" s="17">
        <v>0</v>
      </c>
      <c r="DC21" s="17">
        <v>1</v>
      </c>
      <c r="DD21" s="11">
        <f t="shared" si="9"/>
        <v>18</v>
      </c>
      <c r="DE21" s="11">
        <v>1</v>
      </c>
      <c r="DF21" s="17">
        <v>1</v>
      </c>
      <c r="DG21" s="17">
        <v>0</v>
      </c>
      <c r="DH21" s="17" t="str">
        <f t="shared" si="10"/>
        <v>22022</v>
      </c>
      <c r="DI21" s="17" t="str">
        <f t="shared" si="11"/>
        <v>1122020</v>
      </c>
      <c r="DJ21" s="11" t="s">
        <v>6012</v>
      </c>
      <c r="DK21" s="17">
        <v>1</v>
      </c>
    </row>
    <row r="22" spans="1:115" x14ac:dyDescent="0.35">
      <c r="A22" t="s">
        <v>2972</v>
      </c>
      <c r="B22" t="b">
        <v>1</v>
      </c>
      <c r="C22" t="b">
        <v>0</v>
      </c>
      <c r="E22" t="s">
        <v>323</v>
      </c>
      <c r="F22" t="s">
        <v>15</v>
      </c>
      <c r="G22" t="s">
        <v>2973</v>
      </c>
      <c r="H22" t="s">
        <v>2960</v>
      </c>
      <c r="I22">
        <v>4</v>
      </c>
      <c r="J22">
        <v>0</v>
      </c>
      <c r="K22">
        <v>0</v>
      </c>
      <c r="L22">
        <v>0</v>
      </c>
      <c r="M22" t="s">
        <v>2956</v>
      </c>
      <c r="N22" t="s">
        <v>242</v>
      </c>
      <c r="O22" t="s">
        <v>2974</v>
      </c>
      <c r="P22" t="s">
        <v>2975</v>
      </c>
      <c r="Q22" s="2">
        <v>41571</v>
      </c>
      <c r="R22" s="1">
        <v>0.79861111111111116</v>
      </c>
      <c r="S22" s="2">
        <v>41571</v>
      </c>
      <c r="T22" s="1">
        <v>0.80069444444444438</v>
      </c>
      <c r="U22" t="s">
        <v>2959</v>
      </c>
      <c r="V22" t="s">
        <v>111</v>
      </c>
      <c r="W22" t="s">
        <v>2961</v>
      </c>
      <c r="X22" t="s">
        <v>7</v>
      </c>
      <c r="Y22" t="s">
        <v>1</v>
      </c>
      <c r="AF22" t="s">
        <v>2976</v>
      </c>
      <c r="AM22" t="s">
        <v>2963</v>
      </c>
      <c r="AN22" t="s">
        <v>2964</v>
      </c>
      <c r="AP22" t="s">
        <v>334</v>
      </c>
      <c r="BU22" t="s">
        <v>713</v>
      </c>
      <c r="BV22" t="s">
        <v>336</v>
      </c>
      <c r="BW22" t="str">
        <f t="shared" si="0"/>
        <v>i278-it6c</v>
      </c>
      <c r="BX22">
        <f t="shared" si="1"/>
        <v>2013</v>
      </c>
      <c r="BY22">
        <f t="shared" si="2"/>
        <v>2013</v>
      </c>
      <c r="BZ22">
        <f t="shared" si="3"/>
        <v>5</v>
      </c>
      <c r="CA22">
        <f t="shared" si="4"/>
        <v>6</v>
      </c>
      <c r="CB22" t="s">
        <v>4723</v>
      </c>
      <c r="CC22" t="str">
        <f t="shared" si="5"/>
        <v>a</v>
      </c>
      <c r="CD22">
        <v>0.16436921003416982</v>
      </c>
      <c r="CE22">
        <f t="shared" si="6"/>
        <v>1</v>
      </c>
      <c r="CF22" t="s">
        <v>5905</v>
      </c>
      <c r="CG22" t="s">
        <v>2971</v>
      </c>
      <c r="CH22" s="2">
        <v>43634</v>
      </c>
      <c r="CI22" s="3">
        <v>1637</v>
      </c>
      <c r="CJ22">
        <v>935</v>
      </c>
      <c r="CK22" s="27">
        <f t="shared" si="7"/>
        <v>6.6666666666666666E-2</v>
      </c>
      <c r="CL22" s="26">
        <f t="shared" si="8"/>
        <v>0.23333333333333334</v>
      </c>
      <c r="CM22" s="2">
        <v>43664</v>
      </c>
      <c r="CN22" s="25">
        <v>1639</v>
      </c>
      <c r="CO22" s="3">
        <v>942</v>
      </c>
      <c r="CP22" s="13">
        <v>1</v>
      </c>
      <c r="CQ22" s="13">
        <v>2</v>
      </c>
      <c r="CR22" s="17">
        <v>0</v>
      </c>
      <c r="CT22" s="13">
        <v>0</v>
      </c>
      <c r="CU22" s="13">
        <v>2</v>
      </c>
      <c r="CV22" s="13">
        <v>2</v>
      </c>
      <c r="CW22" s="13">
        <v>1</v>
      </c>
      <c r="CX22" s="13">
        <v>1</v>
      </c>
      <c r="CY22" s="13">
        <v>1</v>
      </c>
      <c r="CZ22" s="13">
        <v>3</v>
      </c>
      <c r="DA22" s="17">
        <v>2</v>
      </c>
      <c r="DB22" s="17">
        <v>1</v>
      </c>
      <c r="DC22" s="17">
        <v>1</v>
      </c>
      <c r="DD22" s="11">
        <f t="shared" si="9"/>
        <v>17</v>
      </c>
      <c r="DE22" s="11">
        <v>1</v>
      </c>
      <c r="DF22" s="17">
        <v>0</v>
      </c>
      <c r="DG22" s="17">
        <v>0</v>
      </c>
      <c r="DH22" s="17" t="str">
        <f t="shared" si="10"/>
        <v>12022</v>
      </c>
      <c r="DI22" s="17" t="str">
        <f t="shared" si="11"/>
        <v>1112021</v>
      </c>
      <c r="DJ22" s="11" t="s">
        <v>6003</v>
      </c>
      <c r="DK22" s="17">
        <v>0</v>
      </c>
    </row>
    <row r="23" spans="1:115" x14ac:dyDescent="0.35">
      <c r="A23" t="s">
        <v>2357</v>
      </c>
      <c r="B23" t="b">
        <v>1</v>
      </c>
      <c r="C23" t="b">
        <v>0</v>
      </c>
      <c r="E23" t="s">
        <v>323</v>
      </c>
      <c r="F23" t="s">
        <v>15</v>
      </c>
      <c r="G23" t="s">
        <v>2361</v>
      </c>
      <c r="H23" t="s">
        <v>2364</v>
      </c>
      <c r="I23">
        <v>9</v>
      </c>
      <c r="J23">
        <v>2</v>
      </c>
      <c r="K23">
        <v>0.22222222222222221</v>
      </c>
      <c r="L23">
        <v>0</v>
      </c>
      <c r="M23" t="s">
        <v>2362</v>
      </c>
      <c r="N23" t="s">
        <v>231</v>
      </c>
      <c r="O23" t="s">
        <v>2363</v>
      </c>
      <c r="P23" t="s">
        <v>2358</v>
      </c>
      <c r="Q23" s="2">
        <v>41738</v>
      </c>
      <c r="R23" s="1">
        <v>3.5416666666666666E-2</v>
      </c>
      <c r="S23" s="2">
        <v>41905</v>
      </c>
      <c r="T23" s="1">
        <v>0.78402777777777777</v>
      </c>
      <c r="U23" t="s">
        <v>328</v>
      </c>
      <c r="V23" t="s">
        <v>127</v>
      </c>
      <c r="W23" t="s">
        <v>2359</v>
      </c>
      <c r="X23" t="s">
        <v>7</v>
      </c>
      <c r="Y23" t="s">
        <v>1</v>
      </c>
      <c r="AF23" t="s">
        <v>2365</v>
      </c>
      <c r="AM23" t="s">
        <v>1301</v>
      </c>
      <c r="AN23" t="s">
        <v>2366</v>
      </c>
      <c r="AP23" t="s">
        <v>334</v>
      </c>
      <c r="BU23" t="s">
        <v>335</v>
      </c>
      <c r="BV23" t="s">
        <v>336</v>
      </c>
      <c r="BW23" t="str">
        <f t="shared" si="0"/>
        <v>hdw4-yhs4</v>
      </c>
      <c r="BX23">
        <f t="shared" si="1"/>
        <v>2014</v>
      </c>
      <c r="BY23">
        <f t="shared" si="2"/>
        <v>2014</v>
      </c>
      <c r="BZ23">
        <f t="shared" si="3"/>
        <v>5</v>
      </c>
      <c r="CA23">
        <f t="shared" si="4"/>
        <v>6</v>
      </c>
      <c r="CB23" t="s">
        <v>4723</v>
      </c>
      <c r="CC23" t="str">
        <f t="shared" si="5"/>
        <v>b</v>
      </c>
      <c r="CD23">
        <v>8.3851141095643733E-2</v>
      </c>
      <c r="CE23">
        <f t="shared" si="6"/>
        <v>1</v>
      </c>
      <c r="CF23" t="s">
        <v>5905</v>
      </c>
      <c r="CG23" t="s">
        <v>2360</v>
      </c>
      <c r="CH23" s="2">
        <v>43634</v>
      </c>
      <c r="CI23">
        <v>772</v>
      </c>
      <c r="CJ23" s="3">
        <v>1162</v>
      </c>
      <c r="CK23" s="27">
        <f t="shared" si="7"/>
        <v>6.6666666666666666E-2</v>
      </c>
      <c r="CL23" s="26">
        <f t="shared" si="8"/>
        <v>0.3</v>
      </c>
      <c r="CM23" s="2">
        <v>43664</v>
      </c>
      <c r="CN23" s="25">
        <v>774</v>
      </c>
      <c r="CO23" s="3">
        <v>1171</v>
      </c>
      <c r="CP23" s="13">
        <v>2</v>
      </c>
      <c r="CQ23" s="13">
        <v>2</v>
      </c>
      <c r="CR23" s="17">
        <v>0</v>
      </c>
      <c r="CT23" s="13">
        <v>1</v>
      </c>
      <c r="CU23" s="13">
        <v>2</v>
      </c>
      <c r="CV23" s="13">
        <v>2</v>
      </c>
      <c r="CW23" s="13">
        <v>1</v>
      </c>
      <c r="CX23" s="13">
        <v>1</v>
      </c>
      <c r="CY23" s="13">
        <v>2</v>
      </c>
      <c r="CZ23" s="13">
        <v>3</v>
      </c>
      <c r="DA23" s="17">
        <v>2</v>
      </c>
      <c r="DB23" s="17">
        <v>0</v>
      </c>
      <c r="DC23" s="17">
        <v>0</v>
      </c>
      <c r="DD23" s="11">
        <f t="shared" si="9"/>
        <v>18</v>
      </c>
      <c r="DE23" s="11">
        <v>1</v>
      </c>
      <c r="DF23" s="17">
        <v>0</v>
      </c>
      <c r="DG23" s="17">
        <v>0</v>
      </c>
      <c r="DH23" s="17" t="str">
        <f t="shared" si="10"/>
        <v>22122</v>
      </c>
      <c r="DI23" s="17" t="str">
        <f t="shared" si="11"/>
        <v>1122021</v>
      </c>
      <c r="DJ23" s="11" t="s">
        <v>5997</v>
      </c>
      <c r="DK23" s="17">
        <v>0</v>
      </c>
    </row>
    <row r="24" spans="1:115" x14ac:dyDescent="0.35">
      <c r="A24" t="s">
        <v>2132</v>
      </c>
      <c r="B24" t="b">
        <v>1</v>
      </c>
      <c r="C24" t="b">
        <v>0</v>
      </c>
      <c r="E24" t="s">
        <v>323</v>
      </c>
      <c r="F24" t="s">
        <v>15</v>
      </c>
      <c r="G24" t="s">
        <v>2212</v>
      </c>
      <c r="I24">
        <v>0</v>
      </c>
      <c r="J24">
        <v>3</v>
      </c>
      <c r="K24" t="e">
        <v>#DIV/0!</v>
      </c>
      <c r="L24">
        <v>0</v>
      </c>
      <c r="N24" t="s">
        <v>202</v>
      </c>
      <c r="O24" t="s">
        <v>2213</v>
      </c>
      <c r="P24" t="s">
        <v>2133</v>
      </c>
      <c r="Q24" s="2">
        <v>41953</v>
      </c>
      <c r="R24" s="1">
        <v>0.72013888888888899</v>
      </c>
      <c r="S24" s="2">
        <v>41953</v>
      </c>
      <c r="T24" s="1">
        <v>0.72083333333333333</v>
      </c>
      <c r="U24" t="s">
        <v>328</v>
      </c>
      <c r="V24" t="s">
        <v>147</v>
      </c>
      <c r="W24" t="s">
        <v>2134</v>
      </c>
      <c r="Y24" t="s">
        <v>1</v>
      </c>
      <c r="AF24" t="s">
        <v>2214</v>
      </c>
      <c r="AM24" t="s">
        <v>2135</v>
      </c>
      <c r="AN24" t="s">
        <v>2136</v>
      </c>
      <c r="AP24" t="s">
        <v>334</v>
      </c>
      <c r="BU24" t="s">
        <v>335</v>
      </c>
      <c r="BV24" t="s">
        <v>336</v>
      </c>
      <c r="BW24" t="str">
        <f t="shared" si="0"/>
        <v>spy8-d7us</v>
      </c>
      <c r="BX24">
        <f t="shared" si="1"/>
        <v>2014</v>
      </c>
      <c r="BY24">
        <f t="shared" si="2"/>
        <v>2014</v>
      </c>
      <c r="BZ24">
        <f t="shared" si="3"/>
        <v>4</v>
      </c>
      <c r="CA24">
        <f t="shared" si="4"/>
        <v>3</v>
      </c>
      <c r="CB24" t="s">
        <v>4723</v>
      </c>
      <c r="CC24" t="str">
        <f t="shared" si="5"/>
        <v>b</v>
      </c>
      <c r="CD24">
        <v>0.11813029300579525</v>
      </c>
      <c r="CE24">
        <f t="shared" si="6"/>
        <v>2</v>
      </c>
      <c r="CF24" t="s">
        <v>5905</v>
      </c>
      <c r="CG24" t="s">
        <v>2211</v>
      </c>
      <c r="CH24" s="2">
        <v>43634</v>
      </c>
      <c r="CI24">
        <v>150</v>
      </c>
      <c r="CJ24">
        <v>900</v>
      </c>
      <c r="CK24" s="27">
        <f t="shared" si="7"/>
        <v>3.5714285714285712E-2</v>
      </c>
      <c r="CL24" s="26">
        <f t="shared" si="8"/>
        <v>0.14285714285714285</v>
      </c>
      <c r="CM24" s="2">
        <v>43662</v>
      </c>
      <c r="CN24" s="25">
        <v>151</v>
      </c>
      <c r="CO24" s="25">
        <v>904</v>
      </c>
      <c r="CP24" s="13">
        <v>1</v>
      </c>
      <c r="CQ24" s="13">
        <v>0</v>
      </c>
      <c r="CR24" s="17">
        <v>0</v>
      </c>
      <c r="CT24" s="13">
        <v>0</v>
      </c>
      <c r="CU24" s="13">
        <v>0</v>
      </c>
      <c r="CV24" s="13">
        <v>2</v>
      </c>
      <c r="CW24" s="13">
        <v>1</v>
      </c>
      <c r="CX24" s="13">
        <v>1</v>
      </c>
      <c r="CY24" s="13">
        <v>1</v>
      </c>
      <c r="CZ24" s="13">
        <v>2</v>
      </c>
      <c r="DA24" s="17">
        <v>2</v>
      </c>
      <c r="DB24" s="17">
        <v>0</v>
      </c>
      <c r="DC24" s="17">
        <v>1</v>
      </c>
      <c r="DD24" s="11">
        <f t="shared" si="9"/>
        <v>11</v>
      </c>
      <c r="DE24" s="11">
        <v>1</v>
      </c>
      <c r="DF24" s="17">
        <v>0</v>
      </c>
      <c r="DG24" s="17">
        <v>0</v>
      </c>
      <c r="DH24" s="17" t="str">
        <f t="shared" si="10"/>
        <v>10002</v>
      </c>
      <c r="DI24" s="17" t="str">
        <f t="shared" si="11"/>
        <v>1110020</v>
      </c>
      <c r="DJ24" s="17" t="s">
        <v>6054</v>
      </c>
      <c r="DK24" s="17">
        <v>1</v>
      </c>
    </row>
    <row r="25" spans="1:115" x14ac:dyDescent="0.35">
      <c r="A25" t="s">
        <v>1976</v>
      </c>
      <c r="B25" t="b">
        <v>1</v>
      </c>
      <c r="C25" t="b">
        <v>0</v>
      </c>
      <c r="E25" t="s">
        <v>323</v>
      </c>
      <c r="F25" t="s">
        <v>15</v>
      </c>
      <c r="G25" t="s">
        <v>1985</v>
      </c>
      <c r="H25" t="s">
        <v>1979</v>
      </c>
      <c r="I25">
        <v>2</v>
      </c>
      <c r="J25">
        <v>1</v>
      </c>
      <c r="K25">
        <v>0.5</v>
      </c>
      <c r="L25">
        <v>0</v>
      </c>
      <c r="M25" t="s">
        <v>1977</v>
      </c>
      <c r="N25" t="s">
        <v>76</v>
      </c>
      <c r="O25" t="s">
        <v>1986</v>
      </c>
      <c r="P25" t="s">
        <v>1978</v>
      </c>
      <c r="Q25" s="2">
        <v>42026</v>
      </c>
      <c r="R25" s="1">
        <v>0.82500000000000007</v>
      </c>
      <c r="S25" s="2">
        <v>42026</v>
      </c>
      <c r="T25" s="1">
        <v>0.82986111111111116</v>
      </c>
      <c r="U25" t="s">
        <v>1130</v>
      </c>
      <c r="V25" t="s">
        <v>130</v>
      </c>
      <c r="W25" t="s">
        <v>1980</v>
      </c>
      <c r="X25" t="s">
        <v>7</v>
      </c>
      <c r="Y25" t="s">
        <v>1</v>
      </c>
      <c r="AF25" t="s">
        <v>1987</v>
      </c>
      <c r="AG25" t="s">
        <v>1981</v>
      </c>
      <c r="AM25" t="s">
        <v>1982</v>
      </c>
      <c r="AN25" t="s">
        <v>1665</v>
      </c>
      <c r="AP25" t="s">
        <v>334</v>
      </c>
      <c r="BU25" t="s">
        <v>1983</v>
      </c>
      <c r="BV25" t="s">
        <v>336</v>
      </c>
      <c r="BW25" t="str">
        <f t="shared" si="0"/>
        <v>y3ds-rkew</v>
      </c>
      <c r="BX25">
        <f t="shared" si="1"/>
        <v>2015</v>
      </c>
      <c r="BY25">
        <f t="shared" si="2"/>
        <v>2015</v>
      </c>
      <c r="BZ25">
        <f t="shared" si="3"/>
        <v>5</v>
      </c>
      <c r="CA25">
        <f t="shared" si="4"/>
        <v>6</v>
      </c>
      <c r="CB25" t="s">
        <v>5893</v>
      </c>
      <c r="CC25" t="str">
        <f t="shared" si="5"/>
        <v>b</v>
      </c>
      <c r="CD25">
        <v>0.17871538145780708</v>
      </c>
      <c r="CE25">
        <f t="shared" si="6"/>
        <v>1</v>
      </c>
      <c r="CF25" t="s">
        <v>5905</v>
      </c>
      <c r="CG25" s="18" t="s">
        <v>1984</v>
      </c>
      <c r="CH25" s="2">
        <v>43634</v>
      </c>
      <c r="CI25" s="3">
        <v>1150</v>
      </c>
      <c r="CJ25" s="3">
        <v>2233</v>
      </c>
      <c r="CK25" s="27" t="e">
        <f t="shared" si="7"/>
        <v>#VALUE!</v>
      </c>
      <c r="CL25" s="26">
        <f t="shared" si="8"/>
        <v>2.8125</v>
      </c>
      <c r="CM25" s="2">
        <v>43650</v>
      </c>
      <c r="CN25" s="4" t="s">
        <v>5978</v>
      </c>
      <c r="CO25" s="3">
        <v>2278</v>
      </c>
      <c r="CP25" s="13">
        <v>2</v>
      </c>
      <c r="CQ25" s="13">
        <v>2</v>
      </c>
      <c r="CR25" s="17">
        <v>0</v>
      </c>
      <c r="CT25" s="13">
        <v>0</v>
      </c>
      <c r="CU25" s="13">
        <v>2</v>
      </c>
      <c r="CV25" s="13">
        <v>2</v>
      </c>
      <c r="CW25" s="13">
        <v>1</v>
      </c>
      <c r="CX25" s="13">
        <v>1</v>
      </c>
      <c r="CY25" s="13">
        <v>2</v>
      </c>
      <c r="CZ25" s="13">
        <v>2</v>
      </c>
      <c r="DA25" s="17">
        <v>3</v>
      </c>
      <c r="DB25" s="17">
        <v>0</v>
      </c>
      <c r="DC25" s="17">
        <v>1</v>
      </c>
      <c r="DD25" s="11">
        <f t="shared" si="9"/>
        <v>18</v>
      </c>
      <c r="DE25" s="11">
        <v>1</v>
      </c>
      <c r="DF25" s="17">
        <v>0</v>
      </c>
      <c r="DG25" s="17">
        <v>0</v>
      </c>
      <c r="DH25" s="17" t="str">
        <f t="shared" si="10"/>
        <v>22022</v>
      </c>
      <c r="DI25" s="17" t="str">
        <f t="shared" si="11"/>
        <v>1122021</v>
      </c>
      <c r="DK25" s="17">
        <v>0</v>
      </c>
    </row>
    <row r="26" spans="1:115" x14ac:dyDescent="0.35">
      <c r="A26" t="s">
        <v>4090</v>
      </c>
      <c r="B26" t="b">
        <v>1</v>
      </c>
      <c r="C26" t="b">
        <v>0</v>
      </c>
      <c r="E26" t="s">
        <v>323</v>
      </c>
      <c r="F26" t="s">
        <v>15</v>
      </c>
      <c r="G26" t="s">
        <v>5441</v>
      </c>
      <c r="H26" t="s">
        <v>4093</v>
      </c>
      <c r="I26">
        <v>2</v>
      </c>
      <c r="J26">
        <v>2</v>
      </c>
      <c r="K26">
        <v>1</v>
      </c>
      <c r="L26">
        <v>0</v>
      </c>
      <c r="M26" t="s">
        <v>4091</v>
      </c>
      <c r="N26" t="s">
        <v>228</v>
      </c>
      <c r="O26" t="s">
        <v>5442</v>
      </c>
      <c r="P26" t="s">
        <v>4092</v>
      </c>
      <c r="Q26" s="2">
        <v>42031</v>
      </c>
      <c r="R26" s="1">
        <v>0.93958333333333333</v>
      </c>
      <c r="S26" s="2">
        <v>42031</v>
      </c>
      <c r="T26" s="1">
        <v>0.97361111111111109</v>
      </c>
      <c r="U26" t="s">
        <v>351</v>
      </c>
      <c r="V26" t="s">
        <v>164</v>
      </c>
      <c r="X26" t="s">
        <v>7</v>
      </c>
      <c r="Y26" t="s">
        <v>1</v>
      </c>
      <c r="AB26" t="s">
        <v>4094</v>
      </c>
      <c r="AF26" t="s">
        <v>5443</v>
      </c>
      <c r="AG26" t="s">
        <v>4096</v>
      </c>
      <c r="AH26" t="s">
        <v>4095</v>
      </c>
      <c r="AM26" t="s">
        <v>4097</v>
      </c>
      <c r="AN26" t="s">
        <v>572</v>
      </c>
      <c r="AP26" t="s">
        <v>334</v>
      </c>
      <c r="BV26" t="s">
        <v>336</v>
      </c>
      <c r="BW26" t="str">
        <f t="shared" si="0"/>
        <v>qgtz-buis</v>
      </c>
      <c r="BX26">
        <f t="shared" si="1"/>
        <v>2015</v>
      </c>
      <c r="BY26">
        <f t="shared" si="2"/>
        <v>2015</v>
      </c>
      <c r="BZ26">
        <f t="shared" si="3"/>
        <v>5</v>
      </c>
      <c r="CA26">
        <f t="shared" si="4"/>
        <v>5</v>
      </c>
      <c r="CB26" t="s">
        <v>4723</v>
      </c>
      <c r="CC26" t="str">
        <f t="shared" si="5"/>
        <v>b</v>
      </c>
      <c r="CD26">
        <v>7.0828808129087872E-2</v>
      </c>
      <c r="CE26">
        <f t="shared" si="6"/>
        <v>1</v>
      </c>
      <c r="CF26" t="s">
        <v>5905</v>
      </c>
      <c r="CG26" s="18" t="s">
        <v>5440</v>
      </c>
      <c r="CH26" s="2">
        <v>43634</v>
      </c>
      <c r="CI26">
        <v>837</v>
      </c>
      <c r="CJ26" s="3">
        <v>1316</v>
      </c>
      <c r="CK26" s="27" t="e">
        <f t="shared" si="7"/>
        <v>#VALUE!</v>
      </c>
      <c r="CL26" s="26">
        <f t="shared" si="8"/>
        <v>1.5</v>
      </c>
      <c r="CM26" s="2">
        <v>43650</v>
      </c>
      <c r="CN26" s="4" t="s">
        <v>5978</v>
      </c>
      <c r="CO26" s="3">
        <v>1340</v>
      </c>
      <c r="CP26" s="13">
        <v>2</v>
      </c>
      <c r="CQ26" s="13">
        <v>1</v>
      </c>
      <c r="CR26" s="17">
        <v>0</v>
      </c>
      <c r="CT26" s="13">
        <v>0</v>
      </c>
      <c r="CU26" s="13">
        <v>1</v>
      </c>
      <c r="CV26" s="13">
        <v>1</v>
      </c>
      <c r="CW26" s="13">
        <v>1</v>
      </c>
      <c r="CX26" s="13">
        <v>1</v>
      </c>
      <c r="CY26" s="13">
        <v>1</v>
      </c>
      <c r="CZ26" s="13">
        <v>2</v>
      </c>
      <c r="DA26" s="17">
        <v>0</v>
      </c>
      <c r="DB26" s="17">
        <v>1</v>
      </c>
      <c r="DC26" s="17">
        <v>1</v>
      </c>
      <c r="DD26" s="11">
        <f t="shared" si="9"/>
        <v>12</v>
      </c>
      <c r="DE26" s="11">
        <v>1</v>
      </c>
      <c r="DF26" s="17">
        <v>0</v>
      </c>
      <c r="DG26" s="17">
        <v>0</v>
      </c>
      <c r="DH26" s="17" t="str">
        <f t="shared" si="10"/>
        <v>21011</v>
      </c>
      <c r="DI26" s="17" t="str">
        <f t="shared" si="11"/>
        <v>1121011</v>
      </c>
      <c r="DJ26" s="11" t="s">
        <v>5927</v>
      </c>
      <c r="DK26" s="17">
        <v>0</v>
      </c>
    </row>
    <row r="27" spans="1:115" x14ac:dyDescent="0.35">
      <c r="A27" t="s">
        <v>1341</v>
      </c>
      <c r="B27" t="b">
        <v>1</v>
      </c>
      <c r="C27" t="b">
        <v>0</v>
      </c>
      <c r="E27" t="s">
        <v>323</v>
      </c>
      <c r="F27" t="s">
        <v>15</v>
      </c>
      <c r="G27" t="s">
        <v>1358</v>
      </c>
      <c r="I27">
        <v>0</v>
      </c>
      <c r="J27">
        <v>0</v>
      </c>
      <c r="K27" t="e">
        <v>#DIV/0!</v>
      </c>
      <c r="L27">
        <v>0</v>
      </c>
      <c r="N27" t="s">
        <v>24</v>
      </c>
      <c r="O27" t="s">
        <v>1359</v>
      </c>
      <c r="P27" t="s">
        <v>1342</v>
      </c>
      <c r="Q27" s="2">
        <v>42034</v>
      </c>
      <c r="R27" s="1">
        <v>0.84652777777777777</v>
      </c>
      <c r="S27" s="2">
        <v>42034</v>
      </c>
      <c r="T27" s="1">
        <v>0.84722222222222221</v>
      </c>
      <c r="V27" t="s">
        <v>82</v>
      </c>
      <c r="W27" t="s">
        <v>82</v>
      </c>
      <c r="Y27" t="s">
        <v>1</v>
      </c>
      <c r="AF27" t="s">
        <v>1360</v>
      </c>
      <c r="AM27" t="s">
        <v>1291</v>
      </c>
      <c r="AN27" t="s">
        <v>1272</v>
      </c>
      <c r="AP27" t="s">
        <v>334</v>
      </c>
      <c r="BU27" t="s">
        <v>335</v>
      </c>
      <c r="BV27" t="s">
        <v>336</v>
      </c>
      <c r="BW27" t="str">
        <f t="shared" si="0"/>
        <v>rgra-syy5</v>
      </c>
      <c r="BX27">
        <f t="shared" si="1"/>
        <v>2015</v>
      </c>
      <c r="BY27">
        <f t="shared" si="2"/>
        <v>2015</v>
      </c>
      <c r="BZ27">
        <f t="shared" si="3"/>
        <v>4</v>
      </c>
      <c r="CA27">
        <f t="shared" si="4"/>
        <v>2</v>
      </c>
      <c r="CB27" t="s">
        <v>4723</v>
      </c>
      <c r="CC27" t="str">
        <f t="shared" si="5"/>
        <v>b</v>
      </c>
      <c r="CD27">
        <v>2.293025500183643E-2</v>
      </c>
      <c r="CE27">
        <f t="shared" si="6"/>
        <v>2</v>
      </c>
      <c r="CF27" t="s">
        <v>5905</v>
      </c>
      <c r="CG27" t="s">
        <v>1357</v>
      </c>
      <c r="CH27" s="2">
        <v>43634</v>
      </c>
      <c r="CI27">
        <v>131</v>
      </c>
      <c r="CJ27">
        <v>849</v>
      </c>
      <c r="CK27" s="27">
        <f t="shared" si="7"/>
        <v>0.1111111111111111</v>
      </c>
      <c r="CL27" s="26">
        <f t="shared" si="8"/>
        <v>0.18518518518518517</v>
      </c>
      <c r="CM27" s="2">
        <v>43661</v>
      </c>
      <c r="CN27" s="4">
        <v>134</v>
      </c>
      <c r="CO27" s="4">
        <v>854</v>
      </c>
      <c r="CP27" s="13">
        <v>1</v>
      </c>
      <c r="CQ27" s="13">
        <v>0</v>
      </c>
      <c r="CR27" s="17">
        <v>0</v>
      </c>
      <c r="CT27" s="13">
        <v>0</v>
      </c>
      <c r="CU27" s="13">
        <v>0</v>
      </c>
      <c r="CV27" s="13">
        <v>2</v>
      </c>
      <c r="CW27" s="13">
        <v>1</v>
      </c>
      <c r="CX27" s="13">
        <v>1</v>
      </c>
      <c r="CY27" s="13">
        <v>2</v>
      </c>
      <c r="CZ27" s="13">
        <v>3</v>
      </c>
      <c r="DA27" s="17">
        <v>2</v>
      </c>
      <c r="DB27" s="17">
        <v>0</v>
      </c>
      <c r="DC27" s="17">
        <v>1</v>
      </c>
      <c r="DD27" s="11">
        <f t="shared" si="9"/>
        <v>13</v>
      </c>
      <c r="DE27" s="11">
        <v>1</v>
      </c>
      <c r="DF27" s="17">
        <v>0</v>
      </c>
      <c r="DG27" s="17">
        <v>0</v>
      </c>
      <c r="DH27" s="17" t="str">
        <f t="shared" si="10"/>
        <v>10002</v>
      </c>
      <c r="DI27" s="17" t="str">
        <f t="shared" si="11"/>
        <v>1010020</v>
      </c>
      <c r="DJ27" s="11" t="s">
        <v>6051</v>
      </c>
      <c r="DK27" s="17">
        <v>0</v>
      </c>
    </row>
    <row r="28" spans="1:115" x14ac:dyDescent="0.35">
      <c r="A28" t="s">
        <v>1928</v>
      </c>
      <c r="B28" t="b">
        <v>1</v>
      </c>
      <c r="C28" t="b">
        <v>0</v>
      </c>
      <c r="E28" t="s">
        <v>323</v>
      </c>
      <c r="F28" t="s">
        <v>15</v>
      </c>
      <c r="G28" t="s">
        <v>1956</v>
      </c>
      <c r="H28" t="s">
        <v>1757</v>
      </c>
      <c r="I28">
        <v>1</v>
      </c>
      <c r="J28">
        <v>0</v>
      </c>
      <c r="K28">
        <v>0</v>
      </c>
      <c r="L28">
        <v>0</v>
      </c>
      <c r="O28" t="s">
        <v>1957</v>
      </c>
      <c r="P28" t="s">
        <v>1929</v>
      </c>
      <c r="Q28" s="2">
        <v>42006</v>
      </c>
      <c r="R28" s="1">
        <v>0.90416666666666667</v>
      </c>
      <c r="S28" s="2">
        <v>42048</v>
      </c>
      <c r="T28" s="1">
        <v>0.87638888888888899</v>
      </c>
      <c r="V28" t="s">
        <v>123</v>
      </c>
      <c r="W28" t="s">
        <v>1927</v>
      </c>
      <c r="Y28" t="s">
        <v>1</v>
      </c>
      <c r="AF28" t="s">
        <v>1958</v>
      </c>
      <c r="AN28" t="s">
        <v>1760</v>
      </c>
      <c r="AP28" t="s">
        <v>334</v>
      </c>
      <c r="BU28" t="s">
        <v>1761</v>
      </c>
      <c r="BV28" t="s">
        <v>336</v>
      </c>
      <c r="BW28" t="str">
        <f t="shared" si="0"/>
        <v>ifj5-nxkc</v>
      </c>
      <c r="BX28">
        <f t="shared" si="1"/>
        <v>2015</v>
      </c>
      <c r="BY28">
        <f t="shared" si="2"/>
        <v>2015</v>
      </c>
      <c r="BZ28">
        <f t="shared" si="3"/>
        <v>3</v>
      </c>
      <c r="CA28">
        <f t="shared" si="4"/>
        <v>2</v>
      </c>
      <c r="CB28" t="s">
        <v>4723</v>
      </c>
      <c r="CC28" t="str">
        <f t="shared" si="5"/>
        <v>b</v>
      </c>
      <c r="CD28">
        <v>7.258338931017938E-2</v>
      </c>
      <c r="CE28">
        <f t="shared" si="6"/>
        <v>3</v>
      </c>
      <c r="CF28" t="s">
        <v>5905</v>
      </c>
      <c r="CG28" t="s">
        <v>1955</v>
      </c>
      <c r="CH28" s="2">
        <v>43634</v>
      </c>
      <c r="CI28">
        <v>96</v>
      </c>
      <c r="CJ28" s="3">
        <v>1064</v>
      </c>
      <c r="CK28" s="27">
        <f t="shared" si="7"/>
        <v>3.3333333333333333E-2</v>
      </c>
      <c r="CL28" s="26">
        <f t="shared" si="8"/>
        <v>0.4</v>
      </c>
      <c r="CM28" s="2">
        <v>43664</v>
      </c>
      <c r="CN28" s="25">
        <v>97</v>
      </c>
      <c r="CO28" s="3">
        <v>1076</v>
      </c>
      <c r="CP28" s="13">
        <v>1</v>
      </c>
      <c r="CQ28" s="13">
        <v>0</v>
      </c>
      <c r="CR28" s="17">
        <v>0</v>
      </c>
      <c r="CT28" s="13">
        <v>0</v>
      </c>
      <c r="CU28" s="13">
        <v>0</v>
      </c>
      <c r="CV28" s="13">
        <v>0</v>
      </c>
      <c r="CW28" s="13">
        <v>1</v>
      </c>
      <c r="CX28" s="13">
        <v>1</v>
      </c>
      <c r="CY28" s="13">
        <v>2</v>
      </c>
      <c r="CZ28" s="13">
        <v>3</v>
      </c>
      <c r="DA28" s="17">
        <v>3</v>
      </c>
      <c r="DB28" s="17">
        <v>0</v>
      </c>
      <c r="DC28" s="17">
        <v>1</v>
      </c>
      <c r="DD28" s="11">
        <f t="shared" si="9"/>
        <v>12</v>
      </c>
      <c r="DE28" s="11">
        <v>1</v>
      </c>
      <c r="DF28" s="17">
        <v>0</v>
      </c>
      <c r="DG28" s="17">
        <v>0</v>
      </c>
      <c r="DH28" s="17" t="str">
        <f t="shared" si="10"/>
        <v>10000</v>
      </c>
      <c r="DI28" s="17" t="str">
        <f t="shared" si="11"/>
        <v>0010000</v>
      </c>
      <c r="DJ28" s="19" t="s">
        <v>5999</v>
      </c>
      <c r="DK28" s="17">
        <v>0</v>
      </c>
    </row>
    <row r="29" spans="1:115" x14ac:dyDescent="0.35">
      <c r="A29" t="s">
        <v>2905</v>
      </c>
      <c r="B29" t="b">
        <v>1</v>
      </c>
      <c r="C29" t="b">
        <v>0</v>
      </c>
      <c r="E29" t="s">
        <v>323</v>
      </c>
      <c r="F29" t="s">
        <v>15</v>
      </c>
      <c r="G29" t="s">
        <v>2906</v>
      </c>
      <c r="H29" t="s">
        <v>1757</v>
      </c>
      <c r="I29">
        <v>1</v>
      </c>
      <c r="J29">
        <v>0</v>
      </c>
      <c r="K29">
        <v>0</v>
      </c>
      <c r="L29">
        <v>0</v>
      </c>
      <c r="M29" t="s">
        <v>2907</v>
      </c>
      <c r="N29" t="s">
        <v>88</v>
      </c>
      <c r="O29" t="s">
        <v>2908</v>
      </c>
      <c r="P29" t="s">
        <v>2909</v>
      </c>
      <c r="Q29" s="2">
        <v>41985</v>
      </c>
      <c r="R29" s="1">
        <v>0.77986111111111101</v>
      </c>
      <c r="S29" s="2">
        <v>42053</v>
      </c>
      <c r="T29" s="1">
        <v>0.78888888888888886</v>
      </c>
      <c r="U29" t="s">
        <v>328</v>
      </c>
      <c r="V29" t="s">
        <v>179</v>
      </c>
      <c r="W29" t="s">
        <v>2902</v>
      </c>
      <c r="X29" t="s">
        <v>7</v>
      </c>
      <c r="Y29" t="s">
        <v>1</v>
      </c>
      <c r="AF29" t="s">
        <v>2910</v>
      </c>
      <c r="AN29" t="s">
        <v>2148</v>
      </c>
      <c r="AP29" t="s">
        <v>334</v>
      </c>
      <c r="BU29" t="s">
        <v>2903</v>
      </c>
      <c r="BV29" t="s">
        <v>336</v>
      </c>
      <c r="BW29" t="str">
        <f t="shared" si="0"/>
        <v>5fc2-x595</v>
      </c>
      <c r="BX29">
        <f t="shared" si="1"/>
        <v>2014</v>
      </c>
      <c r="BY29">
        <f t="shared" si="2"/>
        <v>2015</v>
      </c>
      <c r="BZ29">
        <f t="shared" si="3"/>
        <v>5</v>
      </c>
      <c r="CA29">
        <f t="shared" si="4"/>
        <v>6</v>
      </c>
      <c r="CB29" t="s">
        <v>4723</v>
      </c>
      <c r="CC29" t="str">
        <f t="shared" si="5"/>
        <v>b</v>
      </c>
      <c r="CD29">
        <v>7.4360927737398663E-2</v>
      </c>
      <c r="CE29">
        <f t="shared" si="6"/>
        <v>4</v>
      </c>
      <c r="CF29" t="s">
        <v>5905</v>
      </c>
      <c r="CG29" t="s">
        <v>2904</v>
      </c>
      <c r="CH29" s="2">
        <v>43634</v>
      </c>
      <c r="CI29">
        <v>326</v>
      </c>
      <c r="CJ29" s="3">
        <v>1121</v>
      </c>
      <c r="CK29" s="27">
        <f t="shared" si="7"/>
        <v>3.5714285714285712E-2</v>
      </c>
      <c r="CL29" s="26">
        <f t="shared" si="8"/>
        <v>0.32142857142857145</v>
      </c>
      <c r="CM29" s="2">
        <v>43662</v>
      </c>
      <c r="CN29" s="25">
        <v>327</v>
      </c>
      <c r="CO29" s="3">
        <v>1130</v>
      </c>
      <c r="CP29" s="13">
        <v>1</v>
      </c>
      <c r="CQ29" s="13">
        <v>1</v>
      </c>
      <c r="CR29" s="17">
        <v>0</v>
      </c>
      <c r="CT29" s="13">
        <v>0</v>
      </c>
      <c r="CU29" s="13">
        <v>0</v>
      </c>
      <c r="CV29" s="13">
        <v>1</v>
      </c>
      <c r="CW29" s="13">
        <v>1</v>
      </c>
      <c r="CX29" s="13">
        <v>1</v>
      </c>
      <c r="CY29" s="13">
        <v>2</v>
      </c>
      <c r="CZ29" s="13">
        <v>3</v>
      </c>
      <c r="DA29" s="17">
        <v>2</v>
      </c>
      <c r="DB29" s="17">
        <v>0</v>
      </c>
      <c r="DC29" s="17">
        <v>0</v>
      </c>
      <c r="DD29" s="11">
        <f t="shared" si="9"/>
        <v>12</v>
      </c>
      <c r="DE29" s="11">
        <v>1</v>
      </c>
      <c r="DF29" s="17">
        <v>0</v>
      </c>
      <c r="DG29" s="17">
        <v>0</v>
      </c>
      <c r="DH29" s="17" t="str">
        <f t="shared" si="10"/>
        <v>11001</v>
      </c>
      <c r="DI29" s="17" t="str">
        <f t="shared" si="11"/>
        <v>1111011</v>
      </c>
      <c r="DJ29" s="11" t="s">
        <v>5989</v>
      </c>
      <c r="DK29" s="17">
        <v>0</v>
      </c>
    </row>
    <row r="30" spans="1:115" x14ac:dyDescent="0.35">
      <c r="A30" t="s">
        <v>1657</v>
      </c>
      <c r="B30" t="b">
        <v>1</v>
      </c>
      <c r="C30" t="b">
        <v>0</v>
      </c>
      <c r="E30" t="s">
        <v>323</v>
      </c>
      <c r="F30" t="s">
        <v>15</v>
      </c>
      <c r="G30" t="s">
        <v>1662</v>
      </c>
      <c r="I30">
        <v>0</v>
      </c>
      <c r="J30">
        <v>0</v>
      </c>
      <c r="K30" t="e">
        <v>#DIV/0!</v>
      </c>
      <c r="L30">
        <v>0</v>
      </c>
      <c r="M30" t="s">
        <v>1658</v>
      </c>
      <c r="O30" t="s">
        <v>1663</v>
      </c>
      <c r="P30" t="s">
        <v>1659</v>
      </c>
      <c r="Q30" s="2">
        <v>42014</v>
      </c>
      <c r="R30" s="1">
        <v>2.4305555555555556E-2</v>
      </c>
      <c r="S30" s="2">
        <v>42053</v>
      </c>
      <c r="T30" s="1">
        <v>5.7638888888888885E-2</v>
      </c>
      <c r="V30" t="s">
        <v>130</v>
      </c>
      <c r="W30" t="s">
        <v>1660</v>
      </c>
      <c r="Y30" t="s">
        <v>1</v>
      </c>
      <c r="AF30" t="s">
        <v>1664</v>
      </c>
      <c r="AN30" t="s">
        <v>1665</v>
      </c>
      <c r="AP30" t="s">
        <v>334</v>
      </c>
      <c r="BU30" t="s">
        <v>973</v>
      </c>
      <c r="BV30" t="s">
        <v>336</v>
      </c>
      <c r="BW30" t="str">
        <f t="shared" si="0"/>
        <v>swyb-gmfy</v>
      </c>
      <c r="BX30">
        <f t="shared" si="1"/>
        <v>2015</v>
      </c>
      <c r="BY30">
        <f t="shared" si="2"/>
        <v>2015</v>
      </c>
      <c r="BZ30">
        <f t="shared" si="3"/>
        <v>3</v>
      </c>
      <c r="CA30">
        <f t="shared" si="4"/>
        <v>2</v>
      </c>
      <c r="CB30" t="s">
        <v>4723</v>
      </c>
      <c r="CC30" t="str">
        <f t="shared" si="5"/>
        <v>b</v>
      </c>
      <c r="CD30">
        <v>0.10100506524737429</v>
      </c>
      <c r="CE30">
        <f t="shared" si="6"/>
        <v>5</v>
      </c>
      <c r="CF30" t="s">
        <v>5905</v>
      </c>
      <c r="CG30" s="18" t="s">
        <v>1661</v>
      </c>
      <c r="CH30" s="2">
        <v>43634</v>
      </c>
      <c r="CI30">
        <v>737</v>
      </c>
      <c r="CJ30">
        <v>937</v>
      </c>
      <c r="CK30" s="27" t="e">
        <f t="shared" si="7"/>
        <v>#VALUE!</v>
      </c>
      <c r="CL30" s="26">
        <f t="shared" si="8"/>
        <v>0.11764705882352941</v>
      </c>
      <c r="CM30" s="2">
        <v>43651</v>
      </c>
      <c r="CN30" s="4" t="s">
        <v>5978</v>
      </c>
      <c r="CO30" s="3">
        <v>939</v>
      </c>
      <c r="CP30" s="13">
        <v>1</v>
      </c>
      <c r="CQ30" s="13">
        <v>1</v>
      </c>
      <c r="CR30" s="17">
        <v>0</v>
      </c>
      <c r="CT30" s="13">
        <v>0</v>
      </c>
      <c r="CU30" s="13">
        <v>0</v>
      </c>
      <c r="CV30" s="13">
        <v>0</v>
      </c>
      <c r="CW30" s="13">
        <v>1</v>
      </c>
      <c r="CX30" s="13">
        <v>1</v>
      </c>
      <c r="CY30" s="13">
        <v>1</v>
      </c>
      <c r="CZ30" s="13">
        <v>2</v>
      </c>
      <c r="DA30" s="17">
        <v>2</v>
      </c>
      <c r="DB30" s="17">
        <v>1</v>
      </c>
      <c r="DC30" s="17">
        <v>1</v>
      </c>
      <c r="DD30" s="11">
        <f t="shared" si="9"/>
        <v>11</v>
      </c>
      <c r="DE30" s="11">
        <v>1</v>
      </c>
      <c r="DF30" s="17">
        <v>0</v>
      </c>
      <c r="DG30" s="17">
        <v>0</v>
      </c>
      <c r="DH30" s="17" t="str">
        <f t="shared" si="10"/>
        <v>11000</v>
      </c>
      <c r="DI30" s="17" t="str">
        <f t="shared" si="11"/>
        <v>0011000</v>
      </c>
      <c r="DJ30" s="11" t="s">
        <v>5941</v>
      </c>
      <c r="DK30" s="17">
        <v>0</v>
      </c>
    </row>
    <row r="31" spans="1:115" x14ac:dyDescent="0.35">
      <c r="A31" t="s">
        <v>2161</v>
      </c>
      <c r="B31" t="b">
        <v>1</v>
      </c>
      <c r="C31" t="b">
        <v>0</v>
      </c>
      <c r="E31" t="s">
        <v>323</v>
      </c>
      <c r="F31" t="s">
        <v>15</v>
      </c>
      <c r="G31" t="s">
        <v>2192</v>
      </c>
      <c r="I31">
        <v>0</v>
      </c>
      <c r="J31">
        <v>0</v>
      </c>
      <c r="K31" t="e">
        <v>#DIV/0!</v>
      </c>
      <c r="L31">
        <v>0</v>
      </c>
      <c r="N31" t="s">
        <v>167</v>
      </c>
      <c r="O31" t="s">
        <v>2193</v>
      </c>
      <c r="P31" t="s">
        <v>2162</v>
      </c>
      <c r="Q31" s="2">
        <v>42080</v>
      </c>
      <c r="R31" s="1">
        <v>0.99513888888888891</v>
      </c>
      <c r="S31" s="2">
        <v>42080</v>
      </c>
      <c r="T31" s="1">
        <v>0.99583333333333324</v>
      </c>
      <c r="V31" t="s">
        <v>147</v>
      </c>
      <c r="W31" t="s">
        <v>2134</v>
      </c>
      <c r="Y31" t="s">
        <v>1</v>
      </c>
      <c r="AF31" t="s">
        <v>2194</v>
      </c>
      <c r="AN31" t="s">
        <v>2136</v>
      </c>
      <c r="AP31" t="s">
        <v>334</v>
      </c>
      <c r="BU31" t="s">
        <v>335</v>
      </c>
      <c r="BV31" t="s">
        <v>336</v>
      </c>
      <c r="BW31" t="str">
        <f t="shared" si="0"/>
        <v>mf85-v9ji</v>
      </c>
      <c r="BX31">
        <f t="shared" si="1"/>
        <v>2015</v>
      </c>
      <c r="BY31">
        <f t="shared" si="2"/>
        <v>2015</v>
      </c>
      <c r="BZ31">
        <f t="shared" si="3"/>
        <v>4</v>
      </c>
      <c r="CA31">
        <f t="shared" si="4"/>
        <v>2</v>
      </c>
      <c r="CB31" t="s">
        <v>4723</v>
      </c>
      <c r="CC31" t="str">
        <f t="shared" si="5"/>
        <v>b</v>
      </c>
      <c r="CD31">
        <v>3.9285671231843788E-2</v>
      </c>
      <c r="CE31">
        <f t="shared" si="6"/>
        <v>6</v>
      </c>
      <c r="CF31" t="s">
        <v>5905</v>
      </c>
      <c r="CG31" t="s">
        <v>2191</v>
      </c>
      <c r="CH31" s="2">
        <v>43634</v>
      </c>
      <c r="CI31">
        <v>106</v>
      </c>
      <c r="CJ31" s="3">
        <v>1128</v>
      </c>
      <c r="CK31" s="27" t="e">
        <f t="shared" si="7"/>
        <v>#VALUE!</v>
      </c>
      <c r="CL31" s="26">
        <f t="shared" si="8"/>
        <v>0.29411764705882354</v>
      </c>
      <c r="CM31" s="2">
        <v>43651</v>
      </c>
      <c r="CN31" s="4" t="s">
        <v>5978</v>
      </c>
      <c r="CO31" s="3">
        <v>1133</v>
      </c>
      <c r="CP31" s="13">
        <v>2</v>
      </c>
      <c r="CQ31" s="13">
        <v>0</v>
      </c>
      <c r="CR31" s="17">
        <v>0</v>
      </c>
      <c r="CT31" s="13">
        <v>0</v>
      </c>
      <c r="CU31" s="13">
        <v>0</v>
      </c>
      <c r="CV31" s="13">
        <v>1</v>
      </c>
      <c r="CW31" s="13">
        <v>1</v>
      </c>
      <c r="CX31" s="13">
        <v>1</v>
      </c>
      <c r="CY31" s="13">
        <v>2</v>
      </c>
      <c r="CZ31" s="13">
        <v>3</v>
      </c>
      <c r="DA31" s="17">
        <v>1</v>
      </c>
      <c r="DB31" s="17">
        <v>0</v>
      </c>
      <c r="DC31" s="17">
        <v>1</v>
      </c>
      <c r="DD31" s="11">
        <f t="shared" si="9"/>
        <v>12</v>
      </c>
      <c r="DE31" s="11">
        <v>1</v>
      </c>
      <c r="DF31" s="17">
        <v>0</v>
      </c>
      <c r="DG31" s="17">
        <v>0</v>
      </c>
      <c r="DH31" s="17" t="str">
        <f t="shared" si="10"/>
        <v>20001</v>
      </c>
      <c r="DI31" s="17" t="str">
        <f t="shared" si="11"/>
        <v>1020010</v>
      </c>
      <c r="DJ31" s="11" t="s">
        <v>6052</v>
      </c>
      <c r="DK31" s="17">
        <v>0</v>
      </c>
    </row>
    <row r="32" spans="1:115" x14ac:dyDescent="0.35">
      <c r="A32" t="s">
        <v>2151</v>
      </c>
      <c r="B32" t="b">
        <v>1</v>
      </c>
      <c r="C32" t="b">
        <v>0</v>
      </c>
      <c r="E32" t="s">
        <v>323</v>
      </c>
      <c r="F32" t="s">
        <v>15</v>
      </c>
      <c r="G32" t="s">
        <v>2152</v>
      </c>
      <c r="I32">
        <v>0</v>
      </c>
      <c r="J32">
        <v>0</v>
      </c>
      <c r="K32" t="e">
        <v>#DIV/0!</v>
      </c>
      <c r="L32">
        <v>0</v>
      </c>
      <c r="N32" t="s">
        <v>169</v>
      </c>
      <c r="O32" t="s">
        <v>2185</v>
      </c>
      <c r="P32" t="s">
        <v>2153</v>
      </c>
      <c r="Q32" s="2">
        <v>42080</v>
      </c>
      <c r="R32" s="1">
        <v>0.79375000000000007</v>
      </c>
      <c r="S32" s="2">
        <v>42143</v>
      </c>
      <c r="T32" s="1">
        <v>0.88194444444444453</v>
      </c>
      <c r="V32" t="s">
        <v>147</v>
      </c>
      <c r="W32" t="s">
        <v>2134</v>
      </c>
      <c r="Y32" t="s">
        <v>1</v>
      </c>
      <c r="AF32" t="s">
        <v>2186</v>
      </c>
      <c r="AM32" t="s">
        <v>2135</v>
      </c>
      <c r="AN32" t="s">
        <v>2136</v>
      </c>
      <c r="AP32" t="s">
        <v>334</v>
      </c>
      <c r="BU32" t="s">
        <v>335</v>
      </c>
      <c r="BV32" t="s">
        <v>336</v>
      </c>
      <c r="BW32" t="str">
        <f t="shared" si="0"/>
        <v>ksbn-hrmn</v>
      </c>
      <c r="BX32">
        <f t="shared" si="1"/>
        <v>2015</v>
      </c>
      <c r="BY32">
        <f t="shared" si="2"/>
        <v>2015</v>
      </c>
      <c r="BZ32">
        <f t="shared" si="3"/>
        <v>4</v>
      </c>
      <c r="CA32">
        <f t="shared" si="4"/>
        <v>2</v>
      </c>
      <c r="CB32" t="s">
        <v>4723</v>
      </c>
      <c r="CC32" t="str">
        <f t="shared" si="5"/>
        <v>b</v>
      </c>
      <c r="CD32">
        <v>6.8768178533828772E-2</v>
      </c>
      <c r="CE32">
        <f t="shared" si="6"/>
        <v>7</v>
      </c>
      <c r="CF32" t="s">
        <v>5905</v>
      </c>
      <c r="CG32" t="s">
        <v>2184</v>
      </c>
      <c r="CH32" s="2">
        <v>43634</v>
      </c>
      <c r="CI32">
        <v>93</v>
      </c>
      <c r="CJ32">
        <v>709</v>
      </c>
      <c r="CK32" s="27" t="e">
        <f t="shared" si="7"/>
        <v>#VALUE!</v>
      </c>
      <c r="CL32" s="26">
        <f t="shared" si="8"/>
        <v>0.17647058823529413</v>
      </c>
      <c r="CM32" s="2">
        <v>43651</v>
      </c>
      <c r="CN32" s="4" t="s">
        <v>5978</v>
      </c>
      <c r="CO32" s="3">
        <v>712</v>
      </c>
      <c r="CP32" s="13">
        <v>1</v>
      </c>
      <c r="CQ32" s="13">
        <v>0</v>
      </c>
      <c r="CR32" s="17">
        <v>0</v>
      </c>
      <c r="CT32" s="13">
        <v>0</v>
      </c>
      <c r="CU32" s="13">
        <v>0</v>
      </c>
      <c r="CV32" s="13">
        <v>2</v>
      </c>
      <c r="CW32" s="13">
        <v>1</v>
      </c>
      <c r="CX32" s="13">
        <v>1</v>
      </c>
      <c r="CY32" s="13">
        <v>2</v>
      </c>
      <c r="CZ32" s="13">
        <v>3</v>
      </c>
      <c r="DA32" s="17">
        <v>3</v>
      </c>
      <c r="DB32" s="17">
        <v>0</v>
      </c>
      <c r="DC32" s="17">
        <v>0</v>
      </c>
      <c r="DD32" s="11">
        <f t="shared" si="9"/>
        <v>13</v>
      </c>
      <c r="DE32" s="11">
        <v>1</v>
      </c>
      <c r="DF32" s="17">
        <v>0</v>
      </c>
      <c r="DG32" s="17">
        <v>0</v>
      </c>
      <c r="DH32" s="17" t="str">
        <f t="shared" si="10"/>
        <v>10002</v>
      </c>
      <c r="DI32" s="17" t="str">
        <f t="shared" si="11"/>
        <v>1010020</v>
      </c>
      <c r="DJ32" s="11" t="s">
        <v>6053</v>
      </c>
      <c r="DK32" s="17">
        <v>0</v>
      </c>
    </row>
    <row r="33" spans="1:115" x14ac:dyDescent="0.35">
      <c r="A33" t="s">
        <v>3124</v>
      </c>
      <c r="B33" t="b">
        <v>1</v>
      </c>
      <c r="C33" t="b">
        <v>0</v>
      </c>
      <c r="E33" t="s">
        <v>323</v>
      </c>
      <c r="F33" t="s">
        <v>15</v>
      </c>
      <c r="G33" t="s">
        <v>3125</v>
      </c>
      <c r="H33" t="s">
        <v>3129</v>
      </c>
      <c r="I33">
        <v>5</v>
      </c>
      <c r="J33">
        <v>1</v>
      </c>
      <c r="K33">
        <v>0.2</v>
      </c>
      <c r="L33">
        <v>1</v>
      </c>
      <c r="M33" t="s">
        <v>3126</v>
      </c>
      <c r="N33" t="s">
        <v>234</v>
      </c>
      <c r="O33" t="s">
        <v>3127</v>
      </c>
      <c r="P33" t="s">
        <v>3128</v>
      </c>
      <c r="Q33" s="2">
        <v>42282</v>
      </c>
      <c r="R33" s="1">
        <v>0.90277777777777779</v>
      </c>
      <c r="S33" s="2">
        <v>42282</v>
      </c>
      <c r="T33" s="1">
        <v>0.90486111111111101</v>
      </c>
      <c r="U33" t="s">
        <v>913</v>
      </c>
      <c r="V33" t="s">
        <v>135</v>
      </c>
      <c r="W33" t="s">
        <v>3130</v>
      </c>
      <c r="Y33" t="s">
        <v>1</v>
      </c>
      <c r="AF33" t="s">
        <v>3131</v>
      </c>
      <c r="AG33" t="s">
        <v>3132</v>
      </c>
      <c r="AM33" t="s">
        <v>3133</v>
      </c>
      <c r="AN33" t="s">
        <v>2590</v>
      </c>
      <c r="AP33" t="s">
        <v>334</v>
      </c>
      <c r="BU33" t="s">
        <v>3134</v>
      </c>
      <c r="BV33" t="s">
        <v>336</v>
      </c>
      <c r="BW33" t="str">
        <f t="shared" si="0"/>
        <v>28ar-n972</v>
      </c>
      <c r="BX33">
        <f t="shared" si="1"/>
        <v>2015</v>
      </c>
      <c r="BY33">
        <f t="shared" si="2"/>
        <v>2015</v>
      </c>
      <c r="BZ33">
        <f t="shared" si="3"/>
        <v>4</v>
      </c>
      <c r="CA33">
        <f t="shared" si="4"/>
        <v>5</v>
      </c>
      <c r="CB33" t="s">
        <v>5893</v>
      </c>
      <c r="CC33" t="str">
        <f t="shared" si="5"/>
        <v>b</v>
      </c>
      <c r="CD33">
        <v>0.19608911533693218</v>
      </c>
      <c r="CE33">
        <f t="shared" si="6"/>
        <v>1</v>
      </c>
      <c r="CF33" t="s">
        <v>5905</v>
      </c>
      <c r="CG33" t="s">
        <v>3123</v>
      </c>
      <c r="CH33" s="2">
        <v>43634</v>
      </c>
      <c r="CI33" s="3">
        <v>1255</v>
      </c>
      <c r="CJ33" s="3">
        <v>2026</v>
      </c>
      <c r="CK33" s="27">
        <f t="shared" si="7"/>
        <v>0.10714285714285714</v>
      </c>
      <c r="CL33" s="26">
        <f t="shared" si="8"/>
        <v>2.5714285714285716</v>
      </c>
      <c r="CM33" s="2">
        <v>43662</v>
      </c>
      <c r="CN33" s="4">
        <v>1258</v>
      </c>
      <c r="CO33" s="3">
        <v>2098</v>
      </c>
      <c r="CP33" s="13">
        <v>2</v>
      </c>
      <c r="CQ33" s="13">
        <v>2</v>
      </c>
      <c r="CR33" s="17">
        <v>0</v>
      </c>
      <c r="CT33" s="13">
        <v>0</v>
      </c>
      <c r="CU33" s="13">
        <v>2</v>
      </c>
      <c r="CV33" s="13">
        <v>2</v>
      </c>
      <c r="CW33" s="13">
        <v>1</v>
      </c>
      <c r="CX33" s="13">
        <v>1</v>
      </c>
      <c r="CY33" s="13">
        <v>2</v>
      </c>
      <c r="CZ33" s="13">
        <v>3</v>
      </c>
      <c r="DA33" s="17">
        <v>2</v>
      </c>
      <c r="DB33" s="17">
        <v>0</v>
      </c>
      <c r="DC33" s="17">
        <v>1</v>
      </c>
      <c r="DD33" s="11">
        <f t="shared" si="9"/>
        <v>18</v>
      </c>
      <c r="DE33" s="11">
        <v>1</v>
      </c>
      <c r="DF33" s="17">
        <v>1</v>
      </c>
      <c r="DG33" s="17">
        <v>0</v>
      </c>
      <c r="DH33" s="17" t="str">
        <f t="shared" si="10"/>
        <v>22022</v>
      </c>
      <c r="DI33" s="17" t="str">
        <f t="shared" si="11"/>
        <v>1122020</v>
      </c>
      <c r="DJ33" s="11" t="s">
        <v>5982</v>
      </c>
      <c r="DK33" s="17">
        <v>1</v>
      </c>
    </row>
    <row r="34" spans="1:115" x14ac:dyDescent="0.35">
      <c r="A34" t="s">
        <v>3385</v>
      </c>
      <c r="B34" t="b">
        <v>1</v>
      </c>
      <c r="C34" t="b">
        <v>0</v>
      </c>
      <c r="E34" t="s">
        <v>323</v>
      </c>
      <c r="F34" t="s">
        <v>15</v>
      </c>
      <c r="G34" t="s">
        <v>3386</v>
      </c>
      <c r="H34" t="s">
        <v>3390</v>
      </c>
      <c r="I34">
        <v>5</v>
      </c>
      <c r="J34">
        <v>2</v>
      </c>
      <c r="K34">
        <v>0.4</v>
      </c>
      <c r="L34">
        <v>1</v>
      </c>
      <c r="M34" t="s">
        <v>3387</v>
      </c>
      <c r="N34" t="s">
        <v>176</v>
      </c>
      <c r="O34" t="s">
        <v>3388</v>
      </c>
      <c r="P34" t="s">
        <v>3389</v>
      </c>
      <c r="Q34" s="2">
        <v>42332</v>
      </c>
      <c r="R34" s="1">
        <v>0.95138888888888884</v>
      </c>
      <c r="S34" s="2">
        <v>42332</v>
      </c>
      <c r="T34" s="1">
        <v>0.95277777777777783</v>
      </c>
      <c r="U34" t="s">
        <v>913</v>
      </c>
      <c r="V34" t="s">
        <v>93</v>
      </c>
      <c r="W34" t="s">
        <v>3391</v>
      </c>
      <c r="X34" t="s">
        <v>7</v>
      </c>
      <c r="Y34" t="s">
        <v>1</v>
      </c>
      <c r="AF34" t="s">
        <v>3392</v>
      </c>
      <c r="AG34" t="s">
        <v>3394</v>
      </c>
      <c r="AH34" t="s">
        <v>3393</v>
      </c>
      <c r="AM34" t="s">
        <v>2300</v>
      </c>
      <c r="AN34" t="s">
        <v>2301</v>
      </c>
      <c r="AP34" t="s">
        <v>334</v>
      </c>
      <c r="BU34" t="s">
        <v>915</v>
      </c>
      <c r="BV34" t="s">
        <v>336</v>
      </c>
      <c r="BW34" t="str">
        <f t="shared" ref="BW34:BW65" si="12">IF(D34="",A34,D34)</f>
        <v>i89p-imif</v>
      </c>
      <c r="BX34">
        <f t="shared" ref="BX34:BX65" si="13">YEAR(Q34)</f>
        <v>2015</v>
      </c>
      <c r="BY34">
        <f t="shared" ref="BY34:BY65" si="14">YEAR(S34)</f>
        <v>2015</v>
      </c>
      <c r="BZ34">
        <f t="shared" ref="BZ34:BZ65" si="15">COUNTA(O34,P34,V34,X34,N34)</f>
        <v>5</v>
      </c>
      <c r="CA34">
        <f t="shared" ref="CA34:CA65" si="16">COUNTA(M34,U34,H34,W34,X34,N34)</f>
        <v>6</v>
      </c>
      <c r="CB34" t="s">
        <v>5893</v>
      </c>
      <c r="CC34" t="str">
        <f t="shared" ref="CC34:CC65" si="17">IF(BX34&lt;2014,"a",IF(BX34&gt;2017,"d",IF(BX34&lt;2016,"b","c")))</f>
        <v>b</v>
      </c>
      <c r="CD34">
        <v>0.48146975166302008</v>
      </c>
      <c r="CE34">
        <f t="shared" ref="CE34:CE64" si="18">IF(CB34&amp;CC34=CB33&amp;CC33,CE33+1,1)</f>
        <v>2</v>
      </c>
      <c r="CF34" t="s">
        <v>5905</v>
      </c>
      <c r="CG34" t="s">
        <v>3384</v>
      </c>
      <c r="CH34" s="2">
        <v>43634</v>
      </c>
      <c r="CI34">
        <v>704</v>
      </c>
      <c r="CJ34" s="3">
        <v>3222</v>
      </c>
      <c r="CK34" s="27" t="e">
        <f t="shared" ref="CK34:CK65" si="19">(CN34-CI34)/_xlfn.DAYS(CM34,CH34)</f>
        <v>#VALUE!</v>
      </c>
      <c r="CL34" s="26">
        <f t="shared" ref="CL34:CL65" si="20">(CO34-CJ34)/_xlfn.DAYS(CM34,CH34)</f>
        <v>6.882352941176471</v>
      </c>
      <c r="CM34" s="2">
        <v>43651</v>
      </c>
      <c r="CN34" s="4" t="s">
        <v>5978</v>
      </c>
      <c r="CO34" s="3">
        <v>3339</v>
      </c>
      <c r="CP34" s="13">
        <v>2</v>
      </c>
      <c r="CQ34" s="13">
        <v>1</v>
      </c>
      <c r="CR34" s="17">
        <v>2</v>
      </c>
      <c r="CT34" s="13">
        <v>0</v>
      </c>
      <c r="CU34" s="13">
        <v>2</v>
      </c>
      <c r="CV34" s="13">
        <v>2</v>
      </c>
      <c r="CW34" s="13">
        <v>1</v>
      </c>
      <c r="CX34" s="13">
        <v>1</v>
      </c>
      <c r="CY34" s="13">
        <v>2</v>
      </c>
      <c r="CZ34" s="13">
        <v>3</v>
      </c>
      <c r="DA34" s="17">
        <v>3</v>
      </c>
      <c r="DB34" s="17">
        <v>0</v>
      </c>
      <c r="DC34" s="17">
        <v>1</v>
      </c>
      <c r="DD34" s="11">
        <f t="shared" ref="DD34:DD65" si="21">SUM(CP34:DC34)</f>
        <v>20</v>
      </c>
      <c r="DE34" s="11">
        <v>1</v>
      </c>
      <c r="DF34" s="17">
        <v>0</v>
      </c>
      <c r="DG34" s="17">
        <v>0</v>
      </c>
      <c r="DH34" s="17" t="str">
        <f t="shared" si="10"/>
        <v>21022</v>
      </c>
      <c r="DI34" s="17" t="str">
        <f t="shared" si="11"/>
        <v>1121021</v>
      </c>
      <c r="DJ34" s="11" t="s">
        <v>5956</v>
      </c>
      <c r="DK34" s="17">
        <v>1</v>
      </c>
    </row>
    <row r="35" spans="1:115" x14ac:dyDescent="0.35">
      <c r="A35" t="s">
        <v>3538</v>
      </c>
      <c r="B35" t="b">
        <v>1</v>
      </c>
      <c r="C35" t="b">
        <v>0</v>
      </c>
      <c r="E35" t="s">
        <v>323</v>
      </c>
      <c r="F35" t="s">
        <v>15</v>
      </c>
      <c r="G35" t="s">
        <v>3539</v>
      </c>
      <c r="H35" t="s">
        <v>3541</v>
      </c>
      <c r="I35">
        <v>7</v>
      </c>
      <c r="J35">
        <v>1</v>
      </c>
      <c r="K35">
        <v>0.14285714285714285</v>
      </c>
      <c r="L35">
        <v>1</v>
      </c>
      <c r="N35" t="s">
        <v>116</v>
      </c>
      <c r="O35" t="s">
        <v>3540</v>
      </c>
      <c r="P35" t="s">
        <v>3540</v>
      </c>
      <c r="Q35" s="2">
        <v>42339</v>
      </c>
      <c r="R35" s="1">
        <v>0.1986111111111111</v>
      </c>
      <c r="S35" s="2">
        <v>42339</v>
      </c>
      <c r="T35" s="1">
        <v>0.1986111111111111</v>
      </c>
      <c r="U35" t="s">
        <v>359</v>
      </c>
      <c r="V35" t="s">
        <v>4</v>
      </c>
      <c r="W35" t="s">
        <v>3502</v>
      </c>
      <c r="X35" t="s">
        <v>7</v>
      </c>
      <c r="Y35" t="s">
        <v>1</v>
      </c>
      <c r="AB35" t="s">
        <v>3542</v>
      </c>
      <c r="AF35" t="s">
        <v>3738</v>
      </c>
      <c r="AG35" t="s">
        <v>3544</v>
      </c>
      <c r="AH35" t="s">
        <v>3543</v>
      </c>
      <c r="AM35" t="s">
        <v>3506</v>
      </c>
      <c r="AN35" t="s">
        <v>3507</v>
      </c>
      <c r="AP35" t="s">
        <v>334</v>
      </c>
      <c r="BU35" t="s">
        <v>3508</v>
      </c>
      <c r="BV35" t="s">
        <v>336</v>
      </c>
      <c r="BW35" t="str">
        <f t="shared" si="12"/>
        <v>wxek-dsag</v>
      </c>
      <c r="BX35">
        <f t="shared" si="13"/>
        <v>2015</v>
      </c>
      <c r="BY35">
        <f t="shared" si="14"/>
        <v>2015</v>
      </c>
      <c r="BZ35">
        <f t="shared" si="15"/>
        <v>5</v>
      </c>
      <c r="CA35">
        <f t="shared" si="16"/>
        <v>5</v>
      </c>
      <c r="CB35" t="s">
        <v>5893</v>
      </c>
      <c r="CC35" t="str">
        <f t="shared" si="17"/>
        <v>b</v>
      </c>
      <c r="CD35">
        <v>0.15638503897810463</v>
      </c>
      <c r="CE35">
        <f t="shared" si="18"/>
        <v>3</v>
      </c>
      <c r="CF35" t="s">
        <v>5905</v>
      </c>
      <c r="CG35" t="s">
        <v>3737</v>
      </c>
      <c r="CH35" s="2">
        <v>43634</v>
      </c>
      <c r="CI35">
        <v>550</v>
      </c>
      <c r="CJ35" s="3">
        <v>1596</v>
      </c>
      <c r="CK35" s="27" t="e">
        <f t="shared" si="19"/>
        <v>#VALUE!</v>
      </c>
      <c r="CL35" s="26">
        <f t="shared" si="20"/>
        <v>4</v>
      </c>
      <c r="CM35" s="2">
        <v>43651</v>
      </c>
      <c r="CN35" s="4" t="s">
        <v>5978</v>
      </c>
      <c r="CO35" s="3">
        <v>1664</v>
      </c>
      <c r="CP35" s="13">
        <v>2</v>
      </c>
      <c r="CQ35" s="13">
        <v>0</v>
      </c>
      <c r="CR35" s="17">
        <v>0</v>
      </c>
      <c r="CT35" s="13">
        <v>0</v>
      </c>
      <c r="CU35" s="13">
        <v>2</v>
      </c>
      <c r="CV35" s="13">
        <v>2</v>
      </c>
      <c r="CW35" s="13">
        <v>1</v>
      </c>
      <c r="CX35" s="13">
        <v>1</v>
      </c>
      <c r="CY35" s="13">
        <v>2</v>
      </c>
      <c r="CZ35" s="13">
        <v>3</v>
      </c>
      <c r="DA35" s="17">
        <v>3</v>
      </c>
      <c r="DB35" s="17">
        <v>0</v>
      </c>
      <c r="DC35" s="17">
        <v>1</v>
      </c>
      <c r="DD35" s="11">
        <f t="shared" si="21"/>
        <v>17</v>
      </c>
      <c r="DE35" s="11">
        <v>1</v>
      </c>
      <c r="DF35" s="17">
        <v>0</v>
      </c>
      <c r="DG35" s="17">
        <v>0</v>
      </c>
      <c r="DH35" s="17" t="str">
        <f t="shared" si="10"/>
        <v>20022</v>
      </c>
      <c r="DI35" s="17" t="str">
        <f t="shared" si="11"/>
        <v>1120021</v>
      </c>
      <c r="DJ35" s="11" t="s">
        <v>5952</v>
      </c>
      <c r="DK35" s="17">
        <v>1</v>
      </c>
    </row>
    <row r="36" spans="1:115" x14ac:dyDescent="0.35">
      <c r="A36" t="s">
        <v>5196</v>
      </c>
      <c r="B36" t="b">
        <v>1</v>
      </c>
      <c r="C36" t="b">
        <v>0</v>
      </c>
      <c r="E36" t="s">
        <v>323</v>
      </c>
      <c r="F36" t="s">
        <v>15</v>
      </c>
      <c r="G36" t="s">
        <v>5197</v>
      </c>
      <c r="I36">
        <v>0</v>
      </c>
      <c r="J36">
        <v>0</v>
      </c>
      <c r="K36" t="e">
        <v>#DIV/0!</v>
      </c>
      <c r="L36">
        <v>0</v>
      </c>
      <c r="O36" t="s">
        <v>5198</v>
      </c>
      <c r="P36" t="s">
        <v>5199</v>
      </c>
      <c r="Q36" s="2">
        <v>42352</v>
      </c>
      <c r="R36" s="1">
        <v>0.61388888888888882</v>
      </c>
      <c r="S36" s="2">
        <v>42352</v>
      </c>
      <c r="T36" s="1">
        <v>0.61458333333333337</v>
      </c>
      <c r="V36" t="s">
        <v>4</v>
      </c>
      <c r="Y36" t="s">
        <v>1</v>
      </c>
      <c r="AF36" t="s">
        <v>5200</v>
      </c>
      <c r="AN36" t="s">
        <v>3507</v>
      </c>
      <c r="AP36" t="s">
        <v>334</v>
      </c>
      <c r="BV36" t="s">
        <v>336</v>
      </c>
      <c r="BW36" t="str">
        <f t="shared" si="12"/>
        <v>k96r-7t2r</v>
      </c>
      <c r="BX36">
        <f t="shared" si="13"/>
        <v>2015</v>
      </c>
      <c r="BY36">
        <f t="shared" si="14"/>
        <v>2015</v>
      </c>
      <c r="BZ36">
        <f t="shared" si="15"/>
        <v>3</v>
      </c>
      <c r="CA36">
        <f t="shared" si="16"/>
        <v>0</v>
      </c>
      <c r="CB36" t="s">
        <v>5893</v>
      </c>
      <c r="CC36" t="str">
        <f t="shared" si="17"/>
        <v>b</v>
      </c>
      <c r="CD36">
        <v>7.0283696827230346E-2</v>
      </c>
      <c r="CE36">
        <f t="shared" si="18"/>
        <v>4</v>
      </c>
      <c r="CF36" t="s">
        <v>5905</v>
      </c>
      <c r="CG36" t="s">
        <v>5195</v>
      </c>
      <c r="CH36" s="2">
        <v>43634</v>
      </c>
      <c r="CI36">
        <v>158</v>
      </c>
      <c r="CJ36" s="3">
        <v>2179</v>
      </c>
      <c r="CK36" s="27">
        <f t="shared" si="19"/>
        <v>0.36666666666666664</v>
      </c>
      <c r="CL36" s="26">
        <f t="shared" si="20"/>
        <v>2.9333333333333331</v>
      </c>
      <c r="CM36" s="2">
        <v>43664</v>
      </c>
      <c r="CN36" s="4">
        <v>169</v>
      </c>
      <c r="CO36" s="3">
        <v>2267</v>
      </c>
      <c r="CP36" s="13">
        <v>2</v>
      </c>
      <c r="CQ36" s="13">
        <v>0</v>
      </c>
      <c r="CR36" s="17">
        <v>0</v>
      </c>
      <c r="CS36" s="13" t="s">
        <v>6021</v>
      </c>
      <c r="CT36" s="13">
        <v>0</v>
      </c>
      <c r="CU36" s="13">
        <v>2</v>
      </c>
      <c r="CV36" s="13">
        <v>2</v>
      </c>
      <c r="CW36" s="13">
        <v>1</v>
      </c>
      <c r="CX36" s="13">
        <v>1</v>
      </c>
      <c r="CY36" s="13">
        <v>2</v>
      </c>
      <c r="CZ36" s="13">
        <v>3</v>
      </c>
      <c r="DA36" s="17">
        <v>1</v>
      </c>
      <c r="DB36" s="17">
        <v>0</v>
      </c>
      <c r="DC36" s="17">
        <v>1</v>
      </c>
      <c r="DD36" s="11">
        <f t="shared" si="21"/>
        <v>15</v>
      </c>
      <c r="DE36" s="11">
        <v>1</v>
      </c>
      <c r="DF36" s="17">
        <v>0</v>
      </c>
      <c r="DG36" s="17">
        <v>0</v>
      </c>
      <c r="DH36" s="17" t="str">
        <f t="shared" si="10"/>
        <v>20022</v>
      </c>
      <c r="DI36" s="17" t="str">
        <f t="shared" si="11"/>
        <v>0020020</v>
      </c>
      <c r="DJ36" s="17" t="s">
        <v>6015</v>
      </c>
      <c r="DK36" s="17">
        <v>0</v>
      </c>
    </row>
    <row r="37" spans="1:115" x14ac:dyDescent="0.35">
      <c r="A37" t="s">
        <v>3136</v>
      </c>
      <c r="B37" t="b">
        <v>1</v>
      </c>
      <c r="C37" t="b">
        <v>0</v>
      </c>
      <c r="E37" t="s">
        <v>323</v>
      </c>
      <c r="F37" t="s">
        <v>15</v>
      </c>
      <c r="G37" t="s">
        <v>3137</v>
      </c>
      <c r="H37" t="s">
        <v>3140</v>
      </c>
      <c r="I37">
        <v>5</v>
      </c>
      <c r="J37">
        <v>1</v>
      </c>
      <c r="K37">
        <v>0.2</v>
      </c>
      <c r="L37">
        <v>0</v>
      </c>
      <c r="M37" t="s">
        <v>3126</v>
      </c>
      <c r="N37" t="s">
        <v>234</v>
      </c>
      <c r="O37" t="s">
        <v>3138</v>
      </c>
      <c r="P37" t="s">
        <v>3139</v>
      </c>
      <c r="Q37" s="2">
        <v>42359</v>
      </c>
      <c r="R37" s="1">
        <v>0.96736111111111101</v>
      </c>
      <c r="S37" s="2">
        <v>42359</v>
      </c>
      <c r="T37" s="1">
        <v>0.97152777777777777</v>
      </c>
      <c r="U37" t="s">
        <v>913</v>
      </c>
      <c r="V37" t="s">
        <v>135</v>
      </c>
      <c r="W37" t="s">
        <v>3130</v>
      </c>
      <c r="X37" t="s">
        <v>7</v>
      </c>
      <c r="Y37" t="s">
        <v>1</v>
      </c>
      <c r="AF37" t="s">
        <v>3141</v>
      </c>
      <c r="AG37" t="s">
        <v>3132</v>
      </c>
      <c r="AM37" t="s">
        <v>3133</v>
      </c>
      <c r="AN37" t="s">
        <v>2590</v>
      </c>
      <c r="AP37" t="s">
        <v>334</v>
      </c>
      <c r="BU37" t="s">
        <v>3134</v>
      </c>
      <c r="BV37" t="s">
        <v>336</v>
      </c>
      <c r="BW37" t="str">
        <f t="shared" si="12"/>
        <v>i3e8-j9am</v>
      </c>
      <c r="BX37">
        <f t="shared" si="13"/>
        <v>2015</v>
      </c>
      <c r="BY37">
        <f t="shared" si="14"/>
        <v>2015</v>
      </c>
      <c r="BZ37">
        <f t="shared" si="15"/>
        <v>5</v>
      </c>
      <c r="CA37">
        <f t="shared" si="16"/>
        <v>6</v>
      </c>
      <c r="CB37" t="s">
        <v>5893</v>
      </c>
      <c r="CC37" t="str">
        <f t="shared" si="17"/>
        <v>b</v>
      </c>
      <c r="CD37">
        <v>0.49581199063951398</v>
      </c>
      <c r="CE37">
        <f t="shared" si="18"/>
        <v>5</v>
      </c>
      <c r="CF37" t="s">
        <v>5905</v>
      </c>
      <c r="CG37" t="s">
        <v>3135</v>
      </c>
      <c r="CH37" s="2">
        <v>43634</v>
      </c>
      <c r="CI37">
        <v>820</v>
      </c>
      <c r="CJ37" s="3">
        <v>2208</v>
      </c>
      <c r="CK37" s="27">
        <f t="shared" si="19"/>
        <v>7.1428571428571425E-2</v>
      </c>
      <c r="CL37" s="26">
        <f t="shared" si="20"/>
        <v>2.2142857142857144</v>
      </c>
      <c r="CM37" s="2">
        <v>43662</v>
      </c>
      <c r="CN37" s="34">
        <v>822</v>
      </c>
      <c r="CO37" s="35">
        <v>2270</v>
      </c>
      <c r="CP37" s="13">
        <v>2</v>
      </c>
      <c r="CQ37" s="13">
        <v>2</v>
      </c>
      <c r="CR37" s="17">
        <v>0</v>
      </c>
      <c r="CT37" s="13">
        <v>0</v>
      </c>
      <c r="CU37" s="13">
        <v>2</v>
      </c>
      <c r="CV37" s="13">
        <v>2</v>
      </c>
      <c r="CW37" s="13">
        <v>1</v>
      </c>
      <c r="CX37" s="13">
        <v>1</v>
      </c>
      <c r="CY37" s="13">
        <v>2</v>
      </c>
      <c r="CZ37" s="13">
        <v>3</v>
      </c>
      <c r="DA37" s="17">
        <v>1</v>
      </c>
      <c r="DB37" s="17">
        <v>0</v>
      </c>
      <c r="DC37" s="17">
        <v>1</v>
      </c>
      <c r="DD37" s="11">
        <f t="shared" si="21"/>
        <v>17</v>
      </c>
      <c r="DE37" s="11">
        <v>1</v>
      </c>
      <c r="DF37" s="17">
        <v>1</v>
      </c>
      <c r="DG37" s="17">
        <v>0</v>
      </c>
      <c r="DH37" s="17" t="str">
        <f t="shared" si="10"/>
        <v>22022</v>
      </c>
      <c r="DI37" s="17" t="str">
        <f t="shared" si="11"/>
        <v>1122021</v>
      </c>
      <c r="DJ37" s="17" t="s">
        <v>5983</v>
      </c>
      <c r="DK37" s="17">
        <v>1</v>
      </c>
    </row>
    <row r="38" spans="1:115" x14ac:dyDescent="0.35">
      <c r="A38" t="s">
        <v>3731</v>
      </c>
      <c r="B38" t="b">
        <v>1</v>
      </c>
      <c r="C38" t="b">
        <v>0</v>
      </c>
      <c r="E38" t="s">
        <v>323</v>
      </c>
      <c r="F38" t="s">
        <v>15</v>
      </c>
      <c r="G38" t="s">
        <v>3732</v>
      </c>
      <c r="H38" t="s">
        <v>3734</v>
      </c>
      <c r="I38">
        <v>8</v>
      </c>
      <c r="J38">
        <v>1</v>
      </c>
      <c r="K38">
        <v>0.125</v>
      </c>
      <c r="L38">
        <v>1</v>
      </c>
      <c r="N38" t="s">
        <v>116</v>
      </c>
      <c r="O38" t="s">
        <v>3733</v>
      </c>
      <c r="P38" t="s">
        <v>3733</v>
      </c>
      <c r="Q38" s="2">
        <v>42365</v>
      </c>
      <c r="R38" s="1">
        <v>0.23958333333333334</v>
      </c>
      <c r="S38" s="2">
        <v>42365</v>
      </c>
      <c r="T38" s="1">
        <v>0.23958333333333334</v>
      </c>
      <c r="U38" t="s">
        <v>571</v>
      </c>
      <c r="V38" t="s">
        <v>4</v>
      </c>
      <c r="W38" t="s">
        <v>3502</v>
      </c>
      <c r="X38" t="s">
        <v>7</v>
      </c>
      <c r="Y38" t="s">
        <v>1</v>
      </c>
      <c r="AF38" t="s">
        <v>3735</v>
      </c>
      <c r="AG38" t="s">
        <v>3736</v>
      </c>
      <c r="AM38" t="s">
        <v>3506</v>
      </c>
      <c r="AN38" t="s">
        <v>3507</v>
      </c>
      <c r="AP38" t="s">
        <v>334</v>
      </c>
      <c r="BU38" t="s">
        <v>3508</v>
      </c>
      <c r="BV38" t="s">
        <v>336</v>
      </c>
      <c r="BW38" t="str">
        <f t="shared" si="12"/>
        <v>wbvx-tpep</v>
      </c>
      <c r="BX38">
        <f t="shared" si="13"/>
        <v>2015</v>
      </c>
      <c r="BY38">
        <f t="shared" si="14"/>
        <v>2015</v>
      </c>
      <c r="BZ38">
        <f t="shared" si="15"/>
        <v>5</v>
      </c>
      <c r="CA38">
        <f t="shared" si="16"/>
        <v>5</v>
      </c>
      <c r="CB38" t="s">
        <v>4723</v>
      </c>
      <c r="CC38" t="str">
        <f t="shared" si="17"/>
        <v>b</v>
      </c>
      <c r="CD38">
        <v>9.5232448787053503E-2</v>
      </c>
      <c r="CE38">
        <f t="shared" si="18"/>
        <v>1</v>
      </c>
      <c r="CF38" t="s">
        <v>5905</v>
      </c>
      <c r="CG38" t="s">
        <v>3730</v>
      </c>
      <c r="CH38" s="2">
        <v>43634</v>
      </c>
      <c r="CI38">
        <v>103</v>
      </c>
      <c r="CJ38">
        <v>960</v>
      </c>
      <c r="CK38" s="27" t="e">
        <f t="shared" si="19"/>
        <v>#VALUE!</v>
      </c>
      <c r="CL38" s="26">
        <f t="shared" si="20"/>
        <v>0.23529411764705882</v>
      </c>
      <c r="CM38" s="2">
        <v>43651</v>
      </c>
      <c r="CN38" s="4" t="s">
        <v>5978</v>
      </c>
      <c r="CO38" s="3">
        <v>964</v>
      </c>
      <c r="CP38" s="13">
        <v>2</v>
      </c>
      <c r="CQ38" s="13">
        <v>0</v>
      </c>
      <c r="CR38" s="17">
        <v>0</v>
      </c>
      <c r="CT38" s="13">
        <v>0</v>
      </c>
      <c r="CU38" s="13">
        <v>0</v>
      </c>
      <c r="CV38" s="13">
        <v>2</v>
      </c>
      <c r="CW38" s="13">
        <v>1</v>
      </c>
      <c r="CX38" s="13">
        <v>1</v>
      </c>
      <c r="CY38" s="13">
        <v>2</v>
      </c>
      <c r="CZ38" s="13">
        <v>3</v>
      </c>
      <c r="DA38" s="17">
        <v>1</v>
      </c>
      <c r="DB38" s="17">
        <v>0</v>
      </c>
      <c r="DC38" s="17">
        <v>1</v>
      </c>
      <c r="DD38" s="11">
        <f t="shared" si="21"/>
        <v>13</v>
      </c>
      <c r="DE38" s="11">
        <v>1</v>
      </c>
      <c r="DF38" s="17">
        <v>1</v>
      </c>
      <c r="DG38" s="17">
        <v>0</v>
      </c>
      <c r="DH38" s="17" t="str">
        <f t="shared" si="10"/>
        <v>20002</v>
      </c>
      <c r="DI38" s="17" t="str">
        <f t="shared" si="11"/>
        <v>1120021</v>
      </c>
      <c r="DJ38" s="11" t="s">
        <v>5945</v>
      </c>
      <c r="DK38" s="17">
        <v>0</v>
      </c>
    </row>
    <row r="39" spans="1:115" x14ac:dyDescent="0.35">
      <c r="A39" t="s">
        <v>3712</v>
      </c>
      <c r="B39" t="b">
        <v>1</v>
      </c>
      <c r="C39" t="b">
        <v>0</v>
      </c>
      <c r="E39" t="s">
        <v>323</v>
      </c>
      <c r="F39" t="s">
        <v>15</v>
      </c>
      <c r="G39" t="s">
        <v>3713</v>
      </c>
      <c r="H39" t="s">
        <v>3663</v>
      </c>
      <c r="I39">
        <v>8</v>
      </c>
      <c r="J39">
        <v>1</v>
      </c>
      <c r="K39">
        <v>0.125</v>
      </c>
      <c r="L39">
        <v>1</v>
      </c>
      <c r="N39" t="s">
        <v>116</v>
      </c>
      <c r="O39" t="s">
        <v>3714</v>
      </c>
      <c r="P39" t="s">
        <v>3714</v>
      </c>
      <c r="Q39" s="2">
        <v>42366</v>
      </c>
      <c r="R39" s="1">
        <v>0.32916666666666666</v>
      </c>
      <c r="S39" s="2">
        <v>42366</v>
      </c>
      <c r="T39" s="1">
        <v>0.32916666666666666</v>
      </c>
      <c r="U39" t="s">
        <v>571</v>
      </c>
      <c r="V39" t="s">
        <v>4</v>
      </c>
      <c r="W39" t="s">
        <v>3502</v>
      </c>
      <c r="X39" t="s">
        <v>7</v>
      </c>
      <c r="Y39" t="s">
        <v>1</v>
      </c>
      <c r="AB39" t="s">
        <v>3664</v>
      </c>
      <c r="AF39" t="s">
        <v>3716</v>
      </c>
      <c r="AG39" t="s">
        <v>3719</v>
      </c>
      <c r="AH39" t="s">
        <v>3718</v>
      </c>
      <c r="AI39" t="s">
        <v>3715</v>
      </c>
      <c r="AJ39" t="s">
        <v>3717</v>
      </c>
      <c r="AM39" t="s">
        <v>3506</v>
      </c>
      <c r="AN39" t="s">
        <v>3507</v>
      </c>
      <c r="AP39" t="s">
        <v>334</v>
      </c>
      <c r="BU39" t="s">
        <v>3508</v>
      </c>
      <c r="BV39" t="s">
        <v>336</v>
      </c>
      <c r="BW39" t="str">
        <f t="shared" si="12"/>
        <v>w3vm-igsk</v>
      </c>
      <c r="BX39">
        <f t="shared" si="13"/>
        <v>2015</v>
      </c>
      <c r="BY39">
        <f t="shared" si="14"/>
        <v>2015</v>
      </c>
      <c r="BZ39">
        <f t="shared" si="15"/>
        <v>5</v>
      </c>
      <c r="CA39">
        <f t="shared" si="16"/>
        <v>5</v>
      </c>
      <c r="CB39" t="s">
        <v>4723</v>
      </c>
      <c r="CC39" t="str">
        <f t="shared" si="17"/>
        <v>b</v>
      </c>
      <c r="CD39">
        <v>1.5224429420963914E-2</v>
      </c>
      <c r="CE39">
        <f t="shared" si="18"/>
        <v>2</v>
      </c>
      <c r="CF39" t="s">
        <v>5905</v>
      </c>
      <c r="CG39" s="18" t="s">
        <v>3711</v>
      </c>
      <c r="CH39" s="2">
        <v>43634</v>
      </c>
      <c r="CI39">
        <v>169</v>
      </c>
      <c r="CJ39" s="3">
        <v>1172</v>
      </c>
      <c r="CK39" s="27">
        <f t="shared" si="19"/>
        <v>0.3125</v>
      </c>
      <c r="CL39" s="26">
        <f t="shared" si="20"/>
        <v>0.4375</v>
      </c>
      <c r="CM39" s="2">
        <v>43650</v>
      </c>
      <c r="CN39" s="4">
        <v>174</v>
      </c>
      <c r="CO39" s="3">
        <v>1179</v>
      </c>
      <c r="CP39" s="13">
        <v>2</v>
      </c>
      <c r="CQ39" s="13">
        <v>0</v>
      </c>
      <c r="CR39" s="17">
        <v>0</v>
      </c>
      <c r="CT39" s="13">
        <v>0</v>
      </c>
      <c r="CU39" s="13">
        <v>0</v>
      </c>
      <c r="CV39" s="13">
        <v>0</v>
      </c>
      <c r="CW39" s="13">
        <v>1</v>
      </c>
      <c r="CX39" s="13">
        <v>1</v>
      </c>
      <c r="CY39" s="13">
        <v>2</v>
      </c>
      <c r="CZ39" s="13">
        <v>3</v>
      </c>
      <c r="DA39" s="17">
        <v>2</v>
      </c>
      <c r="DB39" s="17">
        <v>0</v>
      </c>
      <c r="DC39" s="17">
        <v>1</v>
      </c>
      <c r="DD39" s="11">
        <f t="shared" si="21"/>
        <v>12</v>
      </c>
      <c r="DE39" s="11">
        <v>1</v>
      </c>
      <c r="DF39" s="17">
        <v>0</v>
      </c>
      <c r="DG39" s="17">
        <v>0</v>
      </c>
      <c r="DH39" s="17" t="str">
        <f t="shared" si="10"/>
        <v>20000</v>
      </c>
      <c r="DI39" s="17" t="str">
        <f t="shared" si="11"/>
        <v>1120001</v>
      </c>
      <c r="DJ39" s="11" t="s">
        <v>5919</v>
      </c>
      <c r="DK39" s="17">
        <v>0</v>
      </c>
    </row>
    <row r="40" spans="1:115" x14ac:dyDescent="0.35">
      <c r="A40" t="s">
        <v>660</v>
      </c>
      <c r="B40" t="b">
        <v>1</v>
      </c>
      <c r="C40" t="b">
        <v>0</v>
      </c>
      <c r="E40" t="s">
        <v>323</v>
      </c>
      <c r="F40" t="s">
        <v>15</v>
      </c>
      <c r="G40" t="s">
        <v>672</v>
      </c>
      <c r="H40" t="s">
        <v>662</v>
      </c>
      <c r="I40">
        <v>4</v>
      </c>
      <c r="J40">
        <v>1</v>
      </c>
      <c r="K40">
        <v>0.25</v>
      </c>
      <c r="L40">
        <v>0</v>
      </c>
      <c r="O40" t="s">
        <v>673</v>
      </c>
      <c r="P40" t="s">
        <v>661</v>
      </c>
      <c r="Q40" s="2">
        <v>42286</v>
      </c>
      <c r="R40" s="1">
        <v>0.64930555555555558</v>
      </c>
      <c r="S40" s="2">
        <v>42407</v>
      </c>
      <c r="T40" s="1">
        <v>0.53749999999999998</v>
      </c>
      <c r="U40" t="s">
        <v>328</v>
      </c>
      <c r="V40" t="s">
        <v>195</v>
      </c>
      <c r="W40" t="s">
        <v>663</v>
      </c>
      <c r="Y40" t="s">
        <v>1</v>
      </c>
      <c r="AF40" t="s">
        <v>674</v>
      </c>
      <c r="AN40" t="s">
        <v>609</v>
      </c>
      <c r="AP40" t="s">
        <v>334</v>
      </c>
      <c r="BU40" t="s">
        <v>335</v>
      </c>
      <c r="BV40" t="s">
        <v>336</v>
      </c>
      <c r="BW40" t="str">
        <f t="shared" si="12"/>
        <v>unia-6izm</v>
      </c>
      <c r="BX40">
        <f t="shared" si="13"/>
        <v>2015</v>
      </c>
      <c r="BY40">
        <f t="shared" si="14"/>
        <v>2016</v>
      </c>
      <c r="BZ40">
        <f t="shared" si="15"/>
        <v>3</v>
      </c>
      <c r="CA40">
        <f t="shared" si="16"/>
        <v>3</v>
      </c>
      <c r="CB40" t="s">
        <v>4723</v>
      </c>
      <c r="CC40" t="str">
        <f t="shared" si="17"/>
        <v>b</v>
      </c>
      <c r="CD40">
        <v>8.6478556602378687E-2</v>
      </c>
      <c r="CE40">
        <f t="shared" si="18"/>
        <v>3</v>
      </c>
      <c r="CF40" t="s">
        <v>5905</v>
      </c>
      <c r="CG40" t="s">
        <v>671</v>
      </c>
      <c r="CH40" s="2">
        <v>43634</v>
      </c>
      <c r="CI40">
        <v>267</v>
      </c>
      <c r="CJ40" s="3">
        <v>1019</v>
      </c>
      <c r="CK40" s="27" t="e">
        <f t="shared" si="19"/>
        <v>#VALUE!</v>
      </c>
      <c r="CL40" s="26">
        <f t="shared" si="20"/>
        <v>0.875</v>
      </c>
      <c r="CM40" s="2">
        <v>43650</v>
      </c>
      <c r="CN40" s="4" t="s">
        <v>5978</v>
      </c>
      <c r="CO40" s="3">
        <v>1033</v>
      </c>
      <c r="CP40" s="13">
        <v>2</v>
      </c>
      <c r="CQ40" s="13">
        <v>0</v>
      </c>
      <c r="CR40" s="17">
        <v>0</v>
      </c>
      <c r="CT40" s="13">
        <v>0</v>
      </c>
      <c r="CU40" s="13">
        <v>0</v>
      </c>
      <c r="CV40" s="13">
        <v>0</v>
      </c>
      <c r="CW40" s="13">
        <v>1</v>
      </c>
      <c r="CX40" s="13">
        <v>1</v>
      </c>
      <c r="CY40" s="13">
        <v>2</v>
      </c>
      <c r="CZ40" s="13">
        <v>2</v>
      </c>
      <c r="DA40" s="17">
        <v>2</v>
      </c>
      <c r="DB40" s="17">
        <v>2</v>
      </c>
      <c r="DC40" s="17">
        <v>1</v>
      </c>
      <c r="DD40" s="11">
        <f t="shared" si="21"/>
        <v>13</v>
      </c>
      <c r="DE40" s="11">
        <v>1</v>
      </c>
      <c r="DF40" s="17">
        <v>0</v>
      </c>
      <c r="DG40" s="17">
        <v>0</v>
      </c>
      <c r="DH40" s="17" t="str">
        <f t="shared" si="10"/>
        <v>20000</v>
      </c>
      <c r="DI40" s="17" t="str">
        <f t="shared" si="11"/>
        <v>0120000</v>
      </c>
      <c r="DJ40" s="11" t="s">
        <v>5930</v>
      </c>
      <c r="DK40" s="17">
        <v>0</v>
      </c>
    </row>
    <row r="41" spans="1:115" x14ac:dyDescent="0.35">
      <c r="A41" t="s">
        <v>775</v>
      </c>
      <c r="B41" t="b">
        <v>1</v>
      </c>
      <c r="C41" t="b">
        <v>0</v>
      </c>
      <c r="E41" t="s">
        <v>323</v>
      </c>
      <c r="F41" t="s">
        <v>15</v>
      </c>
      <c r="G41" t="s">
        <v>776</v>
      </c>
      <c r="H41" t="s">
        <v>779</v>
      </c>
      <c r="I41">
        <v>4</v>
      </c>
      <c r="J41">
        <v>2</v>
      </c>
      <c r="K41">
        <v>0.5</v>
      </c>
      <c r="L41">
        <v>0</v>
      </c>
      <c r="M41" t="s">
        <v>777</v>
      </c>
      <c r="N41" t="s">
        <v>18</v>
      </c>
      <c r="O41" t="s">
        <v>778</v>
      </c>
      <c r="P41" t="s">
        <v>778</v>
      </c>
      <c r="Q41" s="2">
        <v>42444</v>
      </c>
      <c r="R41" s="1">
        <v>0.74583333333333324</v>
      </c>
      <c r="S41" s="2">
        <v>42444</v>
      </c>
      <c r="T41" s="1">
        <v>0.74583333333333324</v>
      </c>
      <c r="U41" t="s">
        <v>351</v>
      </c>
      <c r="V41" t="s">
        <v>155</v>
      </c>
      <c r="W41" t="s">
        <v>769</v>
      </c>
      <c r="X41" t="s">
        <v>7</v>
      </c>
      <c r="Y41" t="s">
        <v>1</v>
      </c>
      <c r="AF41" t="s">
        <v>780</v>
      </c>
      <c r="AM41" t="s">
        <v>771</v>
      </c>
      <c r="AN41" t="s">
        <v>772</v>
      </c>
      <c r="AP41" t="s">
        <v>334</v>
      </c>
      <c r="BU41" t="s">
        <v>773</v>
      </c>
      <c r="BV41" t="s">
        <v>336</v>
      </c>
      <c r="BW41" t="str">
        <f t="shared" si="12"/>
        <v>7m2f-hxab</v>
      </c>
      <c r="BX41">
        <f t="shared" si="13"/>
        <v>2016</v>
      </c>
      <c r="BY41">
        <f t="shared" si="14"/>
        <v>2016</v>
      </c>
      <c r="BZ41">
        <f t="shared" si="15"/>
        <v>5</v>
      </c>
      <c r="CA41">
        <f t="shared" si="16"/>
        <v>6</v>
      </c>
      <c r="CB41" t="s">
        <v>4723</v>
      </c>
      <c r="CC41" t="str">
        <f t="shared" si="17"/>
        <v>c</v>
      </c>
      <c r="CD41">
        <v>7.8772132219480429E-2</v>
      </c>
      <c r="CE41">
        <f t="shared" si="18"/>
        <v>1</v>
      </c>
      <c r="CF41" t="s">
        <v>5905</v>
      </c>
      <c r="CG41" t="s">
        <v>774</v>
      </c>
      <c r="CH41" s="2">
        <v>43634</v>
      </c>
      <c r="CI41">
        <v>164</v>
      </c>
      <c r="CJ41">
        <v>954</v>
      </c>
      <c r="CK41" s="27" t="e">
        <f t="shared" si="19"/>
        <v>#VALUE!</v>
      </c>
      <c r="CL41" s="26">
        <f t="shared" si="20"/>
        <v>0.625</v>
      </c>
      <c r="CM41" s="2">
        <v>43650</v>
      </c>
      <c r="CN41" s="4" t="s">
        <v>5978</v>
      </c>
      <c r="CO41" s="3">
        <v>964</v>
      </c>
      <c r="CP41" s="13">
        <v>2</v>
      </c>
      <c r="CQ41" s="13">
        <v>2</v>
      </c>
      <c r="CR41" s="17">
        <v>0</v>
      </c>
      <c r="CT41" s="13">
        <v>0</v>
      </c>
      <c r="CU41" s="13">
        <v>2</v>
      </c>
      <c r="CV41" s="13">
        <v>2</v>
      </c>
      <c r="CW41" s="13">
        <v>1</v>
      </c>
      <c r="CX41" s="13">
        <v>1</v>
      </c>
      <c r="CY41" s="13">
        <v>2</v>
      </c>
      <c r="CZ41" s="13">
        <v>2</v>
      </c>
      <c r="DA41" s="17">
        <v>1</v>
      </c>
      <c r="DB41" s="17">
        <v>0</v>
      </c>
      <c r="DC41" s="17">
        <v>1</v>
      </c>
      <c r="DD41" s="11">
        <f t="shared" si="21"/>
        <v>16</v>
      </c>
      <c r="DE41" s="11">
        <v>1</v>
      </c>
      <c r="DF41" s="17">
        <v>1</v>
      </c>
      <c r="DG41" s="17">
        <v>0</v>
      </c>
      <c r="DH41" s="17" t="str">
        <f t="shared" si="10"/>
        <v>22022</v>
      </c>
      <c r="DI41" s="17" t="str">
        <f t="shared" si="11"/>
        <v>1122021</v>
      </c>
      <c r="DJ41" s="11" t="s">
        <v>5929</v>
      </c>
      <c r="DK41" s="17">
        <v>0</v>
      </c>
    </row>
    <row r="42" spans="1:115" x14ac:dyDescent="0.35">
      <c r="A42" t="s">
        <v>2334</v>
      </c>
      <c r="B42" t="b">
        <v>1</v>
      </c>
      <c r="C42" t="b">
        <v>0</v>
      </c>
      <c r="E42" t="s">
        <v>323</v>
      </c>
      <c r="F42" t="s">
        <v>15</v>
      </c>
      <c r="G42" t="s">
        <v>2335</v>
      </c>
      <c r="H42" t="s">
        <v>2307</v>
      </c>
      <c r="I42">
        <v>10</v>
      </c>
      <c r="J42">
        <v>2</v>
      </c>
      <c r="K42">
        <v>0.2</v>
      </c>
      <c r="L42">
        <v>1</v>
      </c>
      <c r="M42" t="s">
        <v>2336</v>
      </c>
      <c r="N42" t="s">
        <v>112</v>
      </c>
      <c r="O42" t="s">
        <v>2337</v>
      </c>
      <c r="P42" t="s">
        <v>2338</v>
      </c>
      <c r="Q42" s="2">
        <v>42473</v>
      </c>
      <c r="R42" s="1">
        <v>0.79305555555555562</v>
      </c>
      <c r="S42" s="2">
        <v>42473</v>
      </c>
      <c r="T42" s="1">
        <v>0.79375000000000007</v>
      </c>
      <c r="U42" t="s">
        <v>913</v>
      </c>
      <c r="V42" t="s">
        <v>93</v>
      </c>
      <c r="W42" t="s">
        <v>2296</v>
      </c>
      <c r="Y42" t="s">
        <v>1</v>
      </c>
      <c r="AF42" t="s">
        <v>2339</v>
      </c>
      <c r="AG42" t="s">
        <v>2340</v>
      </c>
      <c r="AH42" t="s">
        <v>2310</v>
      </c>
      <c r="AM42" t="s">
        <v>2312</v>
      </c>
      <c r="AN42" t="s">
        <v>2301</v>
      </c>
      <c r="AP42" t="s">
        <v>334</v>
      </c>
      <c r="BU42" t="s">
        <v>915</v>
      </c>
      <c r="BV42" t="s">
        <v>336</v>
      </c>
      <c r="BW42" t="str">
        <f t="shared" si="12"/>
        <v>ie96-cgrn</v>
      </c>
      <c r="BX42">
        <f t="shared" si="13"/>
        <v>2016</v>
      </c>
      <c r="BY42">
        <f t="shared" si="14"/>
        <v>2016</v>
      </c>
      <c r="BZ42">
        <f t="shared" si="15"/>
        <v>4</v>
      </c>
      <c r="CA42">
        <f t="shared" si="16"/>
        <v>5</v>
      </c>
      <c r="CB42" t="s">
        <v>5893</v>
      </c>
      <c r="CC42" t="str">
        <f t="shared" si="17"/>
        <v>c</v>
      </c>
      <c r="CD42">
        <v>0.63748798092140724</v>
      </c>
      <c r="CE42">
        <f t="shared" si="18"/>
        <v>1</v>
      </c>
      <c r="CF42" t="s">
        <v>5905</v>
      </c>
      <c r="CG42" s="18" t="s">
        <v>2333</v>
      </c>
      <c r="CH42" s="2">
        <v>43634</v>
      </c>
      <c r="CI42" s="3">
        <v>1692</v>
      </c>
      <c r="CJ42" s="3">
        <v>3269</v>
      </c>
      <c r="CK42" s="27" t="e">
        <f t="shared" si="19"/>
        <v>#VALUE!</v>
      </c>
      <c r="CL42" s="26">
        <f t="shared" si="20"/>
        <v>5.3125</v>
      </c>
      <c r="CM42" s="2">
        <v>43650</v>
      </c>
      <c r="CN42" s="4" t="s">
        <v>5978</v>
      </c>
      <c r="CO42" s="3">
        <v>3354</v>
      </c>
      <c r="CP42" s="13">
        <v>2</v>
      </c>
      <c r="CQ42" s="13">
        <v>2</v>
      </c>
      <c r="CR42" s="17">
        <v>2</v>
      </c>
      <c r="CT42" s="13">
        <v>0</v>
      </c>
      <c r="CU42" s="13">
        <v>2</v>
      </c>
      <c r="CV42" s="13">
        <v>2</v>
      </c>
      <c r="CW42" s="13">
        <v>1</v>
      </c>
      <c r="CX42" s="13">
        <v>1</v>
      </c>
      <c r="CY42" s="13">
        <v>2</v>
      </c>
      <c r="CZ42" s="13">
        <v>3</v>
      </c>
      <c r="DA42" s="17">
        <v>2</v>
      </c>
      <c r="DB42" s="17">
        <v>1</v>
      </c>
      <c r="DC42" s="17">
        <v>1</v>
      </c>
      <c r="DD42" s="11">
        <f t="shared" si="21"/>
        <v>21</v>
      </c>
      <c r="DE42" s="11">
        <v>1</v>
      </c>
      <c r="DF42" s="17">
        <v>0</v>
      </c>
      <c r="DG42" s="17">
        <v>0</v>
      </c>
      <c r="DH42" s="17" t="str">
        <f t="shared" si="10"/>
        <v>22022</v>
      </c>
      <c r="DI42" s="17" t="str">
        <f t="shared" si="11"/>
        <v>1122020</v>
      </c>
      <c r="DJ42" s="11" t="s">
        <v>5920</v>
      </c>
      <c r="DK42" s="17">
        <v>0</v>
      </c>
    </row>
    <row r="43" spans="1:115" x14ac:dyDescent="0.35">
      <c r="A43" t="s">
        <v>2351</v>
      </c>
      <c r="B43" t="b">
        <v>1</v>
      </c>
      <c r="C43" t="b">
        <v>0</v>
      </c>
      <c r="E43" t="s">
        <v>323</v>
      </c>
      <c r="F43" t="s">
        <v>15</v>
      </c>
      <c r="G43" t="s">
        <v>2352</v>
      </c>
      <c r="H43" t="s">
        <v>2329</v>
      </c>
      <c r="I43">
        <v>10</v>
      </c>
      <c r="J43">
        <v>1</v>
      </c>
      <c r="K43">
        <v>0.1</v>
      </c>
      <c r="L43">
        <v>1</v>
      </c>
      <c r="M43" t="s">
        <v>2353</v>
      </c>
      <c r="N43" t="s">
        <v>112</v>
      </c>
      <c r="O43" t="s">
        <v>2354</v>
      </c>
      <c r="P43" t="s">
        <v>2354</v>
      </c>
      <c r="Q43" s="2">
        <v>42473</v>
      </c>
      <c r="R43" s="1">
        <v>0.77916666666666667</v>
      </c>
      <c r="S43" s="2">
        <v>42473</v>
      </c>
      <c r="T43" s="1">
        <v>0.77916666666666667</v>
      </c>
      <c r="U43" t="s">
        <v>913</v>
      </c>
      <c r="V43" t="s">
        <v>93</v>
      </c>
      <c r="W43" t="s">
        <v>2296</v>
      </c>
      <c r="Y43" t="s">
        <v>1</v>
      </c>
      <c r="AC43" t="s">
        <v>2308</v>
      </c>
      <c r="AF43" t="s">
        <v>2355</v>
      </c>
      <c r="AG43" t="s">
        <v>2356</v>
      </c>
      <c r="AH43" t="s">
        <v>2310</v>
      </c>
      <c r="AL43" t="s">
        <v>6</v>
      </c>
      <c r="AM43" t="s">
        <v>2312</v>
      </c>
      <c r="AN43" t="s">
        <v>2301</v>
      </c>
      <c r="AP43" t="s">
        <v>334</v>
      </c>
      <c r="BU43" t="s">
        <v>915</v>
      </c>
      <c r="BV43" t="s">
        <v>336</v>
      </c>
      <c r="BW43" t="str">
        <f t="shared" si="12"/>
        <v>raxi-vijr</v>
      </c>
      <c r="BX43">
        <f t="shared" si="13"/>
        <v>2016</v>
      </c>
      <c r="BY43">
        <f t="shared" si="14"/>
        <v>2016</v>
      </c>
      <c r="BZ43">
        <f t="shared" si="15"/>
        <v>4</v>
      </c>
      <c r="CA43">
        <f t="shared" si="16"/>
        <v>5</v>
      </c>
      <c r="CB43" t="s">
        <v>5893</v>
      </c>
      <c r="CC43" t="str">
        <f t="shared" si="17"/>
        <v>c</v>
      </c>
      <c r="CD43">
        <v>0.37789101993857577</v>
      </c>
      <c r="CE43">
        <f t="shared" si="18"/>
        <v>2</v>
      </c>
      <c r="CF43" t="s">
        <v>5905</v>
      </c>
      <c r="CG43" t="s">
        <v>2350</v>
      </c>
      <c r="CH43" s="2">
        <v>43634</v>
      </c>
      <c r="CI43">
        <v>603</v>
      </c>
      <c r="CJ43" s="3">
        <v>2492</v>
      </c>
      <c r="CK43" s="27" t="e">
        <f t="shared" si="19"/>
        <v>#VALUE!</v>
      </c>
      <c r="CL43" s="26">
        <f t="shared" si="20"/>
        <v>6.4117647058823533</v>
      </c>
      <c r="CM43" s="2">
        <v>43651</v>
      </c>
      <c r="CN43" s="4" t="s">
        <v>5978</v>
      </c>
      <c r="CO43" s="3">
        <v>2601</v>
      </c>
      <c r="CP43" s="13">
        <v>2</v>
      </c>
      <c r="CQ43" s="13">
        <v>2</v>
      </c>
      <c r="CR43" s="17">
        <v>2</v>
      </c>
      <c r="CT43" s="13">
        <v>0</v>
      </c>
      <c r="CU43" s="13">
        <v>2</v>
      </c>
      <c r="CV43" s="13">
        <v>2</v>
      </c>
      <c r="CW43" s="13">
        <v>1</v>
      </c>
      <c r="CX43" s="13">
        <v>1</v>
      </c>
      <c r="CY43" s="13">
        <v>2</v>
      </c>
      <c r="CZ43" s="13">
        <v>3</v>
      </c>
      <c r="DA43" s="17">
        <v>2</v>
      </c>
      <c r="DB43" s="17">
        <v>0</v>
      </c>
      <c r="DC43" s="17">
        <v>1</v>
      </c>
      <c r="DD43" s="11">
        <f t="shared" si="21"/>
        <v>20</v>
      </c>
      <c r="DE43" s="11">
        <v>1</v>
      </c>
      <c r="DF43" s="17">
        <v>0</v>
      </c>
      <c r="DG43" s="17">
        <v>0</v>
      </c>
      <c r="DH43" s="17" t="str">
        <f t="shared" si="10"/>
        <v>22022</v>
      </c>
      <c r="DI43" s="17" t="str">
        <f t="shared" si="11"/>
        <v>1122120</v>
      </c>
      <c r="DJ43" s="11" t="s">
        <v>5960</v>
      </c>
      <c r="DK43" s="17">
        <v>1</v>
      </c>
    </row>
    <row r="44" spans="1:115" x14ac:dyDescent="0.35">
      <c r="A44" t="s">
        <v>2303</v>
      </c>
      <c r="B44" t="b">
        <v>1</v>
      </c>
      <c r="C44" t="b">
        <v>0</v>
      </c>
      <c r="E44" t="s">
        <v>323</v>
      </c>
      <c r="F44" t="s">
        <v>15</v>
      </c>
      <c r="G44" t="s">
        <v>2304</v>
      </c>
      <c r="H44" t="s">
        <v>2307</v>
      </c>
      <c r="I44">
        <v>10</v>
      </c>
      <c r="J44">
        <v>1</v>
      </c>
      <c r="K44">
        <v>0.1</v>
      </c>
      <c r="L44">
        <v>1</v>
      </c>
      <c r="M44" t="s">
        <v>2305</v>
      </c>
      <c r="N44" t="s">
        <v>112</v>
      </c>
      <c r="O44" t="s">
        <v>2306</v>
      </c>
      <c r="P44" t="s">
        <v>2306</v>
      </c>
      <c r="Q44" s="2">
        <v>42473</v>
      </c>
      <c r="R44" s="1">
        <v>0.78472222222222221</v>
      </c>
      <c r="S44" s="2">
        <v>42473</v>
      </c>
      <c r="T44" s="1">
        <v>0.78472222222222221</v>
      </c>
      <c r="U44" t="s">
        <v>913</v>
      </c>
      <c r="V44" t="s">
        <v>93</v>
      </c>
      <c r="W44" t="s">
        <v>2296</v>
      </c>
      <c r="Y44" t="s">
        <v>1</v>
      </c>
      <c r="AC44" t="s">
        <v>2308</v>
      </c>
      <c r="AF44" t="s">
        <v>2309</v>
      </c>
      <c r="AG44" t="s">
        <v>2311</v>
      </c>
      <c r="AH44" t="s">
        <v>2310</v>
      </c>
      <c r="AL44" t="s">
        <v>6</v>
      </c>
      <c r="AM44" t="s">
        <v>2312</v>
      </c>
      <c r="AN44" t="s">
        <v>2301</v>
      </c>
      <c r="AP44" t="s">
        <v>334</v>
      </c>
      <c r="BU44" t="s">
        <v>915</v>
      </c>
      <c r="BV44" t="s">
        <v>336</v>
      </c>
      <c r="BW44" t="str">
        <f t="shared" si="12"/>
        <v>9vf7-7een</v>
      </c>
      <c r="BX44">
        <f t="shared" si="13"/>
        <v>2016</v>
      </c>
      <c r="BY44">
        <f t="shared" si="14"/>
        <v>2016</v>
      </c>
      <c r="BZ44">
        <f t="shared" si="15"/>
        <v>4</v>
      </c>
      <c r="CA44">
        <f t="shared" si="16"/>
        <v>5</v>
      </c>
      <c r="CB44" t="s">
        <v>5893</v>
      </c>
      <c r="CC44" t="str">
        <f t="shared" si="17"/>
        <v>c</v>
      </c>
      <c r="CD44">
        <v>0.22648882177806828</v>
      </c>
      <c r="CE44">
        <f t="shared" si="18"/>
        <v>3</v>
      </c>
      <c r="CF44" t="s">
        <v>5905</v>
      </c>
      <c r="CG44" t="s">
        <v>2302</v>
      </c>
      <c r="CH44" s="2">
        <v>43634</v>
      </c>
      <c r="CI44">
        <v>609</v>
      </c>
      <c r="CJ44" s="3">
        <v>2274</v>
      </c>
      <c r="CK44" s="27">
        <f t="shared" si="19"/>
        <v>0.10714285714285714</v>
      </c>
      <c r="CL44" s="26">
        <f t="shared" si="20"/>
        <v>3.3571428571428572</v>
      </c>
      <c r="CM44" s="2">
        <v>43662</v>
      </c>
      <c r="CN44" s="25">
        <v>612</v>
      </c>
      <c r="CO44" s="3">
        <v>2368</v>
      </c>
      <c r="CP44" s="13">
        <v>2</v>
      </c>
      <c r="CQ44" s="13">
        <v>2</v>
      </c>
      <c r="CR44" s="17">
        <v>2</v>
      </c>
      <c r="CT44" s="13">
        <v>0</v>
      </c>
      <c r="CU44" s="13">
        <v>2</v>
      </c>
      <c r="CV44" s="13">
        <v>2</v>
      </c>
      <c r="CW44" s="13">
        <v>1</v>
      </c>
      <c r="CX44" s="13">
        <v>1</v>
      </c>
      <c r="CY44" s="13">
        <v>2</v>
      </c>
      <c r="CZ44" s="13">
        <v>3</v>
      </c>
      <c r="DA44" s="17">
        <v>3</v>
      </c>
      <c r="DB44" s="17">
        <v>0</v>
      </c>
      <c r="DC44" s="17">
        <v>1</v>
      </c>
      <c r="DD44" s="11">
        <f t="shared" si="21"/>
        <v>21</v>
      </c>
      <c r="DE44" s="11">
        <v>1</v>
      </c>
      <c r="DF44" s="17">
        <v>0</v>
      </c>
      <c r="DG44" s="17">
        <v>0</v>
      </c>
      <c r="DH44" s="17" t="str">
        <f t="shared" si="10"/>
        <v>22022</v>
      </c>
      <c r="DI44" s="17" t="str">
        <f t="shared" si="11"/>
        <v>1122120</v>
      </c>
      <c r="DJ44" s="11" t="s">
        <v>5986</v>
      </c>
      <c r="DK44" s="17">
        <v>1</v>
      </c>
    </row>
    <row r="45" spans="1:115" x14ac:dyDescent="0.35">
      <c r="A45" t="s">
        <v>1667</v>
      </c>
      <c r="B45" t="b">
        <v>1</v>
      </c>
      <c r="C45" t="b">
        <v>0</v>
      </c>
      <c r="E45" t="s">
        <v>323</v>
      </c>
      <c r="F45" t="s">
        <v>15</v>
      </c>
      <c r="G45" t="s">
        <v>1668</v>
      </c>
      <c r="H45" t="s">
        <v>1672</v>
      </c>
      <c r="I45">
        <v>2</v>
      </c>
      <c r="J45">
        <v>1</v>
      </c>
      <c r="K45">
        <v>0.5</v>
      </c>
      <c r="L45">
        <v>1</v>
      </c>
      <c r="M45" t="s">
        <v>1669</v>
      </c>
      <c r="O45" t="s">
        <v>1670</v>
      </c>
      <c r="P45" t="s">
        <v>1671</v>
      </c>
      <c r="Q45" s="2">
        <v>42492</v>
      </c>
      <c r="R45" s="1">
        <v>0.85902777777777783</v>
      </c>
      <c r="S45" s="2">
        <v>42492</v>
      </c>
      <c r="T45" s="1">
        <v>0.86458333333333337</v>
      </c>
      <c r="U45" t="s">
        <v>328</v>
      </c>
      <c r="V45" t="s">
        <v>195</v>
      </c>
      <c r="W45" t="s">
        <v>1673</v>
      </c>
      <c r="Y45" t="s">
        <v>1</v>
      </c>
      <c r="AF45" t="s">
        <v>1674</v>
      </c>
      <c r="AN45" t="s">
        <v>609</v>
      </c>
      <c r="AP45" t="s">
        <v>334</v>
      </c>
      <c r="BU45" t="s">
        <v>335</v>
      </c>
      <c r="BV45" t="s">
        <v>336</v>
      </c>
      <c r="BW45" t="str">
        <f t="shared" si="12"/>
        <v>gej6-ysnh</v>
      </c>
      <c r="BX45">
        <f t="shared" si="13"/>
        <v>2016</v>
      </c>
      <c r="BY45">
        <f t="shared" si="14"/>
        <v>2016</v>
      </c>
      <c r="BZ45">
        <f t="shared" si="15"/>
        <v>3</v>
      </c>
      <c r="CA45">
        <f t="shared" si="16"/>
        <v>4</v>
      </c>
      <c r="CB45" t="s">
        <v>4723</v>
      </c>
      <c r="CC45" t="str">
        <f t="shared" si="17"/>
        <v>c</v>
      </c>
      <c r="CD45">
        <v>5.9476358074606495E-2</v>
      </c>
      <c r="CE45">
        <f t="shared" si="18"/>
        <v>1</v>
      </c>
      <c r="CF45" t="s">
        <v>5905</v>
      </c>
      <c r="CG45" t="s">
        <v>1666</v>
      </c>
      <c r="CH45" s="2">
        <v>43634</v>
      </c>
      <c r="CI45">
        <v>151</v>
      </c>
      <c r="CJ45">
        <v>603</v>
      </c>
      <c r="CK45" s="27" t="e">
        <f t="shared" si="19"/>
        <v>#VALUE!</v>
      </c>
      <c r="CL45" s="26">
        <f t="shared" si="20"/>
        <v>0.29411764705882354</v>
      </c>
      <c r="CM45" s="2">
        <v>43651</v>
      </c>
      <c r="CN45" s="4" t="s">
        <v>5978</v>
      </c>
      <c r="CO45" s="3">
        <v>608</v>
      </c>
      <c r="CP45" s="13">
        <v>2</v>
      </c>
      <c r="CQ45" s="13">
        <v>2</v>
      </c>
      <c r="CR45" s="17">
        <v>0</v>
      </c>
      <c r="CS45" s="13" t="s">
        <v>5948</v>
      </c>
      <c r="CT45" s="13">
        <v>0</v>
      </c>
      <c r="CU45" s="13">
        <v>2</v>
      </c>
      <c r="CV45" s="13">
        <v>0</v>
      </c>
      <c r="CW45" s="13">
        <v>1</v>
      </c>
      <c r="CX45" s="13">
        <v>1</v>
      </c>
      <c r="CY45" s="13">
        <v>2</v>
      </c>
      <c r="CZ45" s="13">
        <v>3</v>
      </c>
      <c r="DA45" s="17">
        <v>3</v>
      </c>
      <c r="DB45" s="17">
        <v>1</v>
      </c>
      <c r="DC45" s="17">
        <v>0</v>
      </c>
      <c r="DD45" s="11">
        <f t="shared" si="21"/>
        <v>17</v>
      </c>
      <c r="DE45" s="11">
        <v>1</v>
      </c>
      <c r="DF45" s="17">
        <v>0</v>
      </c>
      <c r="DG45" s="17">
        <v>0</v>
      </c>
      <c r="DH45" s="17" t="str">
        <f t="shared" si="10"/>
        <v>22020</v>
      </c>
      <c r="DI45" s="17" t="str">
        <f t="shared" si="11"/>
        <v>0122000</v>
      </c>
      <c r="DJ45" s="11" t="s">
        <v>5942</v>
      </c>
      <c r="DK45" s="17">
        <v>0</v>
      </c>
    </row>
    <row r="46" spans="1:115" x14ac:dyDescent="0.35">
      <c r="A46" t="s">
        <v>3427</v>
      </c>
      <c r="B46" t="b">
        <v>1</v>
      </c>
      <c r="C46" t="b">
        <v>0</v>
      </c>
      <c r="E46" t="s">
        <v>323</v>
      </c>
      <c r="F46" t="s">
        <v>15</v>
      </c>
      <c r="G46" t="s">
        <v>3428</v>
      </c>
      <c r="H46" t="s">
        <v>3431</v>
      </c>
      <c r="I46">
        <v>2</v>
      </c>
      <c r="J46">
        <v>0</v>
      </c>
      <c r="K46">
        <v>0</v>
      </c>
      <c r="L46">
        <v>0</v>
      </c>
      <c r="M46" t="s">
        <v>3415</v>
      </c>
      <c r="N46" t="s">
        <v>250</v>
      </c>
      <c r="O46" t="s">
        <v>3429</v>
      </c>
      <c r="P46" t="s">
        <v>3430</v>
      </c>
      <c r="Q46" s="2">
        <v>42502</v>
      </c>
      <c r="R46" s="1">
        <v>0.84861111111111109</v>
      </c>
      <c r="S46" s="2">
        <v>42502</v>
      </c>
      <c r="T46" s="1">
        <v>0.93263888888888891</v>
      </c>
      <c r="U46" t="s">
        <v>913</v>
      </c>
      <c r="V46" t="s">
        <v>212</v>
      </c>
      <c r="W46" t="s">
        <v>3409</v>
      </c>
      <c r="X46" t="s">
        <v>7</v>
      </c>
      <c r="Y46" t="s">
        <v>1</v>
      </c>
      <c r="AF46" t="s">
        <v>3432</v>
      </c>
      <c r="AN46" t="s">
        <v>3411</v>
      </c>
      <c r="AP46" t="s">
        <v>334</v>
      </c>
      <c r="BU46" t="s">
        <v>368</v>
      </c>
      <c r="BV46" t="s">
        <v>336</v>
      </c>
      <c r="BW46" t="str">
        <f t="shared" si="12"/>
        <v>j8hx-ebr2</v>
      </c>
      <c r="BX46">
        <f t="shared" si="13"/>
        <v>2016</v>
      </c>
      <c r="BY46">
        <f t="shared" si="14"/>
        <v>2016</v>
      </c>
      <c r="BZ46">
        <f t="shared" si="15"/>
        <v>5</v>
      </c>
      <c r="CA46">
        <f t="shared" si="16"/>
        <v>6</v>
      </c>
      <c r="CB46" t="s">
        <v>5893</v>
      </c>
      <c r="CC46" t="str">
        <f t="shared" si="17"/>
        <v>c</v>
      </c>
      <c r="CD46">
        <v>0.24262682130894242</v>
      </c>
      <c r="CE46">
        <f t="shared" si="18"/>
        <v>1</v>
      </c>
      <c r="CF46" t="s">
        <v>5905</v>
      </c>
      <c r="CG46" t="s">
        <v>3426</v>
      </c>
      <c r="CH46" s="2">
        <v>43634</v>
      </c>
      <c r="CI46">
        <v>493</v>
      </c>
      <c r="CJ46" s="3">
        <v>1927</v>
      </c>
      <c r="CK46" s="27">
        <f t="shared" si="19"/>
        <v>3.3333333333333333E-2</v>
      </c>
      <c r="CL46" s="26">
        <f t="shared" si="20"/>
        <v>4</v>
      </c>
      <c r="CM46" s="2">
        <v>43664</v>
      </c>
      <c r="CN46" s="25">
        <v>494</v>
      </c>
      <c r="CO46" s="3">
        <v>2047</v>
      </c>
      <c r="CP46" s="13">
        <v>2</v>
      </c>
      <c r="CQ46" s="13">
        <v>2</v>
      </c>
      <c r="CR46" s="17">
        <v>2</v>
      </c>
      <c r="CT46" s="13">
        <v>0</v>
      </c>
      <c r="CU46" s="13">
        <v>2</v>
      </c>
      <c r="CV46" s="13">
        <v>2</v>
      </c>
      <c r="CW46" s="13">
        <v>1</v>
      </c>
      <c r="CX46" s="13">
        <v>1</v>
      </c>
      <c r="CY46" s="13">
        <v>2</v>
      </c>
      <c r="CZ46" s="13">
        <v>3</v>
      </c>
      <c r="DA46" s="17">
        <v>3</v>
      </c>
      <c r="DB46" s="17">
        <v>0</v>
      </c>
      <c r="DC46" s="17">
        <v>1</v>
      </c>
      <c r="DD46" s="11">
        <f t="shared" si="21"/>
        <v>21</v>
      </c>
      <c r="DE46" s="11">
        <v>1</v>
      </c>
      <c r="DF46" s="17">
        <v>0</v>
      </c>
      <c r="DG46" s="17">
        <v>0</v>
      </c>
      <c r="DH46" s="17" t="str">
        <f t="shared" si="10"/>
        <v>22022</v>
      </c>
      <c r="DI46" s="17" t="str">
        <f t="shared" si="11"/>
        <v>1122021</v>
      </c>
      <c r="DJ46" s="11" t="s">
        <v>6001</v>
      </c>
      <c r="DK46" s="17">
        <v>1</v>
      </c>
    </row>
    <row r="47" spans="1:115" x14ac:dyDescent="0.35">
      <c r="A47" t="s">
        <v>5577</v>
      </c>
      <c r="B47" t="b">
        <v>1</v>
      </c>
      <c r="C47" t="b">
        <v>0</v>
      </c>
      <c r="E47" t="s">
        <v>323</v>
      </c>
      <c r="F47" t="s">
        <v>15</v>
      </c>
      <c r="G47" t="s">
        <v>5578</v>
      </c>
      <c r="I47">
        <v>0</v>
      </c>
      <c r="J47">
        <v>0</v>
      </c>
      <c r="K47" t="e">
        <v>#DIV/0!</v>
      </c>
      <c r="L47">
        <v>0</v>
      </c>
      <c r="O47" t="s">
        <v>5579</v>
      </c>
      <c r="P47" t="s">
        <v>5579</v>
      </c>
      <c r="Q47" s="2">
        <v>42508</v>
      </c>
      <c r="R47" s="1">
        <v>0.87152777777777779</v>
      </c>
      <c r="S47" s="2">
        <v>42508</v>
      </c>
      <c r="T47" s="1">
        <v>0.87152777777777779</v>
      </c>
      <c r="V47" t="s">
        <v>164</v>
      </c>
      <c r="Y47" t="s">
        <v>1</v>
      </c>
      <c r="AF47" t="s">
        <v>5580</v>
      </c>
      <c r="AN47" t="s">
        <v>572</v>
      </c>
      <c r="AP47" t="s">
        <v>334</v>
      </c>
      <c r="BV47" t="s">
        <v>336</v>
      </c>
      <c r="BW47" t="str">
        <f t="shared" si="12"/>
        <v>t68z-9j5c</v>
      </c>
      <c r="BX47">
        <f t="shared" si="13"/>
        <v>2016</v>
      </c>
      <c r="BY47">
        <f t="shared" si="14"/>
        <v>2016</v>
      </c>
      <c r="BZ47">
        <f t="shared" si="15"/>
        <v>3</v>
      </c>
      <c r="CA47">
        <f t="shared" si="16"/>
        <v>0</v>
      </c>
      <c r="CB47" t="s">
        <v>4339</v>
      </c>
      <c r="CC47" t="str">
        <f t="shared" si="17"/>
        <v>c</v>
      </c>
      <c r="CD47">
        <v>0.80582732536003421</v>
      </c>
      <c r="CE47">
        <f t="shared" si="18"/>
        <v>1</v>
      </c>
      <c r="CF47" t="s">
        <v>5905</v>
      </c>
      <c r="CG47" t="s">
        <v>5576</v>
      </c>
      <c r="CH47" s="2">
        <v>43634</v>
      </c>
      <c r="CI47">
        <v>0</v>
      </c>
      <c r="CJ47">
        <v>0</v>
      </c>
      <c r="CK47" s="27" t="e">
        <f t="shared" si="19"/>
        <v>#VALUE!</v>
      </c>
      <c r="CL47" s="26" t="e">
        <f t="shared" si="20"/>
        <v>#VALUE!</v>
      </c>
      <c r="CM47" s="20">
        <v>43664</v>
      </c>
      <c r="CN47" s="28" t="s">
        <v>6010</v>
      </c>
      <c r="CO47" s="19" t="s">
        <v>6010</v>
      </c>
      <c r="CP47" s="21" t="s">
        <v>6010</v>
      </c>
      <c r="CQ47" s="21" t="s">
        <v>6010</v>
      </c>
      <c r="CR47" s="19" t="s">
        <v>6010</v>
      </c>
      <c r="CS47" s="21" t="s">
        <v>6010</v>
      </c>
      <c r="CT47" s="21" t="s">
        <v>6010</v>
      </c>
      <c r="CU47" s="21" t="s">
        <v>6010</v>
      </c>
      <c r="CV47" s="21" t="s">
        <v>6010</v>
      </c>
      <c r="CW47" s="21" t="s">
        <v>6010</v>
      </c>
      <c r="CX47" s="21" t="s">
        <v>6010</v>
      </c>
      <c r="CY47" s="21" t="s">
        <v>6010</v>
      </c>
      <c r="CZ47" s="21" t="s">
        <v>6010</v>
      </c>
      <c r="DA47" s="19" t="s">
        <v>6010</v>
      </c>
      <c r="DB47" s="19" t="s">
        <v>6010</v>
      </c>
      <c r="DC47" s="19" t="s">
        <v>6010</v>
      </c>
      <c r="DD47" s="19">
        <f t="shared" si="21"/>
        <v>0</v>
      </c>
      <c r="DE47" s="11">
        <v>0</v>
      </c>
      <c r="DF47" s="19"/>
      <c r="DG47" s="19"/>
      <c r="DH47" s="17" t="str">
        <f t="shared" si="10"/>
        <v>N/AN/AN/AN/AN/A</v>
      </c>
      <c r="DI47" s="17" t="str">
        <f t="shared" si="11"/>
        <v>00N/AN/A0N/A0</v>
      </c>
      <c r="DJ47" s="19" t="s">
        <v>6009</v>
      </c>
      <c r="DK47" s="17">
        <v>0</v>
      </c>
    </row>
    <row r="48" spans="1:115" x14ac:dyDescent="0.35">
      <c r="A48" t="s">
        <v>1787</v>
      </c>
      <c r="B48" t="b">
        <v>1</v>
      </c>
      <c r="C48" t="b">
        <v>0</v>
      </c>
      <c r="E48" t="s">
        <v>323</v>
      </c>
      <c r="F48" t="s">
        <v>15</v>
      </c>
      <c r="G48" t="s">
        <v>1788</v>
      </c>
      <c r="H48" t="s">
        <v>1757</v>
      </c>
      <c r="I48">
        <v>1</v>
      </c>
      <c r="J48">
        <v>0</v>
      </c>
      <c r="K48">
        <v>0</v>
      </c>
      <c r="L48">
        <v>0</v>
      </c>
      <c r="M48" t="s">
        <v>1789</v>
      </c>
      <c r="O48" t="s">
        <v>1790</v>
      </c>
      <c r="P48" t="s">
        <v>1791</v>
      </c>
      <c r="Q48" s="2">
        <v>41954</v>
      </c>
      <c r="R48" s="1">
        <v>0.83333333333333337</v>
      </c>
      <c r="S48" s="2">
        <v>42625</v>
      </c>
      <c r="T48" s="1">
        <v>0.92986111111111114</v>
      </c>
      <c r="V48" t="s">
        <v>123</v>
      </c>
      <c r="W48" t="s">
        <v>1758</v>
      </c>
      <c r="Y48" t="s">
        <v>1</v>
      </c>
      <c r="AF48" t="s">
        <v>1792</v>
      </c>
      <c r="AN48" t="s">
        <v>1760</v>
      </c>
      <c r="AP48" t="s">
        <v>334</v>
      </c>
      <c r="BU48" t="s">
        <v>1761</v>
      </c>
      <c r="BV48" t="s">
        <v>336</v>
      </c>
      <c r="BW48" t="str">
        <f t="shared" si="12"/>
        <v>82pq-rj7m</v>
      </c>
      <c r="BX48">
        <f t="shared" si="13"/>
        <v>2014</v>
      </c>
      <c r="BY48">
        <f t="shared" si="14"/>
        <v>2016</v>
      </c>
      <c r="BZ48">
        <f t="shared" si="15"/>
        <v>3</v>
      </c>
      <c r="CA48">
        <f t="shared" si="16"/>
        <v>3</v>
      </c>
      <c r="CB48" t="s">
        <v>4723</v>
      </c>
      <c r="CC48" t="str">
        <f t="shared" si="17"/>
        <v>b</v>
      </c>
      <c r="CD48">
        <v>9.9038333214613861E-2</v>
      </c>
      <c r="CE48">
        <f t="shared" si="18"/>
        <v>1</v>
      </c>
      <c r="CF48" t="s">
        <v>5905</v>
      </c>
      <c r="CG48" s="18" t="s">
        <v>1786</v>
      </c>
      <c r="CH48" s="2">
        <v>43634</v>
      </c>
      <c r="CI48">
        <v>278</v>
      </c>
      <c r="CJ48">
        <v>991</v>
      </c>
      <c r="CK48" s="27" t="e">
        <f t="shared" si="19"/>
        <v>#VALUE!</v>
      </c>
      <c r="CL48" s="26">
        <f t="shared" si="20"/>
        <v>0.4375</v>
      </c>
      <c r="CM48" s="2">
        <v>43650</v>
      </c>
      <c r="CN48" s="4" t="s">
        <v>5978</v>
      </c>
      <c r="CO48">
        <v>998</v>
      </c>
      <c r="CP48" s="13">
        <v>1</v>
      </c>
      <c r="CQ48" s="13">
        <v>2</v>
      </c>
      <c r="CR48" s="17">
        <v>0</v>
      </c>
      <c r="CT48" s="13">
        <v>0</v>
      </c>
      <c r="CU48" s="13">
        <v>1</v>
      </c>
      <c r="CV48" s="13">
        <v>1</v>
      </c>
      <c r="CW48" s="13">
        <v>1</v>
      </c>
      <c r="CX48" s="13">
        <v>1</v>
      </c>
      <c r="CY48" s="13">
        <v>2</v>
      </c>
      <c r="CZ48" s="13">
        <v>3</v>
      </c>
      <c r="DA48" s="17">
        <v>2</v>
      </c>
      <c r="DB48" s="17">
        <v>1</v>
      </c>
      <c r="DC48" s="17">
        <v>1</v>
      </c>
      <c r="DD48" s="11">
        <f t="shared" si="21"/>
        <v>16</v>
      </c>
      <c r="DE48" s="11">
        <v>1</v>
      </c>
      <c r="DF48" s="17">
        <v>0</v>
      </c>
      <c r="DG48" s="17">
        <v>0</v>
      </c>
      <c r="DH48" s="17" t="str">
        <f t="shared" si="10"/>
        <v>12011</v>
      </c>
      <c r="DI48" s="17" t="str">
        <f t="shared" si="11"/>
        <v>0012010</v>
      </c>
      <c r="DJ48" s="11" t="s">
        <v>5923</v>
      </c>
      <c r="DK48" s="17">
        <v>0</v>
      </c>
    </row>
    <row r="49" spans="1:115" x14ac:dyDescent="0.35">
      <c r="A49" t="s">
        <v>1771</v>
      </c>
      <c r="B49" t="b">
        <v>1</v>
      </c>
      <c r="C49" t="b">
        <v>0</v>
      </c>
      <c r="E49" t="s">
        <v>323</v>
      </c>
      <c r="F49" t="s">
        <v>15</v>
      </c>
      <c r="G49" t="s">
        <v>1842</v>
      </c>
      <c r="I49">
        <v>0</v>
      </c>
      <c r="J49">
        <v>0</v>
      </c>
      <c r="K49" t="e">
        <v>#DIV/0!</v>
      </c>
      <c r="L49">
        <v>0</v>
      </c>
      <c r="O49" t="s">
        <v>1843</v>
      </c>
      <c r="P49" t="s">
        <v>1772</v>
      </c>
      <c r="Q49" s="2">
        <v>42674</v>
      </c>
      <c r="R49" s="1">
        <v>0.89027777777777783</v>
      </c>
      <c r="S49" s="2">
        <v>42674</v>
      </c>
      <c r="T49" s="1">
        <v>0.8965277777777777</v>
      </c>
      <c r="V49" t="s">
        <v>123</v>
      </c>
      <c r="W49" t="s">
        <v>1773</v>
      </c>
      <c r="Y49" t="s">
        <v>1</v>
      </c>
      <c r="AF49" t="s">
        <v>1844</v>
      </c>
      <c r="AN49" t="s">
        <v>1760</v>
      </c>
      <c r="AP49" t="s">
        <v>334</v>
      </c>
      <c r="BU49" t="s">
        <v>1761</v>
      </c>
      <c r="BV49" t="s">
        <v>336</v>
      </c>
      <c r="BW49" t="str">
        <f t="shared" si="12"/>
        <v>jszx-mdmf</v>
      </c>
      <c r="BX49">
        <f t="shared" si="13"/>
        <v>2016</v>
      </c>
      <c r="BY49">
        <f t="shared" si="14"/>
        <v>2016</v>
      </c>
      <c r="BZ49">
        <f t="shared" si="15"/>
        <v>3</v>
      </c>
      <c r="CA49">
        <f t="shared" si="16"/>
        <v>1</v>
      </c>
      <c r="CB49" t="s">
        <v>4723</v>
      </c>
      <c r="CC49" t="str">
        <f t="shared" si="17"/>
        <v>c</v>
      </c>
      <c r="CD49">
        <v>2.1799642238190642E-2</v>
      </c>
      <c r="CE49">
        <f t="shared" si="18"/>
        <v>1</v>
      </c>
      <c r="CF49" t="s">
        <v>5905</v>
      </c>
      <c r="CG49" t="s">
        <v>1841</v>
      </c>
      <c r="CH49" s="2">
        <v>43634</v>
      </c>
      <c r="CI49">
        <v>17</v>
      </c>
      <c r="CJ49">
        <v>406</v>
      </c>
      <c r="CK49" s="27">
        <f t="shared" si="19"/>
        <v>3.3333333333333333E-2</v>
      </c>
      <c r="CL49" s="26">
        <f t="shared" si="20"/>
        <v>0.26666666666666666</v>
      </c>
      <c r="CM49" s="2">
        <v>43664</v>
      </c>
      <c r="CN49" s="25">
        <v>18</v>
      </c>
      <c r="CO49" s="3">
        <v>414</v>
      </c>
      <c r="CP49" s="13">
        <v>1</v>
      </c>
      <c r="CQ49" s="13">
        <v>0</v>
      </c>
      <c r="CR49" s="17">
        <v>0</v>
      </c>
      <c r="CT49" s="13">
        <v>0</v>
      </c>
      <c r="CU49" s="13">
        <v>2</v>
      </c>
      <c r="CV49" s="13">
        <v>1</v>
      </c>
      <c r="CW49" s="13">
        <v>1</v>
      </c>
      <c r="CX49" s="13">
        <v>1</v>
      </c>
      <c r="CY49" s="13">
        <v>2</v>
      </c>
      <c r="CZ49" s="13">
        <v>3</v>
      </c>
      <c r="DA49" s="17">
        <v>3</v>
      </c>
      <c r="DB49" s="17">
        <v>0</v>
      </c>
      <c r="DC49" s="17">
        <v>0</v>
      </c>
      <c r="DD49" s="11">
        <f t="shared" si="21"/>
        <v>14</v>
      </c>
      <c r="DE49" s="11">
        <v>1</v>
      </c>
      <c r="DF49" s="17">
        <v>0</v>
      </c>
      <c r="DG49" s="17">
        <v>0</v>
      </c>
      <c r="DH49" s="17" t="str">
        <f t="shared" si="10"/>
        <v>10021</v>
      </c>
      <c r="DI49" s="17" t="str">
        <f t="shared" si="11"/>
        <v>0010010</v>
      </c>
      <c r="DJ49" s="11" t="s">
        <v>6004</v>
      </c>
      <c r="DK49" s="17">
        <v>0</v>
      </c>
    </row>
    <row r="50" spans="1:115" x14ac:dyDescent="0.35">
      <c r="A50" t="s">
        <v>2892</v>
      </c>
      <c r="B50" t="b">
        <v>1</v>
      </c>
      <c r="C50" t="b">
        <v>0</v>
      </c>
      <c r="E50" t="s">
        <v>323</v>
      </c>
      <c r="F50" t="s">
        <v>15</v>
      </c>
      <c r="G50" t="s">
        <v>2899</v>
      </c>
      <c r="H50" t="s">
        <v>2895</v>
      </c>
      <c r="I50">
        <v>5</v>
      </c>
      <c r="J50">
        <v>0</v>
      </c>
      <c r="K50">
        <v>0</v>
      </c>
      <c r="L50">
        <v>0</v>
      </c>
      <c r="M50" t="s">
        <v>2893</v>
      </c>
      <c r="O50" t="s">
        <v>2900</v>
      </c>
      <c r="P50" t="s">
        <v>2894</v>
      </c>
      <c r="Q50" s="2">
        <v>42509</v>
      </c>
      <c r="R50" s="1">
        <v>0.64861111111111114</v>
      </c>
      <c r="S50" s="2">
        <v>42723</v>
      </c>
      <c r="T50" s="1">
        <v>0.7104166666666667</v>
      </c>
      <c r="V50" t="s">
        <v>158</v>
      </c>
      <c r="W50" t="s">
        <v>2896</v>
      </c>
      <c r="Y50" t="s">
        <v>1</v>
      </c>
      <c r="AF50" t="s">
        <v>2901</v>
      </c>
      <c r="AM50" t="s">
        <v>2897</v>
      </c>
      <c r="AN50" t="s">
        <v>2107</v>
      </c>
      <c r="AP50" t="s">
        <v>334</v>
      </c>
      <c r="BU50" t="s">
        <v>335</v>
      </c>
      <c r="BV50" t="s">
        <v>336</v>
      </c>
      <c r="BW50" t="str">
        <f t="shared" si="12"/>
        <v>pjdx-3v7b</v>
      </c>
      <c r="BX50">
        <f t="shared" si="13"/>
        <v>2016</v>
      </c>
      <c r="BY50">
        <f t="shared" si="14"/>
        <v>2016</v>
      </c>
      <c r="BZ50">
        <f t="shared" si="15"/>
        <v>3</v>
      </c>
      <c r="CA50">
        <f t="shared" si="16"/>
        <v>3</v>
      </c>
      <c r="CB50" t="s">
        <v>4723</v>
      </c>
      <c r="CC50" t="str">
        <f t="shared" si="17"/>
        <v>c</v>
      </c>
      <c r="CD50">
        <v>7.4573725189372886E-2</v>
      </c>
      <c r="CE50">
        <f t="shared" si="18"/>
        <v>2</v>
      </c>
      <c r="CF50" t="s">
        <v>5905</v>
      </c>
      <c r="CG50" t="s">
        <v>2898</v>
      </c>
      <c r="CH50" s="2">
        <v>43634</v>
      </c>
      <c r="CI50">
        <v>188</v>
      </c>
      <c r="CJ50">
        <v>576</v>
      </c>
      <c r="CK50" s="27" t="e">
        <f t="shared" si="19"/>
        <v>#VALUE!</v>
      </c>
      <c r="CL50" s="26">
        <f t="shared" si="20"/>
        <v>0.23529411764705882</v>
      </c>
      <c r="CM50" s="2">
        <v>43651</v>
      </c>
      <c r="CN50" s="4" t="s">
        <v>5978</v>
      </c>
      <c r="CO50" s="3">
        <v>580</v>
      </c>
      <c r="CP50" s="13">
        <v>2</v>
      </c>
      <c r="CQ50" s="13">
        <v>1</v>
      </c>
      <c r="CR50" s="17">
        <v>2</v>
      </c>
      <c r="CT50" s="13">
        <v>0</v>
      </c>
      <c r="CU50" s="13">
        <v>0</v>
      </c>
      <c r="CV50" s="13">
        <v>0</v>
      </c>
      <c r="CW50" s="13">
        <v>1</v>
      </c>
      <c r="CX50" s="13">
        <v>1</v>
      </c>
      <c r="CY50" s="13">
        <v>2</v>
      </c>
      <c r="CZ50" s="13">
        <v>2</v>
      </c>
      <c r="DA50" s="17">
        <v>2</v>
      </c>
      <c r="DB50" s="17">
        <v>1</v>
      </c>
      <c r="DC50" s="17">
        <v>0</v>
      </c>
      <c r="DD50" s="11">
        <f t="shared" si="21"/>
        <v>14</v>
      </c>
      <c r="DE50" s="11">
        <v>1</v>
      </c>
      <c r="DF50" s="17">
        <v>0</v>
      </c>
      <c r="DG50" s="17">
        <v>0</v>
      </c>
      <c r="DH50" s="17" t="str">
        <f t="shared" si="10"/>
        <v>21000</v>
      </c>
      <c r="DI50" s="17" t="str">
        <f t="shared" si="11"/>
        <v>0021000</v>
      </c>
      <c r="DJ50" s="11" t="s">
        <v>5957</v>
      </c>
      <c r="DK50" s="17">
        <v>0</v>
      </c>
    </row>
    <row r="51" spans="1:115" x14ac:dyDescent="0.35">
      <c r="A51" t="s">
        <v>2581</v>
      </c>
      <c r="B51" t="b">
        <v>1</v>
      </c>
      <c r="C51" t="b">
        <v>0</v>
      </c>
      <c r="E51" t="s">
        <v>323</v>
      </c>
      <c r="F51" t="s">
        <v>15</v>
      </c>
      <c r="G51" t="s">
        <v>2582</v>
      </c>
      <c r="H51" t="s">
        <v>2586</v>
      </c>
      <c r="I51">
        <v>4</v>
      </c>
      <c r="J51">
        <v>1</v>
      </c>
      <c r="K51">
        <v>0.25</v>
      </c>
      <c r="L51">
        <v>0</v>
      </c>
      <c r="M51" t="s">
        <v>2583</v>
      </c>
      <c r="O51" t="s">
        <v>2584</v>
      </c>
      <c r="P51" t="s">
        <v>2585</v>
      </c>
      <c r="Q51" s="2">
        <v>42780</v>
      </c>
      <c r="R51" s="1">
        <v>0.82013888888888886</v>
      </c>
      <c r="S51" s="2">
        <v>42780</v>
      </c>
      <c r="T51" s="1">
        <v>0.82500000000000007</v>
      </c>
      <c r="U51" t="s">
        <v>913</v>
      </c>
      <c r="V51" t="s">
        <v>32</v>
      </c>
      <c r="W51" t="s">
        <v>2587</v>
      </c>
      <c r="Y51" t="s">
        <v>1</v>
      </c>
      <c r="AF51" t="s">
        <v>2588</v>
      </c>
      <c r="AL51" t="s">
        <v>553</v>
      </c>
      <c r="AN51" t="s">
        <v>2589</v>
      </c>
      <c r="AP51" t="s">
        <v>334</v>
      </c>
      <c r="BU51" t="s">
        <v>915</v>
      </c>
      <c r="BV51" t="s">
        <v>336</v>
      </c>
      <c r="BW51" t="str">
        <f t="shared" si="12"/>
        <v>eitf-fmad</v>
      </c>
      <c r="BX51">
        <f t="shared" si="13"/>
        <v>2017</v>
      </c>
      <c r="BY51">
        <f t="shared" si="14"/>
        <v>2017</v>
      </c>
      <c r="BZ51">
        <f t="shared" si="15"/>
        <v>3</v>
      </c>
      <c r="CA51">
        <f t="shared" si="16"/>
        <v>4</v>
      </c>
      <c r="CB51" t="s">
        <v>5893</v>
      </c>
      <c r="CC51" t="str">
        <f t="shared" si="17"/>
        <v>c</v>
      </c>
      <c r="CD51">
        <v>0.29059855141659763</v>
      </c>
      <c r="CE51">
        <f t="shared" si="18"/>
        <v>1</v>
      </c>
      <c r="CF51" t="s">
        <v>5905</v>
      </c>
      <c r="CG51" t="s">
        <v>2580</v>
      </c>
      <c r="CH51" s="2">
        <v>43634</v>
      </c>
      <c r="CI51">
        <v>85</v>
      </c>
      <c r="CJ51" s="3">
        <v>2989</v>
      </c>
      <c r="CK51" s="27">
        <f t="shared" si="19"/>
        <v>0.16666666666666666</v>
      </c>
      <c r="CL51" s="26">
        <f t="shared" si="20"/>
        <v>4.7333333333333334</v>
      </c>
      <c r="CM51" s="2">
        <v>43664</v>
      </c>
      <c r="CN51" s="35">
        <v>90</v>
      </c>
      <c r="CO51" s="35">
        <v>3131</v>
      </c>
      <c r="CP51" s="13">
        <v>2</v>
      </c>
      <c r="CQ51" s="13">
        <v>2</v>
      </c>
      <c r="CR51" s="17">
        <v>2</v>
      </c>
      <c r="CT51" s="13">
        <v>0</v>
      </c>
      <c r="CU51" s="13">
        <v>2</v>
      </c>
      <c r="CV51" s="13">
        <v>2</v>
      </c>
      <c r="CW51" s="13">
        <v>1</v>
      </c>
      <c r="CX51" s="13">
        <v>1</v>
      </c>
      <c r="CY51" s="13">
        <v>2</v>
      </c>
      <c r="CZ51" s="13">
        <v>3</v>
      </c>
      <c r="DA51" s="17">
        <v>2</v>
      </c>
      <c r="DB51" s="17">
        <v>2</v>
      </c>
      <c r="DC51" s="17">
        <v>1</v>
      </c>
      <c r="DD51" s="11">
        <f t="shared" si="21"/>
        <v>22</v>
      </c>
      <c r="DE51" s="11">
        <v>1</v>
      </c>
      <c r="DF51" s="17">
        <v>0</v>
      </c>
      <c r="DG51" s="17">
        <v>0</v>
      </c>
      <c r="DH51" s="17" t="str">
        <f t="shared" si="10"/>
        <v>22022</v>
      </c>
      <c r="DI51" s="17" t="str">
        <f t="shared" si="11"/>
        <v>0122120</v>
      </c>
      <c r="DJ51" s="17" t="s">
        <v>5968</v>
      </c>
      <c r="DK51" s="17">
        <v>0</v>
      </c>
    </row>
    <row r="52" spans="1:115" x14ac:dyDescent="0.35">
      <c r="A52" t="s">
        <v>983</v>
      </c>
      <c r="B52" t="b">
        <v>1</v>
      </c>
      <c r="C52" t="b">
        <v>0</v>
      </c>
      <c r="E52" t="s">
        <v>323</v>
      </c>
      <c r="F52" t="s">
        <v>15</v>
      </c>
      <c r="G52" t="s">
        <v>984</v>
      </c>
      <c r="H52" t="s">
        <v>988</v>
      </c>
      <c r="I52">
        <v>18</v>
      </c>
      <c r="J52">
        <v>3</v>
      </c>
      <c r="K52">
        <v>0.16666666666666666</v>
      </c>
      <c r="L52">
        <v>1</v>
      </c>
      <c r="M52" t="s">
        <v>985</v>
      </c>
      <c r="N52" t="s">
        <v>136</v>
      </c>
      <c r="O52" t="s">
        <v>986</v>
      </c>
      <c r="P52" t="s">
        <v>987</v>
      </c>
      <c r="Q52" s="2">
        <v>42789</v>
      </c>
      <c r="R52" s="1">
        <v>0.70624999999999993</v>
      </c>
      <c r="S52" s="2">
        <v>42790</v>
      </c>
      <c r="T52" s="1">
        <v>0.92499999999999993</v>
      </c>
      <c r="U52" t="s">
        <v>881</v>
      </c>
      <c r="V52" t="s">
        <v>143</v>
      </c>
      <c r="W52" t="s">
        <v>989</v>
      </c>
      <c r="Y52" t="s">
        <v>1</v>
      </c>
      <c r="AF52" t="s">
        <v>990</v>
      </c>
      <c r="AM52" t="s">
        <v>991</v>
      </c>
      <c r="AN52" t="s">
        <v>992</v>
      </c>
      <c r="AP52" t="s">
        <v>334</v>
      </c>
      <c r="BU52" t="s">
        <v>915</v>
      </c>
      <c r="BV52" t="s">
        <v>336</v>
      </c>
      <c r="BW52" t="str">
        <f t="shared" si="12"/>
        <v>mx83-wxi5</v>
      </c>
      <c r="BX52">
        <f t="shared" si="13"/>
        <v>2017</v>
      </c>
      <c r="BY52">
        <f t="shared" si="14"/>
        <v>2017</v>
      </c>
      <c r="BZ52">
        <f t="shared" si="15"/>
        <v>4</v>
      </c>
      <c r="CA52">
        <f t="shared" si="16"/>
        <v>5</v>
      </c>
      <c r="CB52" t="s">
        <v>5893</v>
      </c>
      <c r="CC52" t="str">
        <f t="shared" si="17"/>
        <v>c</v>
      </c>
      <c r="CD52">
        <v>0.56425051194875653</v>
      </c>
      <c r="CE52">
        <f t="shared" si="18"/>
        <v>2</v>
      </c>
      <c r="CF52" t="s">
        <v>5905</v>
      </c>
      <c r="CG52" s="18" t="s">
        <v>982</v>
      </c>
      <c r="CH52" s="2">
        <v>43634</v>
      </c>
      <c r="CI52" s="3">
        <v>1210</v>
      </c>
      <c r="CJ52" s="3">
        <v>2061</v>
      </c>
      <c r="CK52" s="27" t="e">
        <f t="shared" si="19"/>
        <v>#VALUE!</v>
      </c>
      <c r="CL52" s="26">
        <f t="shared" si="20"/>
        <v>2.7058823529411766</v>
      </c>
      <c r="CM52" s="2">
        <v>43651</v>
      </c>
      <c r="CN52" s="4" t="s">
        <v>5978</v>
      </c>
      <c r="CO52" s="3">
        <v>2107</v>
      </c>
      <c r="CP52" s="13">
        <v>2</v>
      </c>
      <c r="CQ52" s="13">
        <v>2</v>
      </c>
      <c r="CR52" s="17">
        <v>1</v>
      </c>
      <c r="CT52" s="13">
        <v>1</v>
      </c>
      <c r="CU52" s="13">
        <v>2</v>
      </c>
      <c r="CV52" s="13">
        <v>2</v>
      </c>
      <c r="CW52" s="13">
        <v>1</v>
      </c>
      <c r="CX52" s="13">
        <v>1</v>
      </c>
      <c r="CY52" s="13">
        <v>2</v>
      </c>
      <c r="CZ52" s="13">
        <v>2</v>
      </c>
      <c r="DA52" s="17">
        <v>2</v>
      </c>
      <c r="DB52" s="17">
        <v>1</v>
      </c>
      <c r="DC52" s="17">
        <v>1</v>
      </c>
      <c r="DD52" s="11">
        <f t="shared" si="21"/>
        <v>20</v>
      </c>
      <c r="DE52" s="11">
        <v>1</v>
      </c>
      <c r="DF52" s="17">
        <v>0</v>
      </c>
      <c r="DG52" s="17">
        <v>0</v>
      </c>
      <c r="DH52" s="17" t="str">
        <f t="shared" si="10"/>
        <v>22122</v>
      </c>
      <c r="DI52" s="17" t="str">
        <f t="shared" si="11"/>
        <v>1122020</v>
      </c>
      <c r="DJ52" s="11" t="s">
        <v>5938</v>
      </c>
      <c r="DK52" s="17">
        <v>1</v>
      </c>
    </row>
    <row r="53" spans="1:115" x14ac:dyDescent="0.35">
      <c r="A53" t="s">
        <v>1555</v>
      </c>
      <c r="B53" t="b">
        <v>1</v>
      </c>
      <c r="C53" t="b">
        <v>0</v>
      </c>
      <c r="E53" t="s">
        <v>323</v>
      </c>
      <c r="F53" t="s">
        <v>15</v>
      </c>
      <c r="G53" t="s">
        <v>1556</v>
      </c>
      <c r="H53" t="s">
        <v>1445</v>
      </c>
      <c r="I53">
        <v>3</v>
      </c>
      <c r="J53">
        <v>0</v>
      </c>
      <c r="K53">
        <v>0</v>
      </c>
      <c r="L53">
        <v>1</v>
      </c>
      <c r="M53" t="s">
        <v>1557</v>
      </c>
      <c r="N53" t="s">
        <v>206</v>
      </c>
      <c r="O53" t="s">
        <v>1558</v>
      </c>
      <c r="P53" t="s">
        <v>1558</v>
      </c>
      <c r="Q53" s="2">
        <v>42861</v>
      </c>
      <c r="R53" s="1">
        <v>0.30208333333333331</v>
      </c>
      <c r="S53" s="2">
        <v>42861</v>
      </c>
      <c r="T53" s="1">
        <v>0.30208333333333331</v>
      </c>
      <c r="U53" t="s">
        <v>328</v>
      </c>
      <c r="V53" t="s">
        <v>109</v>
      </c>
      <c r="W53" s="18" t="s">
        <v>1384</v>
      </c>
      <c r="Y53" t="s">
        <v>1</v>
      </c>
      <c r="AC53" t="s">
        <v>1446</v>
      </c>
      <c r="AF53" t="s">
        <v>1559</v>
      </c>
      <c r="AG53" t="s">
        <v>1385</v>
      </c>
      <c r="AH53" t="s">
        <v>1387</v>
      </c>
      <c r="AL53" t="s">
        <v>83</v>
      </c>
      <c r="AN53" t="s">
        <v>1469</v>
      </c>
      <c r="AP53" t="s">
        <v>334</v>
      </c>
      <c r="BU53" t="s">
        <v>335</v>
      </c>
      <c r="BV53" t="s">
        <v>336</v>
      </c>
      <c r="BW53" t="str">
        <f t="shared" si="12"/>
        <v>xm7t-srt4</v>
      </c>
      <c r="BX53">
        <f t="shared" si="13"/>
        <v>2017</v>
      </c>
      <c r="BY53">
        <f t="shared" si="14"/>
        <v>2017</v>
      </c>
      <c r="BZ53">
        <f t="shared" si="15"/>
        <v>4</v>
      </c>
      <c r="CA53">
        <f t="shared" si="16"/>
        <v>5</v>
      </c>
      <c r="CB53" t="s">
        <v>5893</v>
      </c>
      <c r="CC53" t="str">
        <f t="shared" si="17"/>
        <v>c</v>
      </c>
      <c r="CD53">
        <v>0.12046869030000329</v>
      </c>
      <c r="CE53">
        <f t="shared" si="18"/>
        <v>3</v>
      </c>
      <c r="CF53" t="s">
        <v>5905</v>
      </c>
      <c r="CG53" s="18" t="s">
        <v>1554</v>
      </c>
      <c r="CH53" s="2">
        <v>43634</v>
      </c>
      <c r="CI53">
        <v>89</v>
      </c>
      <c r="CJ53" s="3">
        <v>1500</v>
      </c>
      <c r="CK53" s="27" t="e">
        <f t="shared" si="19"/>
        <v>#VALUE!</v>
      </c>
      <c r="CL53" s="26">
        <f t="shared" si="20"/>
        <v>3.5882352941176472</v>
      </c>
      <c r="CM53" s="2">
        <v>43651</v>
      </c>
      <c r="CN53" s="4" t="s">
        <v>5978</v>
      </c>
      <c r="CO53" s="3">
        <v>1561</v>
      </c>
      <c r="CP53" s="13">
        <v>1</v>
      </c>
      <c r="CQ53" s="13">
        <v>2</v>
      </c>
      <c r="CR53" s="17">
        <v>0</v>
      </c>
      <c r="CT53" s="13">
        <v>0</v>
      </c>
      <c r="CU53" s="13">
        <v>2</v>
      </c>
      <c r="CV53" s="13">
        <v>2</v>
      </c>
      <c r="CW53" s="13">
        <v>1</v>
      </c>
      <c r="CX53" s="13">
        <v>1</v>
      </c>
      <c r="CY53" s="13">
        <v>0</v>
      </c>
      <c r="CZ53" s="13">
        <v>3</v>
      </c>
      <c r="DA53" s="17">
        <v>3</v>
      </c>
      <c r="DB53" s="17">
        <v>0</v>
      </c>
      <c r="DC53" s="17">
        <v>1</v>
      </c>
      <c r="DD53" s="11">
        <f t="shared" si="21"/>
        <v>16</v>
      </c>
      <c r="DE53" s="11">
        <v>1</v>
      </c>
      <c r="DF53" s="17">
        <v>0</v>
      </c>
      <c r="DG53" s="17">
        <v>0</v>
      </c>
      <c r="DH53" s="17" t="str">
        <f t="shared" si="10"/>
        <v>12022</v>
      </c>
      <c r="DI53" s="17" t="str">
        <f t="shared" si="11"/>
        <v>1112120</v>
      </c>
      <c r="DJ53" s="11" t="s">
        <v>5933</v>
      </c>
      <c r="DK53" s="17">
        <v>0</v>
      </c>
    </row>
    <row r="54" spans="1:115" x14ac:dyDescent="0.35">
      <c r="A54" t="s">
        <v>1379</v>
      </c>
      <c r="B54" t="b">
        <v>1</v>
      </c>
      <c r="C54" t="b">
        <v>0</v>
      </c>
      <c r="E54" t="s">
        <v>323</v>
      </c>
      <c r="F54" t="s">
        <v>15</v>
      </c>
      <c r="G54" t="s">
        <v>1380</v>
      </c>
      <c r="H54" t="s">
        <v>1383</v>
      </c>
      <c r="I54">
        <v>2</v>
      </c>
      <c r="J54">
        <v>0</v>
      </c>
      <c r="K54">
        <v>0</v>
      </c>
      <c r="L54">
        <v>1</v>
      </c>
      <c r="M54" t="s">
        <v>1381</v>
      </c>
      <c r="N54" t="s">
        <v>206</v>
      </c>
      <c r="O54" t="s">
        <v>1382</v>
      </c>
      <c r="P54" t="s">
        <v>1382</v>
      </c>
      <c r="Q54" s="2">
        <v>42870</v>
      </c>
      <c r="R54" s="1">
        <v>0.10625</v>
      </c>
      <c r="S54" s="2">
        <v>42870</v>
      </c>
      <c r="T54" s="1">
        <v>0.10625</v>
      </c>
      <c r="U54" t="s">
        <v>328</v>
      </c>
      <c r="V54" t="s">
        <v>20</v>
      </c>
      <c r="W54" t="s">
        <v>1384</v>
      </c>
      <c r="Y54" t="s">
        <v>1</v>
      </c>
      <c r="AB54" t="s">
        <v>1385</v>
      </c>
      <c r="AC54" t="s">
        <v>1386</v>
      </c>
      <c r="AF54" t="s">
        <v>1388</v>
      </c>
      <c r="AG54" t="s">
        <v>1391</v>
      </c>
      <c r="AH54" t="s">
        <v>1389</v>
      </c>
      <c r="AI54" t="s">
        <v>1387</v>
      </c>
      <c r="AL54" t="s">
        <v>1390</v>
      </c>
      <c r="AN54" t="s">
        <v>1392</v>
      </c>
      <c r="AP54" t="s">
        <v>334</v>
      </c>
      <c r="BU54" t="s">
        <v>335</v>
      </c>
      <c r="BV54" t="s">
        <v>336</v>
      </c>
      <c r="BW54" t="str">
        <f t="shared" si="12"/>
        <v>33rc-5prd</v>
      </c>
      <c r="BX54">
        <f t="shared" si="13"/>
        <v>2017</v>
      </c>
      <c r="BY54">
        <f t="shared" si="14"/>
        <v>2017</v>
      </c>
      <c r="BZ54">
        <f t="shared" si="15"/>
        <v>4</v>
      </c>
      <c r="CA54">
        <f t="shared" si="16"/>
        <v>5</v>
      </c>
      <c r="CB54" t="s">
        <v>4723</v>
      </c>
      <c r="CC54" t="str">
        <f t="shared" si="17"/>
        <v>c</v>
      </c>
      <c r="CD54">
        <v>6.4197996132703383E-2</v>
      </c>
      <c r="CE54">
        <f t="shared" si="18"/>
        <v>1</v>
      </c>
      <c r="CF54" t="s">
        <v>5905</v>
      </c>
      <c r="CG54" t="s">
        <v>1378</v>
      </c>
      <c r="CH54" s="2">
        <v>43634</v>
      </c>
      <c r="CI54">
        <v>33</v>
      </c>
      <c r="CJ54">
        <v>332</v>
      </c>
      <c r="CK54" s="27" t="e">
        <f t="shared" si="19"/>
        <v>#VALUE!</v>
      </c>
      <c r="CL54" s="26">
        <f t="shared" si="20"/>
        <v>0.125</v>
      </c>
      <c r="CM54" s="2">
        <v>43650</v>
      </c>
      <c r="CN54" s="4" t="s">
        <v>5978</v>
      </c>
      <c r="CO54" s="3">
        <v>334</v>
      </c>
      <c r="CP54" s="13">
        <v>1</v>
      </c>
      <c r="CQ54" s="13">
        <v>2</v>
      </c>
      <c r="CR54" s="17">
        <v>0</v>
      </c>
      <c r="CT54" s="13">
        <v>1</v>
      </c>
      <c r="CU54" s="13">
        <v>2</v>
      </c>
      <c r="CV54" s="13">
        <v>2</v>
      </c>
      <c r="CW54" s="13">
        <v>1</v>
      </c>
      <c r="CX54" s="13">
        <v>1</v>
      </c>
      <c r="CY54" s="13">
        <v>1</v>
      </c>
      <c r="CZ54" s="13">
        <v>2</v>
      </c>
      <c r="DA54" s="17">
        <v>3</v>
      </c>
      <c r="DB54" s="17">
        <v>0</v>
      </c>
      <c r="DC54" s="17">
        <v>1</v>
      </c>
      <c r="DD54" s="11">
        <f t="shared" si="21"/>
        <v>17</v>
      </c>
      <c r="DE54" s="11">
        <v>1</v>
      </c>
      <c r="DF54" s="17">
        <v>0</v>
      </c>
      <c r="DG54" s="17">
        <v>1</v>
      </c>
      <c r="DH54" s="17" t="str">
        <f t="shared" si="10"/>
        <v>12122</v>
      </c>
      <c r="DI54" s="17" t="str">
        <f t="shared" si="11"/>
        <v>1112120</v>
      </c>
      <c r="DJ54" s="11" t="s">
        <v>5931</v>
      </c>
      <c r="DK54" s="17">
        <v>0</v>
      </c>
    </row>
    <row r="55" spans="1:115" x14ac:dyDescent="0.35">
      <c r="A55" t="s">
        <v>1407</v>
      </c>
      <c r="B55" t="b">
        <v>1</v>
      </c>
      <c r="C55" t="b">
        <v>0</v>
      </c>
      <c r="E55" t="s">
        <v>323</v>
      </c>
      <c r="F55" t="s">
        <v>15</v>
      </c>
      <c r="G55" t="s">
        <v>1408</v>
      </c>
      <c r="H55" t="s">
        <v>1383</v>
      </c>
      <c r="I55">
        <v>2</v>
      </c>
      <c r="J55">
        <v>0</v>
      </c>
      <c r="K55">
        <v>0</v>
      </c>
      <c r="L55">
        <v>1</v>
      </c>
      <c r="M55" t="s">
        <v>1409</v>
      </c>
      <c r="N55" t="s">
        <v>206</v>
      </c>
      <c r="O55" t="s">
        <v>1410</v>
      </c>
      <c r="P55" t="s">
        <v>1410</v>
      </c>
      <c r="Q55" s="2">
        <v>42884</v>
      </c>
      <c r="R55" s="1">
        <v>9.4444444444444442E-2</v>
      </c>
      <c r="S55" s="2">
        <v>42884</v>
      </c>
      <c r="T55" s="1">
        <v>9.4444444444444442E-2</v>
      </c>
      <c r="U55" t="s">
        <v>328</v>
      </c>
      <c r="V55" t="s">
        <v>153</v>
      </c>
      <c r="W55" t="s">
        <v>1384</v>
      </c>
      <c r="Y55" t="s">
        <v>1</v>
      </c>
      <c r="AC55" t="s">
        <v>1411</v>
      </c>
      <c r="AF55" t="s">
        <v>1412</v>
      </c>
      <c r="AG55" t="s">
        <v>1385</v>
      </c>
      <c r="AH55" t="s">
        <v>1387</v>
      </c>
      <c r="AL55" t="s">
        <v>86</v>
      </c>
      <c r="AN55" t="s">
        <v>1413</v>
      </c>
      <c r="AP55" t="s">
        <v>334</v>
      </c>
      <c r="BU55" t="s">
        <v>335</v>
      </c>
      <c r="BV55" t="s">
        <v>336</v>
      </c>
      <c r="BW55" t="str">
        <f t="shared" si="12"/>
        <v>7asr-m3ux</v>
      </c>
      <c r="BX55">
        <f t="shared" si="13"/>
        <v>2017</v>
      </c>
      <c r="BY55">
        <f t="shared" si="14"/>
        <v>2017</v>
      </c>
      <c r="BZ55">
        <f t="shared" si="15"/>
        <v>4</v>
      </c>
      <c r="CA55">
        <f t="shared" si="16"/>
        <v>5</v>
      </c>
      <c r="CB55" t="s">
        <v>4723</v>
      </c>
      <c r="CC55" t="str">
        <f t="shared" si="17"/>
        <v>c</v>
      </c>
      <c r="CD55">
        <v>1.4046023655581719E-2</v>
      </c>
      <c r="CE55">
        <f t="shared" si="18"/>
        <v>2</v>
      </c>
      <c r="CF55" t="s">
        <v>5905</v>
      </c>
      <c r="CG55" t="s">
        <v>1406</v>
      </c>
      <c r="CH55" s="2">
        <v>43634</v>
      </c>
      <c r="CI55">
        <v>32</v>
      </c>
      <c r="CJ55">
        <v>434</v>
      </c>
      <c r="CK55" s="27">
        <f t="shared" si="19"/>
        <v>3.5714285714285712E-2</v>
      </c>
      <c r="CL55" s="26">
        <f t="shared" si="20"/>
        <v>0.32142857142857145</v>
      </c>
      <c r="CM55" s="2">
        <v>43662</v>
      </c>
      <c r="CN55" s="25">
        <v>33</v>
      </c>
      <c r="CO55" s="25">
        <v>443</v>
      </c>
      <c r="CP55" s="13">
        <v>2</v>
      </c>
      <c r="CQ55" s="13">
        <v>2</v>
      </c>
      <c r="CR55" s="17">
        <v>0</v>
      </c>
      <c r="CT55" s="13">
        <v>0</v>
      </c>
      <c r="CU55" s="13">
        <v>2</v>
      </c>
      <c r="CV55" s="13">
        <v>2</v>
      </c>
      <c r="CW55" s="13">
        <v>1</v>
      </c>
      <c r="CX55" s="13">
        <v>1</v>
      </c>
      <c r="CY55" s="13">
        <v>1</v>
      </c>
      <c r="CZ55" s="13">
        <v>3</v>
      </c>
      <c r="DA55" s="17">
        <v>3</v>
      </c>
      <c r="DB55" s="17">
        <v>1</v>
      </c>
      <c r="DC55" s="17">
        <v>1</v>
      </c>
      <c r="DD55" s="11">
        <f t="shared" si="21"/>
        <v>19</v>
      </c>
      <c r="DE55" s="11">
        <v>1</v>
      </c>
      <c r="DF55" s="17">
        <v>0</v>
      </c>
      <c r="DG55" s="17">
        <v>0</v>
      </c>
      <c r="DH55" s="17" t="str">
        <f t="shared" si="10"/>
        <v>22022</v>
      </c>
      <c r="DI55" s="17" t="str">
        <f t="shared" si="11"/>
        <v>1122120</v>
      </c>
      <c r="DJ55" s="17" t="s">
        <v>5984</v>
      </c>
      <c r="DK55" s="17">
        <v>0</v>
      </c>
    </row>
    <row r="56" spans="1:115" x14ac:dyDescent="0.35">
      <c r="A56" t="s">
        <v>2046</v>
      </c>
      <c r="B56" t="b">
        <v>1</v>
      </c>
      <c r="C56" t="b">
        <v>0</v>
      </c>
      <c r="E56" t="s">
        <v>323</v>
      </c>
      <c r="F56" t="s">
        <v>15</v>
      </c>
      <c r="G56" t="s">
        <v>2047</v>
      </c>
      <c r="H56" t="s">
        <v>2051</v>
      </c>
      <c r="I56">
        <v>10</v>
      </c>
      <c r="J56">
        <v>1</v>
      </c>
      <c r="K56">
        <v>0.1</v>
      </c>
      <c r="L56">
        <v>0</v>
      </c>
      <c r="M56" t="s">
        <v>2048</v>
      </c>
      <c r="N56" t="s">
        <v>215</v>
      </c>
      <c r="O56" t="s">
        <v>2049</v>
      </c>
      <c r="P56" t="s">
        <v>2050</v>
      </c>
      <c r="Q56" s="2">
        <v>42915</v>
      </c>
      <c r="R56" s="1">
        <v>0.97222222222222221</v>
      </c>
      <c r="S56" s="2">
        <v>42962</v>
      </c>
      <c r="T56" s="1">
        <v>0.96180555555555547</v>
      </c>
      <c r="U56" t="s">
        <v>881</v>
      </c>
      <c r="V56" t="s">
        <v>164</v>
      </c>
      <c r="W56" t="s">
        <v>2052</v>
      </c>
      <c r="X56" t="s">
        <v>7</v>
      </c>
      <c r="Y56" t="s">
        <v>1</v>
      </c>
      <c r="AB56" t="s">
        <v>2053</v>
      </c>
      <c r="AC56" t="s">
        <v>2054</v>
      </c>
      <c r="AF56" t="s">
        <v>2056</v>
      </c>
      <c r="AG56" t="s">
        <v>2058</v>
      </c>
      <c r="AH56" t="s">
        <v>2057</v>
      </c>
      <c r="AI56" t="s">
        <v>2055</v>
      </c>
      <c r="AL56" t="s">
        <v>1390</v>
      </c>
      <c r="AN56" t="s">
        <v>572</v>
      </c>
      <c r="AP56" t="s">
        <v>334</v>
      </c>
      <c r="BJ56" t="s">
        <v>2059</v>
      </c>
      <c r="BU56" t="s">
        <v>2060</v>
      </c>
      <c r="BV56" t="s">
        <v>336</v>
      </c>
      <c r="BW56" t="str">
        <f t="shared" si="12"/>
        <v>gi9j-78eu</v>
      </c>
      <c r="BX56">
        <f t="shared" si="13"/>
        <v>2017</v>
      </c>
      <c r="BY56">
        <f t="shared" si="14"/>
        <v>2017</v>
      </c>
      <c r="BZ56">
        <f t="shared" si="15"/>
        <v>5</v>
      </c>
      <c r="CA56">
        <f t="shared" si="16"/>
        <v>6</v>
      </c>
      <c r="CB56" t="s">
        <v>5893</v>
      </c>
      <c r="CC56" t="str">
        <f t="shared" si="17"/>
        <v>c</v>
      </c>
      <c r="CD56">
        <v>0.45506762590409877</v>
      </c>
      <c r="CE56">
        <f t="shared" si="18"/>
        <v>1</v>
      </c>
      <c r="CF56" t="s">
        <v>5905</v>
      </c>
      <c r="CG56" t="s">
        <v>2045</v>
      </c>
      <c r="CH56" s="2">
        <v>43634</v>
      </c>
      <c r="CI56">
        <v>417</v>
      </c>
      <c r="CJ56" s="3">
        <v>2176</v>
      </c>
      <c r="CK56" s="27">
        <f t="shared" si="19"/>
        <v>0.48148148148148145</v>
      </c>
      <c r="CL56" s="26">
        <f t="shared" si="20"/>
        <v>3.5555555555555554</v>
      </c>
      <c r="CM56" s="2">
        <v>43661</v>
      </c>
      <c r="CN56" s="4">
        <v>430</v>
      </c>
      <c r="CO56" s="3">
        <v>2272</v>
      </c>
      <c r="CP56" s="13">
        <v>2</v>
      </c>
      <c r="CQ56" s="13">
        <v>2</v>
      </c>
      <c r="CR56" s="17">
        <v>2</v>
      </c>
      <c r="CT56" s="13">
        <v>2</v>
      </c>
      <c r="CU56" s="13">
        <v>0</v>
      </c>
      <c r="CV56" s="13">
        <v>1</v>
      </c>
      <c r="CW56" s="13">
        <v>1</v>
      </c>
      <c r="CX56" s="13">
        <v>1</v>
      </c>
      <c r="CY56" s="13">
        <v>2</v>
      </c>
      <c r="CZ56" s="13">
        <v>2</v>
      </c>
      <c r="DA56" s="17">
        <v>2</v>
      </c>
      <c r="DB56" s="17">
        <v>0</v>
      </c>
      <c r="DC56" s="17">
        <v>1</v>
      </c>
      <c r="DD56" s="11">
        <f t="shared" si="21"/>
        <v>18</v>
      </c>
      <c r="DE56" s="11">
        <v>1</v>
      </c>
      <c r="DF56" s="17">
        <v>0</v>
      </c>
      <c r="DG56" s="17">
        <v>0</v>
      </c>
      <c r="DH56" s="17" t="str">
        <f t="shared" si="10"/>
        <v>22201</v>
      </c>
      <c r="DI56" s="17" t="str">
        <f t="shared" si="11"/>
        <v>1122111</v>
      </c>
      <c r="DJ56" s="11" t="s">
        <v>5918</v>
      </c>
      <c r="DK56" s="17">
        <v>0</v>
      </c>
    </row>
    <row r="57" spans="1:115" x14ac:dyDescent="0.35">
      <c r="A57" t="s">
        <v>1394</v>
      </c>
      <c r="B57" t="b">
        <v>1</v>
      </c>
      <c r="C57" t="b">
        <v>0</v>
      </c>
      <c r="E57" t="s">
        <v>323</v>
      </c>
      <c r="F57" t="s">
        <v>15</v>
      </c>
      <c r="G57" t="s">
        <v>1395</v>
      </c>
      <c r="H57" t="s">
        <v>1399</v>
      </c>
      <c r="I57">
        <v>4</v>
      </c>
      <c r="J57">
        <v>1</v>
      </c>
      <c r="K57">
        <v>0.25</v>
      </c>
      <c r="L57">
        <v>1</v>
      </c>
      <c r="M57" t="s">
        <v>1396</v>
      </c>
      <c r="N57" t="s">
        <v>206</v>
      </c>
      <c r="O57" t="s">
        <v>1397</v>
      </c>
      <c r="P57" t="s">
        <v>1398</v>
      </c>
      <c r="Q57" s="2">
        <v>42862</v>
      </c>
      <c r="R57" s="1">
        <v>0.97013888888888899</v>
      </c>
      <c r="S57" s="2">
        <v>42970</v>
      </c>
      <c r="T57" s="1">
        <v>2.8472222222222222E-2</v>
      </c>
      <c r="U57" t="s">
        <v>328</v>
      </c>
      <c r="V57" t="s">
        <v>203</v>
      </c>
      <c r="W57" t="s">
        <v>1384</v>
      </c>
      <c r="Y57" t="s">
        <v>1</v>
      </c>
      <c r="AB57" t="s">
        <v>1400</v>
      </c>
      <c r="AC57" t="s">
        <v>1401</v>
      </c>
      <c r="AF57" t="s">
        <v>1403</v>
      </c>
      <c r="AG57" t="s">
        <v>1385</v>
      </c>
      <c r="AH57" t="s">
        <v>1387</v>
      </c>
      <c r="AI57" t="s">
        <v>1402</v>
      </c>
      <c r="AJ57" t="s">
        <v>1404</v>
      </c>
      <c r="AL57" t="s">
        <v>1390</v>
      </c>
      <c r="AN57" t="s">
        <v>1405</v>
      </c>
      <c r="AP57" t="s">
        <v>334</v>
      </c>
      <c r="BU57" t="s">
        <v>335</v>
      </c>
      <c r="BV57" t="s">
        <v>336</v>
      </c>
      <c r="BW57" t="str">
        <f t="shared" si="12"/>
        <v>6ffb-b8kq</v>
      </c>
      <c r="BX57">
        <f t="shared" si="13"/>
        <v>2017</v>
      </c>
      <c r="BY57">
        <f t="shared" si="14"/>
        <v>2017</v>
      </c>
      <c r="BZ57">
        <f t="shared" si="15"/>
        <v>4</v>
      </c>
      <c r="CA57">
        <f t="shared" si="16"/>
        <v>5</v>
      </c>
      <c r="CB57" t="s">
        <v>5893</v>
      </c>
      <c r="CC57" t="str">
        <f t="shared" si="17"/>
        <v>c</v>
      </c>
      <c r="CD57">
        <v>0.51109795500884458</v>
      </c>
      <c r="CE57">
        <f t="shared" si="18"/>
        <v>2</v>
      </c>
      <c r="CF57" t="s">
        <v>5905</v>
      </c>
      <c r="CG57" t="s">
        <v>1393</v>
      </c>
      <c r="CH57" s="2">
        <v>43634</v>
      </c>
      <c r="CI57">
        <v>235</v>
      </c>
      <c r="CJ57" s="3">
        <v>2310</v>
      </c>
      <c r="CK57" s="27">
        <f t="shared" si="19"/>
        <v>0.25</v>
      </c>
      <c r="CL57" s="26">
        <f t="shared" si="20"/>
        <v>4</v>
      </c>
      <c r="CM57" s="2">
        <v>43662</v>
      </c>
      <c r="CN57" s="25">
        <v>242</v>
      </c>
      <c r="CO57" s="3">
        <v>2422</v>
      </c>
      <c r="CP57" s="13">
        <v>2</v>
      </c>
      <c r="CQ57" s="13">
        <v>2</v>
      </c>
      <c r="CR57" s="17">
        <v>0</v>
      </c>
      <c r="CT57" s="13">
        <v>0</v>
      </c>
      <c r="CU57" s="13">
        <v>2</v>
      </c>
      <c r="CV57" s="13">
        <v>1</v>
      </c>
      <c r="CW57" s="13">
        <v>1</v>
      </c>
      <c r="CX57" s="13">
        <v>1</v>
      </c>
      <c r="CY57" s="13">
        <v>2</v>
      </c>
      <c r="CZ57" s="13">
        <v>3</v>
      </c>
      <c r="DA57" s="17">
        <v>3</v>
      </c>
      <c r="DB57" s="17">
        <v>0</v>
      </c>
      <c r="DC57" s="17">
        <v>1</v>
      </c>
      <c r="DD57" s="11">
        <f t="shared" si="21"/>
        <v>18</v>
      </c>
      <c r="DE57" s="11">
        <v>1</v>
      </c>
      <c r="DF57" s="17">
        <v>0</v>
      </c>
      <c r="DG57" s="17">
        <v>1</v>
      </c>
      <c r="DH57" s="17" t="str">
        <f t="shared" si="10"/>
        <v>22021</v>
      </c>
      <c r="DI57" s="17" t="str">
        <f t="shared" si="11"/>
        <v>1122110</v>
      </c>
      <c r="DJ57" s="11" t="s">
        <v>5988</v>
      </c>
      <c r="DK57" s="17">
        <v>0</v>
      </c>
    </row>
    <row r="58" spans="1:115" x14ac:dyDescent="0.35">
      <c r="A58" t="s">
        <v>3087</v>
      </c>
      <c r="B58" t="b">
        <v>1</v>
      </c>
      <c r="C58" t="b">
        <v>0</v>
      </c>
      <c r="E58" t="s">
        <v>323</v>
      </c>
      <c r="F58" t="s">
        <v>15</v>
      </c>
      <c r="G58" t="s">
        <v>3088</v>
      </c>
      <c r="I58">
        <v>0</v>
      </c>
      <c r="J58">
        <v>0</v>
      </c>
      <c r="K58" t="e">
        <v>#DIV/0!</v>
      </c>
      <c r="L58">
        <v>0</v>
      </c>
      <c r="M58" t="s">
        <v>3089</v>
      </c>
      <c r="O58" t="s">
        <v>3090</v>
      </c>
      <c r="P58" t="s">
        <v>3091</v>
      </c>
      <c r="Q58" s="2">
        <v>42951</v>
      </c>
      <c r="R58" s="1">
        <v>0.57013888888888886</v>
      </c>
      <c r="S58" s="2">
        <v>43018</v>
      </c>
      <c r="T58" s="1">
        <v>0.54236111111111118</v>
      </c>
      <c r="V58" t="s">
        <v>185</v>
      </c>
      <c r="W58" t="s">
        <v>3036</v>
      </c>
      <c r="Y58" t="s">
        <v>1</v>
      </c>
      <c r="AF58" t="s">
        <v>3092</v>
      </c>
      <c r="AN58" t="s">
        <v>1198</v>
      </c>
      <c r="AP58" t="s">
        <v>334</v>
      </c>
      <c r="BU58" t="s">
        <v>3037</v>
      </c>
      <c r="BV58" t="s">
        <v>336</v>
      </c>
      <c r="BW58" t="str">
        <f t="shared" si="12"/>
        <v>tcxy-uh9b</v>
      </c>
      <c r="BX58">
        <f t="shared" si="13"/>
        <v>2017</v>
      </c>
      <c r="BY58">
        <f t="shared" si="14"/>
        <v>2017</v>
      </c>
      <c r="BZ58">
        <f t="shared" si="15"/>
        <v>3</v>
      </c>
      <c r="CA58">
        <f t="shared" si="16"/>
        <v>2</v>
      </c>
      <c r="CB58" t="s">
        <v>4723</v>
      </c>
      <c r="CC58" t="str">
        <f t="shared" si="17"/>
        <v>c</v>
      </c>
      <c r="CD58">
        <v>6.9990429042346536E-2</v>
      </c>
      <c r="CE58">
        <f t="shared" si="18"/>
        <v>1</v>
      </c>
      <c r="CF58" t="s">
        <v>5905</v>
      </c>
      <c r="CG58" t="s">
        <v>3086</v>
      </c>
      <c r="CH58" s="2">
        <v>43634</v>
      </c>
      <c r="CI58">
        <v>285</v>
      </c>
      <c r="CJ58">
        <v>277</v>
      </c>
      <c r="CK58" s="27">
        <f t="shared" si="19"/>
        <v>3.7037037037037035E-2</v>
      </c>
      <c r="CL58" s="26">
        <f t="shared" si="20"/>
        <v>0.48148148148148145</v>
      </c>
      <c r="CM58" s="2">
        <v>43661</v>
      </c>
      <c r="CN58" s="4">
        <v>286</v>
      </c>
      <c r="CO58" s="3">
        <v>290</v>
      </c>
      <c r="CP58" s="13">
        <v>1</v>
      </c>
      <c r="CQ58" s="13">
        <v>1</v>
      </c>
      <c r="CR58" s="17">
        <v>0</v>
      </c>
      <c r="CT58" s="13">
        <v>0</v>
      </c>
      <c r="CU58" s="13">
        <v>1</v>
      </c>
      <c r="CV58" s="13">
        <v>1</v>
      </c>
      <c r="CW58" s="13">
        <v>1</v>
      </c>
      <c r="CX58" s="13">
        <v>1</v>
      </c>
      <c r="CY58" s="13">
        <v>2</v>
      </c>
      <c r="CZ58" s="13">
        <v>3</v>
      </c>
      <c r="DA58" s="17">
        <v>2</v>
      </c>
      <c r="DB58" s="17">
        <v>0</v>
      </c>
      <c r="DC58" s="17">
        <v>1</v>
      </c>
      <c r="DD58" s="11">
        <f t="shared" si="21"/>
        <v>14</v>
      </c>
      <c r="DE58" s="11">
        <v>1</v>
      </c>
      <c r="DF58" s="17">
        <v>0</v>
      </c>
      <c r="DG58" s="17">
        <v>1</v>
      </c>
      <c r="DH58" s="17" t="str">
        <f t="shared" si="10"/>
        <v>11011</v>
      </c>
      <c r="DI58" s="17" t="str">
        <f t="shared" si="11"/>
        <v>0011010</v>
      </c>
      <c r="DJ58" s="11" t="s">
        <v>5970</v>
      </c>
      <c r="DK58" s="17">
        <v>0</v>
      </c>
    </row>
    <row r="59" spans="1:115" x14ac:dyDescent="0.35">
      <c r="A59" t="s">
        <v>3217</v>
      </c>
      <c r="B59" t="b">
        <v>1</v>
      </c>
      <c r="C59" t="b">
        <v>0</v>
      </c>
      <c r="E59" t="s">
        <v>323</v>
      </c>
      <c r="F59" t="s">
        <v>15</v>
      </c>
      <c r="G59" t="s">
        <v>3218</v>
      </c>
      <c r="H59" t="s">
        <v>3222</v>
      </c>
      <c r="I59">
        <v>3</v>
      </c>
      <c r="J59">
        <v>1</v>
      </c>
      <c r="K59">
        <v>0.33333333333333331</v>
      </c>
      <c r="L59">
        <v>0</v>
      </c>
      <c r="M59" t="s">
        <v>3219</v>
      </c>
      <c r="N59" t="s">
        <v>148</v>
      </c>
      <c r="O59" t="s">
        <v>3220</v>
      </c>
      <c r="P59" t="s">
        <v>3221</v>
      </c>
      <c r="Q59" s="2">
        <v>43039</v>
      </c>
      <c r="R59" s="1">
        <v>0.81041666666666667</v>
      </c>
      <c r="S59" s="2">
        <v>43039</v>
      </c>
      <c r="T59" s="1">
        <v>0.81111111111111101</v>
      </c>
      <c r="U59" t="s">
        <v>571</v>
      </c>
      <c r="V59" t="s">
        <v>164</v>
      </c>
      <c r="W59" t="s">
        <v>3223</v>
      </c>
      <c r="X59" t="s">
        <v>7</v>
      </c>
      <c r="Y59" t="s">
        <v>1</v>
      </c>
      <c r="AC59" t="s">
        <v>3224</v>
      </c>
      <c r="AF59" t="s">
        <v>3225</v>
      </c>
      <c r="AG59" t="s">
        <v>3228</v>
      </c>
      <c r="AH59" t="s">
        <v>3226</v>
      </c>
      <c r="AL59" t="s">
        <v>3227</v>
      </c>
      <c r="AM59" t="s">
        <v>3229</v>
      </c>
      <c r="AN59" t="s">
        <v>572</v>
      </c>
      <c r="AP59" t="s">
        <v>334</v>
      </c>
      <c r="BJ59" t="s">
        <v>54</v>
      </c>
      <c r="BK59" t="s">
        <v>723</v>
      </c>
      <c r="BU59" t="s">
        <v>368</v>
      </c>
      <c r="BV59" t="s">
        <v>336</v>
      </c>
      <c r="BW59" t="str">
        <f t="shared" si="12"/>
        <v>ixek-wnci</v>
      </c>
      <c r="BX59">
        <f t="shared" si="13"/>
        <v>2017</v>
      </c>
      <c r="BY59">
        <f t="shared" si="14"/>
        <v>2017</v>
      </c>
      <c r="BZ59">
        <f t="shared" si="15"/>
        <v>5</v>
      </c>
      <c r="CA59">
        <f t="shared" si="16"/>
        <v>6</v>
      </c>
      <c r="CB59" t="s">
        <v>5893</v>
      </c>
      <c r="CC59" t="str">
        <f t="shared" si="17"/>
        <v>c</v>
      </c>
      <c r="CD59">
        <v>0.30490081838746297</v>
      </c>
      <c r="CE59">
        <f t="shared" si="18"/>
        <v>1</v>
      </c>
      <c r="CF59" t="s">
        <v>5905</v>
      </c>
      <c r="CG59" s="18" t="s">
        <v>3216</v>
      </c>
      <c r="CH59" s="2">
        <v>43634</v>
      </c>
      <c r="CI59">
        <v>234</v>
      </c>
      <c r="CJ59" s="3">
        <v>1561</v>
      </c>
      <c r="CK59" s="27" t="e">
        <f t="shared" si="19"/>
        <v>#VALUE!</v>
      </c>
      <c r="CL59" s="26">
        <f t="shared" si="20"/>
        <v>3.1764705882352939</v>
      </c>
      <c r="CM59" s="2">
        <v>43651</v>
      </c>
      <c r="CN59" s="4" t="s">
        <v>5978</v>
      </c>
      <c r="CO59" s="3">
        <v>1615</v>
      </c>
      <c r="CP59" s="13">
        <v>2</v>
      </c>
      <c r="CQ59" s="13">
        <v>2</v>
      </c>
      <c r="CR59" s="17">
        <v>0</v>
      </c>
      <c r="CT59" s="13">
        <v>0</v>
      </c>
      <c r="CU59" s="13">
        <v>1</v>
      </c>
      <c r="CV59" s="13">
        <v>2</v>
      </c>
      <c r="CW59" s="13">
        <v>1</v>
      </c>
      <c r="CX59" s="13">
        <v>1</v>
      </c>
      <c r="CY59" s="13">
        <v>1</v>
      </c>
      <c r="CZ59" s="13">
        <v>3</v>
      </c>
      <c r="DA59" s="17">
        <v>3</v>
      </c>
      <c r="DB59" s="17">
        <v>0</v>
      </c>
      <c r="DC59" s="17">
        <v>1</v>
      </c>
      <c r="DD59" s="11">
        <f t="shared" si="21"/>
        <v>17</v>
      </c>
      <c r="DE59" s="11">
        <v>1</v>
      </c>
      <c r="DF59" s="17">
        <v>0</v>
      </c>
      <c r="DG59" s="17">
        <v>0</v>
      </c>
      <c r="DH59" s="17" t="str">
        <f t="shared" si="10"/>
        <v>22012</v>
      </c>
      <c r="DI59" s="17" t="str">
        <f t="shared" si="11"/>
        <v>1122121</v>
      </c>
      <c r="DJ59" s="11" t="s">
        <v>5934</v>
      </c>
      <c r="DK59" s="17">
        <v>0</v>
      </c>
    </row>
    <row r="60" spans="1:115" x14ac:dyDescent="0.35">
      <c r="A60" t="s">
        <v>4815</v>
      </c>
      <c r="B60" t="b">
        <v>1</v>
      </c>
      <c r="C60" t="b">
        <v>0</v>
      </c>
      <c r="E60" t="s">
        <v>323</v>
      </c>
      <c r="F60" t="s">
        <v>15</v>
      </c>
      <c r="G60" t="s">
        <v>5049</v>
      </c>
      <c r="H60" t="s">
        <v>5050</v>
      </c>
      <c r="I60">
        <v>3</v>
      </c>
      <c r="J60">
        <v>1</v>
      </c>
      <c r="K60">
        <v>0.33333333333333331</v>
      </c>
      <c r="L60">
        <v>0</v>
      </c>
      <c r="M60" t="s">
        <v>954</v>
      </c>
      <c r="N60" t="s">
        <v>120</v>
      </c>
      <c r="O60" t="s">
        <v>4816</v>
      </c>
      <c r="P60" t="s">
        <v>4816</v>
      </c>
      <c r="Q60" s="2">
        <v>43098</v>
      </c>
      <c r="R60" s="1">
        <v>3.125E-2</v>
      </c>
      <c r="S60" s="2">
        <v>43098</v>
      </c>
      <c r="T60" s="1">
        <v>3.125E-2</v>
      </c>
      <c r="U60" t="s">
        <v>359</v>
      </c>
      <c r="V60" t="s">
        <v>164</v>
      </c>
      <c r="X60" t="s">
        <v>7</v>
      </c>
      <c r="Y60" t="s">
        <v>1</v>
      </c>
      <c r="AC60" t="s">
        <v>5051</v>
      </c>
      <c r="AF60" t="s">
        <v>5052</v>
      </c>
      <c r="AL60" t="s">
        <v>14</v>
      </c>
      <c r="AM60" t="s">
        <v>961</v>
      </c>
      <c r="AN60" t="s">
        <v>572</v>
      </c>
      <c r="AP60" t="s">
        <v>334</v>
      </c>
      <c r="BJ60" t="s">
        <v>118</v>
      </c>
      <c r="BK60" t="s">
        <v>723</v>
      </c>
      <c r="BV60" t="s">
        <v>336</v>
      </c>
      <c r="BW60" t="str">
        <f t="shared" si="12"/>
        <v>ienj-63xj</v>
      </c>
      <c r="BX60">
        <f t="shared" si="13"/>
        <v>2017</v>
      </c>
      <c r="BY60">
        <f t="shared" si="14"/>
        <v>2017</v>
      </c>
      <c r="BZ60">
        <f t="shared" si="15"/>
        <v>5</v>
      </c>
      <c r="CA60">
        <f t="shared" si="16"/>
        <v>5</v>
      </c>
      <c r="CB60" t="s">
        <v>4723</v>
      </c>
      <c r="CC60" t="str">
        <f t="shared" si="17"/>
        <v>c</v>
      </c>
      <c r="CD60">
        <v>4.0663268369507621E-2</v>
      </c>
      <c r="CE60">
        <f t="shared" si="18"/>
        <v>1</v>
      </c>
      <c r="CF60" t="s">
        <v>5905</v>
      </c>
      <c r="CG60" t="s">
        <v>5048</v>
      </c>
      <c r="CH60" s="2">
        <v>43634</v>
      </c>
      <c r="CI60">
        <v>115</v>
      </c>
      <c r="CJ60">
        <v>375</v>
      </c>
      <c r="CK60" s="27">
        <f t="shared" si="19"/>
        <v>0.10714285714285714</v>
      </c>
      <c r="CL60" s="26">
        <f t="shared" si="20"/>
        <v>0.75</v>
      </c>
      <c r="CM60" s="2">
        <v>43662</v>
      </c>
      <c r="CN60" s="25">
        <v>118</v>
      </c>
      <c r="CO60" s="25">
        <v>396</v>
      </c>
      <c r="CP60" s="13">
        <v>2</v>
      </c>
      <c r="CQ60" s="13">
        <v>2</v>
      </c>
      <c r="CR60" s="17">
        <v>2</v>
      </c>
      <c r="CT60" s="13">
        <v>0</v>
      </c>
      <c r="CU60" s="13">
        <v>0</v>
      </c>
      <c r="CV60" s="13">
        <v>1</v>
      </c>
      <c r="CW60" s="13">
        <v>1</v>
      </c>
      <c r="CX60" s="13">
        <v>1</v>
      </c>
      <c r="CY60" s="13">
        <v>2</v>
      </c>
      <c r="CZ60" s="13">
        <v>3</v>
      </c>
      <c r="DA60" s="17">
        <v>2</v>
      </c>
      <c r="DB60" s="17">
        <v>0</v>
      </c>
      <c r="DC60" s="17">
        <v>1</v>
      </c>
      <c r="DD60" s="11">
        <f t="shared" si="21"/>
        <v>17</v>
      </c>
      <c r="DE60" s="11">
        <v>1</v>
      </c>
      <c r="DF60" s="17">
        <v>0</v>
      </c>
      <c r="DG60" s="17">
        <v>1</v>
      </c>
      <c r="DH60" s="17" t="str">
        <f t="shared" si="10"/>
        <v>22001</v>
      </c>
      <c r="DI60" s="17" t="str">
        <f t="shared" si="11"/>
        <v>1122111</v>
      </c>
      <c r="DJ60" s="17" t="s">
        <v>5985</v>
      </c>
      <c r="DK60" s="17">
        <v>0</v>
      </c>
    </row>
    <row r="61" spans="1:115" x14ac:dyDescent="0.35">
      <c r="A61" t="s">
        <v>2685</v>
      </c>
      <c r="B61" t="b">
        <v>1</v>
      </c>
      <c r="C61" t="b">
        <v>0</v>
      </c>
      <c r="E61" t="s">
        <v>323</v>
      </c>
      <c r="F61" t="s">
        <v>15</v>
      </c>
      <c r="G61" t="s">
        <v>2686</v>
      </c>
      <c r="I61">
        <v>0</v>
      </c>
      <c r="J61">
        <v>0</v>
      </c>
      <c r="K61" t="e">
        <v>#DIV/0!</v>
      </c>
      <c r="L61">
        <v>0</v>
      </c>
      <c r="N61" t="s">
        <v>2689</v>
      </c>
      <c r="O61" t="s">
        <v>2687</v>
      </c>
      <c r="P61" t="s">
        <v>2688</v>
      </c>
      <c r="Q61" s="2">
        <v>43126</v>
      </c>
      <c r="R61" s="1">
        <v>0.95000000000000007</v>
      </c>
      <c r="S61" s="2">
        <v>43126</v>
      </c>
      <c r="T61" s="1">
        <v>0.95763888888888893</v>
      </c>
      <c r="U61" t="s">
        <v>913</v>
      </c>
      <c r="V61" t="s">
        <v>207</v>
      </c>
      <c r="W61" t="s">
        <v>2627</v>
      </c>
      <c r="Y61" t="s">
        <v>1</v>
      </c>
      <c r="AB61" t="s">
        <v>2629</v>
      </c>
      <c r="AC61" t="s">
        <v>553</v>
      </c>
      <c r="AF61" t="s">
        <v>2690</v>
      </c>
      <c r="AG61" t="s">
        <v>2633</v>
      </c>
      <c r="AH61" t="s">
        <v>2632</v>
      </c>
      <c r="AI61" t="s">
        <v>2630</v>
      </c>
      <c r="AN61" t="s">
        <v>2634</v>
      </c>
      <c r="AP61" t="s">
        <v>334</v>
      </c>
      <c r="BU61" t="s">
        <v>915</v>
      </c>
      <c r="BV61" t="s">
        <v>336</v>
      </c>
      <c r="BW61" t="str">
        <f t="shared" si="12"/>
        <v>e6q6-8i3k</v>
      </c>
      <c r="BX61">
        <f t="shared" si="13"/>
        <v>2018</v>
      </c>
      <c r="BY61">
        <f t="shared" si="14"/>
        <v>2018</v>
      </c>
      <c r="BZ61">
        <f t="shared" si="15"/>
        <v>4</v>
      </c>
      <c r="CA61">
        <f t="shared" si="16"/>
        <v>3</v>
      </c>
      <c r="CB61" t="s">
        <v>4723</v>
      </c>
      <c r="CC61" t="str">
        <f t="shared" si="17"/>
        <v>d</v>
      </c>
      <c r="CD61">
        <v>0.10779120173801637</v>
      </c>
      <c r="CE61">
        <f t="shared" si="18"/>
        <v>1</v>
      </c>
      <c r="CF61" t="s">
        <v>5905</v>
      </c>
      <c r="CG61" t="s">
        <v>2684</v>
      </c>
      <c r="CH61" s="2">
        <v>43634</v>
      </c>
      <c r="CI61">
        <v>77</v>
      </c>
      <c r="CJ61">
        <v>222</v>
      </c>
      <c r="CK61" s="27" t="e">
        <f t="shared" si="19"/>
        <v>#VALUE!</v>
      </c>
      <c r="CL61" s="26" t="e">
        <f t="shared" si="20"/>
        <v>#VALUE!</v>
      </c>
      <c r="CM61" s="2">
        <v>43662</v>
      </c>
      <c r="CN61" s="17" t="s">
        <v>5981</v>
      </c>
      <c r="CO61" s="17" t="s">
        <v>5981</v>
      </c>
      <c r="CP61" s="13" t="s">
        <v>5981</v>
      </c>
      <c r="CQ61" s="13" t="s">
        <v>5981</v>
      </c>
      <c r="CR61" s="17" t="s">
        <v>5981</v>
      </c>
      <c r="CS61" s="13" t="s">
        <v>5981</v>
      </c>
      <c r="CT61" s="13" t="s">
        <v>5981</v>
      </c>
      <c r="CU61" s="13" t="s">
        <v>5981</v>
      </c>
      <c r="CV61" s="13" t="s">
        <v>5981</v>
      </c>
      <c r="CW61" s="13" t="s">
        <v>5981</v>
      </c>
      <c r="CX61" s="13" t="s">
        <v>5981</v>
      </c>
      <c r="CY61" s="13" t="s">
        <v>5981</v>
      </c>
      <c r="CZ61" s="13" t="s">
        <v>5981</v>
      </c>
      <c r="DA61" s="17" t="s">
        <v>5981</v>
      </c>
      <c r="DB61" s="17" t="s">
        <v>5981</v>
      </c>
      <c r="DC61" s="17" t="s">
        <v>5981</v>
      </c>
      <c r="DD61" s="11">
        <f t="shared" si="21"/>
        <v>0</v>
      </c>
      <c r="DE61" s="11"/>
      <c r="DH61" s="17" t="str">
        <f t="shared" si="10"/>
        <v>GONE!!!GONE!!!GONE!!!GONE!!!GONE!!!</v>
      </c>
      <c r="DI61" s="17" t="str">
        <f t="shared" si="11"/>
        <v>11GONE!!!GONE!!!0GONE!!!0</v>
      </c>
      <c r="DJ61" s="17" t="s">
        <v>5981</v>
      </c>
      <c r="DK61" s="17">
        <v>0</v>
      </c>
    </row>
    <row r="62" spans="1:115" x14ac:dyDescent="0.35">
      <c r="A62" t="s">
        <v>5773</v>
      </c>
      <c r="B62" t="b">
        <v>1</v>
      </c>
      <c r="C62" t="b">
        <v>0</v>
      </c>
      <c r="E62" t="s">
        <v>323</v>
      </c>
      <c r="F62" t="s">
        <v>15</v>
      </c>
      <c r="G62" t="s">
        <v>5774</v>
      </c>
      <c r="I62">
        <v>0</v>
      </c>
      <c r="J62">
        <v>0</v>
      </c>
      <c r="K62" t="e">
        <v>#DIV/0!</v>
      </c>
      <c r="L62">
        <v>0</v>
      </c>
      <c r="N62" t="s">
        <v>2628</v>
      </c>
      <c r="O62" t="s">
        <v>5775</v>
      </c>
      <c r="P62" t="s">
        <v>5776</v>
      </c>
      <c r="Q62" s="2">
        <v>43130</v>
      </c>
      <c r="R62" s="1">
        <v>4.5138888888888888E-2</v>
      </c>
      <c r="S62" s="2">
        <v>43130</v>
      </c>
      <c r="T62" s="1">
        <v>5.2777777777777778E-2</v>
      </c>
      <c r="U62" t="s">
        <v>913</v>
      </c>
      <c r="V62" t="s">
        <v>207</v>
      </c>
      <c r="Y62" t="s">
        <v>1</v>
      </c>
      <c r="AB62" t="s">
        <v>2629</v>
      </c>
      <c r="AC62" t="s">
        <v>553</v>
      </c>
      <c r="AF62" t="s">
        <v>5777</v>
      </c>
      <c r="AG62" t="s">
        <v>2633</v>
      </c>
      <c r="AH62" t="s">
        <v>2632</v>
      </c>
      <c r="AI62" t="s">
        <v>2630</v>
      </c>
      <c r="AN62" t="s">
        <v>2634</v>
      </c>
      <c r="AP62" t="s">
        <v>334</v>
      </c>
      <c r="BV62" t="s">
        <v>336</v>
      </c>
      <c r="BW62" t="str">
        <f t="shared" si="12"/>
        <v>wrgq-gubf</v>
      </c>
      <c r="BX62">
        <f t="shared" si="13"/>
        <v>2018</v>
      </c>
      <c r="BY62">
        <f t="shared" si="14"/>
        <v>2018</v>
      </c>
      <c r="BZ62">
        <f t="shared" si="15"/>
        <v>4</v>
      </c>
      <c r="CA62">
        <f t="shared" si="16"/>
        <v>2</v>
      </c>
      <c r="CB62" t="s">
        <v>4339</v>
      </c>
      <c r="CC62" t="str">
        <f t="shared" si="17"/>
        <v>d</v>
      </c>
      <c r="CD62">
        <v>0.12844063313235543</v>
      </c>
      <c r="CE62">
        <f t="shared" si="18"/>
        <v>1</v>
      </c>
      <c r="CF62" t="s">
        <v>5905</v>
      </c>
      <c r="CG62" t="s">
        <v>5772</v>
      </c>
      <c r="CH62" s="2">
        <v>43634</v>
      </c>
      <c r="CI62">
        <v>15</v>
      </c>
      <c r="CJ62">
        <v>50</v>
      </c>
      <c r="CK62" s="27" t="e">
        <f t="shared" si="19"/>
        <v>#VALUE!</v>
      </c>
      <c r="CL62" s="26" t="e">
        <f t="shared" si="20"/>
        <v>#VALUE!</v>
      </c>
      <c r="CM62" s="2">
        <v>43662</v>
      </c>
      <c r="CN62" s="17" t="s">
        <v>5981</v>
      </c>
      <c r="CO62" s="17" t="s">
        <v>5981</v>
      </c>
      <c r="CP62" s="13" t="s">
        <v>5981</v>
      </c>
      <c r="CQ62" s="13" t="s">
        <v>5981</v>
      </c>
      <c r="CR62" s="17" t="s">
        <v>5981</v>
      </c>
      <c r="CS62" s="13" t="s">
        <v>5981</v>
      </c>
      <c r="CT62" s="13" t="s">
        <v>5981</v>
      </c>
      <c r="CU62" s="13" t="s">
        <v>5981</v>
      </c>
      <c r="CV62" s="13" t="s">
        <v>5981</v>
      </c>
      <c r="CW62" s="13" t="s">
        <v>5981</v>
      </c>
      <c r="CX62" s="13" t="s">
        <v>5981</v>
      </c>
      <c r="CY62" s="13" t="s">
        <v>5981</v>
      </c>
      <c r="CZ62" s="13" t="s">
        <v>5981</v>
      </c>
      <c r="DA62" s="17" t="s">
        <v>5981</v>
      </c>
      <c r="DB62" s="17" t="s">
        <v>5981</v>
      </c>
      <c r="DC62" s="17" t="s">
        <v>5981</v>
      </c>
      <c r="DD62" s="11">
        <f t="shared" si="21"/>
        <v>0</v>
      </c>
      <c r="DE62" s="11">
        <v>0</v>
      </c>
      <c r="DH62" s="17" t="str">
        <f t="shared" si="10"/>
        <v>GONE!!!GONE!!!GONE!!!GONE!!!GONE!!!</v>
      </c>
      <c r="DI62" s="17" t="str">
        <f t="shared" si="11"/>
        <v>11GONE!!!GONE!!!0GONE!!!0</v>
      </c>
      <c r="DJ62" s="17" t="s">
        <v>5981</v>
      </c>
      <c r="DK62" s="17">
        <v>0</v>
      </c>
    </row>
    <row r="63" spans="1:115" x14ac:dyDescent="0.35">
      <c r="A63" t="s">
        <v>3064</v>
      </c>
      <c r="B63" t="b">
        <v>1</v>
      </c>
      <c r="C63" t="b">
        <v>0</v>
      </c>
      <c r="E63" t="s">
        <v>323</v>
      </c>
      <c r="F63" t="s">
        <v>15</v>
      </c>
      <c r="G63" t="s">
        <v>3065</v>
      </c>
      <c r="I63">
        <v>0</v>
      </c>
      <c r="J63">
        <v>0</v>
      </c>
      <c r="K63" t="e">
        <v>#DIV/0!</v>
      </c>
      <c r="L63">
        <v>0</v>
      </c>
      <c r="O63" t="s">
        <v>3066</v>
      </c>
      <c r="P63" t="s">
        <v>3067</v>
      </c>
      <c r="Q63" s="2">
        <v>43139</v>
      </c>
      <c r="R63" s="1">
        <v>0.7909722222222223</v>
      </c>
      <c r="S63" s="2">
        <v>43144</v>
      </c>
      <c r="T63" s="1">
        <v>0.6958333333333333</v>
      </c>
      <c r="V63" t="s">
        <v>185</v>
      </c>
      <c r="W63" t="s">
        <v>3036</v>
      </c>
      <c r="Y63" t="s">
        <v>1</v>
      </c>
      <c r="AF63" t="s">
        <v>3068</v>
      </c>
      <c r="AN63" t="s">
        <v>1198</v>
      </c>
      <c r="AP63" t="s">
        <v>334</v>
      </c>
      <c r="BU63" t="s">
        <v>3037</v>
      </c>
      <c r="BV63" t="s">
        <v>336</v>
      </c>
      <c r="BW63" t="str">
        <f t="shared" si="12"/>
        <v>6ukv-n3hz</v>
      </c>
      <c r="BX63">
        <f t="shared" si="13"/>
        <v>2018</v>
      </c>
      <c r="BY63">
        <f t="shared" si="14"/>
        <v>2018</v>
      </c>
      <c r="BZ63">
        <f t="shared" si="15"/>
        <v>3</v>
      </c>
      <c r="CA63">
        <f t="shared" si="16"/>
        <v>1</v>
      </c>
      <c r="CB63" t="s">
        <v>4723</v>
      </c>
      <c r="CC63" t="str">
        <f t="shared" si="17"/>
        <v>d</v>
      </c>
      <c r="CD63">
        <v>0.32763240334980082</v>
      </c>
      <c r="CE63">
        <f t="shared" si="18"/>
        <v>1</v>
      </c>
      <c r="CF63" t="s">
        <v>5905</v>
      </c>
      <c r="CG63" s="18" t="s">
        <v>3063</v>
      </c>
      <c r="CH63" s="2">
        <v>43634</v>
      </c>
      <c r="CI63">
        <v>43</v>
      </c>
      <c r="CJ63">
        <v>290</v>
      </c>
      <c r="CK63" s="27" t="e">
        <f t="shared" si="19"/>
        <v>#VALUE!</v>
      </c>
      <c r="CL63" s="26">
        <f t="shared" si="20"/>
        <v>0.3125</v>
      </c>
      <c r="CM63" s="2">
        <v>43650</v>
      </c>
      <c r="CN63" s="4" t="s">
        <v>5978</v>
      </c>
      <c r="CO63">
        <v>295</v>
      </c>
      <c r="CP63" s="13">
        <v>1</v>
      </c>
      <c r="CQ63" s="13">
        <v>0</v>
      </c>
      <c r="CR63" s="17">
        <v>0</v>
      </c>
      <c r="CT63" s="13">
        <v>0</v>
      </c>
      <c r="CU63" s="13">
        <v>0</v>
      </c>
      <c r="CV63" s="13">
        <v>1</v>
      </c>
      <c r="CW63" s="13">
        <v>1</v>
      </c>
      <c r="CX63" s="13">
        <v>1</v>
      </c>
      <c r="CY63" s="13">
        <v>2</v>
      </c>
      <c r="CZ63" s="13">
        <v>3</v>
      </c>
      <c r="DA63" s="17">
        <v>3</v>
      </c>
      <c r="DB63" s="17">
        <v>1</v>
      </c>
      <c r="DC63" s="17">
        <v>1</v>
      </c>
      <c r="DD63" s="11">
        <f t="shared" si="21"/>
        <v>14</v>
      </c>
      <c r="DE63" s="11">
        <v>1</v>
      </c>
      <c r="DF63" s="17">
        <v>0</v>
      </c>
      <c r="DG63" s="17">
        <v>0</v>
      </c>
      <c r="DH63" s="17" t="str">
        <f t="shared" si="10"/>
        <v>10001</v>
      </c>
      <c r="DI63" s="17" t="str">
        <f t="shared" si="11"/>
        <v>0010010</v>
      </c>
      <c r="DK63" s="17">
        <v>0</v>
      </c>
    </row>
    <row r="64" spans="1:115" x14ac:dyDescent="0.35">
      <c r="A64" t="s">
        <v>5184</v>
      </c>
      <c r="B64" t="b">
        <v>1</v>
      </c>
      <c r="C64" t="b">
        <v>0</v>
      </c>
      <c r="E64" t="s">
        <v>323</v>
      </c>
      <c r="F64" t="s">
        <v>15</v>
      </c>
      <c r="G64" t="s">
        <v>5185</v>
      </c>
      <c r="H64" t="s">
        <v>5188</v>
      </c>
      <c r="I64">
        <v>3</v>
      </c>
      <c r="J64">
        <v>2</v>
      </c>
      <c r="K64">
        <v>0.66666666666666663</v>
      </c>
      <c r="L64">
        <v>0</v>
      </c>
      <c r="M64" t="s">
        <v>4084</v>
      </c>
      <c r="N64" t="s">
        <v>21</v>
      </c>
      <c r="O64" t="s">
        <v>5186</v>
      </c>
      <c r="P64" t="s">
        <v>5187</v>
      </c>
      <c r="Q64" s="2">
        <v>43152</v>
      </c>
      <c r="R64" s="1">
        <v>0.9</v>
      </c>
      <c r="S64" s="2">
        <v>43152</v>
      </c>
      <c r="T64" s="1">
        <v>0.90208333333333324</v>
      </c>
      <c r="U64" t="s">
        <v>571</v>
      </c>
      <c r="V64" t="s">
        <v>164</v>
      </c>
      <c r="Y64" t="s">
        <v>1</v>
      </c>
      <c r="AC64" t="s">
        <v>5189</v>
      </c>
      <c r="AF64" t="s">
        <v>5190</v>
      </c>
      <c r="AL64" t="s">
        <v>46</v>
      </c>
      <c r="AN64" t="s">
        <v>572</v>
      </c>
      <c r="AP64" t="s">
        <v>334</v>
      </c>
      <c r="BJ64" t="s">
        <v>118</v>
      </c>
      <c r="BK64" t="s">
        <v>723</v>
      </c>
      <c r="BV64" t="s">
        <v>336</v>
      </c>
      <c r="BW64" t="str">
        <f t="shared" si="12"/>
        <v>k67g-t283</v>
      </c>
      <c r="BX64">
        <f t="shared" si="13"/>
        <v>2018</v>
      </c>
      <c r="BY64">
        <f t="shared" si="14"/>
        <v>2018</v>
      </c>
      <c r="BZ64">
        <f t="shared" si="15"/>
        <v>4</v>
      </c>
      <c r="CA64">
        <f t="shared" si="16"/>
        <v>4</v>
      </c>
      <c r="CB64" t="s">
        <v>4723</v>
      </c>
      <c r="CC64" t="str">
        <f t="shared" si="17"/>
        <v>d</v>
      </c>
      <c r="CD64">
        <v>0.5297073146139698</v>
      </c>
      <c r="CE64">
        <f t="shared" si="18"/>
        <v>2</v>
      </c>
      <c r="CF64" t="s">
        <v>5905</v>
      </c>
      <c r="CG64" t="s">
        <v>5183</v>
      </c>
      <c r="CH64" s="2">
        <v>43634</v>
      </c>
      <c r="CI64">
        <v>48</v>
      </c>
      <c r="CJ64">
        <v>419</v>
      </c>
      <c r="CK64" s="27">
        <f t="shared" si="19"/>
        <v>6.6666666666666666E-2</v>
      </c>
      <c r="CL64" s="26">
        <f t="shared" si="20"/>
        <v>0.96666666666666667</v>
      </c>
      <c r="CM64" s="2">
        <v>43664</v>
      </c>
      <c r="CN64" s="25">
        <v>50</v>
      </c>
      <c r="CO64" s="3">
        <v>448</v>
      </c>
      <c r="CP64" s="13">
        <v>2</v>
      </c>
      <c r="CQ64" s="13">
        <v>2</v>
      </c>
      <c r="CR64" s="17">
        <v>0</v>
      </c>
      <c r="CT64" s="13">
        <v>0</v>
      </c>
      <c r="CU64" s="13">
        <v>2</v>
      </c>
      <c r="CV64" s="13">
        <v>1</v>
      </c>
      <c r="CW64" s="13">
        <v>1</v>
      </c>
      <c r="CX64" s="13">
        <v>1</v>
      </c>
      <c r="CY64" s="13">
        <v>2</v>
      </c>
      <c r="CZ64" s="13">
        <v>3</v>
      </c>
      <c r="DA64" s="17">
        <v>3</v>
      </c>
      <c r="DB64" s="17">
        <v>0</v>
      </c>
      <c r="DC64" s="17">
        <v>1</v>
      </c>
      <c r="DD64" s="11">
        <f t="shared" si="21"/>
        <v>18</v>
      </c>
      <c r="DE64" s="11">
        <v>1</v>
      </c>
      <c r="DF64" s="17">
        <v>0</v>
      </c>
      <c r="DG64" s="17">
        <v>1</v>
      </c>
      <c r="DH64" s="17" t="str">
        <f t="shared" si="10"/>
        <v>22021</v>
      </c>
      <c r="DI64" s="17" t="str">
        <f t="shared" si="11"/>
        <v>1122110</v>
      </c>
      <c r="DJ64" s="11" t="s">
        <v>6002</v>
      </c>
      <c r="DK64" s="17">
        <v>0</v>
      </c>
    </row>
    <row r="65" spans="1:115" x14ac:dyDescent="0.35">
      <c r="A65" t="s">
        <v>1614</v>
      </c>
      <c r="B65" t="b">
        <v>1</v>
      </c>
      <c r="C65" t="b">
        <v>0</v>
      </c>
      <c r="E65" t="s">
        <v>323</v>
      </c>
      <c r="F65" t="s">
        <v>15</v>
      </c>
      <c r="G65" t="s">
        <v>1615</v>
      </c>
      <c r="H65" t="s">
        <v>1619</v>
      </c>
      <c r="I65">
        <v>2</v>
      </c>
      <c r="J65">
        <v>1</v>
      </c>
      <c r="K65">
        <v>0.5</v>
      </c>
      <c r="L65">
        <v>0</v>
      </c>
      <c r="M65" t="s">
        <v>1616</v>
      </c>
      <c r="N65" t="s">
        <v>152</v>
      </c>
      <c r="O65" t="s">
        <v>1617</v>
      </c>
      <c r="P65" t="s">
        <v>1618</v>
      </c>
      <c r="Q65" s="2">
        <v>41449</v>
      </c>
      <c r="R65" s="1">
        <v>0.71666666666666667</v>
      </c>
      <c r="S65" s="2">
        <v>43220</v>
      </c>
      <c r="T65" s="1">
        <v>0.9902777777777777</v>
      </c>
      <c r="U65" t="s">
        <v>328</v>
      </c>
      <c r="V65" t="s">
        <v>97</v>
      </c>
      <c r="W65" t="s">
        <v>1604</v>
      </c>
      <c r="X65" t="s">
        <v>7</v>
      </c>
      <c r="Y65" t="s">
        <v>1</v>
      </c>
      <c r="AF65" t="s">
        <v>1620</v>
      </c>
      <c r="AG65" t="s">
        <v>1621</v>
      </c>
      <c r="AM65" t="s">
        <v>1607</v>
      </c>
      <c r="AN65" t="s">
        <v>1608</v>
      </c>
      <c r="AP65" t="s">
        <v>334</v>
      </c>
      <c r="BU65" t="s">
        <v>335</v>
      </c>
      <c r="BV65" t="s">
        <v>336</v>
      </c>
      <c r="BW65" t="str">
        <f t="shared" si="12"/>
        <v>bv9x-jtbr</v>
      </c>
      <c r="BX65">
        <f t="shared" si="13"/>
        <v>2013</v>
      </c>
      <c r="BY65">
        <f t="shared" si="14"/>
        <v>2018</v>
      </c>
      <c r="BZ65">
        <f t="shared" si="15"/>
        <v>5</v>
      </c>
      <c r="CA65">
        <f t="shared" si="16"/>
        <v>6</v>
      </c>
      <c r="CB65" t="s">
        <v>5893</v>
      </c>
      <c r="CC65" t="str">
        <f t="shared" si="17"/>
        <v>a</v>
      </c>
      <c r="CD65">
        <v>1.7529129721302605E-2</v>
      </c>
      <c r="CE65">
        <v>1</v>
      </c>
      <c r="CF65" t="s">
        <v>5905</v>
      </c>
      <c r="CG65" s="18" t="s">
        <v>1613</v>
      </c>
      <c r="CH65" s="2">
        <v>43634</v>
      </c>
      <c r="CI65" s="3">
        <v>1112</v>
      </c>
      <c r="CJ65" s="3">
        <v>1760</v>
      </c>
      <c r="CK65" s="27" t="e">
        <f t="shared" si="19"/>
        <v>#VALUE!</v>
      </c>
      <c r="CL65" s="26">
        <f t="shared" si="20"/>
        <v>0.625</v>
      </c>
      <c r="CM65" s="2">
        <v>43650</v>
      </c>
      <c r="CN65" s="4" t="s">
        <v>5978</v>
      </c>
      <c r="CO65" s="3">
        <v>1770</v>
      </c>
      <c r="CP65" s="13">
        <v>2</v>
      </c>
      <c r="CQ65" s="13">
        <v>2</v>
      </c>
      <c r="CR65" s="17">
        <v>0</v>
      </c>
      <c r="CT65" s="13">
        <v>1</v>
      </c>
      <c r="CU65" s="13">
        <v>2</v>
      </c>
      <c r="CV65" s="13">
        <v>1</v>
      </c>
      <c r="CW65" s="13">
        <v>1</v>
      </c>
      <c r="CX65" s="13">
        <v>1</v>
      </c>
      <c r="CY65" s="13">
        <v>2</v>
      </c>
      <c r="CZ65" s="13">
        <v>3</v>
      </c>
      <c r="DA65" s="17">
        <v>3</v>
      </c>
      <c r="DB65" s="17">
        <v>1</v>
      </c>
      <c r="DC65" s="17">
        <v>1</v>
      </c>
      <c r="DD65" s="11">
        <f t="shared" si="21"/>
        <v>20</v>
      </c>
      <c r="DE65" s="11">
        <v>1</v>
      </c>
      <c r="DF65" s="17">
        <v>0</v>
      </c>
      <c r="DG65" s="17">
        <v>1</v>
      </c>
      <c r="DH65" s="17" t="str">
        <f t="shared" si="10"/>
        <v>22121</v>
      </c>
      <c r="DI65" s="17" t="str">
        <f t="shared" si="11"/>
        <v>1122011</v>
      </c>
      <c r="DJ65" s="11" t="s">
        <v>5922</v>
      </c>
      <c r="DK65" s="19">
        <v>0</v>
      </c>
    </row>
    <row r="66" spans="1:115" x14ac:dyDescent="0.35">
      <c r="A66" t="s">
        <v>1598</v>
      </c>
      <c r="B66" t="b">
        <v>1</v>
      </c>
      <c r="C66" t="b">
        <v>0</v>
      </c>
      <c r="E66" t="s">
        <v>323</v>
      </c>
      <c r="F66" t="s">
        <v>15</v>
      </c>
      <c r="G66" t="s">
        <v>1599</v>
      </c>
      <c r="H66" t="s">
        <v>1603</v>
      </c>
      <c r="I66">
        <v>2</v>
      </c>
      <c r="J66">
        <v>1</v>
      </c>
      <c r="K66">
        <v>0.5</v>
      </c>
      <c r="L66">
        <v>0</v>
      </c>
      <c r="M66" t="s">
        <v>1600</v>
      </c>
      <c r="N66" t="s">
        <v>152</v>
      </c>
      <c r="O66" t="s">
        <v>1601</v>
      </c>
      <c r="P66" t="s">
        <v>1602</v>
      </c>
      <c r="Q66" s="2">
        <v>41449</v>
      </c>
      <c r="R66" s="1">
        <v>0.70972222222222225</v>
      </c>
      <c r="S66" s="2">
        <v>43220</v>
      </c>
      <c r="T66" s="1">
        <v>0.99375000000000002</v>
      </c>
      <c r="U66" t="s">
        <v>328</v>
      </c>
      <c r="V66" t="s">
        <v>97</v>
      </c>
      <c r="W66" t="s">
        <v>1604</v>
      </c>
      <c r="X66" t="s">
        <v>7</v>
      </c>
      <c r="Y66" t="s">
        <v>1</v>
      </c>
      <c r="AF66" t="s">
        <v>1605</v>
      </c>
      <c r="AG66" t="s">
        <v>1606</v>
      </c>
      <c r="AM66" t="s">
        <v>1607</v>
      </c>
      <c r="AN66" t="s">
        <v>1608</v>
      </c>
      <c r="AP66" t="s">
        <v>334</v>
      </c>
      <c r="BU66" t="s">
        <v>335</v>
      </c>
      <c r="BV66" t="s">
        <v>336</v>
      </c>
      <c r="BW66" t="str">
        <f t="shared" ref="BW66:BW97" si="22">IF(D66="",A66,D66)</f>
        <v>2dwu-pywu</v>
      </c>
      <c r="BX66">
        <f t="shared" ref="BX66:BX97" si="23">YEAR(Q66)</f>
        <v>2013</v>
      </c>
      <c r="BY66">
        <f t="shared" ref="BY66:BY97" si="24">YEAR(S66)</f>
        <v>2018</v>
      </c>
      <c r="BZ66">
        <f t="shared" ref="BZ66:BZ97" si="25">COUNTA(O66,P66,V66,X66,N66)</f>
        <v>5</v>
      </c>
      <c r="CA66">
        <f t="shared" ref="CA66:CA97" si="26">COUNTA(M66,U66,H66,W66,X66,N66)</f>
        <v>6</v>
      </c>
      <c r="CB66" t="s">
        <v>5893</v>
      </c>
      <c r="CC66" t="str">
        <f t="shared" ref="CC66:CC97" si="27">IF(BX66&lt;2014,"a",IF(BX66&gt;2017,"d",IF(BX66&lt;2016,"b","c")))</f>
        <v>a</v>
      </c>
      <c r="CD66">
        <v>0.67124782796532967</v>
      </c>
      <c r="CE66">
        <f t="shared" ref="CE66:CE97" si="28">IF(CB66&amp;CC66=CB65&amp;CC65,CE65+1,1)</f>
        <v>2</v>
      </c>
      <c r="CF66" t="s">
        <v>5905</v>
      </c>
      <c r="CG66" s="18" t="s">
        <v>1597</v>
      </c>
      <c r="CH66" s="2">
        <v>43634</v>
      </c>
      <c r="CI66">
        <v>518</v>
      </c>
      <c r="CJ66" s="3">
        <v>1880</v>
      </c>
      <c r="CK66" s="27" t="e">
        <f t="shared" ref="CK66:CK97" si="29">(CN66-CI66)/_xlfn.DAYS(CM66,CH66)</f>
        <v>#VALUE!</v>
      </c>
      <c r="CL66" s="26">
        <f t="shared" ref="CL66:CL97" si="30">(CO66-CJ66)/_xlfn.DAYS(CM66,CH66)</f>
        <v>0.3125</v>
      </c>
      <c r="CM66" s="2">
        <v>43650</v>
      </c>
      <c r="CN66" s="4" t="s">
        <v>5978</v>
      </c>
      <c r="CO66" s="3">
        <v>1885</v>
      </c>
      <c r="CP66" s="13">
        <v>2</v>
      </c>
      <c r="CQ66" s="13">
        <v>2</v>
      </c>
      <c r="CR66" s="17">
        <v>0</v>
      </c>
      <c r="CT66" s="13">
        <v>0</v>
      </c>
      <c r="CU66" s="13">
        <v>0</v>
      </c>
      <c r="CV66" s="13">
        <v>0</v>
      </c>
      <c r="CW66" s="13">
        <v>1</v>
      </c>
      <c r="CX66" s="13">
        <v>1</v>
      </c>
      <c r="CY66" s="13">
        <v>2</v>
      </c>
      <c r="CZ66" s="13">
        <v>3</v>
      </c>
      <c r="DA66" s="17">
        <v>3</v>
      </c>
      <c r="DB66" s="17">
        <v>1</v>
      </c>
      <c r="DC66" s="17">
        <v>0</v>
      </c>
      <c r="DD66" s="11">
        <f t="shared" ref="DD66:DD97" si="31">SUM(CP66:DC66)</f>
        <v>15</v>
      </c>
      <c r="DE66" s="11">
        <v>1</v>
      </c>
      <c r="DF66" s="17">
        <v>0</v>
      </c>
      <c r="DG66" s="17">
        <v>0</v>
      </c>
      <c r="DH66" s="17" t="str">
        <f t="shared" si="10"/>
        <v>22000</v>
      </c>
      <c r="DI66" s="17" t="str">
        <f t="shared" si="11"/>
        <v>1122001</v>
      </c>
      <c r="DJ66" s="11" t="s">
        <v>6024</v>
      </c>
      <c r="DK66" s="17">
        <v>0</v>
      </c>
    </row>
    <row r="67" spans="1:115" x14ac:dyDescent="0.35">
      <c r="A67" t="s">
        <v>5367</v>
      </c>
      <c r="B67" t="b">
        <v>1</v>
      </c>
      <c r="C67" t="b">
        <v>0</v>
      </c>
      <c r="E67" t="s">
        <v>323</v>
      </c>
      <c r="F67" t="s">
        <v>15</v>
      </c>
      <c r="G67" t="s">
        <v>5589</v>
      </c>
      <c r="H67" t="s">
        <v>5369</v>
      </c>
      <c r="I67">
        <v>2</v>
      </c>
      <c r="J67">
        <v>1</v>
      </c>
      <c r="K67">
        <v>0.5</v>
      </c>
      <c r="L67">
        <v>0</v>
      </c>
      <c r="M67" t="s">
        <v>5590</v>
      </c>
      <c r="N67" t="s">
        <v>24</v>
      </c>
      <c r="O67" t="s">
        <v>5591</v>
      </c>
      <c r="P67" t="s">
        <v>5368</v>
      </c>
      <c r="Q67" s="2">
        <v>43221</v>
      </c>
      <c r="R67" s="1">
        <v>0.7055555555555556</v>
      </c>
      <c r="S67" s="2">
        <v>43221</v>
      </c>
      <c r="T67" s="1">
        <v>0.72569444444444453</v>
      </c>
      <c r="U67" t="s">
        <v>328</v>
      </c>
      <c r="V67" t="s">
        <v>103</v>
      </c>
      <c r="X67" t="s">
        <v>7</v>
      </c>
      <c r="Y67" t="s">
        <v>1</v>
      </c>
      <c r="AF67" t="s">
        <v>5592</v>
      </c>
      <c r="AN67" t="s">
        <v>333</v>
      </c>
      <c r="AP67" t="s">
        <v>334</v>
      </c>
      <c r="BV67" t="s">
        <v>336</v>
      </c>
      <c r="BW67" t="str">
        <f t="shared" si="22"/>
        <v>t94r-s3m2</v>
      </c>
      <c r="BX67">
        <f t="shared" si="23"/>
        <v>2018</v>
      </c>
      <c r="BY67">
        <f t="shared" si="24"/>
        <v>2018</v>
      </c>
      <c r="BZ67">
        <f t="shared" si="25"/>
        <v>5</v>
      </c>
      <c r="CA67">
        <f t="shared" si="26"/>
        <v>5</v>
      </c>
      <c r="CB67" t="s">
        <v>4723</v>
      </c>
      <c r="CC67" t="str">
        <f t="shared" si="27"/>
        <v>d</v>
      </c>
      <c r="CD67">
        <v>0.34794597483418677</v>
      </c>
      <c r="CE67">
        <f t="shared" si="28"/>
        <v>1</v>
      </c>
      <c r="CF67" t="s">
        <v>5905</v>
      </c>
      <c r="CG67" t="s">
        <v>5588</v>
      </c>
      <c r="CH67" s="2">
        <v>43634</v>
      </c>
      <c r="CI67">
        <v>64</v>
      </c>
      <c r="CJ67">
        <v>340</v>
      </c>
      <c r="CK67" s="27">
        <f t="shared" si="29"/>
        <v>3.5714285714285712E-2</v>
      </c>
      <c r="CL67" s="26">
        <f t="shared" si="30"/>
        <v>0.32142857142857145</v>
      </c>
      <c r="CM67" s="2">
        <v>43662</v>
      </c>
      <c r="CN67" s="34">
        <v>65</v>
      </c>
      <c r="CO67" s="34">
        <v>349</v>
      </c>
      <c r="CP67" s="13">
        <v>1</v>
      </c>
      <c r="CQ67" s="13">
        <v>2</v>
      </c>
      <c r="CR67" s="17">
        <v>0</v>
      </c>
      <c r="CT67" s="13">
        <v>0</v>
      </c>
      <c r="CU67" s="13">
        <v>0</v>
      </c>
      <c r="CV67" s="13">
        <v>2</v>
      </c>
      <c r="CW67" s="13">
        <v>1</v>
      </c>
      <c r="CX67" s="13">
        <v>1</v>
      </c>
      <c r="CY67" s="13">
        <v>1</v>
      </c>
      <c r="CZ67" s="13">
        <v>2</v>
      </c>
      <c r="DA67" s="17">
        <v>1</v>
      </c>
      <c r="DB67" s="17">
        <v>0</v>
      </c>
      <c r="DC67" s="17">
        <v>1</v>
      </c>
      <c r="DD67" s="11">
        <f t="shared" si="31"/>
        <v>12</v>
      </c>
      <c r="DE67" s="11">
        <v>1</v>
      </c>
      <c r="DF67" s="17">
        <v>0</v>
      </c>
      <c r="DG67" s="17">
        <v>0</v>
      </c>
      <c r="DH67" s="17" t="str">
        <f t="shared" ref="DH67:DH115" si="32">CP67&amp;CQ67&amp;CT67&amp;CU67&amp;CV67</f>
        <v>12002</v>
      </c>
      <c r="DI67" s="17" t="str">
        <f t="shared" ref="DI67:DI115" si="33">COUNTA(N67)&amp;COUNTA(U67)&amp;CP67&amp;CQ67&amp;COUNTA(AL67)&amp;CV67&amp;COUNTA(X67)</f>
        <v>1112021</v>
      </c>
      <c r="DJ67" s="17"/>
      <c r="DK67" s="17">
        <v>0</v>
      </c>
    </row>
    <row r="68" spans="1:115" x14ac:dyDescent="0.35">
      <c r="A68" t="s">
        <v>3230</v>
      </c>
      <c r="B68" t="b">
        <v>1</v>
      </c>
      <c r="C68" t="b">
        <v>0</v>
      </c>
      <c r="E68" t="s">
        <v>323</v>
      </c>
      <c r="F68" t="s">
        <v>15</v>
      </c>
      <c r="G68" t="s">
        <v>3337</v>
      </c>
      <c r="H68" t="s">
        <v>3252</v>
      </c>
      <c r="I68">
        <v>10</v>
      </c>
      <c r="J68">
        <v>4</v>
      </c>
      <c r="K68">
        <v>0.4</v>
      </c>
      <c r="L68">
        <v>0</v>
      </c>
      <c r="M68" t="s">
        <v>3231</v>
      </c>
      <c r="N68" t="s">
        <v>239</v>
      </c>
      <c r="O68" t="s">
        <v>3338</v>
      </c>
      <c r="P68" t="s">
        <v>3232</v>
      </c>
      <c r="Q68" s="2">
        <v>41820</v>
      </c>
      <c r="R68" s="1">
        <v>0.73125000000000007</v>
      </c>
      <c r="S68" s="2">
        <v>43276</v>
      </c>
      <c r="T68" s="1">
        <v>0.73055555555555562</v>
      </c>
      <c r="U68" t="s">
        <v>995</v>
      </c>
      <c r="V68" t="s">
        <v>193</v>
      </c>
      <c r="W68" t="s">
        <v>3233</v>
      </c>
      <c r="X68" t="s">
        <v>7</v>
      </c>
      <c r="Y68" t="s">
        <v>1</v>
      </c>
      <c r="AB68" t="s">
        <v>3234</v>
      </c>
      <c r="AF68" t="s">
        <v>3339</v>
      </c>
      <c r="AG68" t="s">
        <v>3237</v>
      </c>
      <c r="AH68" t="s">
        <v>3236</v>
      </c>
      <c r="AI68" t="s">
        <v>3235</v>
      </c>
      <c r="AM68" t="s">
        <v>3238</v>
      </c>
      <c r="AN68" t="s">
        <v>3239</v>
      </c>
      <c r="AP68" t="s">
        <v>334</v>
      </c>
      <c r="BU68" t="s">
        <v>368</v>
      </c>
      <c r="BV68" t="s">
        <v>336</v>
      </c>
      <c r="BW68" t="str">
        <f t="shared" si="22"/>
        <v>tecv-qzfm</v>
      </c>
      <c r="BX68">
        <f t="shared" si="23"/>
        <v>2014</v>
      </c>
      <c r="BY68">
        <f t="shared" si="24"/>
        <v>2018</v>
      </c>
      <c r="BZ68">
        <f t="shared" si="25"/>
        <v>5</v>
      </c>
      <c r="CA68">
        <f t="shared" si="26"/>
        <v>6</v>
      </c>
      <c r="CB68" t="s">
        <v>5893</v>
      </c>
      <c r="CC68" t="str">
        <f t="shared" si="27"/>
        <v>b</v>
      </c>
      <c r="CD68">
        <v>0.55333054610026167</v>
      </c>
      <c r="CE68">
        <f t="shared" si="28"/>
        <v>1</v>
      </c>
      <c r="CF68" t="s">
        <v>5905</v>
      </c>
      <c r="CG68" t="s">
        <v>3336</v>
      </c>
      <c r="CH68" s="2">
        <v>43634</v>
      </c>
      <c r="CI68" s="3">
        <v>1448</v>
      </c>
      <c r="CJ68" s="3">
        <v>5870</v>
      </c>
      <c r="CK68" s="27">
        <f t="shared" si="29"/>
        <v>0.8666666666666667</v>
      </c>
      <c r="CL68" s="26">
        <f t="shared" si="30"/>
        <v>13.7</v>
      </c>
      <c r="CM68" s="2">
        <v>43664</v>
      </c>
      <c r="CN68" s="25">
        <v>1474</v>
      </c>
      <c r="CO68" s="35">
        <v>6281</v>
      </c>
      <c r="CP68" s="13">
        <v>1</v>
      </c>
      <c r="CQ68" s="13">
        <v>2</v>
      </c>
      <c r="CR68" s="17">
        <v>0</v>
      </c>
      <c r="CT68" s="13">
        <v>2</v>
      </c>
      <c r="CU68" s="13">
        <v>1</v>
      </c>
      <c r="CV68" s="13">
        <v>2</v>
      </c>
      <c r="CW68" s="13">
        <v>1</v>
      </c>
      <c r="CX68" s="13">
        <v>1</v>
      </c>
      <c r="CY68" s="13">
        <v>2</v>
      </c>
      <c r="CZ68" s="13">
        <v>3</v>
      </c>
      <c r="DA68" s="17">
        <v>3</v>
      </c>
      <c r="DB68" s="17">
        <v>2</v>
      </c>
      <c r="DC68" s="17">
        <v>1</v>
      </c>
      <c r="DD68" s="11">
        <f t="shared" si="31"/>
        <v>21</v>
      </c>
      <c r="DE68" s="11">
        <v>1</v>
      </c>
      <c r="DF68" s="17">
        <v>0</v>
      </c>
      <c r="DG68" s="17">
        <v>0</v>
      </c>
      <c r="DH68" s="17" t="str">
        <f t="shared" si="32"/>
        <v>12212</v>
      </c>
      <c r="DI68" s="17" t="str">
        <f t="shared" si="33"/>
        <v>1112021</v>
      </c>
      <c r="DJ68" s="17" t="s">
        <v>6007</v>
      </c>
      <c r="DK68" s="17">
        <v>0</v>
      </c>
    </row>
    <row r="69" spans="1:115" x14ac:dyDescent="0.35">
      <c r="A69" t="s">
        <v>2673</v>
      </c>
      <c r="B69" t="b">
        <v>1</v>
      </c>
      <c r="C69" t="b">
        <v>0</v>
      </c>
      <c r="E69" t="s">
        <v>323</v>
      </c>
      <c r="F69" t="s">
        <v>15</v>
      </c>
      <c r="G69" t="s">
        <v>2674</v>
      </c>
      <c r="H69" t="s">
        <v>2640</v>
      </c>
      <c r="I69">
        <v>5</v>
      </c>
      <c r="J69">
        <v>0</v>
      </c>
      <c r="K69">
        <v>0</v>
      </c>
      <c r="L69">
        <v>0</v>
      </c>
      <c r="N69" t="s">
        <v>188</v>
      </c>
      <c r="O69" t="s">
        <v>2675</v>
      </c>
      <c r="P69" t="s">
        <v>2676</v>
      </c>
      <c r="Q69" s="2">
        <v>43297</v>
      </c>
      <c r="R69" s="1">
        <v>0.7680555555555556</v>
      </c>
      <c r="S69" s="2">
        <v>43297</v>
      </c>
      <c r="T69" s="1">
        <v>0.78402777777777777</v>
      </c>
      <c r="U69" t="s">
        <v>913</v>
      </c>
      <c r="V69" t="s">
        <v>207</v>
      </c>
      <c r="W69" t="s">
        <v>2627</v>
      </c>
      <c r="Y69" t="s">
        <v>1</v>
      </c>
      <c r="AB69" t="s">
        <v>2629</v>
      </c>
      <c r="AC69" t="s">
        <v>553</v>
      </c>
      <c r="AF69" t="s">
        <v>2677</v>
      </c>
      <c r="AG69" t="s">
        <v>2633</v>
      </c>
      <c r="AH69" t="s">
        <v>2632</v>
      </c>
      <c r="AI69" t="s">
        <v>2630</v>
      </c>
      <c r="AN69" t="s">
        <v>2634</v>
      </c>
      <c r="AP69" t="s">
        <v>334</v>
      </c>
      <c r="BU69" t="s">
        <v>915</v>
      </c>
      <c r="BV69" t="s">
        <v>336</v>
      </c>
      <c r="BW69" t="str">
        <f t="shared" si="22"/>
        <v>ct48-ufmm</v>
      </c>
      <c r="BX69">
        <f t="shared" si="23"/>
        <v>2018</v>
      </c>
      <c r="BY69">
        <f t="shared" si="24"/>
        <v>2018</v>
      </c>
      <c r="BZ69">
        <f t="shared" si="25"/>
        <v>4</v>
      </c>
      <c r="CA69">
        <f t="shared" si="26"/>
        <v>4</v>
      </c>
      <c r="CB69" t="s">
        <v>4723</v>
      </c>
      <c r="CC69" t="str">
        <f t="shared" si="27"/>
        <v>d</v>
      </c>
      <c r="CD69">
        <v>0.10701104763972413</v>
      </c>
      <c r="CE69">
        <f t="shared" si="28"/>
        <v>1</v>
      </c>
      <c r="CF69" t="s">
        <v>5905</v>
      </c>
      <c r="CG69" t="s">
        <v>2672</v>
      </c>
      <c r="CH69" s="2">
        <v>43634</v>
      </c>
      <c r="CI69">
        <v>66</v>
      </c>
      <c r="CJ69">
        <v>156</v>
      </c>
      <c r="CK69" s="27" t="e">
        <f t="shared" si="29"/>
        <v>#VALUE!</v>
      </c>
      <c r="CL69" s="26" t="e">
        <f t="shared" si="30"/>
        <v>#VALUE!</v>
      </c>
      <c r="CM69" s="2">
        <v>43662</v>
      </c>
      <c r="CN69" s="13" t="s">
        <v>5981</v>
      </c>
      <c r="CO69" s="13" t="s">
        <v>5981</v>
      </c>
      <c r="CP69" s="13" t="s">
        <v>5981</v>
      </c>
      <c r="CQ69" s="13" t="s">
        <v>5981</v>
      </c>
      <c r="CR69" s="13" t="s">
        <v>5981</v>
      </c>
      <c r="CS69" s="13" t="s">
        <v>5981</v>
      </c>
      <c r="CT69" s="13" t="s">
        <v>5981</v>
      </c>
      <c r="CU69" s="13" t="s">
        <v>5981</v>
      </c>
      <c r="CV69" s="13" t="s">
        <v>5981</v>
      </c>
      <c r="CW69" s="13" t="s">
        <v>5981</v>
      </c>
      <c r="CX69" s="13" t="s">
        <v>5981</v>
      </c>
      <c r="CY69" s="13" t="s">
        <v>5981</v>
      </c>
      <c r="CZ69" s="13" t="s">
        <v>5981</v>
      </c>
      <c r="DA69" s="13" t="s">
        <v>5981</v>
      </c>
      <c r="DB69" s="13" t="s">
        <v>5981</v>
      </c>
      <c r="DC69" s="13" t="s">
        <v>5981</v>
      </c>
      <c r="DD69" s="11">
        <f t="shared" si="31"/>
        <v>0</v>
      </c>
      <c r="DE69" s="11"/>
      <c r="DF69" s="13"/>
      <c r="DG69" s="13"/>
      <c r="DH69" s="17" t="str">
        <f t="shared" si="32"/>
        <v>GONE!!!GONE!!!GONE!!!GONE!!!GONE!!!</v>
      </c>
      <c r="DI69" s="17" t="str">
        <f t="shared" si="33"/>
        <v>11GONE!!!GONE!!!0GONE!!!0</v>
      </c>
      <c r="DJ69" s="13" t="s">
        <v>5981</v>
      </c>
      <c r="DK69" s="17">
        <v>0</v>
      </c>
    </row>
    <row r="70" spans="1:115" x14ac:dyDescent="0.35">
      <c r="A70" t="s">
        <v>4081</v>
      </c>
      <c r="B70" t="b">
        <v>1</v>
      </c>
      <c r="C70" t="b">
        <v>0</v>
      </c>
      <c r="E70" t="s">
        <v>323</v>
      </c>
      <c r="F70" t="s">
        <v>15</v>
      </c>
      <c r="G70" t="s">
        <v>4860</v>
      </c>
      <c r="H70" t="s">
        <v>4862</v>
      </c>
      <c r="I70">
        <v>9</v>
      </c>
      <c r="J70">
        <v>2</v>
      </c>
      <c r="K70">
        <v>0.22222222222222221</v>
      </c>
      <c r="L70">
        <v>1</v>
      </c>
      <c r="M70" t="s">
        <v>4082</v>
      </c>
      <c r="N70" t="s">
        <v>231</v>
      </c>
      <c r="O70" t="s">
        <v>4861</v>
      </c>
      <c r="P70" t="s">
        <v>4083</v>
      </c>
      <c r="Q70" s="2">
        <v>43298</v>
      </c>
      <c r="R70" s="1">
        <v>0.6791666666666667</v>
      </c>
      <c r="S70" s="2">
        <v>43298</v>
      </c>
      <c r="T70" s="1">
        <v>0.8520833333333333</v>
      </c>
      <c r="U70" t="s">
        <v>328</v>
      </c>
      <c r="V70" t="s">
        <v>127</v>
      </c>
      <c r="X70" t="s">
        <v>7</v>
      </c>
      <c r="Y70" t="s">
        <v>1</v>
      </c>
      <c r="AF70" t="s">
        <v>4863</v>
      </c>
      <c r="AM70" t="s">
        <v>1301</v>
      </c>
      <c r="AN70" t="s">
        <v>2366</v>
      </c>
      <c r="AP70" t="s">
        <v>334</v>
      </c>
      <c r="BV70" t="s">
        <v>336</v>
      </c>
      <c r="BW70" t="str">
        <f t="shared" si="22"/>
        <v>f6st-whvb</v>
      </c>
      <c r="BX70">
        <f t="shared" si="23"/>
        <v>2018</v>
      </c>
      <c r="BY70">
        <f t="shared" si="24"/>
        <v>2018</v>
      </c>
      <c r="BZ70">
        <f t="shared" si="25"/>
        <v>5</v>
      </c>
      <c r="CA70">
        <f t="shared" si="26"/>
        <v>5</v>
      </c>
      <c r="CB70" t="s">
        <v>4339</v>
      </c>
      <c r="CC70" t="str">
        <f t="shared" si="27"/>
        <v>d</v>
      </c>
      <c r="CD70">
        <v>4.9428321618562143E-2</v>
      </c>
      <c r="CE70">
        <f t="shared" si="28"/>
        <v>1</v>
      </c>
      <c r="CF70" t="s">
        <v>5905</v>
      </c>
      <c r="CG70" s="18" t="s">
        <v>4859</v>
      </c>
      <c r="CH70" s="2">
        <v>43634</v>
      </c>
      <c r="CI70">
        <v>146</v>
      </c>
      <c r="CJ70">
        <v>44</v>
      </c>
      <c r="CK70" s="27">
        <f t="shared" si="29"/>
        <v>0.1</v>
      </c>
      <c r="CL70" s="26">
        <f t="shared" si="30"/>
        <v>0.16666666666666666</v>
      </c>
      <c r="CM70" s="2">
        <v>43664</v>
      </c>
      <c r="CN70" s="30">
        <v>149</v>
      </c>
      <c r="CO70" s="36">
        <v>49</v>
      </c>
      <c r="CP70" s="13">
        <v>2</v>
      </c>
      <c r="CQ70" s="13">
        <v>2</v>
      </c>
      <c r="CR70" s="13">
        <v>0</v>
      </c>
      <c r="CT70" s="13">
        <v>1</v>
      </c>
      <c r="CU70" s="13">
        <v>2</v>
      </c>
      <c r="CV70" s="13">
        <v>2</v>
      </c>
      <c r="CW70" s="13">
        <v>1</v>
      </c>
      <c r="CX70" s="13">
        <v>1</v>
      </c>
      <c r="CY70" s="13">
        <v>2</v>
      </c>
      <c r="CZ70" s="13">
        <v>3</v>
      </c>
      <c r="DA70" s="13">
        <v>2</v>
      </c>
      <c r="DB70" s="13">
        <v>0</v>
      </c>
      <c r="DC70" s="13">
        <v>1</v>
      </c>
      <c r="DD70" s="11">
        <f t="shared" si="31"/>
        <v>19</v>
      </c>
      <c r="DE70" s="11">
        <v>1</v>
      </c>
      <c r="DF70" s="13">
        <v>1</v>
      </c>
      <c r="DG70" s="13">
        <v>1</v>
      </c>
      <c r="DH70" s="17" t="str">
        <f t="shared" si="32"/>
        <v>22122</v>
      </c>
      <c r="DI70" s="17" t="str">
        <f t="shared" si="33"/>
        <v>1122021</v>
      </c>
      <c r="DJ70" s="13" t="s">
        <v>5998</v>
      </c>
      <c r="DK70" s="17">
        <v>0</v>
      </c>
    </row>
    <row r="71" spans="1:115" x14ac:dyDescent="0.35">
      <c r="A71" t="s">
        <v>2710</v>
      </c>
      <c r="B71" t="b">
        <v>1</v>
      </c>
      <c r="C71" t="b">
        <v>0</v>
      </c>
      <c r="E71" t="s">
        <v>323</v>
      </c>
      <c r="F71" t="s">
        <v>15</v>
      </c>
      <c r="G71" t="s">
        <v>2711</v>
      </c>
      <c r="H71" t="s">
        <v>2640</v>
      </c>
      <c r="I71">
        <v>5</v>
      </c>
      <c r="J71">
        <v>0</v>
      </c>
      <c r="K71">
        <v>0</v>
      </c>
      <c r="L71">
        <v>0</v>
      </c>
      <c r="N71" t="s">
        <v>234</v>
      </c>
      <c r="O71" t="s">
        <v>2712</v>
      </c>
      <c r="P71" t="s">
        <v>2713</v>
      </c>
      <c r="Q71" s="2">
        <v>43334</v>
      </c>
      <c r="R71" s="1">
        <v>0.96875</v>
      </c>
      <c r="S71" s="2">
        <v>43334</v>
      </c>
      <c r="T71" s="1">
        <v>0.9902777777777777</v>
      </c>
      <c r="U71" t="s">
        <v>913</v>
      </c>
      <c r="V71" t="s">
        <v>207</v>
      </c>
      <c r="W71" t="s">
        <v>2627</v>
      </c>
      <c r="X71" t="s">
        <v>7</v>
      </c>
      <c r="Y71" t="s">
        <v>1</v>
      </c>
      <c r="AB71" t="s">
        <v>2714</v>
      </c>
      <c r="AC71" t="s">
        <v>553</v>
      </c>
      <c r="AF71" t="s">
        <v>2715</v>
      </c>
      <c r="AG71" t="s">
        <v>2633</v>
      </c>
      <c r="AH71" t="s">
        <v>2716</v>
      </c>
      <c r="AI71" t="s">
        <v>2630</v>
      </c>
      <c r="AL71" t="s">
        <v>553</v>
      </c>
      <c r="AN71" t="s">
        <v>2634</v>
      </c>
      <c r="AP71" t="s">
        <v>334</v>
      </c>
      <c r="BU71" t="s">
        <v>915</v>
      </c>
      <c r="BV71" t="s">
        <v>336</v>
      </c>
      <c r="BW71" t="str">
        <f t="shared" si="22"/>
        <v>k5df-vz7g</v>
      </c>
      <c r="BX71">
        <f t="shared" si="23"/>
        <v>2018</v>
      </c>
      <c r="BY71">
        <f t="shared" si="24"/>
        <v>2018</v>
      </c>
      <c r="BZ71">
        <f t="shared" si="25"/>
        <v>5</v>
      </c>
      <c r="CA71">
        <f t="shared" si="26"/>
        <v>5</v>
      </c>
      <c r="CB71" t="s">
        <v>4723</v>
      </c>
      <c r="CC71" t="str">
        <f t="shared" si="27"/>
        <v>d</v>
      </c>
      <c r="CD71">
        <v>1.1526015262597111E-2</v>
      </c>
      <c r="CE71">
        <f t="shared" si="28"/>
        <v>1</v>
      </c>
      <c r="CF71" t="s">
        <v>5905</v>
      </c>
      <c r="CG71" t="s">
        <v>2709</v>
      </c>
      <c r="CH71" s="2">
        <v>43634</v>
      </c>
      <c r="CI71">
        <v>121</v>
      </c>
      <c r="CJ71">
        <v>194</v>
      </c>
      <c r="CK71" s="27" t="e">
        <f t="shared" si="29"/>
        <v>#VALUE!</v>
      </c>
      <c r="CL71" s="26" t="e">
        <f t="shared" si="30"/>
        <v>#VALUE!</v>
      </c>
      <c r="CM71" s="2">
        <v>43662</v>
      </c>
      <c r="CN71" s="13" t="s">
        <v>5981</v>
      </c>
      <c r="CO71" s="13" t="s">
        <v>5981</v>
      </c>
      <c r="CP71" s="13" t="s">
        <v>5981</v>
      </c>
      <c r="CQ71" s="13" t="s">
        <v>5981</v>
      </c>
      <c r="CR71" s="13" t="s">
        <v>5981</v>
      </c>
      <c r="CS71" s="13" t="s">
        <v>5981</v>
      </c>
      <c r="CT71" s="13" t="s">
        <v>5981</v>
      </c>
      <c r="CU71" s="13" t="s">
        <v>5981</v>
      </c>
      <c r="CV71" s="13" t="s">
        <v>5981</v>
      </c>
      <c r="CW71" s="13" t="s">
        <v>5981</v>
      </c>
      <c r="CX71" s="13" t="s">
        <v>5981</v>
      </c>
      <c r="CY71" s="13" t="s">
        <v>5981</v>
      </c>
      <c r="CZ71" s="13" t="s">
        <v>5981</v>
      </c>
      <c r="DA71" s="13" t="s">
        <v>5981</v>
      </c>
      <c r="DB71" s="13" t="s">
        <v>5981</v>
      </c>
      <c r="DC71" s="13" t="s">
        <v>5981</v>
      </c>
      <c r="DD71" s="11">
        <f t="shared" si="31"/>
        <v>0</v>
      </c>
      <c r="DE71" s="11"/>
      <c r="DF71" s="13"/>
      <c r="DG71" s="13"/>
      <c r="DH71" s="17" t="str">
        <f t="shared" si="32"/>
        <v>GONE!!!GONE!!!GONE!!!GONE!!!GONE!!!</v>
      </c>
      <c r="DI71" s="17" t="str">
        <f t="shared" si="33"/>
        <v>11GONE!!!GONE!!!1GONE!!!1</v>
      </c>
      <c r="DJ71" s="13" t="s">
        <v>5981</v>
      </c>
      <c r="DK71" s="17">
        <v>0</v>
      </c>
    </row>
    <row r="72" spans="1:115" x14ac:dyDescent="0.35">
      <c r="A72" t="s">
        <v>5097</v>
      </c>
      <c r="B72" t="b">
        <v>1</v>
      </c>
      <c r="C72" t="b">
        <v>0</v>
      </c>
      <c r="E72" t="s">
        <v>323</v>
      </c>
      <c r="F72" t="s">
        <v>15</v>
      </c>
      <c r="G72" t="s">
        <v>5098</v>
      </c>
      <c r="I72">
        <v>0</v>
      </c>
      <c r="J72">
        <v>0</v>
      </c>
      <c r="K72" t="e">
        <v>#DIV/0!</v>
      </c>
      <c r="L72">
        <v>0</v>
      </c>
      <c r="M72" t="s">
        <v>4029</v>
      </c>
      <c r="N72" t="s">
        <v>54</v>
      </c>
      <c r="O72" t="s">
        <v>5099</v>
      </c>
      <c r="P72" t="s">
        <v>5100</v>
      </c>
      <c r="Q72" s="2">
        <v>43356</v>
      </c>
      <c r="R72" s="1">
        <v>0.7368055555555556</v>
      </c>
      <c r="S72" s="2">
        <v>43356</v>
      </c>
      <c r="T72" s="1">
        <v>0.75624999999999998</v>
      </c>
      <c r="U72" t="s">
        <v>913</v>
      </c>
      <c r="V72" t="s">
        <v>212</v>
      </c>
      <c r="Y72" t="s">
        <v>1</v>
      </c>
      <c r="AF72" t="s">
        <v>5101</v>
      </c>
      <c r="AL72" t="s">
        <v>54</v>
      </c>
      <c r="AN72" t="s">
        <v>3411</v>
      </c>
      <c r="AP72" t="s">
        <v>334</v>
      </c>
      <c r="BV72" t="s">
        <v>336</v>
      </c>
      <c r="BW72" t="str">
        <f t="shared" si="22"/>
        <v>j78i-gfy5</v>
      </c>
      <c r="BX72">
        <f t="shared" si="23"/>
        <v>2018</v>
      </c>
      <c r="BY72">
        <f t="shared" si="24"/>
        <v>2018</v>
      </c>
      <c r="BZ72">
        <f t="shared" si="25"/>
        <v>4</v>
      </c>
      <c r="CA72">
        <f t="shared" si="26"/>
        <v>3</v>
      </c>
      <c r="CB72" t="s">
        <v>4723</v>
      </c>
      <c r="CC72" t="str">
        <f t="shared" si="27"/>
        <v>d</v>
      </c>
      <c r="CD72">
        <v>0.40770978738354935</v>
      </c>
      <c r="CE72">
        <f t="shared" si="28"/>
        <v>2</v>
      </c>
      <c r="CF72" t="s">
        <v>5905</v>
      </c>
      <c r="CG72" t="s">
        <v>5096</v>
      </c>
      <c r="CH72" s="2">
        <v>43634</v>
      </c>
      <c r="CI72">
        <v>26</v>
      </c>
      <c r="CJ72">
        <v>294</v>
      </c>
      <c r="CK72" s="27">
        <f t="shared" si="29"/>
        <v>3.3333333333333333E-2</v>
      </c>
      <c r="CL72" s="26">
        <f t="shared" si="30"/>
        <v>1.5</v>
      </c>
      <c r="CM72" s="2">
        <v>43664</v>
      </c>
      <c r="CN72" s="30">
        <v>27</v>
      </c>
      <c r="CO72" s="36">
        <v>339</v>
      </c>
      <c r="CP72" s="13">
        <v>1</v>
      </c>
      <c r="CQ72" s="13">
        <v>2</v>
      </c>
      <c r="CR72" s="13">
        <v>0</v>
      </c>
      <c r="CT72" s="13">
        <v>1</v>
      </c>
      <c r="CU72" s="13">
        <v>1</v>
      </c>
      <c r="CV72" s="13">
        <v>1</v>
      </c>
      <c r="CW72" s="13">
        <v>1</v>
      </c>
      <c r="CX72" s="13">
        <v>1</v>
      </c>
      <c r="CY72" s="13">
        <v>2</v>
      </c>
      <c r="CZ72" s="13">
        <v>3</v>
      </c>
      <c r="DA72" s="13">
        <v>2</v>
      </c>
      <c r="DB72" s="13">
        <v>0</v>
      </c>
      <c r="DC72" s="13">
        <v>1</v>
      </c>
      <c r="DD72" s="11">
        <f t="shared" si="31"/>
        <v>16</v>
      </c>
      <c r="DE72" s="11">
        <v>1</v>
      </c>
      <c r="DF72" s="13">
        <v>0</v>
      </c>
      <c r="DG72" s="13">
        <v>0</v>
      </c>
      <c r="DH72" s="17" t="str">
        <f t="shared" si="32"/>
        <v>12111</v>
      </c>
      <c r="DI72" s="17" t="str">
        <f t="shared" si="33"/>
        <v>1112110</v>
      </c>
      <c r="DJ72" s="13" t="s">
        <v>6005</v>
      </c>
      <c r="DK72" s="9">
        <v>0</v>
      </c>
    </row>
    <row r="73" spans="1:115" x14ac:dyDescent="0.35">
      <c r="A73" t="s">
        <v>4027</v>
      </c>
      <c r="B73" t="b">
        <v>1</v>
      </c>
      <c r="C73" t="b">
        <v>0</v>
      </c>
      <c r="E73" t="s">
        <v>323</v>
      </c>
      <c r="F73" t="s">
        <v>15</v>
      </c>
      <c r="G73" t="s">
        <v>4028</v>
      </c>
      <c r="I73">
        <v>0</v>
      </c>
      <c r="J73">
        <v>0</v>
      </c>
      <c r="K73" t="e">
        <v>#DIV/0!</v>
      </c>
      <c r="L73">
        <v>0</v>
      </c>
      <c r="M73" t="s">
        <v>4029</v>
      </c>
      <c r="N73" t="s">
        <v>54</v>
      </c>
      <c r="O73" t="s">
        <v>4030</v>
      </c>
      <c r="P73" t="s">
        <v>4031</v>
      </c>
      <c r="Q73" s="2">
        <v>43356</v>
      </c>
      <c r="R73" s="1">
        <v>0.77013888888888893</v>
      </c>
      <c r="S73" s="2">
        <v>43356</v>
      </c>
      <c r="T73" s="1">
        <v>0.77083333333333337</v>
      </c>
      <c r="U73" t="s">
        <v>913</v>
      </c>
      <c r="V73" t="s">
        <v>212</v>
      </c>
      <c r="Y73" t="s">
        <v>1</v>
      </c>
      <c r="AF73" t="s">
        <v>4032</v>
      </c>
      <c r="AN73" t="s">
        <v>3411</v>
      </c>
      <c r="AP73" t="s">
        <v>334</v>
      </c>
      <c r="BV73" t="s">
        <v>336</v>
      </c>
      <c r="BW73" t="str">
        <f t="shared" si="22"/>
        <v>4rfn-62je</v>
      </c>
      <c r="BX73">
        <f t="shared" si="23"/>
        <v>2018</v>
      </c>
      <c r="BY73">
        <f t="shared" si="24"/>
        <v>2018</v>
      </c>
      <c r="BZ73">
        <f t="shared" si="25"/>
        <v>4</v>
      </c>
      <c r="CA73">
        <f t="shared" si="26"/>
        <v>3</v>
      </c>
      <c r="CB73" t="s">
        <v>4723</v>
      </c>
      <c r="CC73" t="str">
        <f t="shared" si="27"/>
        <v>d</v>
      </c>
      <c r="CD73">
        <v>0.285201762384522</v>
      </c>
      <c r="CE73">
        <f t="shared" si="28"/>
        <v>3</v>
      </c>
      <c r="CF73" t="s">
        <v>5905</v>
      </c>
      <c r="CG73" t="s">
        <v>4026</v>
      </c>
      <c r="CH73" s="2">
        <v>43634</v>
      </c>
      <c r="CI73">
        <v>23</v>
      </c>
      <c r="CJ73">
        <v>341</v>
      </c>
      <c r="CK73" s="27">
        <f t="shared" si="29"/>
        <v>6.6666666666666666E-2</v>
      </c>
      <c r="CL73" s="26">
        <f t="shared" si="30"/>
        <v>1.4666666666666666</v>
      </c>
      <c r="CM73" s="2">
        <v>43664</v>
      </c>
      <c r="CN73" s="25">
        <v>25</v>
      </c>
      <c r="CO73" s="3">
        <v>385</v>
      </c>
      <c r="CP73" s="13">
        <v>1</v>
      </c>
      <c r="CQ73" s="13">
        <v>2</v>
      </c>
      <c r="CR73" s="17">
        <v>0</v>
      </c>
      <c r="CT73" s="13">
        <v>1</v>
      </c>
      <c r="CU73" s="13">
        <v>1</v>
      </c>
      <c r="CV73" s="13">
        <v>1</v>
      </c>
      <c r="CW73" s="13">
        <v>1</v>
      </c>
      <c r="CX73" s="13">
        <v>1</v>
      </c>
      <c r="CY73" s="13">
        <v>2</v>
      </c>
      <c r="CZ73" s="13">
        <v>3</v>
      </c>
      <c r="DA73" s="17">
        <v>2</v>
      </c>
      <c r="DB73" s="17">
        <v>0</v>
      </c>
      <c r="DC73" s="17">
        <v>1</v>
      </c>
      <c r="DD73" s="11">
        <f t="shared" si="31"/>
        <v>16</v>
      </c>
      <c r="DE73" s="11">
        <v>1</v>
      </c>
      <c r="DF73" s="17">
        <v>0</v>
      </c>
      <c r="DG73" s="17">
        <v>1</v>
      </c>
      <c r="DH73" s="17" t="str">
        <f t="shared" si="32"/>
        <v>12111</v>
      </c>
      <c r="DI73" s="17" t="str">
        <f t="shared" si="33"/>
        <v>1112010</v>
      </c>
      <c r="DJ73" s="11" t="s">
        <v>6006</v>
      </c>
      <c r="DK73" s="17">
        <v>0</v>
      </c>
    </row>
    <row r="74" spans="1:115" x14ac:dyDescent="0.35">
      <c r="A74" t="s">
        <v>5417</v>
      </c>
      <c r="B74" t="b">
        <v>1</v>
      </c>
      <c r="C74" t="b">
        <v>0</v>
      </c>
      <c r="E74" t="s">
        <v>323</v>
      </c>
      <c r="F74" t="s">
        <v>15</v>
      </c>
      <c r="G74" t="s">
        <v>5418</v>
      </c>
      <c r="I74">
        <v>0</v>
      </c>
      <c r="J74">
        <v>0</v>
      </c>
      <c r="K74" t="e">
        <v>#DIV/0!</v>
      </c>
      <c r="L74">
        <v>0</v>
      </c>
      <c r="M74" t="s">
        <v>4029</v>
      </c>
      <c r="N74" t="s">
        <v>54</v>
      </c>
      <c r="O74" t="s">
        <v>5419</v>
      </c>
      <c r="P74" t="s">
        <v>5420</v>
      </c>
      <c r="Q74" s="2">
        <v>43356</v>
      </c>
      <c r="R74" s="1">
        <v>0.75694444444444453</v>
      </c>
      <c r="S74" s="2">
        <v>43356</v>
      </c>
      <c r="T74" s="1">
        <v>0.87083333333333324</v>
      </c>
      <c r="U74" t="s">
        <v>913</v>
      </c>
      <c r="V74" t="s">
        <v>212</v>
      </c>
      <c r="Y74" t="s">
        <v>1</v>
      </c>
      <c r="AF74" t="s">
        <v>5421</v>
      </c>
      <c r="AN74" t="s">
        <v>3411</v>
      </c>
      <c r="AP74" t="s">
        <v>334</v>
      </c>
      <c r="BV74" t="s">
        <v>336</v>
      </c>
      <c r="BW74" t="str">
        <f t="shared" si="22"/>
        <v>q3qk-yy3p</v>
      </c>
      <c r="BX74">
        <f t="shared" si="23"/>
        <v>2018</v>
      </c>
      <c r="BY74">
        <f t="shared" si="24"/>
        <v>2018</v>
      </c>
      <c r="BZ74">
        <f t="shared" si="25"/>
        <v>4</v>
      </c>
      <c r="CA74">
        <f t="shared" si="26"/>
        <v>3</v>
      </c>
      <c r="CB74" t="s">
        <v>4723</v>
      </c>
      <c r="CC74" t="str">
        <f t="shared" si="27"/>
        <v>d</v>
      </c>
      <c r="CD74">
        <v>0.16088187933588427</v>
      </c>
      <c r="CE74">
        <f t="shared" si="28"/>
        <v>4</v>
      </c>
      <c r="CF74" t="s">
        <v>5905</v>
      </c>
      <c r="CG74" t="s">
        <v>5416</v>
      </c>
      <c r="CH74" s="2">
        <v>43634</v>
      </c>
      <c r="CI74">
        <v>33</v>
      </c>
      <c r="CJ74">
        <v>422</v>
      </c>
      <c r="CK74" s="27">
        <f t="shared" si="29"/>
        <v>3.3333333333333333E-2</v>
      </c>
      <c r="CL74" s="26">
        <f t="shared" si="30"/>
        <v>1.7666666666666666</v>
      </c>
      <c r="CM74" s="2">
        <v>43664</v>
      </c>
      <c r="CN74" s="25">
        <v>34</v>
      </c>
      <c r="CO74" s="3">
        <v>475</v>
      </c>
      <c r="CP74" s="13">
        <v>1</v>
      </c>
      <c r="CQ74" s="13">
        <v>2</v>
      </c>
      <c r="CR74" s="17">
        <v>0</v>
      </c>
      <c r="CT74" s="13">
        <v>1</v>
      </c>
      <c r="CU74" s="13">
        <v>1</v>
      </c>
      <c r="CV74" s="13">
        <v>1</v>
      </c>
      <c r="CW74" s="13">
        <v>1</v>
      </c>
      <c r="CX74" s="13">
        <v>1</v>
      </c>
      <c r="CY74" s="13">
        <v>2</v>
      </c>
      <c r="CZ74" s="13">
        <v>3</v>
      </c>
      <c r="DA74" s="17">
        <v>2</v>
      </c>
      <c r="DB74" s="17">
        <v>0</v>
      </c>
      <c r="DC74" s="17">
        <v>1</v>
      </c>
      <c r="DD74" s="11">
        <f t="shared" si="31"/>
        <v>16</v>
      </c>
      <c r="DE74" s="11">
        <v>1</v>
      </c>
      <c r="DF74" s="17">
        <v>0</v>
      </c>
      <c r="DG74" s="17">
        <v>1</v>
      </c>
      <c r="DH74" s="17" t="str">
        <f t="shared" si="32"/>
        <v>12111</v>
      </c>
      <c r="DI74" s="17" t="str">
        <f t="shared" si="33"/>
        <v>1112010</v>
      </c>
      <c r="DJ74" s="11" t="s">
        <v>6006</v>
      </c>
      <c r="DK74" s="17">
        <v>0</v>
      </c>
    </row>
    <row r="75" spans="1:115" x14ac:dyDescent="0.35">
      <c r="A75" t="s">
        <v>4796</v>
      </c>
      <c r="B75" t="b">
        <v>1</v>
      </c>
      <c r="C75" t="b">
        <v>0</v>
      </c>
      <c r="E75" t="s">
        <v>323</v>
      </c>
      <c r="F75" t="s">
        <v>15</v>
      </c>
      <c r="G75" t="s">
        <v>4797</v>
      </c>
      <c r="I75">
        <v>0</v>
      </c>
      <c r="J75">
        <v>0</v>
      </c>
      <c r="K75" t="e">
        <v>#DIV/0!</v>
      </c>
      <c r="L75">
        <v>0</v>
      </c>
      <c r="M75" t="s">
        <v>4029</v>
      </c>
      <c r="N75" t="s">
        <v>54</v>
      </c>
      <c r="O75" t="s">
        <v>4798</v>
      </c>
      <c r="P75" t="s">
        <v>4799</v>
      </c>
      <c r="Q75" s="2">
        <v>43356</v>
      </c>
      <c r="R75" s="1">
        <v>0.7597222222222223</v>
      </c>
      <c r="S75" s="2">
        <v>43356</v>
      </c>
      <c r="T75" s="1">
        <v>0.87291666666666667</v>
      </c>
      <c r="U75" t="s">
        <v>913</v>
      </c>
      <c r="V75" t="s">
        <v>212</v>
      </c>
      <c r="Y75" t="s">
        <v>1</v>
      </c>
      <c r="AF75" t="s">
        <v>4800</v>
      </c>
      <c r="AN75" t="s">
        <v>3411</v>
      </c>
      <c r="AP75" t="s">
        <v>334</v>
      </c>
      <c r="BV75" t="s">
        <v>336</v>
      </c>
      <c r="BW75" t="str">
        <f t="shared" si="22"/>
        <v>ebwb-9rx9</v>
      </c>
      <c r="BX75">
        <f t="shared" si="23"/>
        <v>2018</v>
      </c>
      <c r="BY75">
        <f t="shared" si="24"/>
        <v>2018</v>
      </c>
      <c r="BZ75">
        <f t="shared" si="25"/>
        <v>4</v>
      </c>
      <c r="CA75">
        <f t="shared" si="26"/>
        <v>3</v>
      </c>
      <c r="CB75" t="s">
        <v>4723</v>
      </c>
      <c r="CC75" t="str">
        <f t="shared" si="27"/>
        <v>d</v>
      </c>
      <c r="CD75">
        <v>0.23819298924250809</v>
      </c>
      <c r="CE75">
        <f t="shared" si="28"/>
        <v>5</v>
      </c>
      <c r="CF75" t="s">
        <v>5905</v>
      </c>
      <c r="CG75" t="s">
        <v>4795</v>
      </c>
      <c r="CH75" s="2">
        <v>43634</v>
      </c>
      <c r="CI75">
        <v>27</v>
      </c>
      <c r="CJ75">
        <v>383</v>
      </c>
      <c r="CK75" s="27">
        <f t="shared" si="29"/>
        <v>3.3333333333333333E-2</v>
      </c>
      <c r="CL75" s="26">
        <f t="shared" si="30"/>
        <v>1.7666666666666666</v>
      </c>
      <c r="CM75" s="2">
        <v>43664</v>
      </c>
      <c r="CN75" s="25">
        <v>28</v>
      </c>
      <c r="CO75" s="3">
        <v>436</v>
      </c>
      <c r="CP75" s="13">
        <v>1</v>
      </c>
      <c r="CQ75" s="13">
        <v>2</v>
      </c>
      <c r="CR75" s="17">
        <v>0</v>
      </c>
      <c r="CT75" s="13">
        <v>1</v>
      </c>
      <c r="CU75" s="13">
        <v>1</v>
      </c>
      <c r="CV75" s="13">
        <v>1</v>
      </c>
      <c r="CW75" s="13">
        <v>1</v>
      </c>
      <c r="CX75" s="13">
        <v>1</v>
      </c>
      <c r="CY75" s="13">
        <v>2</v>
      </c>
      <c r="CZ75" s="13">
        <v>3</v>
      </c>
      <c r="DA75" s="17">
        <v>2</v>
      </c>
      <c r="DB75" s="17">
        <v>0</v>
      </c>
      <c r="DC75" s="17">
        <v>1</v>
      </c>
      <c r="DD75" s="11">
        <f t="shared" si="31"/>
        <v>16</v>
      </c>
      <c r="DE75" s="11">
        <v>1</v>
      </c>
      <c r="DF75" s="17">
        <v>0</v>
      </c>
      <c r="DG75" s="17">
        <v>1</v>
      </c>
      <c r="DH75" s="17" t="str">
        <f t="shared" si="32"/>
        <v>12111</v>
      </c>
      <c r="DI75" s="17" t="str">
        <f t="shared" si="33"/>
        <v>1112010</v>
      </c>
      <c r="DJ75" s="11" t="s">
        <v>6006</v>
      </c>
      <c r="DK75" s="17">
        <v>0</v>
      </c>
    </row>
    <row r="76" spans="1:115" x14ac:dyDescent="0.35">
      <c r="A76" t="s">
        <v>1590</v>
      </c>
      <c r="B76" t="b">
        <v>1</v>
      </c>
      <c r="C76" t="b">
        <v>0</v>
      </c>
      <c r="E76" t="s">
        <v>323</v>
      </c>
      <c r="F76" t="s">
        <v>15</v>
      </c>
      <c r="G76" t="s">
        <v>3211</v>
      </c>
      <c r="H76" t="s">
        <v>3214</v>
      </c>
      <c r="I76">
        <v>9</v>
      </c>
      <c r="J76">
        <v>1</v>
      </c>
      <c r="K76">
        <v>0.1111111111111111</v>
      </c>
      <c r="L76">
        <v>1</v>
      </c>
      <c r="M76" t="s">
        <v>3212</v>
      </c>
      <c r="N76" t="s">
        <v>154</v>
      </c>
      <c r="O76" t="s">
        <v>3213</v>
      </c>
      <c r="P76" t="s">
        <v>1591</v>
      </c>
      <c r="Q76" s="2">
        <v>41512</v>
      </c>
      <c r="R76" s="1">
        <v>0.95624999999999993</v>
      </c>
      <c r="S76" s="2">
        <v>43363</v>
      </c>
      <c r="T76" s="1">
        <v>0.87847222222222221</v>
      </c>
      <c r="U76" t="s">
        <v>328</v>
      </c>
      <c r="V76" t="s">
        <v>199</v>
      </c>
      <c r="W76" t="s">
        <v>3207</v>
      </c>
      <c r="Y76" t="s">
        <v>1</v>
      </c>
      <c r="AB76" t="s">
        <v>1594</v>
      </c>
      <c r="AF76" t="s">
        <v>3215</v>
      </c>
      <c r="AG76" t="s">
        <v>1596</v>
      </c>
      <c r="AH76" t="s">
        <v>1595</v>
      </c>
      <c r="AI76" t="s">
        <v>1592</v>
      </c>
      <c r="AN76" t="s">
        <v>1593</v>
      </c>
      <c r="AP76" t="s">
        <v>334</v>
      </c>
      <c r="BU76" t="s">
        <v>3209</v>
      </c>
      <c r="BV76" t="s">
        <v>336</v>
      </c>
      <c r="BW76" t="str">
        <f t="shared" si="22"/>
        <v>vtkh-65is</v>
      </c>
      <c r="BX76">
        <f t="shared" si="23"/>
        <v>2013</v>
      </c>
      <c r="BY76">
        <f t="shared" si="24"/>
        <v>2018</v>
      </c>
      <c r="BZ76">
        <f t="shared" si="25"/>
        <v>4</v>
      </c>
      <c r="CA76">
        <f t="shared" si="26"/>
        <v>5</v>
      </c>
      <c r="CB76" t="s">
        <v>5893</v>
      </c>
      <c r="CC76" t="str">
        <f t="shared" si="27"/>
        <v>a</v>
      </c>
      <c r="CD76">
        <v>0.13049611198240008</v>
      </c>
      <c r="CE76">
        <f t="shared" si="28"/>
        <v>1</v>
      </c>
      <c r="CF76" t="s">
        <v>5905</v>
      </c>
      <c r="CG76" s="18" t="s">
        <v>3210</v>
      </c>
      <c r="CH76" s="2">
        <v>43634</v>
      </c>
      <c r="CI76" s="3">
        <v>2009</v>
      </c>
      <c r="CJ76" s="3">
        <v>1674</v>
      </c>
      <c r="CK76" s="27" t="e">
        <f t="shared" si="29"/>
        <v>#VALUE!</v>
      </c>
      <c r="CL76" s="26">
        <f t="shared" si="30"/>
        <v>0.6470588235294118</v>
      </c>
      <c r="CM76" s="2">
        <v>43651</v>
      </c>
      <c r="CN76" s="4" t="s">
        <v>5978</v>
      </c>
      <c r="CO76" s="3">
        <v>1685</v>
      </c>
      <c r="CP76" s="13">
        <v>2</v>
      </c>
      <c r="CQ76" s="13">
        <v>2</v>
      </c>
      <c r="CR76" s="17">
        <v>0</v>
      </c>
      <c r="CT76" s="13">
        <v>2</v>
      </c>
      <c r="CU76" s="13">
        <v>2</v>
      </c>
      <c r="CV76" s="13">
        <v>0</v>
      </c>
      <c r="CW76" s="13">
        <v>1</v>
      </c>
      <c r="CX76" s="13">
        <v>1</v>
      </c>
      <c r="CY76" s="13">
        <v>2</v>
      </c>
      <c r="CZ76" s="13">
        <v>2</v>
      </c>
      <c r="DA76" s="17">
        <v>2</v>
      </c>
      <c r="DB76" s="17">
        <v>0</v>
      </c>
      <c r="DC76" s="17">
        <v>1</v>
      </c>
      <c r="DD76" s="11">
        <f t="shared" si="31"/>
        <v>17</v>
      </c>
      <c r="DE76" s="11">
        <v>1</v>
      </c>
      <c r="DF76" s="17">
        <v>0</v>
      </c>
      <c r="DG76" s="17">
        <v>0</v>
      </c>
      <c r="DH76" s="17" t="str">
        <f t="shared" si="32"/>
        <v>22220</v>
      </c>
      <c r="DI76" s="17" t="str">
        <f t="shared" si="33"/>
        <v>1122000</v>
      </c>
      <c r="DJ76" s="11" t="s">
        <v>5932</v>
      </c>
      <c r="DK76" s="17">
        <v>0</v>
      </c>
    </row>
    <row r="77" spans="1:115" x14ac:dyDescent="0.35">
      <c r="A77" t="s">
        <v>1219</v>
      </c>
      <c r="B77" t="b">
        <v>1</v>
      </c>
      <c r="C77" t="b">
        <v>0</v>
      </c>
      <c r="E77" t="s">
        <v>323</v>
      </c>
      <c r="F77" t="s">
        <v>15</v>
      </c>
      <c r="G77" t="s">
        <v>1220</v>
      </c>
      <c r="H77" t="s">
        <v>1213</v>
      </c>
      <c r="I77">
        <v>4</v>
      </c>
      <c r="J77">
        <v>2</v>
      </c>
      <c r="K77">
        <v>0.5</v>
      </c>
      <c r="L77">
        <v>0</v>
      </c>
      <c r="M77" t="s">
        <v>1221</v>
      </c>
      <c r="N77" t="s">
        <v>236</v>
      </c>
      <c r="O77" t="s">
        <v>1222</v>
      </c>
      <c r="P77" t="s">
        <v>1223</v>
      </c>
      <c r="Q77" s="2">
        <v>42899</v>
      </c>
      <c r="R77" s="1">
        <v>0.75069444444444444</v>
      </c>
      <c r="S77" s="2">
        <v>43419</v>
      </c>
      <c r="T77" s="1">
        <v>0.73263888888888884</v>
      </c>
      <c r="U77" t="s">
        <v>1005</v>
      </c>
      <c r="V77" t="s">
        <v>36</v>
      </c>
      <c r="W77" t="s">
        <v>1214</v>
      </c>
      <c r="X77" t="s">
        <v>7</v>
      </c>
      <c r="Y77" t="s">
        <v>1</v>
      </c>
      <c r="AF77" t="s">
        <v>1224</v>
      </c>
      <c r="AM77" t="s">
        <v>1216</v>
      </c>
      <c r="AN77" t="s">
        <v>528</v>
      </c>
      <c r="AP77" t="s">
        <v>334</v>
      </c>
      <c r="BJ77" t="s">
        <v>1217</v>
      </c>
      <c r="BU77" t="s">
        <v>998</v>
      </c>
      <c r="BV77" t="s">
        <v>336</v>
      </c>
      <c r="BW77" t="str">
        <f t="shared" si="22"/>
        <v>cmpj-kzga</v>
      </c>
      <c r="BX77">
        <f t="shared" si="23"/>
        <v>2017</v>
      </c>
      <c r="BY77">
        <f t="shared" si="24"/>
        <v>2018</v>
      </c>
      <c r="BZ77">
        <f t="shared" si="25"/>
        <v>5</v>
      </c>
      <c r="CA77">
        <f t="shared" si="26"/>
        <v>6</v>
      </c>
      <c r="CB77" t="s">
        <v>4723</v>
      </c>
      <c r="CC77" t="str">
        <f t="shared" si="27"/>
        <v>c</v>
      </c>
      <c r="CD77">
        <v>2.07809944001347E-2</v>
      </c>
      <c r="CE77">
        <f t="shared" si="28"/>
        <v>1</v>
      </c>
      <c r="CF77" t="s">
        <v>5905</v>
      </c>
      <c r="CG77" t="s">
        <v>1218</v>
      </c>
      <c r="CH77" s="2">
        <v>43634</v>
      </c>
      <c r="CI77">
        <v>553</v>
      </c>
      <c r="CJ77">
        <v>519</v>
      </c>
      <c r="CK77" s="27">
        <f t="shared" si="29"/>
        <v>1.4333333333333333</v>
      </c>
      <c r="CL77" s="26">
        <f t="shared" si="30"/>
        <v>0.73333333333333328</v>
      </c>
      <c r="CM77" s="2">
        <v>43664</v>
      </c>
      <c r="CN77" s="25">
        <v>596</v>
      </c>
      <c r="CO77" s="29">
        <v>541</v>
      </c>
      <c r="CP77" s="13">
        <v>2</v>
      </c>
      <c r="CQ77" s="13">
        <v>2</v>
      </c>
      <c r="CR77" s="17">
        <v>2</v>
      </c>
      <c r="CT77" s="13">
        <v>1</v>
      </c>
      <c r="CU77" s="13">
        <v>2</v>
      </c>
      <c r="CV77" s="13">
        <v>0</v>
      </c>
      <c r="CW77" s="13">
        <v>1</v>
      </c>
      <c r="CX77" s="13">
        <v>1</v>
      </c>
      <c r="CY77" s="13">
        <v>2</v>
      </c>
      <c r="CZ77" s="13">
        <v>3</v>
      </c>
      <c r="DA77" s="17">
        <v>2</v>
      </c>
      <c r="DB77" s="17">
        <v>2</v>
      </c>
      <c r="DC77" s="17">
        <v>1</v>
      </c>
      <c r="DD77" s="11">
        <f t="shared" si="31"/>
        <v>21</v>
      </c>
      <c r="DE77" s="11">
        <v>1</v>
      </c>
      <c r="DF77" s="17">
        <v>0</v>
      </c>
      <c r="DG77" s="17">
        <v>0</v>
      </c>
      <c r="DH77" s="17" t="str">
        <f t="shared" si="32"/>
        <v>22120</v>
      </c>
      <c r="DI77" s="17" t="str">
        <f t="shared" si="33"/>
        <v>1122001</v>
      </c>
      <c r="DJ77" s="11" t="s">
        <v>6013</v>
      </c>
      <c r="DK77" s="17">
        <v>0</v>
      </c>
    </row>
    <row r="78" spans="1:115" x14ac:dyDescent="0.35">
      <c r="A78" t="s">
        <v>1088</v>
      </c>
      <c r="B78" t="b">
        <v>1</v>
      </c>
      <c r="C78" t="b">
        <v>0</v>
      </c>
      <c r="E78" t="s">
        <v>323</v>
      </c>
      <c r="F78" t="s">
        <v>15</v>
      </c>
      <c r="G78" t="s">
        <v>1089</v>
      </c>
      <c r="H78" t="s">
        <v>1059</v>
      </c>
      <c r="I78">
        <v>2</v>
      </c>
      <c r="J78">
        <v>0</v>
      </c>
      <c r="K78">
        <v>0</v>
      </c>
      <c r="L78">
        <v>0</v>
      </c>
      <c r="N78" t="s">
        <v>56</v>
      </c>
      <c r="O78" t="s">
        <v>1090</v>
      </c>
      <c r="P78" t="s">
        <v>1091</v>
      </c>
      <c r="Q78" s="2">
        <v>43440</v>
      </c>
      <c r="R78" s="1">
        <v>0.76458333333333339</v>
      </c>
      <c r="S78" s="2">
        <v>43440</v>
      </c>
      <c r="T78" s="1">
        <v>0.82361111111111107</v>
      </c>
      <c r="U78" t="s">
        <v>359</v>
      </c>
      <c r="V78" t="s">
        <v>17</v>
      </c>
      <c r="W78" t="s">
        <v>1060</v>
      </c>
      <c r="Y78" t="s">
        <v>1</v>
      </c>
      <c r="AC78" t="s">
        <v>1079</v>
      </c>
      <c r="AF78" t="s">
        <v>1092</v>
      </c>
      <c r="AG78" t="s">
        <v>1063</v>
      </c>
      <c r="AL78" t="s">
        <v>6</v>
      </c>
      <c r="AM78" t="s">
        <v>1064</v>
      </c>
      <c r="AN78" t="s">
        <v>367</v>
      </c>
      <c r="AP78" t="s">
        <v>334</v>
      </c>
      <c r="BU78" t="s">
        <v>1065</v>
      </c>
      <c r="BV78" t="s">
        <v>336</v>
      </c>
      <c r="BW78" t="str">
        <f t="shared" si="22"/>
        <v>7yh5-na26</v>
      </c>
      <c r="BX78">
        <f t="shared" si="23"/>
        <v>2018</v>
      </c>
      <c r="BY78">
        <f t="shared" si="24"/>
        <v>2018</v>
      </c>
      <c r="BZ78">
        <f t="shared" si="25"/>
        <v>4</v>
      </c>
      <c r="CA78">
        <f t="shared" si="26"/>
        <v>4</v>
      </c>
      <c r="CB78" t="s">
        <v>4339</v>
      </c>
      <c r="CC78" t="str">
        <f t="shared" si="27"/>
        <v>d</v>
      </c>
      <c r="CD78">
        <v>4.8757586963754207E-2</v>
      </c>
      <c r="CE78">
        <f t="shared" si="28"/>
        <v>1</v>
      </c>
      <c r="CF78" t="s">
        <v>5905</v>
      </c>
      <c r="CG78" t="s">
        <v>1087</v>
      </c>
      <c r="CH78" s="2">
        <v>43634</v>
      </c>
      <c r="CI78">
        <v>41</v>
      </c>
      <c r="CJ78">
        <v>22</v>
      </c>
      <c r="CK78" s="27" t="e">
        <f t="shared" si="29"/>
        <v>#VALUE!</v>
      </c>
      <c r="CL78" s="26">
        <f t="shared" si="30"/>
        <v>0.23529411764705882</v>
      </c>
      <c r="CM78" s="2">
        <v>43651</v>
      </c>
      <c r="CN78" s="4" t="s">
        <v>5978</v>
      </c>
      <c r="CO78" s="3">
        <v>26</v>
      </c>
      <c r="CP78" s="13">
        <v>2</v>
      </c>
      <c r="CQ78" s="13">
        <v>0</v>
      </c>
      <c r="CR78" s="17">
        <v>0</v>
      </c>
      <c r="CT78" s="13">
        <v>2</v>
      </c>
      <c r="CU78" s="13">
        <v>0</v>
      </c>
      <c r="CV78" s="13">
        <v>2</v>
      </c>
      <c r="CW78" s="13">
        <v>1</v>
      </c>
      <c r="CX78" s="13">
        <v>1</v>
      </c>
      <c r="CY78" s="13">
        <v>1</v>
      </c>
      <c r="CZ78" s="13">
        <v>2</v>
      </c>
      <c r="DA78" s="17">
        <v>2</v>
      </c>
      <c r="DB78" s="17">
        <v>1</v>
      </c>
      <c r="DC78" s="17">
        <v>1</v>
      </c>
      <c r="DD78" s="11">
        <f t="shared" si="31"/>
        <v>15</v>
      </c>
      <c r="DE78" s="11">
        <v>1</v>
      </c>
      <c r="DF78" s="17">
        <v>0</v>
      </c>
      <c r="DG78" s="17">
        <v>0</v>
      </c>
      <c r="DH78" s="17" t="str">
        <f t="shared" si="32"/>
        <v>20202</v>
      </c>
      <c r="DI78" s="17" t="str">
        <f t="shared" si="33"/>
        <v>1120120</v>
      </c>
      <c r="DJ78" s="11" t="s">
        <v>5953</v>
      </c>
      <c r="DK78" s="17">
        <v>0</v>
      </c>
    </row>
    <row r="79" spans="1:115" x14ac:dyDescent="0.35">
      <c r="A79" t="s">
        <v>1101</v>
      </c>
      <c r="B79" t="b">
        <v>1</v>
      </c>
      <c r="C79" t="b">
        <v>0</v>
      </c>
      <c r="E79" t="s">
        <v>323</v>
      </c>
      <c r="F79" t="s">
        <v>15</v>
      </c>
      <c r="G79" t="s">
        <v>1102</v>
      </c>
      <c r="H79" t="s">
        <v>1059</v>
      </c>
      <c r="I79">
        <v>2</v>
      </c>
      <c r="J79">
        <v>0</v>
      </c>
      <c r="K79">
        <v>0</v>
      </c>
      <c r="L79">
        <v>0</v>
      </c>
      <c r="N79" t="s">
        <v>56</v>
      </c>
      <c r="O79" t="s">
        <v>1103</v>
      </c>
      <c r="P79" t="s">
        <v>1104</v>
      </c>
      <c r="Q79" s="2">
        <v>43440</v>
      </c>
      <c r="R79" s="1">
        <v>0.7270833333333333</v>
      </c>
      <c r="S79" s="2">
        <v>43440</v>
      </c>
      <c r="T79" s="1">
        <v>0.8256944444444444</v>
      </c>
      <c r="U79" t="s">
        <v>359</v>
      </c>
      <c r="V79" t="s">
        <v>17</v>
      </c>
      <c r="W79" t="s">
        <v>1060</v>
      </c>
      <c r="Y79" t="s">
        <v>1</v>
      </c>
      <c r="AC79" t="s">
        <v>1079</v>
      </c>
      <c r="AF79" t="s">
        <v>1105</v>
      </c>
      <c r="AG79" t="s">
        <v>1063</v>
      </c>
      <c r="AH79" t="s">
        <v>364</v>
      </c>
      <c r="AL79" t="s">
        <v>6</v>
      </c>
      <c r="AM79" t="s">
        <v>1064</v>
      </c>
      <c r="AN79" t="s">
        <v>367</v>
      </c>
      <c r="AP79" t="s">
        <v>334</v>
      </c>
      <c r="BU79" t="s">
        <v>1065</v>
      </c>
      <c r="BV79" t="s">
        <v>336</v>
      </c>
      <c r="BW79" t="str">
        <f t="shared" si="22"/>
        <v>vk6s-am8z</v>
      </c>
      <c r="BX79">
        <f t="shared" si="23"/>
        <v>2018</v>
      </c>
      <c r="BY79">
        <f t="shared" si="24"/>
        <v>2018</v>
      </c>
      <c r="BZ79">
        <f t="shared" si="25"/>
        <v>4</v>
      </c>
      <c r="CA79">
        <f t="shared" si="26"/>
        <v>4</v>
      </c>
      <c r="CB79" t="s">
        <v>4339</v>
      </c>
      <c r="CC79" t="str">
        <f t="shared" si="27"/>
        <v>d</v>
      </c>
      <c r="CD79">
        <v>0.15983564437384457</v>
      </c>
      <c r="CE79">
        <f t="shared" si="28"/>
        <v>2</v>
      </c>
      <c r="CF79" t="s">
        <v>5905</v>
      </c>
      <c r="CG79" t="s">
        <v>1100</v>
      </c>
      <c r="CH79" s="2">
        <v>43634</v>
      </c>
      <c r="CI79">
        <v>22</v>
      </c>
      <c r="CJ79">
        <v>26</v>
      </c>
      <c r="CK79" s="27" t="e">
        <f t="shared" si="29"/>
        <v>#VALUE!</v>
      </c>
      <c r="CL79" s="26">
        <f t="shared" si="30"/>
        <v>0.11764705882352941</v>
      </c>
      <c r="CM79" s="2">
        <v>43651</v>
      </c>
      <c r="CN79" s="4" t="s">
        <v>5978</v>
      </c>
      <c r="CO79" s="3">
        <v>28</v>
      </c>
      <c r="CP79" s="13">
        <v>2</v>
      </c>
      <c r="CQ79" s="13">
        <v>0</v>
      </c>
      <c r="CR79" s="17">
        <v>0</v>
      </c>
      <c r="CT79" s="13">
        <v>2</v>
      </c>
      <c r="CU79" s="13">
        <v>0</v>
      </c>
      <c r="CV79" s="13">
        <v>2</v>
      </c>
      <c r="CW79" s="13">
        <v>1</v>
      </c>
      <c r="CX79" s="13">
        <v>1</v>
      </c>
      <c r="CY79" s="13">
        <v>1</v>
      </c>
      <c r="CZ79" s="13">
        <v>2</v>
      </c>
      <c r="DA79" s="17">
        <v>2</v>
      </c>
      <c r="DB79" s="17">
        <v>1</v>
      </c>
      <c r="DC79" s="17">
        <v>1</v>
      </c>
      <c r="DD79" s="11">
        <f t="shared" si="31"/>
        <v>15</v>
      </c>
      <c r="DE79" s="11">
        <v>1</v>
      </c>
      <c r="DF79" s="17">
        <v>0</v>
      </c>
      <c r="DG79" s="17">
        <v>0</v>
      </c>
      <c r="DH79" s="17" t="str">
        <f t="shared" si="32"/>
        <v>20202</v>
      </c>
      <c r="DI79" s="17" t="str">
        <f t="shared" si="33"/>
        <v>1120120</v>
      </c>
      <c r="DJ79" s="11" t="s">
        <v>5953</v>
      </c>
      <c r="DK79" s="17">
        <v>0</v>
      </c>
    </row>
    <row r="80" spans="1:115" x14ac:dyDescent="0.35">
      <c r="A80" t="s">
        <v>4706</v>
      </c>
      <c r="B80" t="b">
        <v>1</v>
      </c>
      <c r="C80" t="b">
        <v>0</v>
      </c>
      <c r="E80" t="s">
        <v>323</v>
      </c>
      <c r="F80" t="s">
        <v>15</v>
      </c>
      <c r="G80" t="s">
        <v>5192</v>
      </c>
      <c r="H80" t="s">
        <v>4709</v>
      </c>
      <c r="I80">
        <v>3</v>
      </c>
      <c r="J80">
        <v>3</v>
      </c>
      <c r="K80">
        <v>1</v>
      </c>
      <c r="L80">
        <v>0</v>
      </c>
      <c r="M80" t="s">
        <v>4707</v>
      </c>
      <c r="N80" t="s">
        <v>71</v>
      </c>
      <c r="O80" t="s">
        <v>5193</v>
      </c>
      <c r="P80" t="s">
        <v>4708</v>
      </c>
      <c r="Q80" s="2">
        <v>43117</v>
      </c>
      <c r="R80" s="1">
        <v>0.98263888888888884</v>
      </c>
      <c r="S80" s="2">
        <v>43448</v>
      </c>
      <c r="T80" s="1">
        <v>0.87638888888888899</v>
      </c>
      <c r="U80" t="s">
        <v>351</v>
      </c>
      <c r="V80" t="s">
        <v>164</v>
      </c>
      <c r="X80" t="s">
        <v>11</v>
      </c>
      <c r="Y80" t="s">
        <v>1</v>
      </c>
      <c r="AB80" t="s">
        <v>4710</v>
      </c>
      <c r="AC80">
        <v>2017</v>
      </c>
      <c r="AF80" t="s">
        <v>5194</v>
      </c>
      <c r="AG80" t="s">
        <v>4713</v>
      </c>
      <c r="AH80" t="s">
        <v>4712</v>
      </c>
      <c r="AI80" t="s">
        <v>4711</v>
      </c>
      <c r="AL80" t="s">
        <v>69</v>
      </c>
      <c r="AM80" t="s">
        <v>4714</v>
      </c>
      <c r="AN80" t="s">
        <v>572</v>
      </c>
      <c r="AP80" t="s">
        <v>334</v>
      </c>
      <c r="BJ80" t="s">
        <v>71</v>
      </c>
      <c r="BK80" t="s">
        <v>723</v>
      </c>
      <c r="BV80" t="s">
        <v>336</v>
      </c>
      <c r="BW80" t="str">
        <f t="shared" si="22"/>
        <v>k882-u84m</v>
      </c>
      <c r="BX80">
        <f t="shared" si="23"/>
        <v>2018</v>
      </c>
      <c r="BY80">
        <f t="shared" si="24"/>
        <v>2018</v>
      </c>
      <c r="BZ80">
        <f t="shared" si="25"/>
        <v>5</v>
      </c>
      <c r="CA80">
        <f t="shared" si="26"/>
        <v>5</v>
      </c>
      <c r="CB80" t="s">
        <v>4723</v>
      </c>
      <c r="CC80" t="str">
        <f t="shared" si="27"/>
        <v>d</v>
      </c>
      <c r="CD80">
        <v>2.8235356863565153E-3</v>
      </c>
      <c r="CE80">
        <f t="shared" si="28"/>
        <v>1</v>
      </c>
      <c r="CF80" t="s">
        <v>5905</v>
      </c>
      <c r="CG80" t="s">
        <v>5191</v>
      </c>
      <c r="CH80" s="2">
        <v>43634</v>
      </c>
      <c r="CI80">
        <v>89</v>
      </c>
      <c r="CJ80">
        <v>120</v>
      </c>
      <c r="CK80" s="27" t="e">
        <f t="shared" si="29"/>
        <v>#VALUE!</v>
      </c>
      <c r="CL80" s="26">
        <f t="shared" si="30"/>
        <v>0.17647058823529413</v>
      </c>
      <c r="CM80" s="2">
        <v>43651</v>
      </c>
      <c r="CN80" s="4" t="s">
        <v>5978</v>
      </c>
      <c r="CO80" s="3">
        <v>123</v>
      </c>
      <c r="CP80" s="13">
        <v>1</v>
      </c>
      <c r="CQ80" s="13">
        <v>2</v>
      </c>
      <c r="CR80" s="17">
        <v>0</v>
      </c>
      <c r="CT80" s="13">
        <v>1</v>
      </c>
      <c r="CU80" s="13">
        <v>2</v>
      </c>
      <c r="CV80" s="13">
        <v>2</v>
      </c>
      <c r="CW80" s="13">
        <v>1</v>
      </c>
      <c r="CX80" s="13">
        <v>1</v>
      </c>
      <c r="CY80" s="13">
        <v>2</v>
      </c>
      <c r="CZ80" s="13">
        <v>3</v>
      </c>
      <c r="DA80" s="17">
        <v>3</v>
      </c>
      <c r="DB80" s="17">
        <v>2</v>
      </c>
      <c r="DC80" s="17">
        <v>1</v>
      </c>
      <c r="DD80" s="11">
        <f t="shared" si="31"/>
        <v>21</v>
      </c>
      <c r="DE80" s="11">
        <v>1</v>
      </c>
      <c r="DF80" s="17">
        <v>0</v>
      </c>
      <c r="DG80" s="17">
        <v>0</v>
      </c>
      <c r="DH80" s="17" t="str">
        <f t="shared" si="32"/>
        <v>12122</v>
      </c>
      <c r="DI80" s="17" t="str">
        <f t="shared" si="33"/>
        <v>1112121</v>
      </c>
      <c r="DJ80" s="11" t="s">
        <v>5947</v>
      </c>
      <c r="DK80" s="17">
        <v>0</v>
      </c>
    </row>
    <row r="81" spans="1:115" x14ac:dyDescent="0.35">
      <c r="A81" t="s">
        <v>1805</v>
      </c>
      <c r="B81" t="b">
        <v>1</v>
      </c>
      <c r="C81" t="b">
        <v>0</v>
      </c>
      <c r="E81" t="s">
        <v>323</v>
      </c>
      <c r="F81" t="s">
        <v>15</v>
      </c>
      <c r="G81" t="s">
        <v>1806</v>
      </c>
      <c r="H81" t="s">
        <v>1768</v>
      </c>
      <c r="I81">
        <v>2</v>
      </c>
      <c r="J81">
        <v>0</v>
      </c>
      <c r="K81">
        <v>0</v>
      </c>
      <c r="L81">
        <v>0</v>
      </c>
      <c r="M81" t="s">
        <v>1807</v>
      </c>
      <c r="N81" t="s">
        <v>88</v>
      </c>
      <c r="O81" t="s">
        <v>1808</v>
      </c>
      <c r="P81" t="s">
        <v>1809</v>
      </c>
      <c r="Q81" s="2">
        <v>42703</v>
      </c>
      <c r="R81" s="1">
        <v>0.63194444444444442</v>
      </c>
      <c r="S81" s="2">
        <v>43472</v>
      </c>
      <c r="T81" s="1">
        <v>0.72916666666666663</v>
      </c>
      <c r="U81" t="s">
        <v>328</v>
      </c>
      <c r="V81" t="s">
        <v>123</v>
      </c>
      <c r="W81" t="s">
        <v>1758</v>
      </c>
      <c r="Y81" t="s">
        <v>1</v>
      </c>
      <c r="AC81">
        <v>2018</v>
      </c>
      <c r="AF81" t="s">
        <v>1810</v>
      </c>
      <c r="AL81" t="s">
        <v>31</v>
      </c>
      <c r="AN81" t="s">
        <v>1760</v>
      </c>
      <c r="AP81" t="s">
        <v>334</v>
      </c>
      <c r="BJ81" t="s">
        <v>1770</v>
      </c>
      <c r="BU81" t="s">
        <v>1761</v>
      </c>
      <c r="BV81" t="s">
        <v>336</v>
      </c>
      <c r="BW81" t="str">
        <f t="shared" si="22"/>
        <v>ahzy-gsvh</v>
      </c>
      <c r="BX81">
        <f t="shared" si="23"/>
        <v>2016</v>
      </c>
      <c r="BY81">
        <f t="shared" si="24"/>
        <v>2019</v>
      </c>
      <c r="BZ81">
        <f t="shared" si="25"/>
        <v>4</v>
      </c>
      <c r="CA81">
        <f t="shared" si="26"/>
        <v>5</v>
      </c>
      <c r="CB81" t="s">
        <v>4723</v>
      </c>
      <c r="CC81" t="str">
        <f t="shared" si="27"/>
        <v>c</v>
      </c>
      <c r="CD81">
        <v>2.0887125073665858E-2</v>
      </c>
      <c r="CE81">
        <f t="shared" si="28"/>
        <v>1</v>
      </c>
      <c r="CF81" t="s">
        <v>5905</v>
      </c>
      <c r="CG81" t="s">
        <v>1804</v>
      </c>
      <c r="CH81" s="2">
        <v>43634</v>
      </c>
      <c r="CI81">
        <v>34</v>
      </c>
      <c r="CJ81">
        <v>383</v>
      </c>
      <c r="CK81" s="27" t="e">
        <f t="shared" si="29"/>
        <v>#VALUE!</v>
      </c>
      <c r="CL81" s="26">
        <f t="shared" si="30"/>
        <v>0.35294117647058826</v>
      </c>
      <c r="CM81" s="2">
        <v>43651</v>
      </c>
      <c r="CN81" s="34" t="s">
        <v>5978</v>
      </c>
      <c r="CO81" s="35">
        <v>389</v>
      </c>
      <c r="CP81" s="13">
        <v>1</v>
      </c>
      <c r="CQ81" s="13">
        <v>1</v>
      </c>
      <c r="CR81" s="17">
        <v>0</v>
      </c>
      <c r="CT81" s="13">
        <v>2</v>
      </c>
      <c r="CU81" s="13">
        <v>2</v>
      </c>
      <c r="CV81" s="13">
        <v>2</v>
      </c>
      <c r="CW81" s="13">
        <v>1</v>
      </c>
      <c r="CX81" s="13">
        <v>1</v>
      </c>
      <c r="CY81" s="13">
        <v>2</v>
      </c>
      <c r="CZ81" s="13">
        <v>2</v>
      </c>
      <c r="DA81" s="17">
        <v>2</v>
      </c>
      <c r="DB81" s="17">
        <v>2</v>
      </c>
      <c r="DC81" s="17">
        <v>1</v>
      </c>
      <c r="DD81" s="11">
        <f t="shared" si="31"/>
        <v>19</v>
      </c>
      <c r="DE81" s="11">
        <v>1</v>
      </c>
      <c r="DF81" s="17">
        <v>1</v>
      </c>
      <c r="DG81" s="17">
        <v>0</v>
      </c>
      <c r="DH81" s="17" t="str">
        <f t="shared" si="32"/>
        <v>11222</v>
      </c>
      <c r="DI81" s="17" t="str">
        <f t="shared" si="33"/>
        <v>1111120</v>
      </c>
      <c r="DJ81" s="17" t="s">
        <v>5965</v>
      </c>
      <c r="DK81" s="17">
        <v>1</v>
      </c>
    </row>
    <row r="82" spans="1:115" x14ac:dyDescent="0.35">
      <c r="A82" t="s">
        <v>3992</v>
      </c>
      <c r="B82" t="b">
        <v>1</v>
      </c>
      <c r="C82" t="b">
        <v>0</v>
      </c>
      <c r="E82" t="s">
        <v>323</v>
      </c>
      <c r="F82" t="s">
        <v>15</v>
      </c>
      <c r="G82" t="s">
        <v>3993</v>
      </c>
      <c r="H82" t="s">
        <v>3997</v>
      </c>
      <c r="I82">
        <v>3</v>
      </c>
      <c r="J82">
        <v>1</v>
      </c>
      <c r="K82">
        <v>0.33333333333333331</v>
      </c>
      <c r="L82">
        <v>0</v>
      </c>
      <c r="M82" t="s">
        <v>3994</v>
      </c>
      <c r="N82" t="s">
        <v>124</v>
      </c>
      <c r="O82" t="s">
        <v>3995</v>
      </c>
      <c r="P82" t="s">
        <v>3996</v>
      </c>
      <c r="Q82" s="2">
        <v>43259</v>
      </c>
      <c r="R82" s="1">
        <v>0.92361111111111116</v>
      </c>
      <c r="S82" s="2">
        <v>43504</v>
      </c>
      <c r="T82" s="1">
        <v>0.83194444444444438</v>
      </c>
      <c r="U82" t="s">
        <v>2002</v>
      </c>
      <c r="V82" t="s">
        <v>164</v>
      </c>
      <c r="X82" t="s">
        <v>7</v>
      </c>
      <c r="Y82" t="s">
        <v>1</v>
      </c>
      <c r="AC82" t="s">
        <v>3998</v>
      </c>
      <c r="AF82" t="s">
        <v>3999</v>
      </c>
      <c r="AL82" t="s">
        <v>46</v>
      </c>
      <c r="AM82" t="s">
        <v>4000</v>
      </c>
      <c r="AN82" t="s">
        <v>572</v>
      </c>
      <c r="AP82" t="s">
        <v>334</v>
      </c>
      <c r="BJ82" t="s">
        <v>4001</v>
      </c>
      <c r="BK82" t="s">
        <v>723</v>
      </c>
      <c r="BL82" t="s">
        <v>4002</v>
      </c>
      <c r="BM82" t="s">
        <v>4003</v>
      </c>
      <c r="BN82" t="s">
        <v>4004</v>
      </c>
      <c r="BO82" t="s">
        <v>4002</v>
      </c>
      <c r="BP82" t="s">
        <v>4005</v>
      </c>
      <c r="BV82" t="s">
        <v>336</v>
      </c>
      <c r="BW82" t="str">
        <f t="shared" si="22"/>
        <v>4j29-snvr</v>
      </c>
      <c r="BX82">
        <f t="shared" si="23"/>
        <v>2018</v>
      </c>
      <c r="BY82">
        <f t="shared" si="24"/>
        <v>2019</v>
      </c>
      <c r="BZ82">
        <f t="shared" si="25"/>
        <v>5</v>
      </c>
      <c r="CA82">
        <f t="shared" si="26"/>
        <v>5</v>
      </c>
      <c r="CB82" t="s">
        <v>4339</v>
      </c>
      <c r="CC82" t="str">
        <f t="shared" si="27"/>
        <v>d</v>
      </c>
      <c r="CD82">
        <v>0.1323221826645139</v>
      </c>
      <c r="CE82">
        <f t="shared" si="28"/>
        <v>1</v>
      </c>
      <c r="CF82" t="s">
        <v>5905</v>
      </c>
      <c r="CG82" t="s">
        <v>3991</v>
      </c>
      <c r="CH82" s="2">
        <v>43634</v>
      </c>
      <c r="CI82">
        <v>81</v>
      </c>
      <c r="CJ82">
        <v>50</v>
      </c>
      <c r="CK82" s="27">
        <f t="shared" si="29"/>
        <v>0.37037037037037035</v>
      </c>
      <c r="CL82" s="26">
        <f t="shared" si="30"/>
        <v>0.18518518518518517</v>
      </c>
      <c r="CM82" s="2">
        <v>43661</v>
      </c>
      <c r="CN82" s="4">
        <v>91</v>
      </c>
      <c r="CO82" s="3">
        <v>55</v>
      </c>
      <c r="CP82" s="13">
        <v>1</v>
      </c>
      <c r="CQ82" s="13">
        <v>1</v>
      </c>
      <c r="CR82" s="17">
        <v>1</v>
      </c>
      <c r="CT82" s="13">
        <v>0</v>
      </c>
      <c r="CU82" s="13">
        <v>2</v>
      </c>
      <c r="CV82" s="13">
        <v>2</v>
      </c>
      <c r="CW82" s="13">
        <v>1</v>
      </c>
      <c r="CX82" s="13">
        <v>1</v>
      </c>
      <c r="CY82" s="13">
        <v>1</v>
      </c>
      <c r="CZ82" s="13">
        <v>3</v>
      </c>
      <c r="DA82" s="17">
        <v>2</v>
      </c>
      <c r="DB82" s="17">
        <v>2</v>
      </c>
      <c r="DC82" s="17">
        <v>1</v>
      </c>
      <c r="DD82" s="11">
        <f t="shared" si="31"/>
        <v>18</v>
      </c>
      <c r="DE82" s="11">
        <v>1</v>
      </c>
      <c r="DF82" s="17">
        <v>0</v>
      </c>
      <c r="DG82" s="17">
        <v>0</v>
      </c>
      <c r="DH82" s="17" t="str">
        <f t="shared" si="32"/>
        <v>11022</v>
      </c>
      <c r="DI82" s="17" t="str">
        <f t="shared" si="33"/>
        <v>1111121</v>
      </c>
      <c r="DJ82" s="11" t="s">
        <v>5974</v>
      </c>
      <c r="DK82" s="17">
        <v>0</v>
      </c>
    </row>
    <row r="83" spans="1:115" x14ac:dyDescent="0.35">
      <c r="A83" t="s">
        <v>1164</v>
      </c>
      <c r="B83" t="b">
        <v>1</v>
      </c>
      <c r="C83" t="b">
        <v>0</v>
      </c>
      <c r="E83" t="s">
        <v>323</v>
      </c>
      <c r="F83" t="s">
        <v>15</v>
      </c>
      <c r="G83" t="s">
        <v>1165</v>
      </c>
      <c r="H83" t="s">
        <v>1169</v>
      </c>
      <c r="I83">
        <v>5</v>
      </c>
      <c r="J83">
        <v>2</v>
      </c>
      <c r="K83">
        <v>0.4</v>
      </c>
      <c r="L83">
        <v>1</v>
      </c>
      <c r="M83" t="s">
        <v>1166</v>
      </c>
      <c r="N83" t="s">
        <v>96</v>
      </c>
      <c r="O83" t="s">
        <v>1167</v>
      </c>
      <c r="P83" t="s">
        <v>1168</v>
      </c>
      <c r="Q83" s="2">
        <v>42292</v>
      </c>
      <c r="R83" s="1">
        <v>0.69791666666666663</v>
      </c>
      <c r="S83" s="2">
        <v>43517</v>
      </c>
      <c r="T83" s="1">
        <v>0.77083333333333337</v>
      </c>
      <c r="U83" t="s">
        <v>1130</v>
      </c>
      <c r="V83" t="s">
        <v>64</v>
      </c>
      <c r="W83" t="s">
        <v>1132</v>
      </c>
      <c r="X83" t="s">
        <v>7</v>
      </c>
      <c r="Y83" t="s">
        <v>1</v>
      </c>
      <c r="AF83" t="s">
        <v>1170</v>
      </c>
      <c r="AM83" t="s">
        <v>1171</v>
      </c>
      <c r="AN83" t="s">
        <v>1135</v>
      </c>
      <c r="AP83" t="s">
        <v>334</v>
      </c>
      <c r="BU83" t="s">
        <v>1136</v>
      </c>
      <c r="BV83" t="s">
        <v>336</v>
      </c>
      <c r="BW83" t="str">
        <f t="shared" si="22"/>
        <v>s7ge-wicw</v>
      </c>
      <c r="BX83">
        <f t="shared" si="23"/>
        <v>2015</v>
      </c>
      <c r="BY83">
        <f t="shared" si="24"/>
        <v>2019</v>
      </c>
      <c r="BZ83">
        <f t="shared" si="25"/>
        <v>5</v>
      </c>
      <c r="CA83">
        <f t="shared" si="26"/>
        <v>6</v>
      </c>
      <c r="CB83" t="s">
        <v>5893</v>
      </c>
      <c r="CC83" t="str">
        <f t="shared" si="27"/>
        <v>b</v>
      </c>
      <c r="CD83">
        <v>0.36128046644474265</v>
      </c>
      <c r="CE83">
        <f t="shared" si="28"/>
        <v>1</v>
      </c>
      <c r="CF83" t="s">
        <v>5905</v>
      </c>
      <c r="CG83" t="s">
        <v>1163</v>
      </c>
      <c r="CH83" s="2">
        <v>43634</v>
      </c>
      <c r="CI83">
        <v>616</v>
      </c>
      <c r="CJ83" s="3">
        <v>2527</v>
      </c>
      <c r="CK83" s="27" t="e">
        <f t="shared" si="29"/>
        <v>#VALUE!</v>
      </c>
      <c r="CL83" s="26">
        <f t="shared" si="30"/>
        <v>1.9411764705882353</v>
      </c>
      <c r="CM83" s="2">
        <v>43651</v>
      </c>
      <c r="CN83" s="4" t="s">
        <v>5978</v>
      </c>
      <c r="CO83" s="3">
        <v>2560</v>
      </c>
      <c r="CP83" s="13">
        <v>2</v>
      </c>
      <c r="CQ83" s="13">
        <v>2</v>
      </c>
      <c r="CR83" s="17">
        <v>2</v>
      </c>
      <c r="CT83" s="13">
        <v>0</v>
      </c>
      <c r="CU83" s="13">
        <v>0</v>
      </c>
      <c r="CV83" s="13">
        <v>0</v>
      </c>
      <c r="CW83" s="13">
        <v>1</v>
      </c>
      <c r="CX83" s="13">
        <v>1</v>
      </c>
      <c r="CY83" s="13">
        <v>1</v>
      </c>
      <c r="CZ83" s="13">
        <v>3</v>
      </c>
      <c r="DA83" s="17">
        <v>2</v>
      </c>
      <c r="DB83" s="17">
        <v>2</v>
      </c>
      <c r="DC83" s="17">
        <v>1</v>
      </c>
      <c r="DD83" s="11">
        <f t="shared" si="31"/>
        <v>17</v>
      </c>
      <c r="DE83" s="11">
        <v>1</v>
      </c>
      <c r="DF83" s="17">
        <v>0</v>
      </c>
      <c r="DG83" s="17">
        <v>1</v>
      </c>
      <c r="DH83" s="17" t="str">
        <f t="shared" si="32"/>
        <v>22000</v>
      </c>
      <c r="DI83" s="17" t="str">
        <f t="shared" si="33"/>
        <v>1122001</v>
      </c>
      <c r="DJ83" s="11" t="s">
        <v>5961</v>
      </c>
      <c r="DK83" s="17">
        <v>0</v>
      </c>
    </row>
    <row r="84" spans="1:115" x14ac:dyDescent="0.35">
      <c r="A84" t="s">
        <v>3072</v>
      </c>
      <c r="B84" t="b">
        <v>1</v>
      </c>
      <c r="C84" t="b">
        <v>0</v>
      </c>
      <c r="E84" t="s">
        <v>323</v>
      </c>
      <c r="F84" t="s">
        <v>15</v>
      </c>
      <c r="G84" t="s">
        <v>3094</v>
      </c>
      <c r="I84">
        <v>0</v>
      </c>
      <c r="J84">
        <v>0</v>
      </c>
      <c r="K84" t="e">
        <v>#DIV/0!</v>
      </c>
      <c r="L84">
        <v>0</v>
      </c>
      <c r="M84" t="s">
        <v>3095</v>
      </c>
      <c r="O84" t="s">
        <v>3096</v>
      </c>
      <c r="P84" t="s">
        <v>3073</v>
      </c>
      <c r="Q84" s="2">
        <v>43018</v>
      </c>
      <c r="R84" s="1">
        <v>0.69027777777777777</v>
      </c>
      <c r="S84" s="2">
        <v>43560</v>
      </c>
      <c r="T84" s="1">
        <v>0.77430555555555547</v>
      </c>
      <c r="V84" t="s">
        <v>185</v>
      </c>
      <c r="W84" t="s">
        <v>3036</v>
      </c>
      <c r="Y84" t="s">
        <v>1</v>
      </c>
      <c r="AF84" t="s">
        <v>3097</v>
      </c>
      <c r="AN84" t="s">
        <v>1198</v>
      </c>
      <c r="AP84" t="s">
        <v>334</v>
      </c>
      <c r="BU84" t="s">
        <v>3037</v>
      </c>
      <c r="BV84" t="s">
        <v>336</v>
      </c>
      <c r="BW84" t="str">
        <f t="shared" si="22"/>
        <v>vzry-t2nc</v>
      </c>
      <c r="BX84">
        <f t="shared" si="23"/>
        <v>2017</v>
      </c>
      <c r="BY84">
        <f t="shared" si="24"/>
        <v>2019</v>
      </c>
      <c r="BZ84">
        <f t="shared" si="25"/>
        <v>3</v>
      </c>
      <c r="CA84">
        <f t="shared" si="26"/>
        <v>2</v>
      </c>
      <c r="CB84" t="s">
        <v>4723</v>
      </c>
      <c r="CC84" t="str">
        <f t="shared" si="27"/>
        <v>c</v>
      </c>
      <c r="CD84">
        <v>4.1898723619069322E-3</v>
      </c>
      <c r="CE84">
        <f t="shared" si="28"/>
        <v>1</v>
      </c>
      <c r="CF84" t="s">
        <v>5905</v>
      </c>
      <c r="CG84" t="s">
        <v>3093</v>
      </c>
      <c r="CH84" s="2">
        <v>43634</v>
      </c>
      <c r="CI84">
        <v>185</v>
      </c>
      <c r="CJ84">
        <v>226</v>
      </c>
      <c r="CK84" s="27" t="e">
        <f t="shared" si="29"/>
        <v>#VALUE!</v>
      </c>
      <c r="CL84" s="26">
        <f t="shared" si="30"/>
        <v>0.35294117647058826</v>
      </c>
      <c r="CM84" s="2">
        <v>43651</v>
      </c>
      <c r="CN84" s="4" t="s">
        <v>5978</v>
      </c>
      <c r="CO84" s="3">
        <v>232</v>
      </c>
      <c r="CP84" s="13">
        <v>1</v>
      </c>
      <c r="CQ84" s="13">
        <v>2</v>
      </c>
      <c r="CR84" s="17">
        <v>0</v>
      </c>
      <c r="CT84" s="13">
        <v>0</v>
      </c>
      <c r="CU84" s="13">
        <v>2</v>
      </c>
      <c r="CV84" s="13">
        <v>2</v>
      </c>
      <c r="CW84" s="13">
        <v>1</v>
      </c>
      <c r="CX84" s="13">
        <v>1</v>
      </c>
      <c r="CY84" s="13">
        <v>2</v>
      </c>
      <c r="CZ84" s="13">
        <v>3</v>
      </c>
      <c r="DA84" s="17">
        <v>3</v>
      </c>
      <c r="DB84" s="17">
        <v>2</v>
      </c>
      <c r="DC84" s="17">
        <v>1</v>
      </c>
      <c r="DD84" s="11">
        <f t="shared" si="31"/>
        <v>20</v>
      </c>
      <c r="DE84" s="11">
        <v>1</v>
      </c>
      <c r="DF84" s="17">
        <v>0</v>
      </c>
      <c r="DG84" s="17">
        <v>0</v>
      </c>
      <c r="DH84" s="17" t="str">
        <f t="shared" si="32"/>
        <v>12022</v>
      </c>
      <c r="DI84" s="17" t="str">
        <f t="shared" si="33"/>
        <v>0012020</v>
      </c>
      <c r="DJ84" s="11" t="s">
        <v>5950</v>
      </c>
      <c r="DK84" s="17">
        <v>0</v>
      </c>
    </row>
    <row r="85" spans="1:115" x14ac:dyDescent="0.35">
      <c r="A85" t="s">
        <v>4392</v>
      </c>
      <c r="B85" t="b">
        <v>1</v>
      </c>
      <c r="C85" t="b">
        <v>0</v>
      </c>
      <c r="E85" t="s">
        <v>323</v>
      </c>
      <c r="F85" t="s">
        <v>15</v>
      </c>
      <c r="G85" t="s">
        <v>4393</v>
      </c>
      <c r="H85" t="s">
        <v>4397</v>
      </c>
      <c r="I85">
        <v>4</v>
      </c>
      <c r="J85">
        <v>2</v>
      </c>
      <c r="K85">
        <v>0.5</v>
      </c>
      <c r="L85">
        <v>0</v>
      </c>
      <c r="M85" t="s">
        <v>4394</v>
      </c>
      <c r="N85" t="s">
        <v>106</v>
      </c>
      <c r="O85" t="s">
        <v>4395</v>
      </c>
      <c r="P85" t="s">
        <v>4396</v>
      </c>
      <c r="Q85" s="2">
        <v>43027</v>
      </c>
      <c r="R85" s="1">
        <v>0.86875000000000002</v>
      </c>
      <c r="S85" s="2">
        <v>43565</v>
      </c>
      <c r="T85" s="1">
        <v>0.90833333333333333</v>
      </c>
      <c r="U85" t="s">
        <v>995</v>
      </c>
      <c r="V85" t="s">
        <v>164</v>
      </c>
      <c r="X85" t="s">
        <v>11</v>
      </c>
      <c r="Y85" t="s">
        <v>1</v>
      </c>
      <c r="AC85" t="s">
        <v>4398</v>
      </c>
      <c r="AF85" t="s">
        <v>4399</v>
      </c>
      <c r="AL85" t="s">
        <v>25</v>
      </c>
      <c r="AM85" t="s">
        <v>4400</v>
      </c>
      <c r="AN85" t="s">
        <v>572</v>
      </c>
      <c r="AP85" t="s">
        <v>334</v>
      </c>
      <c r="BJ85" t="s">
        <v>108</v>
      </c>
      <c r="BK85" t="s">
        <v>723</v>
      </c>
      <c r="BV85" t="s">
        <v>336</v>
      </c>
      <c r="BW85" t="str">
        <f t="shared" si="22"/>
        <v>8sap-vzbp</v>
      </c>
      <c r="BX85">
        <f t="shared" si="23"/>
        <v>2017</v>
      </c>
      <c r="BY85">
        <f t="shared" si="24"/>
        <v>2019</v>
      </c>
      <c r="BZ85">
        <f t="shared" si="25"/>
        <v>5</v>
      </c>
      <c r="CA85">
        <f t="shared" si="26"/>
        <v>5</v>
      </c>
      <c r="CB85" t="s">
        <v>5893</v>
      </c>
      <c r="CC85" t="str">
        <f t="shared" si="27"/>
        <v>c</v>
      </c>
      <c r="CD85">
        <v>0.63262827798550758</v>
      </c>
      <c r="CE85">
        <f t="shared" si="28"/>
        <v>1</v>
      </c>
      <c r="CF85" t="s">
        <v>5905</v>
      </c>
      <c r="CG85" s="18" t="s">
        <v>4391</v>
      </c>
      <c r="CH85" s="2">
        <v>43634</v>
      </c>
      <c r="CI85">
        <v>210</v>
      </c>
      <c r="CJ85" s="3">
        <v>2108</v>
      </c>
      <c r="CK85" s="27" t="e">
        <f t="shared" si="29"/>
        <v>#VALUE!</v>
      </c>
      <c r="CL85" s="26">
        <f t="shared" si="30"/>
        <v>1.8125</v>
      </c>
      <c r="CM85" s="2">
        <v>43650</v>
      </c>
      <c r="CN85" s="4" t="s">
        <v>5978</v>
      </c>
      <c r="CO85" s="3">
        <v>2137</v>
      </c>
      <c r="CP85" s="13">
        <v>2</v>
      </c>
      <c r="CQ85" s="13">
        <v>2</v>
      </c>
      <c r="CR85" s="17">
        <v>0</v>
      </c>
      <c r="CT85" s="13">
        <v>1</v>
      </c>
      <c r="CU85" s="13">
        <v>1</v>
      </c>
      <c r="CV85" s="13">
        <v>2</v>
      </c>
      <c r="CW85" s="13">
        <v>1</v>
      </c>
      <c r="CX85" s="13">
        <v>1</v>
      </c>
      <c r="CY85" s="13">
        <v>2</v>
      </c>
      <c r="CZ85" s="13">
        <v>3</v>
      </c>
      <c r="DA85" s="17">
        <v>0</v>
      </c>
      <c r="DB85" s="17">
        <v>1</v>
      </c>
      <c r="DC85" s="17">
        <v>1</v>
      </c>
      <c r="DD85" s="11">
        <f t="shared" si="31"/>
        <v>17</v>
      </c>
      <c r="DE85" s="11">
        <v>1</v>
      </c>
      <c r="DF85" s="17">
        <v>0</v>
      </c>
      <c r="DG85" s="17">
        <v>0</v>
      </c>
      <c r="DH85" s="17" t="str">
        <f t="shared" si="32"/>
        <v>22112</v>
      </c>
      <c r="DI85" s="17" t="str">
        <f t="shared" si="33"/>
        <v>1122121</v>
      </c>
      <c r="DJ85" s="11" t="s">
        <v>5926</v>
      </c>
      <c r="DK85" s="17">
        <v>0</v>
      </c>
    </row>
    <row r="86" spans="1:115" x14ac:dyDescent="0.35">
      <c r="A86" t="s">
        <v>565</v>
      </c>
      <c r="B86" t="b">
        <v>1</v>
      </c>
      <c r="C86" t="b">
        <v>0</v>
      </c>
      <c r="E86" t="s">
        <v>323</v>
      </c>
      <c r="F86" t="s">
        <v>15</v>
      </c>
      <c r="G86" t="s">
        <v>566</v>
      </c>
      <c r="H86" t="s">
        <v>549</v>
      </c>
      <c r="I86">
        <v>4</v>
      </c>
      <c r="J86">
        <v>2</v>
      </c>
      <c r="K86">
        <v>0.5</v>
      </c>
      <c r="L86">
        <v>0</v>
      </c>
      <c r="M86" t="s">
        <v>567</v>
      </c>
      <c r="N86" t="s">
        <v>213</v>
      </c>
      <c r="O86" t="s">
        <v>568</v>
      </c>
      <c r="P86" t="s">
        <v>569</v>
      </c>
      <c r="Q86" s="2">
        <v>43584</v>
      </c>
      <c r="R86" s="1">
        <v>0.65208333333333335</v>
      </c>
      <c r="S86" s="2">
        <v>43584</v>
      </c>
      <c r="T86" s="1">
        <v>0.6777777777777777</v>
      </c>
      <c r="U86" t="s">
        <v>328</v>
      </c>
      <c r="V86" t="s">
        <v>23</v>
      </c>
      <c r="W86" t="s">
        <v>550</v>
      </c>
      <c r="X86" t="s">
        <v>7</v>
      </c>
      <c r="Y86" t="s">
        <v>1</v>
      </c>
      <c r="AC86" t="s">
        <v>551</v>
      </c>
      <c r="AF86" t="s">
        <v>570</v>
      </c>
      <c r="AL86" t="s">
        <v>553</v>
      </c>
      <c r="AM86" t="s">
        <v>554</v>
      </c>
      <c r="AN86" t="s">
        <v>555</v>
      </c>
      <c r="AP86" t="s">
        <v>334</v>
      </c>
      <c r="BU86" t="s">
        <v>556</v>
      </c>
      <c r="BV86" t="s">
        <v>336</v>
      </c>
      <c r="BW86" t="str">
        <f t="shared" si="22"/>
        <v>vp9t-gixy</v>
      </c>
      <c r="BX86">
        <f t="shared" si="23"/>
        <v>2019</v>
      </c>
      <c r="BY86">
        <f t="shared" si="24"/>
        <v>2019</v>
      </c>
      <c r="BZ86">
        <f t="shared" si="25"/>
        <v>5</v>
      </c>
      <c r="CA86">
        <f t="shared" si="26"/>
        <v>6</v>
      </c>
      <c r="CB86" t="s">
        <v>4339</v>
      </c>
      <c r="CC86" t="str">
        <f t="shared" si="27"/>
        <v>d</v>
      </c>
      <c r="CD86">
        <v>7.6234322408558985E-2</v>
      </c>
      <c r="CE86">
        <f t="shared" si="28"/>
        <v>1</v>
      </c>
      <c r="CF86" t="s">
        <v>5905</v>
      </c>
      <c r="CG86" t="s">
        <v>564</v>
      </c>
      <c r="CH86" s="2">
        <v>43634</v>
      </c>
      <c r="CI86">
        <v>12</v>
      </c>
      <c r="CJ86">
        <v>57</v>
      </c>
      <c r="CK86" s="27">
        <f t="shared" si="29"/>
        <v>3.7037037037037035E-2</v>
      </c>
      <c r="CL86" s="26">
        <f t="shared" si="30"/>
        <v>6.8888888888888893</v>
      </c>
      <c r="CM86" s="2">
        <v>43661</v>
      </c>
      <c r="CN86" s="4">
        <v>13</v>
      </c>
      <c r="CO86" s="3">
        <v>243</v>
      </c>
      <c r="CP86" s="13">
        <v>2</v>
      </c>
      <c r="CQ86" s="13">
        <v>2</v>
      </c>
      <c r="CR86" s="17">
        <v>0</v>
      </c>
      <c r="CT86" s="13">
        <v>2</v>
      </c>
      <c r="CU86" s="13">
        <v>2</v>
      </c>
      <c r="CV86" s="13">
        <v>2</v>
      </c>
      <c r="CW86" s="13">
        <v>1</v>
      </c>
      <c r="CX86" s="13">
        <v>1</v>
      </c>
      <c r="CY86" s="13">
        <v>2</v>
      </c>
      <c r="CZ86" s="13">
        <v>3</v>
      </c>
      <c r="DA86" s="17">
        <v>3</v>
      </c>
      <c r="DB86" s="17">
        <v>2</v>
      </c>
      <c r="DC86" s="17">
        <v>1</v>
      </c>
      <c r="DD86" s="11">
        <f t="shared" si="31"/>
        <v>23</v>
      </c>
      <c r="DE86" s="11">
        <v>1</v>
      </c>
      <c r="DF86" s="17">
        <v>0</v>
      </c>
      <c r="DG86" s="17">
        <v>0</v>
      </c>
      <c r="DH86" s="17" t="str">
        <f t="shared" si="32"/>
        <v>22222</v>
      </c>
      <c r="DI86" s="17" t="str">
        <f t="shared" si="33"/>
        <v>1122121</v>
      </c>
      <c r="DJ86" s="11" t="s">
        <v>5973</v>
      </c>
      <c r="DK86" s="17">
        <v>0</v>
      </c>
    </row>
    <row r="87" spans="1:115" x14ac:dyDescent="0.35">
      <c r="A87" t="s">
        <v>1892</v>
      </c>
      <c r="B87" t="b">
        <v>1</v>
      </c>
      <c r="C87" t="b">
        <v>0</v>
      </c>
      <c r="E87" t="s">
        <v>323</v>
      </c>
      <c r="F87" t="s">
        <v>15</v>
      </c>
      <c r="G87" t="s">
        <v>1893</v>
      </c>
      <c r="H87" t="s">
        <v>1896</v>
      </c>
      <c r="I87">
        <v>3</v>
      </c>
      <c r="J87">
        <v>2</v>
      </c>
      <c r="K87">
        <v>0.66666666666666663</v>
      </c>
      <c r="L87">
        <v>1</v>
      </c>
      <c r="M87" t="s">
        <v>1894</v>
      </c>
      <c r="N87" t="s">
        <v>211</v>
      </c>
      <c r="O87" t="s">
        <v>1895</v>
      </c>
      <c r="P87" t="s">
        <v>588</v>
      </c>
      <c r="Q87" s="2">
        <v>41479</v>
      </c>
      <c r="R87" s="1">
        <v>0.95833333333333337</v>
      </c>
      <c r="S87" s="2">
        <v>43601</v>
      </c>
      <c r="T87" s="1">
        <v>0.63402777777777775</v>
      </c>
      <c r="U87" t="s">
        <v>328</v>
      </c>
      <c r="V87" t="s">
        <v>210</v>
      </c>
      <c r="W87" t="s">
        <v>1897</v>
      </c>
      <c r="Y87" t="s">
        <v>1</v>
      </c>
      <c r="AF87" t="s">
        <v>1898</v>
      </c>
      <c r="AM87" t="s">
        <v>1260</v>
      </c>
      <c r="AN87" t="s">
        <v>591</v>
      </c>
      <c r="AP87" t="s">
        <v>334</v>
      </c>
      <c r="BU87" t="s">
        <v>592</v>
      </c>
      <c r="BV87" t="s">
        <v>336</v>
      </c>
      <c r="BW87" t="str">
        <f t="shared" si="22"/>
        <v>hjdc-v2n4</v>
      </c>
      <c r="BX87">
        <f t="shared" si="23"/>
        <v>2013</v>
      </c>
      <c r="BY87">
        <f t="shared" si="24"/>
        <v>2019</v>
      </c>
      <c r="BZ87">
        <f t="shared" si="25"/>
        <v>4</v>
      </c>
      <c r="CA87">
        <f t="shared" si="26"/>
        <v>5</v>
      </c>
      <c r="CB87" t="s">
        <v>5893</v>
      </c>
      <c r="CC87" t="str">
        <f t="shared" si="27"/>
        <v>a</v>
      </c>
      <c r="CD87">
        <v>4.8007792699331198E-2</v>
      </c>
      <c r="CE87">
        <f t="shared" si="28"/>
        <v>1</v>
      </c>
      <c r="CF87" t="s">
        <v>5905</v>
      </c>
      <c r="CG87" t="s">
        <v>1891</v>
      </c>
      <c r="CH87" s="2">
        <v>43634</v>
      </c>
      <c r="CI87" s="3">
        <v>1464</v>
      </c>
      <c r="CJ87" s="3">
        <v>1789</v>
      </c>
      <c r="CK87" s="27">
        <f t="shared" si="29"/>
        <v>0.3</v>
      </c>
      <c r="CL87" s="26">
        <f t="shared" si="30"/>
        <v>0.46666666666666667</v>
      </c>
      <c r="CM87" s="2">
        <v>43664</v>
      </c>
      <c r="CN87" s="4">
        <v>1473</v>
      </c>
      <c r="CO87" s="3">
        <v>1803</v>
      </c>
      <c r="CP87" s="13">
        <v>2</v>
      </c>
      <c r="CQ87" s="13">
        <v>2</v>
      </c>
      <c r="CR87" s="17">
        <v>0</v>
      </c>
      <c r="CT87" s="13">
        <v>1</v>
      </c>
      <c r="CU87" s="13">
        <v>1</v>
      </c>
      <c r="CV87" s="13">
        <v>0</v>
      </c>
      <c r="CW87" s="13">
        <v>1</v>
      </c>
      <c r="CX87" s="13">
        <v>1</v>
      </c>
      <c r="CY87" s="13">
        <v>2</v>
      </c>
      <c r="CZ87" s="13">
        <v>3</v>
      </c>
      <c r="DA87" s="17">
        <v>2</v>
      </c>
      <c r="DB87" s="17">
        <v>2</v>
      </c>
      <c r="DC87" s="17">
        <v>1</v>
      </c>
      <c r="DD87" s="11">
        <f t="shared" si="31"/>
        <v>18</v>
      </c>
      <c r="DE87" s="11">
        <v>1</v>
      </c>
      <c r="DF87" s="17">
        <v>0</v>
      </c>
      <c r="DG87" s="17">
        <v>0</v>
      </c>
      <c r="DH87" s="17" t="str">
        <f t="shared" si="32"/>
        <v>22110</v>
      </c>
      <c r="DI87" s="17" t="str">
        <f t="shared" si="33"/>
        <v>1122000</v>
      </c>
      <c r="DJ87" s="11" t="s">
        <v>6018</v>
      </c>
      <c r="DK87" s="17">
        <v>0</v>
      </c>
    </row>
    <row r="88" spans="1:115" x14ac:dyDescent="0.35">
      <c r="A88" t="s">
        <v>385</v>
      </c>
      <c r="B88" t="b">
        <v>1</v>
      </c>
      <c r="C88" t="b">
        <v>0</v>
      </c>
      <c r="E88" t="s">
        <v>323</v>
      </c>
      <c r="F88" t="s">
        <v>15</v>
      </c>
      <c r="G88" t="s">
        <v>386</v>
      </c>
      <c r="H88" t="s">
        <v>389</v>
      </c>
      <c r="I88">
        <v>3</v>
      </c>
      <c r="J88">
        <v>2</v>
      </c>
      <c r="K88">
        <v>0.66666666666666663</v>
      </c>
      <c r="L88">
        <v>0</v>
      </c>
      <c r="N88" t="s">
        <v>56</v>
      </c>
      <c r="O88" t="s">
        <v>387</v>
      </c>
      <c r="P88" t="s">
        <v>388</v>
      </c>
      <c r="Q88" s="2">
        <v>43606</v>
      </c>
      <c r="R88" s="1">
        <v>0.81736111111111109</v>
      </c>
      <c r="S88" s="2">
        <v>43606</v>
      </c>
      <c r="T88" s="1">
        <v>0.81944444444444453</v>
      </c>
      <c r="U88" t="s">
        <v>359</v>
      </c>
      <c r="V88" t="s">
        <v>17</v>
      </c>
      <c r="W88" t="s">
        <v>361</v>
      </c>
      <c r="Y88" t="s">
        <v>1</v>
      </c>
      <c r="AC88" t="s">
        <v>362</v>
      </c>
      <c r="AF88" t="s">
        <v>390</v>
      </c>
      <c r="AG88" t="s">
        <v>365</v>
      </c>
      <c r="AL88" t="s">
        <v>6</v>
      </c>
      <c r="AM88" t="s">
        <v>366</v>
      </c>
      <c r="AN88" t="s">
        <v>367</v>
      </c>
      <c r="AP88" t="s">
        <v>334</v>
      </c>
      <c r="BU88" t="s">
        <v>368</v>
      </c>
      <c r="BV88" t="s">
        <v>336</v>
      </c>
      <c r="BW88" t="str">
        <f t="shared" si="22"/>
        <v>6xgf-ceg4</v>
      </c>
      <c r="BX88">
        <f t="shared" si="23"/>
        <v>2019</v>
      </c>
      <c r="BY88">
        <f t="shared" si="24"/>
        <v>2019</v>
      </c>
      <c r="BZ88">
        <f t="shared" si="25"/>
        <v>4</v>
      </c>
      <c r="CA88">
        <f t="shared" si="26"/>
        <v>4</v>
      </c>
      <c r="CB88" t="s">
        <v>4339</v>
      </c>
      <c r="CC88" t="str">
        <f t="shared" si="27"/>
        <v>d</v>
      </c>
      <c r="CD88">
        <v>0.17204998418274264</v>
      </c>
      <c r="CE88">
        <f t="shared" si="28"/>
        <v>1</v>
      </c>
      <c r="CF88" t="s">
        <v>5905</v>
      </c>
      <c r="CG88" t="s">
        <v>384</v>
      </c>
      <c r="CH88" s="2">
        <v>43634</v>
      </c>
      <c r="CI88">
        <v>11</v>
      </c>
      <c r="CJ88">
        <v>5</v>
      </c>
      <c r="CK88" s="27" t="e">
        <f t="shared" si="29"/>
        <v>#VALUE!</v>
      </c>
      <c r="CL88" s="26">
        <f t="shared" si="30"/>
        <v>0.23529411764705882</v>
      </c>
      <c r="CM88" s="2">
        <v>43651</v>
      </c>
      <c r="CN88" s="4" t="s">
        <v>5978</v>
      </c>
      <c r="CO88" s="3">
        <v>9</v>
      </c>
      <c r="CP88" s="13">
        <v>1</v>
      </c>
      <c r="CQ88" s="13">
        <v>0</v>
      </c>
      <c r="CR88" s="17">
        <v>0</v>
      </c>
      <c r="CT88" s="13">
        <v>2</v>
      </c>
      <c r="CU88" s="13">
        <v>0</v>
      </c>
      <c r="CV88" s="13">
        <v>1</v>
      </c>
      <c r="CW88" s="13">
        <v>1</v>
      </c>
      <c r="CX88" s="13">
        <v>1</v>
      </c>
      <c r="CY88" s="13">
        <v>2</v>
      </c>
      <c r="CZ88" s="13">
        <v>3</v>
      </c>
      <c r="DA88" s="17">
        <v>3</v>
      </c>
      <c r="DB88" s="17">
        <v>2</v>
      </c>
      <c r="DC88" s="17">
        <v>1</v>
      </c>
      <c r="DD88" s="11">
        <f t="shared" si="31"/>
        <v>17</v>
      </c>
      <c r="DE88" s="11">
        <v>1</v>
      </c>
      <c r="DF88" s="17">
        <v>0</v>
      </c>
      <c r="DG88" s="17">
        <v>1</v>
      </c>
      <c r="DH88" s="17" t="str">
        <f t="shared" si="32"/>
        <v>10201</v>
      </c>
      <c r="DI88" s="17" t="str">
        <f t="shared" si="33"/>
        <v>1110110</v>
      </c>
      <c r="DJ88" s="11" t="s">
        <v>5958</v>
      </c>
      <c r="DK88" s="11">
        <v>0</v>
      </c>
    </row>
    <row r="89" spans="1:115" x14ac:dyDescent="0.35">
      <c r="A89" t="s">
        <v>4552</v>
      </c>
      <c r="B89" t="b">
        <v>1</v>
      </c>
      <c r="C89" t="b">
        <v>0</v>
      </c>
      <c r="E89" t="s">
        <v>323</v>
      </c>
      <c r="F89" t="s">
        <v>15</v>
      </c>
      <c r="G89" t="s">
        <v>4553</v>
      </c>
      <c r="I89">
        <v>0</v>
      </c>
      <c r="J89">
        <v>0</v>
      </c>
      <c r="K89" t="e">
        <v>#DIV/0!</v>
      </c>
      <c r="L89">
        <v>0</v>
      </c>
      <c r="O89" t="s">
        <v>4554</v>
      </c>
      <c r="P89" t="s">
        <v>4555</v>
      </c>
      <c r="Q89" s="2">
        <v>43588</v>
      </c>
      <c r="R89" s="1">
        <v>0.95138888888888884</v>
      </c>
      <c r="S89" s="2">
        <v>43609</v>
      </c>
      <c r="T89" s="1">
        <v>0.64236111111111105</v>
      </c>
      <c r="V89" t="s">
        <v>41</v>
      </c>
      <c r="Y89" t="s">
        <v>1</v>
      </c>
      <c r="AF89" t="s">
        <v>4556</v>
      </c>
      <c r="AN89" t="s">
        <v>712</v>
      </c>
      <c r="AP89" t="s">
        <v>334</v>
      </c>
      <c r="BV89" t="s">
        <v>336</v>
      </c>
      <c r="BW89" t="str">
        <f t="shared" si="22"/>
        <v>arks-e8z2</v>
      </c>
      <c r="BX89">
        <f t="shared" si="23"/>
        <v>2019</v>
      </c>
      <c r="BY89">
        <f t="shared" si="24"/>
        <v>2019</v>
      </c>
      <c r="BZ89">
        <f t="shared" si="25"/>
        <v>3</v>
      </c>
      <c r="CA89">
        <f t="shared" si="26"/>
        <v>0</v>
      </c>
      <c r="CB89" t="s">
        <v>4339</v>
      </c>
      <c r="CC89" t="str">
        <f t="shared" si="27"/>
        <v>d</v>
      </c>
      <c r="CD89">
        <v>9.7128796540365325E-2</v>
      </c>
      <c r="CE89">
        <f t="shared" si="28"/>
        <v>2</v>
      </c>
      <c r="CF89" t="s">
        <v>5905</v>
      </c>
      <c r="CG89" t="s">
        <v>4551</v>
      </c>
      <c r="CH89" s="2">
        <v>43634</v>
      </c>
      <c r="CI89">
        <v>14</v>
      </c>
      <c r="CJ89">
        <v>24</v>
      </c>
      <c r="CK89" s="27">
        <f t="shared" si="29"/>
        <v>0.1111111111111111</v>
      </c>
      <c r="CL89" s="26">
        <f t="shared" si="30"/>
        <v>0.18518518518518517</v>
      </c>
      <c r="CM89" s="2">
        <v>43661</v>
      </c>
      <c r="CN89" s="4">
        <v>17</v>
      </c>
      <c r="CO89" s="3">
        <v>29</v>
      </c>
      <c r="CP89" s="13">
        <v>1</v>
      </c>
      <c r="CQ89" s="13">
        <v>0</v>
      </c>
      <c r="CR89" s="17">
        <v>0</v>
      </c>
      <c r="CT89" s="13">
        <v>0</v>
      </c>
      <c r="CU89" s="13">
        <v>0</v>
      </c>
      <c r="CV89" s="13">
        <v>0</v>
      </c>
      <c r="CW89" s="13">
        <v>1</v>
      </c>
      <c r="CX89" s="13">
        <v>1</v>
      </c>
      <c r="CY89" s="13">
        <v>2</v>
      </c>
      <c r="CZ89" s="13">
        <v>3</v>
      </c>
      <c r="DA89" s="17">
        <v>2</v>
      </c>
      <c r="DB89" s="17">
        <v>2</v>
      </c>
      <c r="DC89" s="17">
        <v>1</v>
      </c>
      <c r="DD89" s="11">
        <f t="shared" si="31"/>
        <v>13</v>
      </c>
      <c r="DE89" s="11">
        <v>1</v>
      </c>
      <c r="DF89" s="17">
        <v>0</v>
      </c>
      <c r="DG89" s="17">
        <v>0</v>
      </c>
      <c r="DH89" s="17" t="str">
        <f t="shared" si="32"/>
        <v>10000</v>
      </c>
      <c r="DI89" s="17" t="str">
        <f t="shared" si="33"/>
        <v>0010000</v>
      </c>
      <c r="DJ89" s="11" t="s">
        <v>5977</v>
      </c>
      <c r="DK89" s="17">
        <v>0</v>
      </c>
    </row>
    <row r="90" spans="1:115" x14ac:dyDescent="0.35">
      <c r="A90" t="s">
        <v>465</v>
      </c>
      <c r="B90" t="b">
        <v>1</v>
      </c>
      <c r="C90" t="b">
        <v>0</v>
      </c>
      <c r="E90" t="s">
        <v>323</v>
      </c>
      <c r="F90" t="s">
        <v>15</v>
      </c>
      <c r="G90" t="s">
        <v>466</v>
      </c>
      <c r="I90">
        <v>0</v>
      </c>
      <c r="J90">
        <v>0</v>
      </c>
      <c r="K90" t="e">
        <v>#DIV/0!</v>
      </c>
      <c r="L90">
        <v>0</v>
      </c>
      <c r="M90" t="s">
        <v>467</v>
      </c>
      <c r="N90" t="s">
        <v>56</v>
      </c>
      <c r="O90" t="s">
        <v>461</v>
      </c>
      <c r="P90" t="s">
        <v>468</v>
      </c>
      <c r="Q90" s="2">
        <v>43613</v>
      </c>
      <c r="R90" s="1">
        <v>0.87847222222222221</v>
      </c>
      <c r="S90" s="2">
        <v>43613</v>
      </c>
      <c r="T90" s="1">
        <v>0.88263888888888886</v>
      </c>
      <c r="U90" t="s">
        <v>359</v>
      </c>
      <c r="V90" t="s">
        <v>17</v>
      </c>
      <c r="W90" t="s">
        <v>361</v>
      </c>
      <c r="Y90" t="s">
        <v>1</v>
      </c>
      <c r="AB90" t="s">
        <v>377</v>
      </c>
      <c r="AC90" t="s">
        <v>375</v>
      </c>
      <c r="AF90" t="s">
        <v>469</v>
      </c>
      <c r="AG90" t="s">
        <v>378</v>
      </c>
      <c r="AH90" t="s">
        <v>470</v>
      </c>
      <c r="AL90" t="s">
        <v>6</v>
      </c>
      <c r="AM90" t="s">
        <v>471</v>
      </c>
      <c r="AN90" t="s">
        <v>367</v>
      </c>
      <c r="AP90" t="s">
        <v>334</v>
      </c>
      <c r="BU90" t="s">
        <v>368</v>
      </c>
      <c r="BV90" t="s">
        <v>336</v>
      </c>
      <c r="BW90" t="str">
        <f t="shared" si="22"/>
        <v>krsk-s76t</v>
      </c>
      <c r="BX90">
        <f t="shared" si="23"/>
        <v>2019</v>
      </c>
      <c r="BY90">
        <f t="shared" si="24"/>
        <v>2019</v>
      </c>
      <c r="BZ90">
        <f t="shared" si="25"/>
        <v>4</v>
      </c>
      <c r="CA90">
        <f t="shared" si="26"/>
        <v>4</v>
      </c>
      <c r="CB90" t="s">
        <v>4339</v>
      </c>
      <c r="CC90" t="str">
        <f t="shared" si="27"/>
        <v>d</v>
      </c>
      <c r="CD90">
        <v>0.1286694659694011</v>
      </c>
      <c r="CE90">
        <f t="shared" si="28"/>
        <v>3</v>
      </c>
      <c r="CF90" t="s">
        <v>5905</v>
      </c>
      <c r="CG90" t="s">
        <v>464</v>
      </c>
      <c r="CH90" s="2">
        <v>43634</v>
      </c>
      <c r="CI90">
        <v>5</v>
      </c>
      <c r="CJ90">
        <v>11</v>
      </c>
      <c r="CK90" s="27">
        <f t="shared" si="29"/>
        <v>0.44444444444444442</v>
      </c>
      <c r="CL90" s="26">
        <f t="shared" si="30"/>
        <v>0.18518518518518517</v>
      </c>
      <c r="CM90" s="2">
        <v>43661</v>
      </c>
      <c r="CN90" s="4">
        <v>17</v>
      </c>
      <c r="CO90" s="3">
        <v>16</v>
      </c>
      <c r="CP90" s="13">
        <v>1</v>
      </c>
      <c r="CQ90" s="13">
        <v>1</v>
      </c>
      <c r="CR90" s="17">
        <v>0</v>
      </c>
      <c r="CT90" s="13">
        <v>2</v>
      </c>
      <c r="CU90" s="13">
        <v>1</v>
      </c>
      <c r="CV90" s="13">
        <v>1</v>
      </c>
      <c r="CW90" s="13">
        <v>1</v>
      </c>
      <c r="CX90" s="13">
        <v>1</v>
      </c>
      <c r="CY90" s="13">
        <v>2</v>
      </c>
      <c r="CZ90" s="13">
        <v>3</v>
      </c>
      <c r="DA90" s="17">
        <v>3</v>
      </c>
      <c r="DB90" s="17">
        <v>1</v>
      </c>
      <c r="DC90" s="17">
        <v>1</v>
      </c>
      <c r="DD90" s="11">
        <f t="shared" si="31"/>
        <v>18</v>
      </c>
      <c r="DE90" s="11">
        <v>1</v>
      </c>
      <c r="DF90" s="17">
        <v>0</v>
      </c>
      <c r="DG90" s="17">
        <v>1</v>
      </c>
      <c r="DH90" s="17" t="str">
        <f t="shared" si="32"/>
        <v>11211</v>
      </c>
      <c r="DI90" s="17" t="str">
        <f t="shared" si="33"/>
        <v>1111110</v>
      </c>
      <c r="DJ90" s="11" t="s">
        <v>5975</v>
      </c>
      <c r="DK90" s="11">
        <v>0</v>
      </c>
    </row>
    <row r="91" spans="1:115" x14ac:dyDescent="0.35">
      <c r="A91" t="s">
        <v>425</v>
      </c>
      <c r="B91" t="b">
        <v>1</v>
      </c>
      <c r="C91" t="b">
        <v>0</v>
      </c>
      <c r="E91" t="s">
        <v>323</v>
      </c>
      <c r="F91" t="s">
        <v>15</v>
      </c>
      <c r="G91" t="s">
        <v>426</v>
      </c>
      <c r="I91">
        <v>0</v>
      </c>
      <c r="J91">
        <v>0</v>
      </c>
      <c r="K91" t="e">
        <v>#DIV/0!</v>
      </c>
      <c r="L91">
        <v>0</v>
      </c>
      <c r="M91" t="s">
        <v>427</v>
      </c>
      <c r="N91" t="s">
        <v>56</v>
      </c>
      <c r="O91" t="s">
        <v>428</v>
      </c>
      <c r="P91" t="s">
        <v>429</v>
      </c>
      <c r="Q91" s="2">
        <v>43613</v>
      </c>
      <c r="R91" s="1">
        <v>0.84236111111111101</v>
      </c>
      <c r="S91" s="2">
        <v>43613</v>
      </c>
      <c r="T91" s="1">
        <v>0.84652777777777777</v>
      </c>
      <c r="U91" t="s">
        <v>359</v>
      </c>
      <c r="V91" t="s">
        <v>17</v>
      </c>
      <c r="W91" t="s">
        <v>361</v>
      </c>
      <c r="Y91" t="s">
        <v>1</v>
      </c>
      <c r="AB91" t="s">
        <v>398</v>
      </c>
      <c r="AC91" t="s">
        <v>375</v>
      </c>
      <c r="AF91" t="s">
        <v>430</v>
      </c>
      <c r="AG91" t="s">
        <v>378</v>
      </c>
      <c r="AH91" t="s">
        <v>431</v>
      </c>
      <c r="AL91" t="s">
        <v>6</v>
      </c>
      <c r="AM91" t="s">
        <v>432</v>
      </c>
      <c r="AN91" t="s">
        <v>367</v>
      </c>
      <c r="AP91" t="s">
        <v>334</v>
      </c>
      <c r="BU91" t="s">
        <v>368</v>
      </c>
      <c r="BV91" t="s">
        <v>336</v>
      </c>
      <c r="BW91" t="str">
        <f t="shared" si="22"/>
        <v>e4c4-megs</v>
      </c>
      <c r="BX91">
        <f t="shared" si="23"/>
        <v>2019</v>
      </c>
      <c r="BY91">
        <f t="shared" si="24"/>
        <v>2019</v>
      </c>
      <c r="BZ91">
        <f t="shared" si="25"/>
        <v>4</v>
      </c>
      <c r="CA91">
        <f t="shared" si="26"/>
        <v>4</v>
      </c>
      <c r="CB91" t="s">
        <v>4339</v>
      </c>
      <c r="CC91" t="str">
        <f t="shared" si="27"/>
        <v>d</v>
      </c>
      <c r="CD91">
        <v>1.780752933410501E-2</v>
      </c>
      <c r="CE91">
        <f t="shared" si="28"/>
        <v>4</v>
      </c>
      <c r="CF91" t="s">
        <v>5905</v>
      </c>
      <c r="CG91" t="s">
        <v>424</v>
      </c>
      <c r="CH91" s="2">
        <v>43634</v>
      </c>
      <c r="CI91">
        <v>6</v>
      </c>
      <c r="CJ91">
        <v>4</v>
      </c>
      <c r="CK91" s="27">
        <f t="shared" si="29"/>
        <v>0.18518518518518517</v>
      </c>
      <c r="CL91" s="26">
        <f t="shared" si="30"/>
        <v>0.37037037037037035</v>
      </c>
      <c r="CM91" s="2">
        <v>43661</v>
      </c>
      <c r="CN91" s="4">
        <v>11</v>
      </c>
      <c r="CO91" s="3">
        <v>14</v>
      </c>
      <c r="CP91" s="13">
        <v>1</v>
      </c>
      <c r="CQ91" s="13">
        <v>1</v>
      </c>
      <c r="CR91" s="17">
        <v>0</v>
      </c>
      <c r="CT91" s="13">
        <v>2</v>
      </c>
      <c r="CU91" s="13">
        <v>2</v>
      </c>
      <c r="CV91" s="13">
        <v>1</v>
      </c>
      <c r="CW91" s="13">
        <v>1</v>
      </c>
      <c r="CX91" s="13">
        <v>1</v>
      </c>
      <c r="CY91" s="13">
        <v>2</v>
      </c>
      <c r="CZ91" s="13">
        <v>3</v>
      </c>
      <c r="DA91" s="17">
        <v>3</v>
      </c>
      <c r="DB91" s="17">
        <v>1</v>
      </c>
      <c r="DC91" s="17">
        <v>1</v>
      </c>
      <c r="DD91" s="11">
        <f t="shared" si="31"/>
        <v>19</v>
      </c>
      <c r="DE91" s="11">
        <v>1</v>
      </c>
      <c r="DF91" s="17">
        <v>0</v>
      </c>
      <c r="DG91" s="17">
        <v>1</v>
      </c>
      <c r="DH91" s="17" t="str">
        <f t="shared" si="32"/>
        <v>11221</v>
      </c>
      <c r="DI91" s="17" t="str">
        <f t="shared" si="33"/>
        <v>1111110</v>
      </c>
      <c r="DJ91" s="11" t="s">
        <v>5976</v>
      </c>
      <c r="DK91" s="11">
        <v>0</v>
      </c>
    </row>
    <row r="92" spans="1:115" x14ac:dyDescent="0.35">
      <c r="A92" t="s">
        <v>392</v>
      </c>
      <c r="B92" t="b">
        <v>1</v>
      </c>
      <c r="C92" t="b">
        <v>0</v>
      </c>
      <c r="E92" t="s">
        <v>323</v>
      </c>
      <c r="F92" t="s">
        <v>15</v>
      </c>
      <c r="G92" t="s">
        <v>393</v>
      </c>
      <c r="I92">
        <v>0</v>
      </c>
      <c r="J92">
        <v>0</v>
      </c>
      <c r="K92" t="e">
        <v>#DIV/0!</v>
      </c>
      <c r="L92">
        <v>0</v>
      </c>
      <c r="M92" t="s">
        <v>394</v>
      </c>
      <c r="N92" t="s">
        <v>56</v>
      </c>
      <c r="O92" t="s">
        <v>395</v>
      </c>
      <c r="P92" t="s">
        <v>396</v>
      </c>
      <c r="Q92" s="2">
        <v>43613</v>
      </c>
      <c r="R92" s="1">
        <v>0.85277777777777775</v>
      </c>
      <c r="S92" s="2">
        <v>43613</v>
      </c>
      <c r="T92" s="1">
        <v>0.85625000000000007</v>
      </c>
      <c r="U92" t="s">
        <v>359</v>
      </c>
      <c r="V92" t="s">
        <v>17</v>
      </c>
      <c r="W92" t="s">
        <v>361</v>
      </c>
      <c r="Y92" t="s">
        <v>1</v>
      </c>
      <c r="AC92" t="s">
        <v>375</v>
      </c>
      <c r="AF92" t="s">
        <v>397</v>
      </c>
      <c r="AG92" t="s">
        <v>399</v>
      </c>
      <c r="AH92" t="s">
        <v>398</v>
      </c>
      <c r="AL92" t="s">
        <v>6</v>
      </c>
      <c r="AM92" t="s">
        <v>400</v>
      </c>
      <c r="AN92" t="s">
        <v>367</v>
      </c>
      <c r="AP92" t="s">
        <v>334</v>
      </c>
      <c r="BU92" t="s">
        <v>368</v>
      </c>
      <c r="BV92" t="s">
        <v>336</v>
      </c>
      <c r="BW92" t="str">
        <f t="shared" si="22"/>
        <v>88hx-6isc</v>
      </c>
      <c r="BX92">
        <f t="shared" si="23"/>
        <v>2019</v>
      </c>
      <c r="BY92">
        <f t="shared" si="24"/>
        <v>2019</v>
      </c>
      <c r="BZ92">
        <f t="shared" si="25"/>
        <v>4</v>
      </c>
      <c r="CA92">
        <f t="shared" si="26"/>
        <v>4</v>
      </c>
      <c r="CB92" t="s">
        <v>4339</v>
      </c>
      <c r="CC92" t="str">
        <f t="shared" si="27"/>
        <v>d</v>
      </c>
      <c r="CD92">
        <v>5.2700473263346148E-2</v>
      </c>
      <c r="CE92">
        <f t="shared" si="28"/>
        <v>5</v>
      </c>
      <c r="CF92" t="s">
        <v>5905</v>
      </c>
      <c r="CG92" t="s">
        <v>391</v>
      </c>
      <c r="CH92" s="2">
        <v>43634</v>
      </c>
      <c r="CI92">
        <v>3</v>
      </c>
      <c r="CJ92">
        <v>4</v>
      </c>
      <c r="CK92" s="27">
        <f t="shared" si="29"/>
        <v>0.14814814814814814</v>
      </c>
      <c r="CL92" s="26">
        <f t="shared" si="30"/>
        <v>0.14814814814814814</v>
      </c>
      <c r="CM92" s="2">
        <v>43661</v>
      </c>
      <c r="CN92" s="4">
        <v>7</v>
      </c>
      <c r="CO92" s="3">
        <v>8</v>
      </c>
      <c r="CP92" s="13">
        <v>1</v>
      </c>
      <c r="CQ92" s="13">
        <v>2</v>
      </c>
      <c r="CR92" s="17">
        <v>0</v>
      </c>
      <c r="CT92" s="13">
        <v>2</v>
      </c>
      <c r="CU92" s="13">
        <v>1</v>
      </c>
      <c r="CV92" s="13">
        <v>1</v>
      </c>
      <c r="CW92" s="13">
        <v>1</v>
      </c>
      <c r="CX92" s="13">
        <v>1</v>
      </c>
      <c r="CY92" s="13">
        <v>2</v>
      </c>
      <c r="CZ92" s="13">
        <v>3</v>
      </c>
      <c r="DA92" s="17">
        <v>3</v>
      </c>
      <c r="DB92" s="17">
        <v>1</v>
      </c>
      <c r="DC92" s="17">
        <v>1</v>
      </c>
      <c r="DD92" s="11">
        <f t="shared" si="31"/>
        <v>19</v>
      </c>
      <c r="DE92" s="11">
        <v>1</v>
      </c>
      <c r="DF92" s="17">
        <v>0</v>
      </c>
      <c r="DG92" s="17">
        <v>1</v>
      </c>
      <c r="DH92" s="17" t="str">
        <f t="shared" si="32"/>
        <v>12211</v>
      </c>
      <c r="DI92" s="17" t="str">
        <f t="shared" si="33"/>
        <v>1112110</v>
      </c>
      <c r="DJ92" s="11" t="s">
        <v>5976</v>
      </c>
      <c r="DK92" s="17">
        <v>0</v>
      </c>
    </row>
    <row r="93" spans="1:115" x14ac:dyDescent="0.35">
      <c r="A93" t="s">
        <v>753</v>
      </c>
      <c r="B93" t="b">
        <v>1</v>
      </c>
      <c r="C93" t="b">
        <v>0</v>
      </c>
      <c r="E93" t="s">
        <v>323</v>
      </c>
      <c r="F93" t="s">
        <v>15</v>
      </c>
      <c r="G93" t="s">
        <v>754</v>
      </c>
      <c r="I93">
        <v>0</v>
      </c>
      <c r="J93">
        <v>0</v>
      </c>
      <c r="K93" t="e">
        <v>#DIV/0!</v>
      </c>
      <c r="L93">
        <v>0</v>
      </c>
      <c r="M93" t="s">
        <v>755</v>
      </c>
      <c r="N93" t="s">
        <v>110</v>
      </c>
      <c r="O93" t="s">
        <v>756</v>
      </c>
      <c r="P93" t="s">
        <v>757</v>
      </c>
      <c r="Q93" s="2">
        <v>43377</v>
      </c>
      <c r="R93" s="1">
        <v>0.90347222222222223</v>
      </c>
      <c r="S93" s="2">
        <v>43617</v>
      </c>
      <c r="T93" s="1">
        <v>0.72499999999999998</v>
      </c>
      <c r="V93" t="s">
        <v>61</v>
      </c>
      <c r="W93" t="s">
        <v>758</v>
      </c>
      <c r="X93" t="s">
        <v>11</v>
      </c>
      <c r="Y93" t="s">
        <v>1</v>
      </c>
      <c r="AC93" t="s">
        <v>46</v>
      </c>
      <c r="AF93" t="s">
        <v>759</v>
      </c>
      <c r="AL93" t="s">
        <v>46</v>
      </c>
      <c r="AN93" t="s">
        <v>760</v>
      </c>
      <c r="AP93" t="s">
        <v>334</v>
      </c>
      <c r="BJ93" t="s">
        <v>761</v>
      </c>
      <c r="BK93" t="s">
        <v>723</v>
      </c>
      <c r="BU93" t="s">
        <v>762</v>
      </c>
      <c r="BV93" t="s">
        <v>336</v>
      </c>
      <c r="BW93" t="str">
        <f t="shared" si="22"/>
        <v>visb-dxrt</v>
      </c>
      <c r="BX93">
        <f t="shared" si="23"/>
        <v>2018</v>
      </c>
      <c r="BY93">
        <f t="shared" si="24"/>
        <v>2019</v>
      </c>
      <c r="BZ93">
        <f t="shared" si="25"/>
        <v>5</v>
      </c>
      <c r="CA93">
        <f t="shared" si="26"/>
        <v>4</v>
      </c>
      <c r="CB93" t="s">
        <v>5893</v>
      </c>
      <c r="CC93" t="str">
        <f t="shared" si="27"/>
        <v>d</v>
      </c>
      <c r="CD93">
        <v>0.76167117318832478</v>
      </c>
      <c r="CE93">
        <f t="shared" si="28"/>
        <v>1</v>
      </c>
      <c r="CF93" t="s">
        <v>5905</v>
      </c>
      <c r="CG93" s="18" t="s">
        <v>752</v>
      </c>
      <c r="CH93" s="2">
        <v>43634</v>
      </c>
      <c r="CI93">
        <v>68</v>
      </c>
      <c r="CJ93" s="3">
        <v>5130</v>
      </c>
      <c r="CK93" s="27" t="e">
        <f t="shared" si="29"/>
        <v>#VALUE!</v>
      </c>
      <c r="CL93" s="26">
        <f t="shared" si="30"/>
        <v>0.25</v>
      </c>
      <c r="CM93" s="2">
        <v>43650</v>
      </c>
      <c r="CN93" s="4" t="s">
        <v>5978</v>
      </c>
      <c r="CO93" s="3">
        <v>5134</v>
      </c>
      <c r="CP93" s="13">
        <v>2</v>
      </c>
      <c r="CQ93" s="13">
        <v>2</v>
      </c>
      <c r="CR93" s="17">
        <v>2</v>
      </c>
      <c r="CT93" s="13">
        <v>0</v>
      </c>
      <c r="CU93" s="13">
        <v>0</v>
      </c>
      <c r="CV93" s="13">
        <v>2</v>
      </c>
      <c r="CW93" s="13">
        <v>1</v>
      </c>
      <c r="CX93" s="13">
        <v>1</v>
      </c>
      <c r="CY93" s="13">
        <v>2</v>
      </c>
      <c r="CZ93" s="13">
        <v>3</v>
      </c>
      <c r="DA93" s="17">
        <v>3</v>
      </c>
      <c r="DB93" s="17">
        <v>2</v>
      </c>
      <c r="DC93" s="17">
        <v>1</v>
      </c>
      <c r="DD93" s="11">
        <f t="shared" si="31"/>
        <v>21</v>
      </c>
      <c r="DE93" s="11">
        <v>1</v>
      </c>
      <c r="DF93" s="17">
        <v>0</v>
      </c>
      <c r="DG93" s="17">
        <v>0</v>
      </c>
      <c r="DH93" s="17" t="str">
        <f t="shared" si="32"/>
        <v>22002</v>
      </c>
      <c r="DI93" s="17" t="str">
        <f t="shared" si="33"/>
        <v>1022121</v>
      </c>
      <c r="DK93" s="17">
        <v>0</v>
      </c>
    </row>
    <row r="94" spans="1:115" x14ac:dyDescent="0.35">
      <c r="A94" t="s">
        <v>2785</v>
      </c>
      <c r="B94" t="b">
        <v>1</v>
      </c>
      <c r="C94" t="b">
        <v>0</v>
      </c>
      <c r="E94" t="s">
        <v>323</v>
      </c>
      <c r="F94" t="s">
        <v>15</v>
      </c>
      <c r="G94" t="s">
        <v>2786</v>
      </c>
      <c r="H94" t="s">
        <v>2790</v>
      </c>
      <c r="I94">
        <v>5</v>
      </c>
      <c r="J94">
        <v>2</v>
      </c>
      <c r="K94">
        <v>0.4</v>
      </c>
      <c r="L94">
        <v>0</v>
      </c>
      <c r="M94" t="s">
        <v>2787</v>
      </c>
      <c r="O94" t="s">
        <v>2788</v>
      </c>
      <c r="P94" t="s">
        <v>2789</v>
      </c>
      <c r="Q94" s="2">
        <v>42569</v>
      </c>
      <c r="R94" s="1">
        <v>0.8965277777777777</v>
      </c>
      <c r="S94" s="2">
        <v>43619</v>
      </c>
      <c r="T94" s="1">
        <v>0.81874999999999998</v>
      </c>
      <c r="U94" t="s">
        <v>881</v>
      </c>
      <c r="V94" t="s">
        <v>81</v>
      </c>
      <c r="W94" t="s">
        <v>2791</v>
      </c>
      <c r="Y94" t="s">
        <v>1</v>
      </c>
      <c r="AC94" t="s">
        <v>2792</v>
      </c>
      <c r="AF94" t="s">
        <v>2793</v>
      </c>
      <c r="AL94" t="s">
        <v>553</v>
      </c>
      <c r="AN94" t="s">
        <v>893</v>
      </c>
      <c r="AP94" t="s">
        <v>334</v>
      </c>
      <c r="BU94" t="s">
        <v>884</v>
      </c>
      <c r="BV94" t="s">
        <v>336</v>
      </c>
      <c r="BW94" t="str">
        <f t="shared" si="22"/>
        <v>n8q6-4twj</v>
      </c>
      <c r="BX94">
        <f t="shared" si="23"/>
        <v>2016</v>
      </c>
      <c r="BY94">
        <f t="shared" si="24"/>
        <v>2019</v>
      </c>
      <c r="BZ94">
        <f t="shared" si="25"/>
        <v>3</v>
      </c>
      <c r="CA94">
        <f t="shared" si="26"/>
        <v>4</v>
      </c>
      <c r="CB94" t="s">
        <v>4723</v>
      </c>
      <c r="CC94" t="str">
        <f t="shared" si="27"/>
        <v>c</v>
      </c>
      <c r="CD94">
        <v>6.5318667102909345E-3</v>
      </c>
      <c r="CE94">
        <f t="shared" si="28"/>
        <v>1</v>
      </c>
      <c r="CF94" t="s">
        <v>5905</v>
      </c>
      <c r="CG94" t="s">
        <v>2784</v>
      </c>
      <c r="CH94" s="2">
        <v>43634</v>
      </c>
      <c r="CI94" s="3">
        <v>2695</v>
      </c>
      <c r="CJ94" s="3">
        <v>1090</v>
      </c>
      <c r="CK94" s="27">
        <f t="shared" si="29"/>
        <v>5.5925925925925926</v>
      </c>
      <c r="CL94" s="26">
        <f t="shared" si="30"/>
        <v>1.4814814814814814</v>
      </c>
      <c r="CM94" s="2">
        <v>43661</v>
      </c>
      <c r="CN94" s="4">
        <v>2846</v>
      </c>
      <c r="CO94" s="3">
        <v>1130</v>
      </c>
      <c r="CP94" s="13">
        <v>2</v>
      </c>
      <c r="CQ94" s="13">
        <v>2</v>
      </c>
      <c r="CR94" s="17">
        <v>0</v>
      </c>
      <c r="CT94" s="13">
        <v>0</v>
      </c>
      <c r="CU94" s="13">
        <v>0</v>
      </c>
      <c r="CV94" s="13">
        <v>2</v>
      </c>
      <c r="CW94" s="13">
        <v>1</v>
      </c>
      <c r="CX94" s="13">
        <v>1</v>
      </c>
      <c r="CY94" s="13">
        <v>1</v>
      </c>
      <c r="CZ94" s="13">
        <v>3</v>
      </c>
      <c r="DA94" s="17">
        <v>2</v>
      </c>
      <c r="DB94" s="17">
        <v>2</v>
      </c>
      <c r="DC94" s="17">
        <v>1</v>
      </c>
      <c r="DD94" s="11">
        <f t="shared" si="31"/>
        <v>17</v>
      </c>
      <c r="DE94" s="11">
        <v>1</v>
      </c>
      <c r="DF94" s="17">
        <v>0</v>
      </c>
      <c r="DG94" s="17">
        <v>0</v>
      </c>
      <c r="DH94" s="17" t="str">
        <f t="shared" si="32"/>
        <v>22002</v>
      </c>
      <c r="DI94" s="17" t="str">
        <f t="shared" si="33"/>
        <v>0122120</v>
      </c>
      <c r="DJ94" s="11" t="s">
        <v>5971</v>
      </c>
      <c r="DK94" s="17">
        <v>0</v>
      </c>
    </row>
    <row r="95" spans="1:115" x14ac:dyDescent="0.35">
      <c r="A95" t="s">
        <v>4012</v>
      </c>
      <c r="B95" t="b">
        <v>1</v>
      </c>
      <c r="C95" t="b">
        <v>0</v>
      </c>
      <c r="E95" t="s">
        <v>323</v>
      </c>
      <c r="F95" t="s">
        <v>15</v>
      </c>
      <c r="G95" t="s">
        <v>4610</v>
      </c>
      <c r="H95" t="s">
        <v>4014</v>
      </c>
      <c r="I95">
        <v>2</v>
      </c>
      <c r="J95">
        <v>2</v>
      </c>
      <c r="K95">
        <v>1</v>
      </c>
      <c r="L95">
        <v>0</v>
      </c>
      <c r="O95" t="s">
        <v>4611</v>
      </c>
      <c r="P95" t="s">
        <v>4013</v>
      </c>
      <c r="Q95" s="2">
        <v>42080</v>
      </c>
      <c r="R95" s="1">
        <v>0.59930555555555554</v>
      </c>
      <c r="S95" s="2">
        <v>43622</v>
      </c>
      <c r="T95" s="1">
        <v>0.47916666666666669</v>
      </c>
      <c r="U95" t="s">
        <v>571</v>
      </c>
      <c r="V95" t="s">
        <v>44</v>
      </c>
      <c r="Y95" t="s">
        <v>1</v>
      </c>
      <c r="AF95" t="s">
        <v>4612</v>
      </c>
      <c r="AN95" t="s">
        <v>4437</v>
      </c>
      <c r="AP95" t="s">
        <v>334</v>
      </c>
      <c r="BV95" t="s">
        <v>336</v>
      </c>
      <c r="BW95" t="str">
        <f t="shared" si="22"/>
        <v>brpd-b6zd</v>
      </c>
      <c r="BX95">
        <f t="shared" si="23"/>
        <v>2015</v>
      </c>
      <c r="BY95">
        <f t="shared" si="24"/>
        <v>2019</v>
      </c>
      <c r="BZ95">
        <f t="shared" si="25"/>
        <v>3</v>
      </c>
      <c r="CA95">
        <f t="shared" si="26"/>
        <v>2</v>
      </c>
      <c r="CB95" t="s">
        <v>5893</v>
      </c>
      <c r="CC95" t="str">
        <f t="shared" si="27"/>
        <v>b</v>
      </c>
      <c r="CD95">
        <v>0.46741357477316026</v>
      </c>
      <c r="CE95">
        <f t="shared" si="28"/>
        <v>1</v>
      </c>
      <c r="CF95" t="s">
        <v>5905</v>
      </c>
      <c r="CG95" t="s">
        <v>4609</v>
      </c>
      <c r="CH95" s="2">
        <v>43634</v>
      </c>
      <c r="CI95" s="3">
        <v>1112</v>
      </c>
      <c r="CJ95" s="3">
        <v>2340</v>
      </c>
      <c r="CK95" s="27">
        <f t="shared" si="29"/>
        <v>-23.555555555555557</v>
      </c>
      <c r="CL95" s="26">
        <f t="shared" si="30"/>
        <v>1.8518518518518519</v>
      </c>
      <c r="CM95" s="2">
        <v>43661</v>
      </c>
      <c r="CN95" s="4">
        <v>476</v>
      </c>
      <c r="CO95" s="3">
        <v>2390</v>
      </c>
      <c r="CP95" s="13">
        <v>1</v>
      </c>
      <c r="CQ95" s="13">
        <v>0</v>
      </c>
      <c r="CR95" s="17">
        <v>0</v>
      </c>
      <c r="CT95" s="13">
        <v>0</v>
      </c>
      <c r="CU95" s="13">
        <v>0</v>
      </c>
      <c r="CV95" s="13">
        <v>0</v>
      </c>
      <c r="CW95" s="13">
        <v>1</v>
      </c>
      <c r="CX95" s="13">
        <v>1</v>
      </c>
      <c r="CY95" s="13">
        <v>1</v>
      </c>
      <c r="CZ95" s="13">
        <v>3</v>
      </c>
      <c r="DA95" s="17">
        <v>2</v>
      </c>
      <c r="DB95" s="17">
        <v>2</v>
      </c>
      <c r="DC95" s="17">
        <v>1</v>
      </c>
      <c r="DD95" s="11">
        <f t="shared" si="31"/>
        <v>12</v>
      </c>
      <c r="DE95" s="11">
        <v>1</v>
      </c>
      <c r="DF95" s="17">
        <v>0</v>
      </c>
      <c r="DG95" s="17">
        <v>0</v>
      </c>
      <c r="DH95" s="17" t="str">
        <f t="shared" si="32"/>
        <v>10000</v>
      </c>
      <c r="DI95" s="17" t="str">
        <f t="shared" si="33"/>
        <v>0110000</v>
      </c>
      <c r="DJ95" s="11" t="s">
        <v>5969</v>
      </c>
      <c r="DK95" s="17">
        <v>0</v>
      </c>
    </row>
    <row r="96" spans="1:115" x14ac:dyDescent="0.35">
      <c r="A96" t="s">
        <v>1254</v>
      </c>
      <c r="B96" t="b">
        <v>1</v>
      </c>
      <c r="C96" t="b">
        <v>0</v>
      </c>
      <c r="E96" t="s">
        <v>323</v>
      </c>
      <c r="F96" t="s">
        <v>15</v>
      </c>
      <c r="G96" t="s">
        <v>1255</v>
      </c>
      <c r="H96" t="s">
        <v>598</v>
      </c>
      <c r="I96">
        <v>4</v>
      </c>
      <c r="J96">
        <v>1</v>
      </c>
      <c r="K96">
        <v>0.25</v>
      </c>
      <c r="L96">
        <v>1</v>
      </c>
      <c r="M96" t="s">
        <v>1256</v>
      </c>
      <c r="N96" t="s">
        <v>211</v>
      </c>
      <c r="O96" t="s">
        <v>1257</v>
      </c>
      <c r="P96" t="s">
        <v>1258</v>
      </c>
      <c r="Q96" s="2">
        <v>41470</v>
      </c>
      <c r="R96" s="1">
        <v>0.95000000000000007</v>
      </c>
      <c r="S96" s="2">
        <v>43627</v>
      </c>
      <c r="T96" s="1">
        <v>0.54791666666666672</v>
      </c>
      <c r="U96" t="s">
        <v>328</v>
      </c>
      <c r="V96" t="s">
        <v>210</v>
      </c>
      <c r="W96" t="s">
        <v>1250</v>
      </c>
      <c r="Y96" t="s">
        <v>1</v>
      </c>
      <c r="AF96" t="s">
        <v>1259</v>
      </c>
      <c r="AM96" t="s">
        <v>1260</v>
      </c>
      <c r="AN96" t="s">
        <v>591</v>
      </c>
      <c r="AP96" t="s">
        <v>334</v>
      </c>
      <c r="BU96" t="s">
        <v>592</v>
      </c>
      <c r="BV96" t="s">
        <v>336</v>
      </c>
      <c r="BW96" t="str">
        <f t="shared" si="22"/>
        <v>fgyz-n3uk</v>
      </c>
      <c r="BX96">
        <f t="shared" si="23"/>
        <v>2013</v>
      </c>
      <c r="BY96">
        <f t="shared" si="24"/>
        <v>2019</v>
      </c>
      <c r="BZ96">
        <f t="shared" si="25"/>
        <v>4</v>
      </c>
      <c r="CA96">
        <f t="shared" si="26"/>
        <v>5</v>
      </c>
      <c r="CB96" t="s">
        <v>5893</v>
      </c>
      <c r="CC96" t="str">
        <f t="shared" si="27"/>
        <v>a</v>
      </c>
      <c r="CD96">
        <v>0.59243451105186618</v>
      </c>
      <c r="CE96">
        <f t="shared" si="28"/>
        <v>1</v>
      </c>
      <c r="CF96" t="s">
        <v>5905</v>
      </c>
      <c r="CG96" t="s">
        <v>1253</v>
      </c>
      <c r="CH96" s="2">
        <v>43634</v>
      </c>
      <c r="CI96" s="3">
        <v>5433</v>
      </c>
      <c r="CJ96" s="3">
        <v>1845</v>
      </c>
      <c r="CK96" s="27">
        <f t="shared" si="29"/>
        <v>1.5333333333333334</v>
      </c>
      <c r="CL96" s="26">
        <f t="shared" si="30"/>
        <v>0.4</v>
      </c>
      <c r="CM96" s="2">
        <v>43664</v>
      </c>
      <c r="CN96" s="3">
        <v>5479</v>
      </c>
      <c r="CO96" s="3">
        <v>1857</v>
      </c>
      <c r="CP96" s="13">
        <v>2</v>
      </c>
      <c r="CQ96" s="13">
        <v>1</v>
      </c>
      <c r="CR96" s="17">
        <v>0</v>
      </c>
      <c r="CT96" s="13">
        <v>1</v>
      </c>
      <c r="CU96" s="13">
        <v>0</v>
      </c>
      <c r="CV96" s="13">
        <v>0</v>
      </c>
      <c r="CW96" s="13">
        <v>1</v>
      </c>
      <c r="CX96" s="13">
        <v>1</v>
      </c>
      <c r="CY96" s="13">
        <v>2</v>
      </c>
      <c r="CZ96" s="13">
        <v>3</v>
      </c>
      <c r="DA96" s="17">
        <v>2</v>
      </c>
      <c r="DB96" s="17">
        <v>2</v>
      </c>
      <c r="DC96" s="17">
        <v>1</v>
      </c>
      <c r="DD96" s="11">
        <f t="shared" si="31"/>
        <v>16</v>
      </c>
      <c r="DE96" s="11">
        <v>1</v>
      </c>
      <c r="DF96" s="17">
        <v>0</v>
      </c>
      <c r="DG96" s="17">
        <v>0</v>
      </c>
      <c r="DH96" s="17" t="str">
        <f t="shared" si="32"/>
        <v>21100</v>
      </c>
      <c r="DI96" s="17" t="str">
        <f t="shared" si="33"/>
        <v>1121000</v>
      </c>
      <c r="DJ96" s="11" t="s">
        <v>6020</v>
      </c>
      <c r="DK96" s="17">
        <v>0</v>
      </c>
    </row>
    <row r="97" spans="1:115" x14ac:dyDescent="0.35">
      <c r="A97" t="s">
        <v>2410</v>
      </c>
      <c r="B97" t="b">
        <v>1</v>
      </c>
      <c r="C97" t="b">
        <v>0</v>
      </c>
      <c r="E97" t="s">
        <v>323</v>
      </c>
      <c r="F97" t="s">
        <v>15</v>
      </c>
      <c r="G97" t="s">
        <v>2411</v>
      </c>
      <c r="H97" t="s">
        <v>2415</v>
      </c>
      <c r="I97">
        <v>7</v>
      </c>
      <c r="J97">
        <v>0</v>
      </c>
      <c r="K97">
        <v>0</v>
      </c>
      <c r="L97">
        <v>0</v>
      </c>
      <c r="M97" t="s">
        <v>2412</v>
      </c>
      <c r="N97" t="s">
        <v>131</v>
      </c>
      <c r="O97" t="s">
        <v>2413</v>
      </c>
      <c r="P97" t="s">
        <v>2414</v>
      </c>
      <c r="Q97" s="2">
        <v>42752</v>
      </c>
      <c r="R97" s="1">
        <v>0.97777777777777775</v>
      </c>
      <c r="S97" s="2">
        <v>43627</v>
      </c>
      <c r="T97" s="1">
        <v>0.31805555555555554</v>
      </c>
      <c r="U97" t="s">
        <v>2373</v>
      </c>
      <c r="V97" t="s">
        <v>208</v>
      </c>
      <c r="W97" t="s">
        <v>2375</v>
      </c>
      <c r="X97" t="s">
        <v>7</v>
      </c>
      <c r="Y97" t="s">
        <v>1</v>
      </c>
      <c r="AC97" t="s">
        <v>2398</v>
      </c>
      <c r="AF97" t="s">
        <v>2416</v>
      </c>
      <c r="AL97" t="s">
        <v>28</v>
      </c>
      <c r="AM97" t="s">
        <v>2390</v>
      </c>
      <c r="AN97" t="s">
        <v>2379</v>
      </c>
      <c r="AP97" t="s">
        <v>334</v>
      </c>
      <c r="BU97" t="s">
        <v>2380</v>
      </c>
      <c r="BV97" t="s">
        <v>336</v>
      </c>
      <c r="BW97" t="str">
        <f t="shared" si="22"/>
        <v>3v2j-kqbi</v>
      </c>
      <c r="BX97">
        <f t="shared" si="23"/>
        <v>2017</v>
      </c>
      <c r="BY97">
        <f t="shared" si="24"/>
        <v>2019</v>
      </c>
      <c r="BZ97">
        <f t="shared" si="25"/>
        <v>5</v>
      </c>
      <c r="CA97">
        <f t="shared" si="26"/>
        <v>6</v>
      </c>
      <c r="CB97" t="s">
        <v>4723</v>
      </c>
      <c r="CC97" t="str">
        <f t="shared" si="27"/>
        <v>c</v>
      </c>
      <c r="CD97">
        <v>3.7295881985201729E-2</v>
      </c>
      <c r="CE97">
        <f t="shared" si="28"/>
        <v>1</v>
      </c>
      <c r="CF97" t="s">
        <v>5905</v>
      </c>
      <c r="CG97" t="s">
        <v>2409</v>
      </c>
      <c r="CH97" s="2">
        <v>43634</v>
      </c>
      <c r="CI97">
        <v>457</v>
      </c>
      <c r="CJ97">
        <v>438</v>
      </c>
      <c r="CK97" s="27">
        <f t="shared" si="29"/>
        <v>0.10714285714285714</v>
      </c>
      <c r="CL97" s="26">
        <f t="shared" si="30"/>
        <v>0.42857142857142855</v>
      </c>
      <c r="CM97" s="2">
        <v>43662</v>
      </c>
      <c r="CN97" s="34">
        <v>460</v>
      </c>
      <c r="CO97" s="35">
        <v>450</v>
      </c>
      <c r="CP97" s="13">
        <v>2</v>
      </c>
      <c r="CQ97" s="13">
        <v>2</v>
      </c>
      <c r="CR97" s="17">
        <v>2</v>
      </c>
      <c r="CT97" s="13">
        <v>2</v>
      </c>
      <c r="CU97" s="13">
        <v>0</v>
      </c>
      <c r="CV97" s="13">
        <v>2</v>
      </c>
      <c r="CW97" s="13">
        <v>1</v>
      </c>
      <c r="CX97" s="13">
        <v>1</v>
      </c>
      <c r="CY97" s="13">
        <v>2</v>
      </c>
      <c r="CZ97" s="13">
        <v>3</v>
      </c>
      <c r="DA97" s="17">
        <v>3</v>
      </c>
      <c r="DB97" s="17">
        <v>1</v>
      </c>
      <c r="DC97" s="17">
        <v>1</v>
      </c>
      <c r="DD97" s="11">
        <f t="shared" si="31"/>
        <v>22</v>
      </c>
      <c r="DE97" s="11">
        <v>1</v>
      </c>
      <c r="DF97" s="17">
        <v>0</v>
      </c>
      <c r="DG97" s="17">
        <v>0</v>
      </c>
      <c r="DH97" s="17" t="str">
        <f t="shared" si="32"/>
        <v>22202</v>
      </c>
      <c r="DI97" s="17" t="str">
        <f t="shared" si="33"/>
        <v>1122121</v>
      </c>
      <c r="DJ97" s="17" t="s">
        <v>5980</v>
      </c>
      <c r="DK97" s="17">
        <v>0</v>
      </c>
    </row>
    <row r="98" spans="1:115" x14ac:dyDescent="0.35">
      <c r="A98" t="s">
        <v>1244</v>
      </c>
      <c r="B98" t="b">
        <v>1</v>
      </c>
      <c r="C98" t="b">
        <v>0</v>
      </c>
      <c r="E98" t="s">
        <v>323</v>
      </c>
      <c r="F98" t="s">
        <v>15</v>
      </c>
      <c r="G98" t="s">
        <v>1245</v>
      </c>
      <c r="H98" t="s">
        <v>1249</v>
      </c>
      <c r="I98">
        <v>3</v>
      </c>
      <c r="J98">
        <v>0</v>
      </c>
      <c r="K98">
        <v>0</v>
      </c>
      <c r="L98">
        <v>1</v>
      </c>
      <c r="M98" t="s">
        <v>1246</v>
      </c>
      <c r="N98" t="s">
        <v>247</v>
      </c>
      <c r="O98" t="s">
        <v>1247</v>
      </c>
      <c r="P98" t="s">
        <v>1248</v>
      </c>
      <c r="Q98" s="2">
        <v>41247</v>
      </c>
      <c r="R98" s="1">
        <v>0.92291666666666661</v>
      </c>
      <c r="S98" s="2">
        <v>43631</v>
      </c>
      <c r="T98" s="1">
        <v>0.36180555555555555</v>
      </c>
      <c r="U98" t="s">
        <v>328</v>
      </c>
      <c r="V98" t="s">
        <v>210</v>
      </c>
      <c r="W98" t="s">
        <v>1250</v>
      </c>
      <c r="Y98" t="s">
        <v>1</v>
      </c>
      <c r="AF98" t="s">
        <v>1251</v>
      </c>
      <c r="AG98" t="s">
        <v>1252</v>
      </c>
      <c r="AN98" t="s">
        <v>591</v>
      </c>
      <c r="AP98" t="s">
        <v>334</v>
      </c>
      <c r="BU98" t="s">
        <v>592</v>
      </c>
      <c r="BV98" t="s">
        <v>336</v>
      </c>
      <c r="BW98" t="str">
        <f t="shared" ref="BW98:BW115" si="34">IF(D98="",A98,D98)</f>
        <v>auvb-4rvk</v>
      </c>
      <c r="BX98">
        <f t="shared" ref="BX98:BX115" si="35">YEAR(Q98)</f>
        <v>2012</v>
      </c>
      <c r="BY98">
        <f t="shared" ref="BY98:BY115" si="36">YEAR(S98)</f>
        <v>2019</v>
      </c>
      <c r="BZ98">
        <f t="shared" ref="BZ98:BZ115" si="37">COUNTA(O98,P98,V98,X98,N98)</f>
        <v>4</v>
      </c>
      <c r="CA98">
        <f t="shared" ref="CA98:CA115" si="38">COUNTA(M98,U98,H98,W98,X98,N98)</f>
        <v>5</v>
      </c>
      <c r="CB98" t="s">
        <v>5893</v>
      </c>
      <c r="CC98" t="str">
        <f t="shared" ref="CC98:CC115" si="39">IF(BX98&lt;2014,"a",IF(BX98&gt;2017,"d",IF(BX98&lt;2016,"b","c")))</f>
        <v>a</v>
      </c>
      <c r="CD98">
        <v>2.5328666228092045E-2</v>
      </c>
      <c r="CE98">
        <f t="shared" ref="CE98:CE115" si="40">IF(CB98&amp;CC98=CB97&amp;CC97,CE97+1,1)</f>
        <v>1</v>
      </c>
      <c r="CF98" t="s">
        <v>5905</v>
      </c>
      <c r="CG98" s="18" t="s">
        <v>1243</v>
      </c>
      <c r="CH98" s="2">
        <v>43634</v>
      </c>
      <c r="CI98" s="3">
        <v>12603</v>
      </c>
      <c r="CJ98" s="3">
        <v>2200</v>
      </c>
      <c r="CK98" s="27">
        <f t="shared" ref="CK98:CK115" si="41">(CN98-CI98)/_xlfn.DAYS(CM98,CH98)</f>
        <v>5.4</v>
      </c>
      <c r="CL98" s="26">
        <f t="shared" ref="CL98:CL115" si="42">(CO98-CJ98)/_xlfn.DAYS(CM98,CH98)</f>
        <v>0.46666666666666667</v>
      </c>
      <c r="CM98" s="2">
        <v>43664</v>
      </c>
      <c r="CN98" s="4">
        <v>12765</v>
      </c>
      <c r="CO98" s="3">
        <v>2214</v>
      </c>
      <c r="CP98" s="13">
        <v>2</v>
      </c>
      <c r="CQ98" s="13">
        <v>2</v>
      </c>
      <c r="CR98" s="17">
        <v>0</v>
      </c>
      <c r="CT98" s="13">
        <v>2</v>
      </c>
      <c r="CU98" s="13">
        <v>0</v>
      </c>
      <c r="CV98" s="13">
        <v>2</v>
      </c>
      <c r="CW98" s="13">
        <v>1</v>
      </c>
      <c r="CX98" s="13">
        <v>1</v>
      </c>
      <c r="CY98" s="13">
        <v>2</v>
      </c>
      <c r="CZ98" s="13">
        <v>3</v>
      </c>
      <c r="DA98" s="17">
        <v>3</v>
      </c>
      <c r="DB98" s="17">
        <v>2</v>
      </c>
      <c r="DC98" s="17">
        <v>1</v>
      </c>
      <c r="DD98" s="11">
        <f t="shared" ref="DD98:DD100" si="43">SUM(CP98:DC98)</f>
        <v>21</v>
      </c>
      <c r="DE98" s="11">
        <v>1</v>
      </c>
      <c r="DF98" s="17">
        <v>0</v>
      </c>
      <c r="DG98" s="17">
        <v>0</v>
      </c>
      <c r="DH98" s="17" t="str">
        <f t="shared" si="32"/>
        <v>22202</v>
      </c>
      <c r="DI98" s="17" t="str">
        <f t="shared" si="33"/>
        <v>1122020</v>
      </c>
      <c r="DJ98" s="11" t="s">
        <v>6017</v>
      </c>
      <c r="DK98" s="17">
        <v>0</v>
      </c>
    </row>
    <row r="99" spans="1:115" x14ac:dyDescent="0.35">
      <c r="A99" t="s">
        <v>1262</v>
      </c>
      <c r="B99" t="b">
        <v>1</v>
      </c>
      <c r="C99" t="b">
        <v>0</v>
      </c>
      <c r="E99" t="s">
        <v>323</v>
      </c>
      <c r="F99" t="s">
        <v>15</v>
      </c>
      <c r="G99" t="s">
        <v>1263</v>
      </c>
      <c r="H99" t="s">
        <v>598</v>
      </c>
      <c r="I99">
        <v>4</v>
      </c>
      <c r="J99">
        <v>1</v>
      </c>
      <c r="K99">
        <v>0.25</v>
      </c>
      <c r="L99">
        <v>1</v>
      </c>
      <c r="M99" t="s">
        <v>1264</v>
      </c>
      <c r="N99" t="s">
        <v>211</v>
      </c>
      <c r="O99" t="s">
        <v>1265</v>
      </c>
      <c r="P99" t="s">
        <v>597</v>
      </c>
      <c r="Q99" s="2">
        <v>41470</v>
      </c>
      <c r="R99" s="1">
        <v>0.90833333333333333</v>
      </c>
      <c r="S99" s="2">
        <v>43631</v>
      </c>
      <c r="T99" s="1">
        <v>0.33333333333333331</v>
      </c>
      <c r="U99" t="s">
        <v>328</v>
      </c>
      <c r="V99" t="s">
        <v>210</v>
      </c>
      <c r="W99" t="s">
        <v>1250</v>
      </c>
      <c r="Y99" t="s">
        <v>1</v>
      </c>
      <c r="AF99" t="s">
        <v>1266</v>
      </c>
      <c r="AM99" t="s">
        <v>1260</v>
      </c>
      <c r="AN99" t="s">
        <v>591</v>
      </c>
      <c r="AP99" t="s">
        <v>334</v>
      </c>
      <c r="BU99" t="s">
        <v>592</v>
      </c>
      <c r="BV99" t="s">
        <v>336</v>
      </c>
      <c r="BW99" t="str">
        <f t="shared" si="34"/>
        <v>ncqh-ypvf</v>
      </c>
      <c r="BX99">
        <f t="shared" si="35"/>
        <v>2013</v>
      </c>
      <c r="BY99">
        <f t="shared" si="36"/>
        <v>2019</v>
      </c>
      <c r="BZ99">
        <f t="shared" si="37"/>
        <v>4</v>
      </c>
      <c r="CA99">
        <f t="shared" si="38"/>
        <v>5</v>
      </c>
      <c r="CB99" t="s">
        <v>5893</v>
      </c>
      <c r="CC99" t="str">
        <f t="shared" si="39"/>
        <v>a</v>
      </c>
      <c r="CD99">
        <v>0.15179941887085169</v>
      </c>
      <c r="CE99">
        <f t="shared" si="40"/>
        <v>2</v>
      </c>
      <c r="CF99" t="s">
        <v>5905</v>
      </c>
      <c r="CG99" t="s">
        <v>1261</v>
      </c>
      <c r="CH99" s="2">
        <v>43634</v>
      </c>
      <c r="CI99" s="3">
        <v>3643</v>
      </c>
      <c r="CJ99" s="3">
        <v>1979</v>
      </c>
      <c r="CK99" s="27">
        <f t="shared" si="41"/>
        <v>1.7666666666666666</v>
      </c>
      <c r="CL99" s="26">
        <f t="shared" si="42"/>
        <v>1.4333333333333333</v>
      </c>
      <c r="CM99" s="2">
        <v>43664</v>
      </c>
      <c r="CN99" s="4">
        <v>3696</v>
      </c>
      <c r="CO99" s="3">
        <v>2022</v>
      </c>
      <c r="CP99" s="13">
        <v>2</v>
      </c>
      <c r="CQ99" s="13">
        <v>1</v>
      </c>
      <c r="CR99" s="17">
        <v>0</v>
      </c>
      <c r="CT99" s="13">
        <v>1</v>
      </c>
      <c r="CU99" s="13">
        <v>0</v>
      </c>
      <c r="CV99" s="13">
        <v>0</v>
      </c>
      <c r="CW99" s="13">
        <v>1</v>
      </c>
      <c r="CX99" s="13">
        <v>1</v>
      </c>
      <c r="CY99" s="13">
        <v>2</v>
      </c>
      <c r="CZ99" s="13">
        <v>3</v>
      </c>
      <c r="DA99" s="17">
        <v>2</v>
      </c>
      <c r="DB99" s="17">
        <v>2</v>
      </c>
      <c r="DC99" s="17">
        <v>1</v>
      </c>
      <c r="DD99" s="11">
        <f t="shared" si="43"/>
        <v>16</v>
      </c>
      <c r="DE99" s="11">
        <v>1</v>
      </c>
      <c r="DF99" s="17">
        <v>0</v>
      </c>
      <c r="DG99" s="17">
        <v>0</v>
      </c>
      <c r="DH99" s="17" t="str">
        <f t="shared" si="32"/>
        <v>21100</v>
      </c>
      <c r="DI99" s="17" t="str">
        <f t="shared" si="33"/>
        <v>1121000</v>
      </c>
      <c r="DJ99" s="11" t="s">
        <v>6020</v>
      </c>
      <c r="DK99" s="17">
        <v>0</v>
      </c>
    </row>
    <row r="100" spans="1:115" x14ac:dyDescent="0.35">
      <c r="A100" t="s">
        <v>2849</v>
      </c>
      <c r="B100" t="b">
        <v>1</v>
      </c>
      <c r="C100" t="b">
        <v>0</v>
      </c>
      <c r="E100" t="s">
        <v>323</v>
      </c>
      <c r="F100" t="s">
        <v>15</v>
      </c>
      <c r="G100" t="s">
        <v>2850</v>
      </c>
      <c r="H100" t="s">
        <v>2853</v>
      </c>
      <c r="I100">
        <v>6</v>
      </c>
      <c r="J100">
        <v>0</v>
      </c>
      <c r="K100">
        <v>0</v>
      </c>
      <c r="L100">
        <v>0</v>
      </c>
      <c r="O100" t="s">
        <v>2851</v>
      </c>
      <c r="P100" t="s">
        <v>2852</v>
      </c>
      <c r="Q100" s="2">
        <v>43631</v>
      </c>
      <c r="R100" s="1">
        <v>7.6388888888888886E-3</v>
      </c>
      <c r="S100" s="2">
        <v>43631</v>
      </c>
      <c r="T100" s="1">
        <v>9.0277777777777787E-3</v>
      </c>
      <c r="U100" t="s">
        <v>359</v>
      </c>
      <c r="V100" t="s">
        <v>168</v>
      </c>
      <c r="W100" t="s">
        <v>2854</v>
      </c>
      <c r="Y100" t="s">
        <v>1</v>
      </c>
      <c r="AF100" t="s">
        <v>2855</v>
      </c>
      <c r="AN100" t="s">
        <v>2836</v>
      </c>
      <c r="AP100" t="s">
        <v>334</v>
      </c>
      <c r="BU100" t="s">
        <v>962</v>
      </c>
      <c r="BV100" t="s">
        <v>336</v>
      </c>
      <c r="BW100" t="str">
        <f t="shared" si="34"/>
        <v>5ncx-ir27</v>
      </c>
      <c r="BX100">
        <f t="shared" si="35"/>
        <v>2019</v>
      </c>
      <c r="BY100">
        <f t="shared" si="36"/>
        <v>2019</v>
      </c>
      <c r="BZ100">
        <f t="shared" si="37"/>
        <v>3</v>
      </c>
      <c r="CA100">
        <f t="shared" si="38"/>
        <v>3</v>
      </c>
      <c r="CB100" t="s">
        <v>4339</v>
      </c>
      <c r="CC100" t="str">
        <f t="shared" si="39"/>
        <v>d</v>
      </c>
      <c r="CD100">
        <v>2.4144400682893807E-2</v>
      </c>
      <c r="CE100">
        <f t="shared" si="40"/>
        <v>1</v>
      </c>
      <c r="CF100" t="s">
        <v>5905</v>
      </c>
      <c r="CG100" s="18" t="s">
        <v>2848</v>
      </c>
      <c r="CH100" s="2">
        <v>43634</v>
      </c>
      <c r="CI100">
        <v>1</v>
      </c>
      <c r="CJ100">
        <v>0</v>
      </c>
      <c r="CK100" s="27" t="e">
        <f t="shared" si="41"/>
        <v>#VALUE!</v>
      </c>
      <c r="CL100" s="26">
        <f t="shared" si="42"/>
        <v>5.8823529411764705E-2</v>
      </c>
      <c r="CM100" s="2">
        <v>43651</v>
      </c>
      <c r="CN100" s="4" t="s">
        <v>5978</v>
      </c>
      <c r="CO100" s="3">
        <v>1</v>
      </c>
      <c r="CP100" s="13">
        <v>1</v>
      </c>
      <c r="CQ100" s="13">
        <v>0</v>
      </c>
      <c r="CR100" s="17">
        <v>0</v>
      </c>
      <c r="CT100" s="13">
        <v>0</v>
      </c>
      <c r="CU100" s="13">
        <v>1</v>
      </c>
      <c r="CV100" s="13">
        <v>0</v>
      </c>
      <c r="CW100" s="13">
        <v>1</v>
      </c>
      <c r="CX100" s="13">
        <v>1</v>
      </c>
      <c r="CY100" s="13">
        <v>2</v>
      </c>
      <c r="CZ100" s="13">
        <v>2</v>
      </c>
      <c r="DA100" s="17">
        <v>1</v>
      </c>
      <c r="DB100" s="17">
        <v>1</v>
      </c>
      <c r="DC100" s="17">
        <v>1</v>
      </c>
      <c r="DD100" s="11">
        <f t="shared" si="43"/>
        <v>11</v>
      </c>
      <c r="DE100" s="11">
        <v>1</v>
      </c>
      <c r="DF100" s="17">
        <v>0</v>
      </c>
      <c r="DG100" s="17">
        <v>0</v>
      </c>
      <c r="DH100" s="17" t="str">
        <f t="shared" si="32"/>
        <v>10010</v>
      </c>
      <c r="DI100" s="17" t="str">
        <f t="shared" si="33"/>
        <v>0110000</v>
      </c>
      <c r="DJ100" s="11" t="s">
        <v>5939</v>
      </c>
      <c r="DK100" s="17">
        <v>0</v>
      </c>
    </row>
    <row r="101" spans="1:115" x14ac:dyDescent="0.35">
      <c r="A101" t="s">
        <v>5656</v>
      </c>
      <c r="B101" t="b">
        <v>1</v>
      </c>
      <c r="C101" t="b">
        <v>0</v>
      </c>
      <c r="E101" t="s">
        <v>323</v>
      </c>
      <c r="F101" t="s">
        <v>15</v>
      </c>
      <c r="G101" t="s">
        <v>5657</v>
      </c>
      <c r="H101" t="s">
        <v>2853</v>
      </c>
      <c r="I101">
        <v>6</v>
      </c>
      <c r="J101">
        <v>0</v>
      </c>
      <c r="K101">
        <v>0</v>
      </c>
      <c r="L101">
        <v>0</v>
      </c>
      <c r="O101" t="s">
        <v>5658</v>
      </c>
      <c r="P101" t="s">
        <v>5659</v>
      </c>
      <c r="Q101" s="2">
        <v>43631</v>
      </c>
      <c r="R101" s="1">
        <v>6.9444444444444447E-4</v>
      </c>
      <c r="S101" s="2">
        <v>43631</v>
      </c>
      <c r="T101" s="1">
        <v>2.0833333333333333E-3</v>
      </c>
      <c r="U101" t="s">
        <v>359</v>
      </c>
      <c r="V101" t="s">
        <v>168</v>
      </c>
      <c r="Y101" t="s">
        <v>1</v>
      </c>
      <c r="AF101" t="s">
        <v>5660</v>
      </c>
      <c r="AN101" t="s">
        <v>2836</v>
      </c>
      <c r="AP101" t="s">
        <v>334</v>
      </c>
      <c r="BV101" t="s">
        <v>336</v>
      </c>
      <c r="BW101" t="str">
        <f t="shared" si="34"/>
        <v>tzwv-mqp7</v>
      </c>
      <c r="BX101">
        <f t="shared" si="35"/>
        <v>2019</v>
      </c>
      <c r="BY101">
        <f t="shared" si="36"/>
        <v>2019</v>
      </c>
      <c r="BZ101">
        <f t="shared" si="37"/>
        <v>3</v>
      </c>
      <c r="CA101">
        <f t="shared" si="38"/>
        <v>2</v>
      </c>
      <c r="CB101" t="s">
        <v>4339</v>
      </c>
      <c r="CC101" t="str">
        <f t="shared" si="39"/>
        <v>d</v>
      </c>
      <c r="CD101">
        <v>0.10521396432185226</v>
      </c>
      <c r="CE101">
        <f t="shared" si="40"/>
        <v>2</v>
      </c>
      <c r="CF101" t="s">
        <v>5905</v>
      </c>
      <c r="CG101" t="s">
        <v>5655</v>
      </c>
      <c r="CH101" s="2">
        <v>43634</v>
      </c>
      <c r="CI101">
        <v>1</v>
      </c>
      <c r="CJ101">
        <v>0</v>
      </c>
      <c r="CK101" s="27" t="e">
        <f t="shared" si="41"/>
        <v>#VALUE!</v>
      </c>
      <c r="CL101" s="26" t="e">
        <f t="shared" si="42"/>
        <v>#VALUE!</v>
      </c>
      <c r="CM101" s="2">
        <v>43664</v>
      </c>
      <c r="CN101" s="4" t="s">
        <v>6010</v>
      </c>
      <c r="CO101" t="s">
        <v>6010</v>
      </c>
      <c r="CP101" s="13" t="s">
        <v>5981</v>
      </c>
      <c r="CQ101" s="13" t="s">
        <v>5981</v>
      </c>
      <c r="CR101" s="17" t="s">
        <v>5981</v>
      </c>
      <c r="CS101" s="13" t="s">
        <v>5981</v>
      </c>
      <c r="CT101" s="13" t="s">
        <v>5981</v>
      </c>
      <c r="CU101" s="13" t="s">
        <v>5981</v>
      </c>
      <c r="CV101" s="13" t="s">
        <v>5981</v>
      </c>
      <c r="CW101" s="13" t="s">
        <v>5981</v>
      </c>
      <c r="CX101" s="13" t="s">
        <v>5981</v>
      </c>
      <c r="CY101" s="13" t="s">
        <v>5981</v>
      </c>
      <c r="CZ101" s="13" t="s">
        <v>5981</v>
      </c>
      <c r="DA101" s="17" t="s">
        <v>5981</v>
      </c>
      <c r="DB101" s="17" t="s">
        <v>5981</v>
      </c>
      <c r="DC101" s="17" t="s">
        <v>5981</v>
      </c>
      <c r="DD101" s="17" t="s">
        <v>5981</v>
      </c>
      <c r="DE101" s="11">
        <v>0</v>
      </c>
      <c r="DH101" s="17" t="str">
        <f t="shared" si="32"/>
        <v>GONE!!!GONE!!!GONE!!!GONE!!!GONE!!!</v>
      </c>
      <c r="DI101" s="17" t="str">
        <f t="shared" si="33"/>
        <v>01GONE!!!GONE!!!0GONE!!!0</v>
      </c>
      <c r="DJ101" s="17" t="s">
        <v>5981</v>
      </c>
      <c r="DK101" s="17">
        <v>0</v>
      </c>
    </row>
    <row r="102" spans="1:115" x14ac:dyDescent="0.35">
      <c r="A102" t="s">
        <v>4781</v>
      </c>
      <c r="B102" t="b">
        <v>1</v>
      </c>
      <c r="C102" t="b">
        <v>0</v>
      </c>
      <c r="E102" t="s">
        <v>323</v>
      </c>
      <c r="F102" t="s">
        <v>15</v>
      </c>
      <c r="G102" t="s">
        <v>4848</v>
      </c>
      <c r="I102">
        <v>0</v>
      </c>
      <c r="J102">
        <v>0</v>
      </c>
      <c r="K102" t="e">
        <v>#DIV/0!</v>
      </c>
      <c r="L102">
        <v>0</v>
      </c>
      <c r="O102" t="s">
        <v>5727</v>
      </c>
      <c r="P102" t="s">
        <v>4782</v>
      </c>
      <c r="Q102" s="2">
        <v>41943</v>
      </c>
      <c r="R102" s="1">
        <v>0.78749999999999998</v>
      </c>
      <c r="S102" s="2">
        <v>43633</v>
      </c>
      <c r="T102" s="1">
        <v>0.38541666666666669</v>
      </c>
      <c r="U102" t="s">
        <v>571</v>
      </c>
      <c r="V102" t="s">
        <v>44</v>
      </c>
      <c r="Y102" t="s">
        <v>1</v>
      </c>
      <c r="AF102" t="s">
        <v>5728</v>
      </c>
      <c r="AN102" t="s">
        <v>4437</v>
      </c>
      <c r="AP102" t="s">
        <v>334</v>
      </c>
      <c r="BV102" t="s">
        <v>336</v>
      </c>
      <c r="BW102" t="str">
        <f t="shared" si="34"/>
        <v>vgcw-qfjm</v>
      </c>
      <c r="BX102">
        <f t="shared" si="35"/>
        <v>2014</v>
      </c>
      <c r="BY102">
        <f t="shared" si="36"/>
        <v>2019</v>
      </c>
      <c r="BZ102">
        <f t="shared" si="37"/>
        <v>3</v>
      </c>
      <c r="CA102">
        <f t="shared" si="38"/>
        <v>1</v>
      </c>
      <c r="CB102" t="s">
        <v>5893</v>
      </c>
      <c r="CC102" t="str">
        <f t="shared" si="39"/>
        <v>b</v>
      </c>
      <c r="CD102">
        <v>0.34075040019954328</v>
      </c>
      <c r="CE102">
        <f t="shared" si="40"/>
        <v>1</v>
      </c>
      <c r="CF102" t="s">
        <v>5905</v>
      </c>
      <c r="CG102" t="s">
        <v>5726</v>
      </c>
      <c r="CH102" s="2">
        <v>43634</v>
      </c>
      <c r="CI102" s="3">
        <v>2877</v>
      </c>
      <c r="CJ102" s="3">
        <v>11628</v>
      </c>
      <c r="CK102" s="27" t="e">
        <f t="shared" si="41"/>
        <v>#VALUE!</v>
      </c>
      <c r="CL102" s="26">
        <f t="shared" si="42"/>
        <v>7.1764705882352944</v>
      </c>
      <c r="CM102" s="2">
        <v>43651</v>
      </c>
      <c r="CN102" s="4" t="s">
        <v>5978</v>
      </c>
      <c r="CO102" s="3">
        <v>11750</v>
      </c>
      <c r="CP102" s="13">
        <v>1</v>
      </c>
      <c r="CQ102" s="13">
        <v>0</v>
      </c>
      <c r="CR102" s="17">
        <v>0</v>
      </c>
      <c r="CT102" s="13">
        <v>0</v>
      </c>
      <c r="CU102" s="13">
        <v>0</v>
      </c>
      <c r="CV102" s="13">
        <v>0</v>
      </c>
      <c r="CW102" s="13">
        <v>1</v>
      </c>
      <c r="CX102" s="13">
        <v>1</v>
      </c>
      <c r="CY102" s="13">
        <v>2</v>
      </c>
      <c r="CZ102" s="13">
        <v>3</v>
      </c>
      <c r="DA102" s="17">
        <v>2</v>
      </c>
      <c r="DB102" s="17">
        <v>2</v>
      </c>
      <c r="DC102" s="17">
        <v>1</v>
      </c>
      <c r="DD102" s="11">
        <f t="shared" ref="DD102:DD115" si="44">SUM(CP102:DC102)</f>
        <v>13</v>
      </c>
      <c r="DE102" s="11">
        <v>1</v>
      </c>
      <c r="DF102" s="17">
        <v>0</v>
      </c>
      <c r="DG102" s="17">
        <v>0</v>
      </c>
      <c r="DH102" s="17" t="str">
        <f t="shared" si="32"/>
        <v>10000</v>
      </c>
      <c r="DI102" s="17" t="str">
        <f t="shared" si="33"/>
        <v>0110000</v>
      </c>
      <c r="DJ102" s="11" t="s">
        <v>5966</v>
      </c>
      <c r="DK102" s="17">
        <v>0</v>
      </c>
    </row>
    <row r="103" spans="1:115" x14ac:dyDescent="0.35">
      <c r="A103" t="s">
        <v>4454</v>
      </c>
      <c r="B103" t="b">
        <v>1</v>
      </c>
      <c r="C103" t="b">
        <v>0</v>
      </c>
      <c r="E103" t="s">
        <v>323</v>
      </c>
      <c r="F103" t="s">
        <v>15</v>
      </c>
      <c r="G103" t="s">
        <v>4465</v>
      </c>
      <c r="H103" t="s">
        <v>4468</v>
      </c>
      <c r="I103">
        <v>4</v>
      </c>
      <c r="J103">
        <v>1</v>
      </c>
      <c r="K103">
        <v>0.25</v>
      </c>
      <c r="L103">
        <v>1</v>
      </c>
      <c r="M103" t="s">
        <v>4466</v>
      </c>
      <c r="N103" t="s">
        <v>94</v>
      </c>
      <c r="O103" t="s">
        <v>4467</v>
      </c>
      <c r="P103" t="s">
        <v>4455</v>
      </c>
      <c r="Q103" s="2">
        <v>42312</v>
      </c>
      <c r="R103" s="1">
        <v>0.92291666666666661</v>
      </c>
      <c r="S103" s="2">
        <v>43633</v>
      </c>
      <c r="T103" s="1">
        <v>0.58472222222222225</v>
      </c>
      <c r="U103" t="s">
        <v>1130</v>
      </c>
      <c r="V103" t="s">
        <v>162</v>
      </c>
      <c r="Y103" t="s">
        <v>1</v>
      </c>
      <c r="AF103" t="s">
        <v>4469</v>
      </c>
      <c r="AN103" t="s">
        <v>2130</v>
      </c>
      <c r="AP103" t="s">
        <v>334</v>
      </c>
      <c r="BV103" t="s">
        <v>336</v>
      </c>
      <c r="BW103" t="str">
        <f t="shared" si="34"/>
        <v>9ncw-tqjn</v>
      </c>
      <c r="BX103">
        <f t="shared" si="35"/>
        <v>2015</v>
      </c>
      <c r="BY103">
        <f t="shared" si="36"/>
        <v>2019</v>
      </c>
      <c r="BZ103">
        <f t="shared" si="37"/>
        <v>4</v>
      </c>
      <c r="CA103">
        <f t="shared" si="38"/>
        <v>4</v>
      </c>
      <c r="CB103" t="s">
        <v>5893</v>
      </c>
      <c r="CC103" t="str">
        <f t="shared" si="39"/>
        <v>b</v>
      </c>
      <c r="CD103">
        <v>0.22375029057407569</v>
      </c>
      <c r="CE103">
        <f t="shared" si="40"/>
        <v>2</v>
      </c>
      <c r="CF103" t="s">
        <v>5905</v>
      </c>
      <c r="CG103" t="s">
        <v>4464</v>
      </c>
      <c r="CH103" s="2">
        <v>43634</v>
      </c>
      <c r="CI103">
        <v>894</v>
      </c>
      <c r="CJ103" s="3">
        <v>3017</v>
      </c>
      <c r="CK103" s="27" t="e">
        <f t="shared" si="41"/>
        <v>#VALUE!</v>
      </c>
      <c r="CL103" s="26">
        <f t="shared" si="42"/>
        <v>3.4117647058823528</v>
      </c>
      <c r="CM103" s="2">
        <v>43651</v>
      </c>
      <c r="CN103" s="4" t="s">
        <v>5978</v>
      </c>
      <c r="CO103" s="3">
        <v>3075</v>
      </c>
      <c r="CP103" s="17">
        <v>1</v>
      </c>
      <c r="CQ103" s="17">
        <v>2</v>
      </c>
      <c r="CR103" s="17">
        <v>0</v>
      </c>
      <c r="CS103" s="17"/>
      <c r="CT103" s="17">
        <v>2</v>
      </c>
      <c r="CU103" s="17">
        <v>0</v>
      </c>
      <c r="CV103" s="17">
        <v>0</v>
      </c>
      <c r="CW103" s="17">
        <v>1</v>
      </c>
      <c r="CX103" s="17">
        <v>1</v>
      </c>
      <c r="CY103" s="17">
        <v>2</v>
      </c>
      <c r="CZ103" s="17">
        <v>3</v>
      </c>
      <c r="DA103" s="17">
        <v>2</v>
      </c>
      <c r="DB103" s="17">
        <v>2</v>
      </c>
      <c r="DC103" s="17">
        <v>1</v>
      </c>
      <c r="DD103" s="11">
        <f t="shared" si="44"/>
        <v>17</v>
      </c>
      <c r="DE103" s="11">
        <v>1</v>
      </c>
      <c r="DF103" s="17">
        <v>0</v>
      </c>
      <c r="DG103" s="17">
        <v>1</v>
      </c>
      <c r="DH103" s="17" t="str">
        <f t="shared" si="32"/>
        <v>12200</v>
      </c>
      <c r="DI103" s="17" t="str">
        <f t="shared" si="33"/>
        <v>1112000</v>
      </c>
      <c r="DJ103" s="11" t="s">
        <v>5959</v>
      </c>
      <c r="DK103" s="17">
        <v>0</v>
      </c>
    </row>
    <row r="104" spans="1:115" x14ac:dyDescent="0.35">
      <c r="A104" t="s">
        <v>3828</v>
      </c>
      <c r="B104" t="b">
        <v>1</v>
      </c>
      <c r="C104" t="b">
        <v>0</v>
      </c>
      <c r="E104" t="s">
        <v>323</v>
      </c>
      <c r="F104" t="s">
        <v>15</v>
      </c>
      <c r="G104" t="s">
        <v>5594</v>
      </c>
      <c r="H104" t="s">
        <v>3831</v>
      </c>
      <c r="I104">
        <v>3</v>
      </c>
      <c r="J104">
        <v>1</v>
      </c>
      <c r="K104">
        <v>0.33333333333333331</v>
      </c>
      <c r="L104">
        <v>1</v>
      </c>
      <c r="M104" t="s">
        <v>3829</v>
      </c>
      <c r="N104" t="s">
        <v>94</v>
      </c>
      <c r="O104" t="s">
        <v>5595</v>
      </c>
      <c r="P104" t="s">
        <v>3830</v>
      </c>
      <c r="Q104" s="2">
        <v>42318</v>
      </c>
      <c r="R104" s="1">
        <v>0.83611111111111114</v>
      </c>
      <c r="S104" s="2">
        <v>43633</v>
      </c>
      <c r="T104" s="1">
        <v>0.5854166666666667</v>
      </c>
      <c r="U104" t="s">
        <v>1130</v>
      </c>
      <c r="V104" t="s">
        <v>162</v>
      </c>
      <c r="Y104" t="s">
        <v>1</v>
      </c>
      <c r="AF104" t="s">
        <v>5596</v>
      </c>
      <c r="AN104" t="s">
        <v>2130</v>
      </c>
      <c r="AP104" t="s">
        <v>334</v>
      </c>
      <c r="BV104" t="s">
        <v>336</v>
      </c>
      <c r="BW104" t="str">
        <f t="shared" si="34"/>
        <v>t9je-9qwa</v>
      </c>
      <c r="BX104">
        <f t="shared" si="35"/>
        <v>2015</v>
      </c>
      <c r="BY104">
        <f t="shared" si="36"/>
        <v>2019</v>
      </c>
      <c r="BZ104">
        <f t="shared" si="37"/>
        <v>4</v>
      </c>
      <c r="CA104">
        <f t="shared" si="38"/>
        <v>4</v>
      </c>
      <c r="CB104" t="s">
        <v>5893</v>
      </c>
      <c r="CC104" t="str">
        <f t="shared" si="39"/>
        <v>b</v>
      </c>
      <c r="CD104">
        <v>0.44957403811721108</v>
      </c>
      <c r="CE104">
        <f t="shared" si="40"/>
        <v>3</v>
      </c>
      <c r="CF104" t="s">
        <v>5905</v>
      </c>
      <c r="CG104" t="s">
        <v>5593</v>
      </c>
      <c r="CH104" s="2">
        <v>43634</v>
      </c>
      <c r="CI104" s="3">
        <v>1558</v>
      </c>
      <c r="CJ104" s="3">
        <v>1712</v>
      </c>
      <c r="CK104" s="27" t="e">
        <f t="shared" si="41"/>
        <v>#VALUE!</v>
      </c>
      <c r="CL104" s="26">
        <f t="shared" si="42"/>
        <v>1</v>
      </c>
      <c r="CM104" s="2">
        <v>43651</v>
      </c>
      <c r="CN104" s="4" t="s">
        <v>5978</v>
      </c>
      <c r="CO104" s="3">
        <v>1729</v>
      </c>
      <c r="CP104" s="13">
        <v>1</v>
      </c>
      <c r="CQ104" s="13">
        <v>2</v>
      </c>
      <c r="CR104" s="17">
        <v>0</v>
      </c>
      <c r="CT104" s="13">
        <v>2</v>
      </c>
      <c r="CU104" s="13">
        <v>0</v>
      </c>
      <c r="CV104" s="13">
        <v>0</v>
      </c>
      <c r="CW104" s="13">
        <v>1</v>
      </c>
      <c r="CX104" s="13">
        <v>1</v>
      </c>
      <c r="CY104" s="17">
        <v>2</v>
      </c>
      <c r="CZ104" s="13">
        <v>3</v>
      </c>
      <c r="DA104" s="17">
        <v>2</v>
      </c>
      <c r="DB104" s="17">
        <v>2</v>
      </c>
      <c r="DC104" s="17">
        <v>1</v>
      </c>
      <c r="DD104" s="11">
        <f t="shared" si="44"/>
        <v>17</v>
      </c>
      <c r="DE104" s="11">
        <v>1</v>
      </c>
      <c r="DF104" s="17">
        <v>0</v>
      </c>
      <c r="DG104" s="17">
        <v>0</v>
      </c>
      <c r="DH104" s="17" t="str">
        <f t="shared" si="32"/>
        <v>12200</v>
      </c>
      <c r="DI104" s="17" t="str">
        <f t="shared" si="33"/>
        <v>1112000</v>
      </c>
      <c r="DJ104" s="11" t="s">
        <v>5964</v>
      </c>
      <c r="DK104" s="17">
        <v>0</v>
      </c>
    </row>
    <row r="105" spans="1:115" x14ac:dyDescent="0.35">
      <c r="A105" t="s">
        <v>4964</v>
      </c>
      <c r="B105" t="b">
        <v>1</v>
      </c>
      <c r="C105" t="b">
        <v>0</v>
      </c>
      <c r="E105" t="s">
        <v>323</v>
      </c>
      <c r="F105" t="s">
        <v>15</v>
      </c>
      <c r="G105" t="s">
        <v>4965</v>
      </c>
      <c r="H105" t="s">
        <v>4969</v>
      </c>
      <c r="I105">
        <v>3</v>
      </c>
      <c r="J105">
        <v>2</v>
      </c>
      <c r="K105">
        <v>0.66666666666666663</v>
      </c>
      <c r="L105">
        <v>1</v>
      </c>
      <c r="M105" t="s">
        <v>4966</v>
      </c>
      <c r="N105" t="s">
        <v>94</v>
      </c>
      <c r="O105" t="s">
        <v>4967</v>
      </c>
      <c r="P105" t="s">
        <v>4968</v>
      </c>
      <c r="Q105" s="2">
        <v>42321</v>
      </c>
      <c r="R105" s="1">
        <v>0.78611111111111109</v>
      </c>
      <c r="S105" s="2">
        <v>43633</v>
      </c>
      <c r="T105" s="1">
        <v>0.58402777777777781</v>
      </c>
      <c r="U105" t="s">
        <v>1130</v>
      </c>
      <c r="V105" t="s">
        <v>162</v>
      </c>
      <c r="Y105" t="s">
        <v>1</v>
      </c>
      <c r="AF105" t="s">
        <v>4970</v>
      </c>
      <c r="AN105" t="s">
        <v>2130</v>
      </c>
      <c r="AP105" t="s">
        <v>334</v>
      </c>
      <c r="BV105" t="s">
        <v>336</v>
      </c>
      <c r="BW105" t="str">
        <f t="shared" si="34"/>
        <v>h95x-vpyj</v>
      </c>
      <c r="BX105">
        <f t="shared" si="35"/>
        <v>2015</v>
      </c>
      <c r="BY105">
        <f t="shared" si="36"/>
        <v>2019</v>
      </c>
      <c r="BZ105">
        <f t="shared" si="37"/>
        <v>4</v>
      </c>
      <c r="CA105">
        <f t="shared" si="38"/>
        <v>4</v>
      </c>
      <c r="CB105" t="s">
        <v>4723</v>
      </c>
      <c r="CC105" t="str">
        <f t="shared" si="39"/>
        <v>b</v>
      </c>
      <c r="CD105">
        <v>7.6222961957648216E-3</v>
      </c>
      <c r="CE105">
        <f t="shared" si="40"/>
        <v>1</v>
      </c>
      <c r="CF105" t="s">
        <v>5905</v>
      </c>
      <c r="CG105" t="s">
        <v>4963</v>
      </c>
      <c r="CH105" s="2">
        <v>43634</v>
      </c>
      <c r="CI105">
        <v>405</v>
      </c>
      <c r="CJ105">
        <v>571</v>
      </c>
      <c r="CK105" s="27" t="e">
        <f t="shared" si="41"/>
        <v>#VALUE!</v>
      </c>
      <c r="CL105" s="26">
        <f t="shared" si="42"/>
        <v>0.70588235294117652</v>
      </c>
      <c r="CM105" s="2">
        <v>43651</v>
      </c>
      <c r="CN105" s="4" t="s">
        <v>5978</v>
      </c>
      <c r="CO105" s="3">
        <v>583</v>
      </c>
      <c r="CP105" s="13">
        <v>2</v>
      </c>
      <c r="CQ105" s="13">
        <v>2</v>
      </c>
      <c r="CR105" s="17">
        <v>0</v>
      </c>
      <c r="CT105" s="13">
        <v>2</v>
      </c>
      <c r="CU105" s="13">
        <v>0</v>
      </c>
      <c r="CV105" s="13">
        <v>0</v>
      </c>
      <c r="CW105" s="13">
        <v>1</v>
      </c>
      <c r="CX105" s="13">
        <v>1</v>
      </c>
      <c r="CY105" s="17">
        <v>2</v>
      </c>
      <c r="CZ105" s="13">
        <v>3</v>
      </c>
      <c r="DA105" s="17">
        <v>3</v>
      </c>
      <c r="DB105" s="17">
        <v>2</v>
      </c>
      <c r="DC105" s="17">
        <v>1</v>
      </c>
      <c r="DD105" s="11">
        <f t="shared" si="44"/>
        <v>19</v>
      </c>
      <c r="DE105" s="11">
        <v>1</v>
      </c>
      <c r="DF105" s="17">
        <v>0</v>
      </c>
      <c r="DG105" s="17">
        <v>0</v>
      </c>
      <c r="DH105" s="17" t="str">
        <f t="shared" si="32"/>
        <v>22200</v>
      </c>
      <c r="DI105" s="17" t="str">
        <f t="shared" si="33"/>
        <v>1122000</v>
      </c>
      <c r="DJ105" s="11" t="s">
        <v>5963</v>
      </c>
      <c r="DK105" s="17">
        <v>0</v>
      </c>
    </row>
    <row r="106" spans="1:115" x14ac:dyDescent="0.35">
      <c r="A106" t="s">
        <v>5797</v>
      </c>
      <c r="B106" t="b">
        <v>1</v>
      </c>
      <c r="C106" t="b">
        <v>0</v>
      </c>
      <c r="E106" t="s">
        <v>323</v>
      </c>
      <c r="F106" t="s">
        <v>15</v>
      </c>
      <c r="G106" t="s">
        <v>5798</v>
      </c>
      <c r="H106" t="s">
        <v>5801</v>
      </c>
      <c r="I106">
        <v>3</v>
      </c>
      <c r="J106">
        <v>2</v>
      </c>
      <c r="K106">
        <v>0.66666666666666663</v>
      </c>
      <c r="L106">
        <v>1</v>
      </c>
      <c r="M106" t="s">
        <v>5799</v>
      </c>
      <c r="N106" t="s">
        <v>94</v>
      </c>
      <c r="O106" t="s">
        <v>5800</v>
      </c>
      <c r="P106" t="s">
        <v>2126</v>
      </c>
      <c r="Q106" s="2">
        <v>42341</v>
      </c>
      <c r="R106" s="1">
        <v>0.80694444444444446</v>
      </c>
      <c r="S106" s="2">
        <v>43633</v>
      </c>
      <c r="T106" s="1">
        <v>0.58333333333333337</v>
      </c>
      <c r="U106" t="s">
        <v>1130</v>
      </c>
      <c r="V106" t="s">
        <v>162</v>
      </c>
      <c r="Y106" t="s">
        <v>1</v>
      </c>
      <c r="AF106" t="s">
        <v>5802</v>
      </c>
      <c r="AN106" t="s">
        <v>2130</v>
      </c>
      <c r="AP106" t="s">
        <v>334</v>
      </c>
      <c r="BV106" t="s">
        <v>336</v>
      </c>
      <c r="BW106" t="str">
        <f t="shared" si="34"/>
        <v>x574-csgd</v>
      </c>
      <c r="BX106">
        <f t="shared" si="35"/>
        <v>2015</v>
      </c>
      <c r="BY106">
        <f t="shared" si="36"/>
        <v>2019</v>
      </c>
      <c r="BZ106">
        <f t="shared" si="37"/>
        <v>4</v>
      </c>
      <c r="CA106">
        <f t="shared" si="38"/>
        <v>4</v>
      </c>
      <c r="CB106" t="s">
        <v>5893</v>
      </c>
      <c r="CC106" t="str">
        <f t="shared" si="39"/>
        <v>b</v>
      </c>
      <c r="CD106">
        <v>0.38749154339480552</v>
      </c>
      <c r="CE106">
        <f t="shared" si="40"/>
        <v>1</v>
      </c>
      <c r="CF106" t="s">
        <v>5905</v>
      </c>
      <c r="CG106" t="s">
        <v>5796</v>
      </c>
      <c r="CH106" s="2">
        <v>43634</v>
      </c>
      <c r="CI106" s="3">
        <v>1275</v>
      </c>
      <c r="CJ106" s="3">
        <v>3276</v>
      </c>
      <c r="CK106" s="27" t="e">
        <f t="shared" si="41"/>
        <v>#VALUE!</v>
      </c>
      <c r="CL106" s="26">
        <f t="shared" si="42"/>
        <v>1.8235294117647058</v>
      </c>
      <c r="CM106" s="2">
        <v>43651</v>
      </c>
      <c r="CN106" s="4" t="s">
        <v>5978</v>
      </c>
      <c r="CO106" s="3">
        <v>3307</v>
      </c>
      <c r="CP106" s="13">
        <v>1</v>
      </c>
      <c r="CQ106" s="13">
        <v>1</v>
      </c>
      <c r="CR106" s="17">
        <v>0</v>
      </c>
      <c r="CT106" s="13">
        <v>2</v>
      </c>
      <c r="CU106" s="13">
        <v>0</v>
      </c>
      <c r="CV106" s="13">
        <v>0</v>
      </c>
      <c r="CW106" s="13">
        <v>1</v>
      </c>
      <c r="CX106" s="13">
        <v>1</v>
      </c>
      <c r="CY106" s="17">
        <v>2</v>
      </c>
      <c r="CZ106" s="13">
        <v>3</v>
      </c>
      <c r="DA106" s="17">
        <v>3</v>
      </c>
      <c r="DB106" s="17">
        <v>2</v>
      </c>
      <c r="DC106" s="17">
        <v>1</v>
      </c>
      <c r="DD106" s="11">
        <f t="shared" si="44"/>
        <v>17</v>
      </c>
      <c r="DE106" s="11">
        <v>1</v>
      </c>
      <c r="DF106" s="17">
        <v>0</v>
      </c>
      <c r="DG106" s="17">
        <v>0</v>
      </c>
      <c r="DH106" s="17" t="str">
        <f t="shared" si="32"/>
        <v>11200</v>
      </c>
      <c r="DI106" s="17" t="str">
        <f t="shared" si="33"/>
        <v>1111000</v>
      </c>
      <c r="DJ106" s="11" t="s">
        <v>5963</v>
      </c>
      <c r="DK106" s="17">
        <v>0</v>
      </c>
    </row>
    <row r="107" spans="1:115" x14ac:dyDescent="0.35">
      <c r="A107" t="s">
        <v>2556</v>
      </c>
      <c r="B107" t="b">
        <v>1</v>
      </c>
      <c r="C107" t="b">
        <v>0</v>
      </c>
      <c r="E107" t="s">
        <v>323</v>
      </c>
      <c r="F107" t="s">
        <v>15</v>
      </c>
      <c r="G107" t="s">
        <v>2557</v>
      </c>
      <c r="H107" t="s">
        <v>2553</v>
      </c>
      <c r="I107">
        <v>5</v>
      </c>
      <c r="J107">
        <v>2</v>
      </c>
      <c r="K107">
        <v>0.4</v>
      </c>
      <c r="L107">
        <v>0</v>
      </c>
      <c r="M107" t="s">
        <v>2558</v>
      </c>
      <c r="N107" t="s">
        <v>131</v>
      </c>
      <c r="O107" t="s">
        <v>2559</v>
      </c>
      <c r="P107" t="s">
        <v>2560</v>
      </c>
      <c r="Q107" s="2">
        <v>42740</v>
      </c>
      <c r="R107" s="1">
        <v>0.89027777777777783</v>
      </c>
      <c r="S107" s="2">
        <v>43633</v>
      </c>
      <c r="T107" s="1">
        <v>0.9590277777777777</v>
      </c>
      <c r="U107" t="s">
        <v>2373</v>
      </c>
      <c r="V107" t="s">
        <v>208</v>
      </c>
      <c r="W107" t="s">
        <v>2375</v>
      </c>
      <c r="X107" t="s">
        <v>16</v>
      </c>
      <c r="Y107" t="s">
        <v>1</v>
      </c>
      <c r="AC107" t="s">
        <v>2398</v>
      </c>
      <c r="AF107" t="s">
        <v>2561</v>
      </c>
      <c r="AL107" t="s">
        <v>28</v>
      </c>
      <c r="AM107" t="s">
        <v>2390</v>
      </c>
      <c r="AN107" t="s">
        <v>2379</v>
      </c>
      <c r="AP107" t="s">
        <v>334</v>
      </c>
      <c r="BU107" t="s">
        <v>2380</v>
      </c>
      <c r="BV107" t="s">
        <v>336</v>
      </c>
      <c r="BW107" t="str">
        <f t="shared" si="34"/>
        <v>tijg-9zyp</v>
      </c>
      <c r="BX107">
        <f t="shared" si="35"/>
        <v>2017</v>
      </c>
      <c r="BY107">
        <f t="shared" si="36"/>
        <v>2019</v>
      </c>
      <c r="BZ107">
        <f t="shared" si="37"/>
        <v>5</v>
      </c>
      <c r="CA107">
        <f t="shared" si="38"/>
        <v>6</v>
      </c>
      <c r="CB107" t="s">
        <v>5893</v>
      </c>
      <c r="CC107" t="str">
        <f t="shared" si="39"/>
        <v>c</v>
      </c>
      <c r="CD107">
        <v>0.38002212076209485</v>
      </c>
      <c r="CE107" t="e">
        <f>IF(CB107&amp;CC107=#REF!&amp;#REF!,#REF!+1,1)</f>
        <v>#REF!</v>
      </c>
      <c r="CF107" t="s">
        <v>5905</v>
      </c>
      <c r="CG107" t="s">
        <v>2555</v>
      </c>
      <c r="CH107" s="2">
        <v>43634</v>
      </c>
      <c r="CI107" s="3">
        <v>19527</v>
      </c>
      <c r="CJ107" s="3">
        <v>1552</v>
      </c>
      <c r="CK107" s="27" t="e">
        <f t="shared" si="41"/>
        <v>#VALUE!</v>
      </c>
      <c r="CL107" s="26">
        <f t="shared" si="42"/>
        <v>2.8235294117647061</v>
      </c>
      <c r="CM107" s="2">
        <v>43651</v>
      </c>
      <c r="CN107" s="34" t="s">
        <v>5978</v>
      </c>
      <c r="CO107" s="35">
        <v>1600</v>
      </c>
      <c r="CP107" s="13">
        <v>2</v>
      </c>
      <c r="CQ107" s="13">
        <v>2</v>
      </c>
      <c r="CR107" s="13">
        <v>2</v>
      </c>
      <c r="CT107" s="13">
        <v>2</v>
      </c>
      <c r="CU107" s="13">
        <v>2</v>
      </c>
      <c r="CV107" s="13">
        <v>2</v>
      </c>
      <c r="CW107" s="13">
        <v>1</v>
      </c>
      <c r="CX107" s="13">
        <v>1</v>
      </c>
      <c r="CY107" s="13">
        <v>2</v>
      </c>
      <c r="CZ107" s="13">
        <v>3</v>
      </c>
      <c r="DA107" s="13">
        <v>1</v>
      </c>
      <c r="DB107" s="13">
        <v>2</v>
      </c>
      <c r="DC107" s="13">
        <v>1</v>
      </c>
      <c r="DD107" s="11">
        <f t="shared" si="44"/>
        <v>23</v>
      </c>
      <c r="DE107" s="11">
        <v>1</v>
      </c>
      <c r="DF107" s="13">
        <v>0</v>
      </c>
      <c r="DG107" s="13">
        <v>0</v>
      </c>
      <c r="DH107" s="17" t="str">
        <f t="shared" si="32"/>
        <v>22222</v>
      </c>
      <c r="DI107" s="17" t="str">
        <f t="shared" si="33"/>
        <v>1122121</v>
      </c>
      <c r="DJ107" s="13" t="s">
        <v>5946</v>
      </c>
      <c r="DK107" s="13">
        <v>0</v>
      </c>
    </row>
    <row r="108" spans="1:115" x14ac:dyDescent="0.35">
      <c r="A108" t="s">
        <v>2495</v>
      </c>
      <c r="B108" t="b">
        <v>1</v>
      </c>
      <c r="C108" t="b">
        <v>0</v>
      </c>
      <c r="E108" t="s">
        <v>323</v>
      </c>
      <c r="F108" t="s">
        <v>15</v>
      </c>
      <c r="G108" t="s">
        <v>2496</v>
      </c>
      <c r="H108" t="s">
        <v>2436</v>
      </c>
      <c r="I108">
        <v>6</v>
      </c>
      <c r="J108">
        <v>1</v>
      </c>
      <c r="K108">
        <v>0.16666666666666666</v>
      </c>
      <c r="L108">
        <v>0</v>
      </c>
      <c r="M108" t="s">
        <v>2497</v>
      </c>
      <c r="N108" t="s">
        <v>241</v>
      </c>
      <c r="O108" t="s">
        <v>2498</v>
      </c>
      <c r="P108" t="s">
        <v>2430</v>
      </c>
      <c r="Q108" s="2">
        <v>42787</v>
      </c>
      <c r="R108" s="1">
        <v>0.70138888888888884</v>
      </c>
      <c r="S108" s="2">
        <v>43633</v>
      </c>
      <c r="T108" s="1">
        <v>0.96458333333333324</v>
      </c>
      <c r="U108" t="s">
        <v>2373</v>
      </c>
      <c r="V108" t="s">
        <v>208</v>
      </c>
      <c r="W108" t="s">
        <v>2375</v>
      </c>
      <c r="X108" t="s">
        <v>7</v>
      </c>
      <c r="Y108" t="s">
        <v>1</v>
      </c>
      <c r="AF108" t="s">
        <v>2499</v>
      </c>
      <c r="AM108" t="s">
        <v>2390</v>
      </c>
      <c r="AN108" t="s">
        <v>2379</v>
      </c>
      <c r="AP108" t="s">
        <v>334</v>
      </c>
      <c r="BU108" t="s">
        <v>2380</v>
      </c>
      <c r="BV108" t="s">
        <v>336</v>
      </c>
      <c r="BW108" t="str">
        <f t="shared" si="34"/>
        <v>d2ig-r3q4</v>
      </c>
      <c r="BX108">
        <f t="shared" si="35"/>
        <v>2017</v>
      </c>
      <c r="BY108">
        <f t="shared" si="36"/>
        <v>2019</v>
      </c>
      <c r="BZ108">
        <f t="shared" si="37"/>
        <v>5</v>
      </c>
      <c r="CA108">
        <f t="shared" si="38"/>
        <v>6</v>
      </c>
      <c r="CB108" t="s">
        <v>4723</v>
      </c>
      <c r="CC108" t="str">
        <f t="shared" si="39"/>
        <v>c</v>
      </c>
      <c r="CD108">
        <v>1.7701335365308823E-3</v>
      </c>
      <c r="CE108">
        <f t="shared" si="40"/>
        <v>1</v>
      </c>
      <c r="CF108" t="s">
        <v>5905</v>
      </c>
      <c r="CG108" t="s">
        <v>2494</v>
      </c>
      <c r="CH108" s="2">
        <v>43634</v>
      </c>
      <c r="CI108">
        <v>440</v>
      </c>
      <c r="CJ108">
        <v>756</v>
      </c>
      <c r="CK108" s="27">
        <f t="shared" si="41"/>
        <v>14.814814814814815</v>
      </c>
      <c r="CL108" s="26">
        <f t="shared" si="42"/>
        <v>1.1111111111111112</v>
      </c>
      <c r="CM108" s="2">
        <v>43661</v>
      </c>
      <c r="CN108" s="4">
        <v>840</v>
      </c>
      <c r="CO108" s="3">
        <v>786</v>
      </c>
      <c r="CP108" s="13">
        <v>1</v>
      </c>
      <c r="CQ108" s="13">
        <v>2</v>
      </c>
      <c r="CR108" s="17">
        <v>2</v>
      </c>
      <c r="CT108" s="13">
        <v>2</v>
      </c>
      <c r="CU108" s="13">
        <v>0</v>
      </c>
      <c r="CV108" s="13">
        <v>2</v>
      </c>
      <c r="CW108" s="13">
        <v>1</v>
      </c>
      <c r="CX108" s="13">
        <v>1</v>
      </c>
      <c r="CY108" s="13">
        <v>2</v>
      </c>
      <c r="CZ108" s="13">
        <v>3</v>
      </c>
      <c r="DA108" s="17">
        <v>2</v>
      </c>
      <c r="DB108" s="17">
        <v>2</v>
      </c>
      <c r="DC108" s="17">
        <v>1</v>
      </c>
      <c r="DD108" s="11">
        <f t="shared" si="44"/>
        <v>21</v>
      </c>
      <c r="DE108" s="11">
        <v>1</v>
      </c>
      <c r="DF108" s="17">
        <v>0</v>
      </c>
      <c r="DG108" s="17">
        <v>0</v>
      </c>
      <c r="DH108" s="17" t="str">
        <f t="shared" si="32"/>
        <v>12202</v>
      </c>
      <c r="DI108" s="17" t="str">
        <f t="shared" si="33"/>
        <v>1112021</v>
      </c>
      <c r="DJ108" s="11" t="s">
        <v>5968</v>
      </c>
      <c r="DK108" s="17">
        <v>0</v>
      </c>
    </row>
    <row r="109" spans="1:115" x14ac:dyDescent="0.35">
      <c r="A109" t="s">
        <v>2392</v>
      </c>
      <c r="B109" t="b">
        <v>1</v>
      </c>
      <c r="C109" t="b">
        <v>0</v>
      </c>
      <c r="E109" t="s">
        <v>323</v>
      </c>
      <c r="F109" t="s">
        <v>15</v>
      </c>
      <c r="G109" t="s">
        <v>2393</v>
      </c>
      <c r="H109" t="s">
        <v>2397</v>
      </c>
      <c r="I109">
        <v>4</v>
      </c>
      <c r="J109">
        <v>1</v>
      </c>
      <c r="K109">
        <v>0.25</v>
      </c>
      <c r="L109">
        <v>0</v>
      </c>
      <c r="M109" t="s">
        <v>2394</v>
      </c>
      <c r="N109" t="s">
        <v>131</v>
      </c>
      <c r="O109" t="s">
        <v>2395</v>
      </c>
      <c r="P109" t="s">
        <v>2396</v>
      </c>
      <c r="Q109" s="2">
        <v>42908</v>
      </c>
      <c r="R109" s="1">
        <v>0.93888888888888899</v>
      </c>
      <c r="S109" s="2">
        <v>43633</v>
      </c>
      <c r="T109" s="1">
        <v>0.96597222222222223</v>
      </c>
      <c r="U109" t="s">
        <v>2373</v>
      </c>
      <c r="V109" t="s">
        <v>208</v>
      </c>
      <c r="W109" t="s">
        <v>2375</v>
      </c>
      <c r="X109" t="s">
        <v>7</v>
      </c>
      <c r="Y109" t="s">
        <v>1</v>
      </c>
      <c r="AC109" t="s">
        <v>2398</v>
      </c>
      <c r="AF109" t="s">
        <v>2399</v>
      </c>
      <c r="AL109" t="s">
        <v>28</v>
      </c>
      <c r="AM109" t="s">
        <v>2390</v>
      </c>
      <c r="AN109" t="s">
        <v>2379</v>
      </c>
      <c r="AP109" t="s">
        <v>334</v>
      </c>
      <c r="BU109" t="s">
        <v>2380</v>
      </c>
      <c r="BV109" t="s">
        <v>336</v>
      </c>
      <c r="BW109" t="str">
        <f t="shared" si="34"/>
        <v>3h9x-7bvm</v>
      </c>
      <c r="BX109">
        <f t="shared" si="35"/>
        <v>2017</v>
      </c>
      <c r="BY109">
        <f t="shared" si="36"/>
        <v>2019</v>
      </c>
      <c r="BZ109">
        <f t="shared" si="37"/>
        <v>5</v>
      </c>
      <c r="CA109">
        <f t="shared" si="38"/>
        <v>6</v>
      </c>
      <c r="CB109" t="s">
        <v>5893</v>
      </c>
      <c r="CC109" t="str">
        <f t="shared" si="39"/>
        <v>c</v>
      </c>
      <c r="CD109">
        <v>0.12323773251730297</v>
      </c>
      <c r="CE109">
        <f t="shared" si="40"/>
        <v>1</v>
      </c>
      <c r="CF109" t="s">
        <v>5905</v>
      </c>
      <c r="CG109" s="18" t="s">
        <v>2391</v>
      </c>
      <c r="CH109" s="2">
        <v>43634</v>
      </c>
      <c r="CI109" s="3">
        <v>1606</v>
      </c>
      <c r="CJ109" s="3">
        <v>1628</v>
      </c>
      <c r="CK109" s="27" t="e">
        <f t="shared" si="41"/>
        <v>#VALUE!</v>
      </c>
      <c r="CL109" s="26">
        <f t="shared" si="42"/>
        <v>3.5</v>
      </c>
      <c r="CM109" s="2">
        <v>43650</v>
      </c>
      <c r="CN109" s="4" t="s">
        <v>5978</v>
      </c>
      <c r="CO109" s="3">
        <v>1684</v>
      </c>
      <c r="CP109" s="13">
        <v>2</v>
      </c>
      <c r="CQ109" s="13">
        <v>2</v>
      </c>
      <c r="CR109" s="17">
        <v>2</v>
      </c>
      <c r="CT109" s="13">
        <v>2</v>
      </c>
      <c r="CU109" s="13">
        <v>0</v>
      </c>
      <c r="CV109" s="13">
        <v>2</v>
      </c>
      <c r="CW109" s="13">
        <v>1</v>
      </c>
      <c r="CX109" s="13">
        <v>1</v>
      </c>
      <c r="CY109" s="13">
        <v>2</v>
      </c>
      <c r="CZ109" s="13">
        <v>2</v>
      </c>
      <c r="DA109" s="17">
        <v>0</v>
      </c>
      <c r="DB109" s="17">
        <v>2</v>
      </c>
      <c r="DC109" s="17">
        <v>1</v>
      </c>
      <c r="DD109" s="11">
        <f t="shared" si="44"/>
        <v>19</v>
      </c>
      <c r="DE109" s="11">
        <v>1</v>
      </c>
      <c r="DF109" s="17">
        <v>0</v>
      </c>
      <c r="DG109" s="17">
        <v>0</v>
      </c>
      <c r="DH109" s="17" t="str">
        <f t="shared" si="32"/>
        <v>22202</v>
      </c>
      <c r="DI109" s="17" t="str">
        <f t="shared" si="33"/>
        <v>1122121</v>
      </c>
      <c r="DJ109" s="11" t="s">
        <v>5928</v>
      </c>
      <c r="DK109" s="17">
        <v>0</v>
      </c>
    </row>
    <row r="110" spans="1:115" x14ac:dyDescent="0.35">
      <c r="A110" t="s">
        <v>2382</v>
      </c>
      <c r="B110" t="b">
        <v>1</v>
      </c>
      <c r="C110" t="b">
        <v>0</v>
      </c>
      <c r="E110" t="s">
        <v>323</v>
      </c>
      <c r="F110" t="s">
        <v>15</v>
      </c>
      <c r="G110" t="s">
        <v>2383</v>
      </c>
      <c r="H110" t="s">
        <v>2387</v>
      </c>
      <c r="I110">
        <v>4</v>
      </c>
      <c r="J110">
        <v>1</v>
      </c>
      <c r="K110">
        <v>0.25</v>
      </c>
      <c r="L110">
        <v>0</v>
      </c>
      <c r="M110" t="s">
        <v>2384</v>
      </c>
      <c r="N110" t="s">
        <v>131</v>
      </c>
      <c r="O110" t="s">
        <v>2385</v>
      </c>
      <c r="P110" t="s">
        <v>2386</v>
      </c>
      <c r="Q110" s="2">
        <v>43014</v>
      </c>
      <c r="R110" s="1">
        <v>0.57777777777777783</v>
      </c>
      <c r="S110" s="2">
        <v>43633</v>
      </c>
      <c r="T110" s="1">
        <v>0.96666666666666667</v>
      </c>
      <c r="U110" t="s">
        <v>2373</v>
      </c>
      <c r="V110" t="s">
        <v>208</v>
      </c>
      <c r="W110" t="s">
        <v>2375</v>
      </c>
      <c r="X110" t="s">
        <v>16</v>
      </c>
      <c r="Y110" t="s">
        <v>1</v>
      </c>
      <c r="AC110" t="s">
        <v>2388</v>
      </c>
      <c r="AF110" t="s">
        <v>2389</v>
      </c>
      <c r="AL110" t="s">
        <v>28</v>
      </c>
      <c r="AM110" t="s">
        <v>2390</v>
      </c>
      <c r="AN110" t="s">
        <v>2379</v>
      </c>
      <c r="AP110" t="s">
        <v>334</v>
      </c>
      <c r="BU110" t="s">
        <v>2380</v>
      </c>
      <c r="BV110" t="s">
        <v>336</v>
      </c>
      <c r="BW110" t="str">
        <f t="shared" si="34"/>
        <v>3cbn-54c3</v>
      </c>
      <c r="BX110">
        <f t="shared" si="35"/>
        <v>2017</v>
      </c>
      <c r="BY110">
        <f t="shared" si="36"/>
        <v>2019</v>
      </c>
      <c r="BZ110">
        <f t="shared" si="37"/>
        <v>5</v>
      </c>
      <c r="CA110">
        <f t="shared" si="38"/>
        <v>6</v>
      </c>
      <c r="CB110" t="s">
        <v>4339</v>
      </c>
      <c r="CC110" t="str">
        <f t="shared" si="39"/>
        <v>c</v>
      </c>
      <c r="CD110">
        <v>0.61151531989488705</v>
      </c>
      <c r="CE110">
        <f t="shared" si="40"/>
        <v>1</v>
      </c>
      <c r="CF110" t="s">
        <v>5905</v>
      </c>
      <c r="CG110" s="18" t="s">
        <v>2381</v>
      </c>
      <c r="CH110" s="2">
        <v>43634</v>
      </c>
      <c r="CI110">
        <v>87</v>
      </c>
      <c r="CJ110">
        <v>26</v>
      </c>
      <c r="CK110" s="27" t="e">
        <f t="shared" si="41"/>
        <v>#VALUE!</v>
      </c>
      <c r="CL110" s="26">
        <f t="shared" si="42"/>
        <v>0.1875</v>
      </c>
      <c r="CM110" s="2">
        <v>43650</v>
      </c>
      <c r="CN110" s="4" t="s">
        <v>5978</v>
      </c>
      <c r="CO110" s="3">
        <v>29</v>
      </c>
      <c r="CP110" s="13">
        <v>2</v>
      </c>
      <c r="CQ110" s="13">
        <v>2</v>
      </c>
      <c r="CR110" s="17">
        <v>2</v>
      </c>
      <c r="CT110" s="13">
        <v>2</v>
      </c>
      <c r="CU110" s="13">
        <v>0</v>
      </c>
      <c r="CV110" s="13">
        <v>2</v>
      </c>
      <c r="CW110" s="13">
        <v>1</v>
      </c>
      <c r="CX110" s="13">
        <v>1</v>
      </c>
      <c r="CY110" s="13">
        <v>2</v>
      </c>
      <c r="CZ110" s="13">
        <v>2</v>
      </c>
      <c r="DA110" s="17">
        <v>2</v>
      </c>
      <c r="DB110" s="17">
        <v>2</v>
      </c>
      <c r="DC110" s="17">
        <v>1</v>
      </c>
      <c r="DD110" s="11">
        <f t="shared" si="44"/>
        <v>21</v>
      </c>
      <c r="DE110" s="11">
        <v>1</v>
      </c>
      <c r="DF110" s="17">
        <v>0</v>
      </c>
      <c r="DG110" s="17">
        <v>0</v>
      </c>
      <c r="DH110" s="17" t="str">
        <f t="shared" si="32"/>
        <v>22202</v>
      </c>
      <c r="DI110" s="17" t="str">
        <f t="shared" si="33"/>
        <v>1122121</v>
      </c>
      <c r="DK110" s="17">
        <v>0</v>
      </c>
    </row>
    <row r="111" spans="1:115" x14ac:dyDescent="0.35">
      <c r="A111" t="s">
        <v>2548</v>
      </c>
      <c r="B111" t="b">
        <v>1</v>
      </c>
      <c r="C111" t="b">
        <v>0</v>
      </c>
      <c r="E111" t="s">
        <v>323</v>
      </c>
      <c r="F111" t="s">
        <v>15</v>
      </c>
      <c r="G111" t="s">
        <v>2549</v>
      </c>
      <c r="H111" t="s">
        <v>2553</v>
      </c>
      <c r="I111">
        <v>5</v>
      </c>
      <c r="J111">
        <v>1</v>
      </c>
      <c r="K111">
        <v>0.2</v>
      </c>
      <c r="L111">
        <v>0</v>
      </c>
      <c r="M111" t="s">
        <v>2550</v>
      </c>
      <c r="N111" t="s">
        <v>131</v>
      </c>
      <c r="O111" t="s">
        <v>2551</v>
      </c>
      <c r="P111" t="s">
        <v>2552</v>
      </c>
      <c r="Q111" s="2">
        <v>43104</v>
      </c>
      <c r="R111" s="1">
        <v>0.89374999999999993</v>
      </c>
      <c r="S111" s="2">
        <v>43633</v>
      </c>
      <c r="T111" s="1">
        <v>0.21527777777777779</v>
      </c>
      <c r="U111" t="s">
        <v>2373</v>
      </c>
      <c r="V111" t="s">
        <v>208</v>
      </c>
      <c r="W111" t="s">
        <v>2375</v>
      </c>
      <c r="X111" t="s">
        <v>16</v>
      </c>
      <c r="Y111" t="s">
        <v>1</v>
      </c>
      <c r="AC111" t="s">
        <v>2398</v>
      </c>
      <c r="AF111" t="s">
        <v>2554</v>
      </c>
      <c r="AL111" t="s">
        <v>28</v>
      </c>
      <c r="AM111" t="s">
        <v>2390</v>
      </c>
      <c r="AN111" t="s">
        <v>2379</v>
      </c>
      <c r="AP111" t="s">
        <v>334</v>
      </c>
      <c r="BU111" t="s">
        <v>2380</v>
      </c>
      <c r="BV111" t="s">
        <v>336</v>
      </c>
      <c r="BW111" t="str">
        <f t="shared" si="34"/>
        <v>ti55-mvy5</v>
      </c>
      <c r="BX111">
        <f t="shared" si="35"/>
        <v>2018</v>
      </c>
      <c r="BY111">
        <f t="shared" si="36"/>
        <v>2019</v>
      </c>
      <c r="BZ111">
        <f t="shared" si="37"/>
        <v>5</v>
      </c>
      <c r="CA111">
        <f t="shared" si="38"/>
        <v>6</v>
      </c>
      <c r="CB111" t="s">
        <v>4723</v>
      </c>
      <c r="CC111" t="str">
        <f t="shared" si="39"/>
        <v>d</v>
      </c>
      <c r="CD111">
        <v>0.50860942982174651</v>
      </c>
      <c r="CE111">
        <f t="shared" si="40"/>
        <v>1</v>
      </c>
      <c r="CF111" t="s">
        <v>5905</v>
      </c>
      <c r="CG111" t="s">
        <v>2547</v>
      </c>
      <c r="CH111" s="2">
        <v>43634</v>
      </c>
      <c r="CI111">
        <v>210</v>
      </c>
      <c r="CJ111">
        <v>374</v>
      </c>
      <c r="CK111" s="27">
        <f t="shared" si="41"/>
        <v>19.866666666666667</v>
      </c>
      <c r="CL111" s="26">
        <f t="shared" si="42"/>
        <v>0.16666666666666666</v>
      </c>
      <c r="CM111" s="2">
        <v>43664</v>
      </c>
      <c r="CN111" s="25">
        <v>806</v>
      </c>
      <c r="CO111" s="3">
        <v>379</v>
      </c>
      <c r="CP111" s="13">
        <v>2</v>
      </c>
      <c r="CQ111" s="13">
        <v>2</v>
      </c>
      <c r="CR111" s="17">
        <v>2</v>
      </c>
      <c r="CT111" s="13">
        <v>2</v>
      </c>
      <c r="CU111" s="13">
        <v>2</v>
      </c>
      <c r="CV111" s="13">
        <v>2</v>
      </c>
      <c r="CW111" s="13">
        <v>1</v>
      </c>
      <c r="CX111" s="13">
        <v>1</v>
      </c>
      <c r="CY111" s="13">
        <v>2</v>
      </c>
      <c r="CZ111" s="13">
        <v>3</v>
      </c>
      <c r="DA111" s="17">
        <v>2</v>
      </c>
      <c r="DB111" s="17">
        <v>2</v>
      </c>
      <c r="DC111" s="17">
        <v>1</v>
      </c>
      <c r="DD111" s="11">
        <f t="shared" si="44"/>
        <v>24</v>
      </c>
      <c r="DE111" s="11">
        <v>1</v>
      </c>
      <c r="DF111" s="17">
        <v>0</v>
      </c>
      <c r="DG111" s="17">
        <v>0</v>
      </c>
      <c r="DH111" s="17" t="str">
        <f t="shared" si="32"/>
        <v>22222</v>
      </c>
      <c r="DI111" s="17" t="str">
        <f t="shared" si="33"/>
        <v>1122121</v>
      </c>
      <c r="DJ111" s="17" t="s">
        <v>5968</v>
      </c>
      <c r="DK111" s="17">
        <v>0</v>
      </c>
    </row>
    <row r="112" spans="1:115" x14ac:dyDescent="0.35">
      <c r="A112" t="s">
        <v>3165</v>
      </c>
      <c r="B112" t="b">
        <v>1</v>
      </c>
      <c r="C112" t="b">
        <v>0</v>
      </c>
      <c r="E112" t="s">
        <v>323</v>
      </c>
      <c r="F112" t="s">
        <v>15</v>
      </c>
      <c r="G112" t="s">
        <v>3166</v>
      </c>
      <c r="H112" t="s">
        <v>3159</v>
      </c>
      <c r="I112">
        <v>2</v>
      </c>
      <c r="J112">
        <v>1</v>
      </c>
      <c r="K112">
        <v>0.5</v>
      </c>
      <c r="L112">
        <v>0</v>
      </c>
      <c r="M112" t="s">
        <v>3167</v>
      </c>
      <c r="N112" t="s">
        <v>178</v>
      </c>
      <c r="O112" t="s">
        <v>3168</v>
      </c>
      <c r="P112" t="s">
        <v>3158</v>
      </c>
      <c r="Q112" s="2">
        <v>43122</v>
      </c>
      <c r="R112" s="1">
        <v>0.92083333333333339</v>
      </c>
      <c r="S112" s="2">
        <v>43633</v>
      </c>
      <c r="T112" s="1">
        <v>0.41736111111111113</v>
      </c>
      <c r="U112" t="s">
        <v>328</v>
      </c>
      <c r="V112" t="s">
        <v>89</v>
      </c>
      <c r="W112" t="s">
        <v>3169</v>
      </c>
      <c r="Y112" t="s">
        <v>1</v>
      </c>
      <c r="AC112" t="s">
        <v>3170</v>
      </c>
      <c r="AF112" t="s">
        <v>3171</v>
      </c>
      <c r="AL112" t="s">
        <v>28</v>
      </c>
      <c r="AN112" t="s">
        <v>3172</v>
      </c>
      <c r="AP112" t="s">
        <v>334</v>
      </c>
      <c r="BU112" t="s">
        <v>556</v>
      </c>
      <c r="BV112" t="s">
        <v>336</v>
      </c>
      <c r="BW112" t="str">
        <f t="shared" si="34"/>
        <v>smsu-6nc7</v>
      </c>
      <c r="BX112">
        <f t="shared" si="35"/>
        <v>2018</v>
      </c>
      <c r="BY112">
        <f t="shared" si="36"/>
        <v>2019</v>
      </c>
      <c r="BZ112">
        <f t="shared" si="37"/>
        <v>4</v>
      </c>
      <c r="CA112">
        <f t="shared" si="38"/>
        <v>5</v>
      </c>
      <c r="CB112" t="s">
        <v>4723</v>
      </c>
      <c r="CC112" t="str">
        <f t="shared" si="39"/>
        <v>d</v>
      </c>
      <c r="CD112">
        <v>0.70699999998914487</v>
      </c>
      <c r="CE112">
        <f t="shared" si="40"/>
        <v>2</v>
      </c>
      <c r="CF112" t="s">
        <v>5905</v>
      </c>
      <c r="CG112" s="18" t="s">
        <v>3164</v>
      </c>
      <c r="CH112" s="2">
        <v>43634</v>
      </c>
      <c r="CI112">
        <v>137</v>
      </c>
      <c r="CJ112">
        <v>176</v>
      </c>
      <c r="CK112" s="27" t="e">
        <f t="shared" si="41"/>
        <v>#VALUE!</v>
      </c>
      <c r="CL112" s="26">
        <f t="shared" si="42"/>
        <v>0</v>
      </c>
      <c r="CM112" s="2">
        <v>43651</v>
      </c>
      <c r="CN112" s="4" t="s">
        <v>5978</v>
      </c>
      <c r="CO112" s="3">
        <v>176</v>
      </c>
      <c r="CP112" s="13">
        <v>2</v>
      </c>
      <c r="CQ112" s="13">
        <v>2</v>
      </c>
      <c r="CR112" s="17">
        <v>2</v>
      </c>
      <c r="CT112" s="13">
        <v>2</v>
      </c>
      <c r="CU112" s="13">
        <v>2</v>
      </c>
      <c r="CV112" s="13">
        <v>2</v>
      </c>
      <c r="CW112" s="13">
        <v>1</v>
      </c>
      <c r="CX112" s="13">
        <v>1</v>
      </c>
      <c r="CY112" s="13">
        <v>2</v>
      </c>
      <c r="CZ112" s="13">
        <v>2</v>
      </c>
      <c r="DA112" s="17">
        <v>1</v>
      </c>
      <c r="DB112" s="17">
        <v>2</v>
      </c>
      <c r="DC112" s="17">
        <v>1</v>
      </c>
      <c r="DD112" s="11">
        <f t="shared" si="44"/>
        <v>22</v>
      </c>
      <c r="DE112" s="11">
        <v>1</v>
      </c>
      <c r="DF112" s="17">
        <v>0</v>
      </c>
      <c r="DG112" s="17">
        <v>0</v>
      </c>
      <c r="DH112" s="17" t="str">
        <f t="shared" si="32"/>
        <v>22222</v>
      </c>
      <c r="DI112" s="17" t="str">
        <f t="shared" si="33"/>
        <v>1122120</v>
      </c>
      <c r="DJ112" s="11" t="s">
        <v>5940</v>
      </c>
      <c r="DK112" s="17">
        <v>0</v>
      </c>
    </row>
    <row r="113" spans="1:115" x14ac:dyDescent="0.35">
      <c r="A113" t="s">
        <v>1571</v>
      </c>
      <c r="B113" t="b">
        <v>1</v>
      </c>
      <c r="C113" t="b">
        <v>0</v>
      </c>
      <c r="E113" t="s">
        <v>323</v>
      </c>
      <c r="F113" t="s">
        <v>15</v>
      </c>
      <c r="G113" t="s">
        <v>1572</v>
      </c>
      <c r="H113" t="s">
        <v>1576</v>
      </c>
      <c r="I113">
        <v>8</v>
      </c>
      <c r="J113">
        <v>4</v>
      </c>
      <c r="K113">
        <v>0.5</v>
      </c>
      <c r="L113">
        <v>0</v>
      </c>
      <c r="M113" t="s">
        <v>1573</v>
      </c>
      <c r="N113" t="s">
        <v>198</v>
      </c>
      <c r="O113" t="s">
        <v>1574</v>
      </c>
      <c r="P113" t="s">
        <v>1575</v>
      </c>
      <c r="Q113" s="2">
        <v>43332</v>
      </c>
      <c r="R113" s="1">
        <v>0.82013888888888886</v>
      </c>
      <c r="S113" s="2">
        <v>43633</v>
      </c>
      <c r="T113" s="1">
        <v>0.72916666666666663</v>
      </c>
      <c r="U113" t="s">
        <v>913</v>
      </c>
      <c r="V113" t="s">
        <v>105</v>
      </c>
      <c r="W113" t="s">
        <v>1577</v>
      </c>
      <c r="Y113" t="s">
        <v>1</v>
      </c>
      <c r="AF113" t="s">
        <v>1578</v>
      </c>
      <c r="AL113" t="s">
        <v>46</v>
      </c>
      <c r="AN113" t="s">
        <v>914</v>
      </c>
      <c r="AP113" t="s">
        <v>334</v>
      </c>
      <c r="BJ113" t="s">
        <v>198</v>
      </c>
      <c r="BU113" t="s">
        <v>915</v>
      </c>
      <c r="BV113" t="s">
        <v>336</v>
      </c>
      <c r="BW113" t="str">
        <f t="shared" si="34"/>
        <v>cvrw-ujje</v>
      </c>
      <c r="BX113">
        <f t="shared" si="35"/>
        <v>2018</v>
      </c>
      <c r="BY113">
        <f t="shared" si="36"/>
        <v>2019</v>
      </c>
      <c r="BZ113">
        <f t="shared" si="37"/>
        <v>4</v>
      </c>
      <c r="CA113">
        <f t="shared" si="38"/>
        <v>5</v>
      </c>
      <c r="CB113" t="s">
        <v>4723</v>
      </c>
      <c r="CC113" t="str">
        <f t="shared" si="39"/>
        <v>d</v>
      </c>
      <c r="CD113">
        <v>4.2838468563674681E-2</v>
      </c>
      <c r="CE113">
        <f t="shared" si="40"/>
        <v>3</v>
      </c>
      <c r="CF113" t="s">
        <v>5905</v>
      </c>
      <c r="CG113" t="s">
        <v>1570</v>
      </c>
      <c r="CH113" s="2">
        <v>43634</v>
      </c>
      <c r="CI113">
        <v>889</v>
      </c>
      <c r="CJ113" s="3">
        <v>1299</v>
      </c>
      <c r="CK113" s="27">
        <f t="shared" si="41"/>
        <v>3.3</v>
      </c>
      <c r="CL113" s="26">
        <f t="shared" si="42"/>
        <v>18.533333333333335</v>
      </c>
      <c r="CM113" s="2">
        <v>43664</v>
      </c>
      <c r="CN113" s="25">
        <v>988</v>
      </c>
      <c r="CO113" s="3">
        <v>1855</v>
      </c>
      <c r="CP113" s="13">
        <v>2</v>
      </c>
      <c r="CQ113" s="13">
        <v>2</v>
      </c>
      <c r="CR113" s="17">
        <v>0</v>
      </c>
      <c r="CT113" s="13">
        <v>2</v>
      </c>
      <c r="CU113" s="13">
        <v>2</v>
      </c>
      <c r="CV113" s="13">
        <v>2</v>
      </c>
      <c r="CW113" s="13">
        <v>1</v>
      </c>
      <c r="CX113" s="13">
        <v>1</v>
      </c>
      <c r="CY113" s="13">
        <v>2</v>
      </c>
      <c r="CZ113" s="13">
        <v>3</v>
      </c>
      <c r="DA113" s="17">
        <v>2</v>
      </c>
      <c r="DB113" s="17">
        <v>2</v>
      </c>
      <c r="DC113" s="17">
        <v>1</v>
      </c>
      <c r="DD113" s="11">
        <f t="shared" si="44"/>
        <v>22</v>
      </c>
      <c r="DE113" s="11">
        <v>1</v>
      </c>
      <c r="DF113" s="17">
        <v>0</v>
      </c>
      <c r="DG113" s="17">
        <v>0</v>
      </c>
      <c r="DH113" s="17" t="str">
        <f t="shared" si="32"/>
        <v>22222</v>
      </c>
      <c r="DI113" s="17" t="str">
        <f t="shared" si="33"/>
        <v>1122120</v>
      </c>
      <c r="DJ113" s="11" t="s">
        <v>6014</v>
      </c>
      <c r="DK113" s="17">
        <v>0</v>
      </c>
    </row>
    <row r="114" spans="1:115" x14ac:dyDescent="0.35">
      <c r="A114" t="s">
        <v>993</v>
      </c>
      <c r="B114" t="b">
        <v>1</v>
      </c>
      <c r="C114" t="b">
        <v>0</v>
      </c>
      <c r="E114" t="s">
        <v>323</v>
      </c>
      <c r="F114" t="s">
        <v>15</v>
      </c>
      <c r="G114" t="s">
        <v>5507</v>
      </c>
      <c r="H114" t="s">
        <v>5509</v>
      </c>
      <c r="I114">
        <v>32</v>
      </c>
      <c r="J114">
        <v>3</v>
      </c>
      <c r="K114">
        <v>9.375E-2</v>
      </c>
      <c r="L114">
        <v>0</v>
      </c>
      <c r="M114" t="s">
        <v>4943</v>
      </c>
      <c r="N114" t="s">
        <v>36</v>
      </c>
      <c r="O114" t="s">
        <v>5508</v>
      </c>
      <c r="P114" t="s">
        <v>994</v>
      </c>
      <c r="Q114" s="2">
        <v>43572</v>
      </c>
      <c r="R114" s="1">
        <v>0.87708333333333333</v>
      </c>
      <c r="S114" s="2">
        <v>43633</v>
      </c>
      <c r="T114" s="1">
        <v>0.8881944444444444</v>
      </c>
      <c r="U114" t="s">
        <v>1005</v>
      </c>
      <c r="V114" t="s">
        <v>36</v>
      </c>
      <c r="Y114" t="s">
        <v>1</v>
      </c>
      <c r="AB114" t="s">
        <v>5510</v>
      </c>
      <c r="AC114" t="s">
        <v>5511</v>
      </c>
      <c r="AF114" t="s">
        <v>5513</v>
      </c>
      <c r="AG114" t="s">
        <v>5514</v>
      </c>
      <c r="AH114" t="s">
        <v>1010</v>
      </c>
      <c r="AI114" t="s">
        <v>5512</v>
      </c>
      <c r="AL114" t="s">
        <v>46</v>
      </c>
      <c r="AN114" t="s">
        <v>528</v>
      </c>
      <c r="AP114" t="s">
        <v>334</v>
      </c>
      <c r="BV114" t="s">
        <v>336</v>
      </c>
      <c r="BW114" t="str">
        <f t="shared" si="34"/>
        <v>rpr4-cgyd</v>
      </c>
      <c r="BX114">
        <f t="shared" si="35"/>
        <v>2019</v>
      </c>
      <c r="BY114">
        <f t="shared" si="36"/>
        <v>2019</v>
      </c>
      <c r="BZ114">
        <f t="shared" si="37"/>
        <v>4</v>
      </c>
      <c r="CA114">
        <f t="shared" si="38"/>
        <v>4</v>
      </c>
      <c r="CB114" t="s">
        <v>4339</v>
      </c>
      <c r="CC114" t="str">
        <f t="shared" si="39"/>
        <v>d</v>
      </c>
      <c r="CD114">
        <v>1.8403037250234844E-2</v>
      </c>
      <c r="CE114">
        <f t="shared" si="40"/>
        <v>1</v>
      </c>
      <c r="CF114" t="s">
        <v>5905</v>
      </c>
      <c r="CG114" t="s">
        <v>5506</v>
      </c>
      <c r="CH114" s="2">
        <v>43634</v>
      </c>
      <c r="CI114">
        <v>410</v>
      </c>
      <c r="CJ114">
        <v>80</v>
      </c>
      <c r="CK114" s="27" t="e">
        <f t="shared" si="41"/>
        <v>#VALUE!</v>
      </c>
      <c r="CL114" s="26">
        <f t="shared" si="42"/>
        <v>1.1176470588235294</v>
      </c>
      <c r="CM114" s="2">
        <v>43651</v>
      </c>
      <c r="CN114" s="4" t="s">
        <v>5978</v>
      </c>
      <c r="CO114" s="3">
        <v>99</v>
      </c>
      <c r="CP114" s="13">
        <v>2</v>
      </c>
      <c r="CQ114" s="13">
        <v>2</v>
      </c>
      <c r="CR114" s="17">
        <v>2</v>
      </c>
      <c r="CT114" s="13">
        <v>2</v>
      </c>
      <c r="CU114" s="13">
        <v>2</v>
      </c>
      <c r="CV114" s="13">
        <v>2</v>
      </c>
      <c r="CW114" s="13">
        <v>1</v>
      </c>
      <c r="CX114" s="13">
        <v>1</v>
      </c>
      <c r="CY114" s="13">
        <v>2</v>
      </c>
      <c r="CZ114" s="13">
        <v>3</v>
      </c>
      <c r="DA114" s="17">
        <v>2</v>
      </c>
      <c r="DB114" s="17">
        <v>2</v>
      </c>
      <c r="DC114" s="17">
        <v>1</v>
      </c>
      <c r="DD114" s="11">
        <f t="shared" si="44"/>
        <v>24</v>
      </c>
      <c r="DE114" s="11">
        <v>1</v>
      </c>
      <c r="DF114" s="17">
        <v>0</v>
      </c>
      <c r="DG114" s="17">
        <v>0</v>
      </c>
      <c r="DH114" s="17" t="str">
        <f t="shared" si="32"/>
        <v>22222</v>
      </c>
      <c r="DI114" s="17" t="str">
        <f t="shared" si="33"/>
        <v>1122120</v>
      </c>
      <c r="DJ114" s="17" t="s">
        <v>5944</v>
      </c>
      <c r="DK114" s="17">
        <v>0</v>
      </c>
    </row>
    <row r="115" spans="1:115" x14ac:dyDescent="0.35">
      <c r="A115" t="s">
        <v>1155</v>
      </c>
      <c r="B115" t="b">
        <v>1</v>
      </c>
      <c r="C115" t="b">
        <v>0</v>
      </c>
      <c r="E115" t="s">
        <v>323</v>
      </c>
      <c r="F115" t="s">
        <v>15</v>
      </c>
      <c r="G115" t="s">
        <v>1156</v>
      </c>
      <c r="H115" t="s">
        <v>1160</v>
      </c>
      <c r="I115">
        <v>4</v>
      </c>
      <c r="J115">
        <v>3</v>
      </c>
      <c r="K115">
        <v>0.75</v>
      </c>
      <c r="L115">
        <v>1</v>
      </c>
      <c r="M115" t="s">
        <v>1157</v>
      </c>
      <c r="N115" t="s">
        <v>96</v>
      </c>
      <c r="O115" t="s">
        <v>1158</v>
      </c>
      <c r="P115" t="s">
        <v>1159</v>
      </c>
      <c r="Q115" s="2">
        <v>42290</v>
      </c>
      <c r="R115" s="1">
        <v>0.89861111111111114</v>
      </c>
      <c r="S115" s="2">
        <v>43634</v>
      </c>
      <c r="T115" s="1">
        <v>2.7777777777777776E-2</v>
      </c>
      <c r="U115" t="s">
        <v>1130</v>
      </c>
      <c r="V115" t="s">
        <v>64</v>
      </c>
      <c r="W115" t="s">
        <v>1132</v>
      </c>
      <c r="X115" t="s">
        <v>7</v>
      </c>
      <c r="Y115" t="s">
        <v>1</v>
      </c>
      <c r="AF115" t="s">
        <v>1161</v>
      </c>
      <c r="AG115" t="s">
        <v>1162</v>
      </c>
      <c r="AM115" t="s">
        <v>1134</v>
      </c>
      <c r="AN115" t="s">
        <v>1135</v>
      </c>
      <c r="AP115" t="s">
        <v>334</v>
      </c>
      <c r="BU115" t="s">
        <v>1136</v>
      </c>
      <c r="BV115" t="s">
        <v>336</v>
      </c>
      <c r="BW115" t="str">
        <f t="shared" si="34"/>
        <v>m8qx-ubtq</v>
      </c>
      <c r="BX115">
        <f t="shared" si="35"/>
        <v>2015</v>
      </c>
      <c r="BY115">
        <f t="shared" si="36"/>
        <v>2019</v>
      </c>
      <c r="BZ115">
        <f t="shared" si="37"/>
        <v>5</v>
      </c>
      <c r="CA115">
        <f t="shared" si="38"/>
        <v>6</v>
      </c>
      <c r="CB115" t="s">
        <v>5893</v>
      </c>
      <c r="CC115" t="str">
        <f t="shared" si="39"/>
        <v>b</v>
      </c>
      <c r="CD115">
        <v>9.038480318605846E-2</v>
      </c>
      <c r="CE115">
        <f t="shared" si="40"/>
        <v>1</v>
      </c>
      <c r="CF115" t="s">
        <v>5905</v>
      </c>
      <c r="CG115" s="18" t="s">
        <v>1154</v>
      </c>
      <c r="CH115" s="2">
        <v>43634</v>
      </c>
      <c r="CI115" s="3">
        <v>33309</v>
      </c>
      <c r="CJ115" s="3">
        <v>129407</v>
      </c>
      <c r="CK115" s="27" t="e">
        <f t="shared" si="41"/>
        <v>#VALUE!</v>
      </c>
      <c r="CL115" s="26">
        <f t="shared" si="42"/>
        <v>750.64705882352939</v>
      </c>
      <c r="CM115" s="2">
        <v>43651</v>
      </c>
      <c r="CN115" s="4" t="s">
        <v>5978</v>
      </c>
      <c r="CO115">
        <v>142168</v>
      </c>
      <c r="CP115" s="13">
        <v>2</v>
      </c>
      <c r="CQ115" s="13">
        <v>0</v>
      </c>
      <c r="CR115" s="17">
        <v>2</v>
      </c>
      <c r="CT115" s="13">
        <v>0</v>
      </c>
      <c r="CU115" s="13">
        <v>2</v>
      </c>
      <c r="CV115" s="13">
        <v>2</v>
      </c>
      <c r="CW115" s="13">
        <v>1</v>
      </c>
      <c r="CX115" s="13">
        <v>1</v>
      </c>
      <c r="CY115" s="13">
        <v>1</v>
      </c>
      <c r="CZ115" s="13">
        <v>3</v>
      </c>
      <c r="DA115" s="17">
        <v>3</v>
      </c>
      <c r="DB115" s="17">
        <v>2</v>
      </c>
      <c r="DC115" s="17">
        <v>1</v>
      </c>
      <c r="DD115" s="11">
        <f t="shared" si="44"/>
        <v>20</v>
      </c>
      <c r="DE115" s="11">
        <v>0.5</v>
      </c>
      <c r="DF115" s="17">
        <v>0</v>
      </c>
      <c r="DG115" s="17">
        <v>0</v>
      </c>
      <c r="DH115" s="17" t="str">
        <f t="shared" si="32"/>
        <v>20022</v>
      </c>
      <c r="DI115" s="17" t="str">
        <f t="shared" si="33"/>
        <v>1120021</v>
      </c>
      <c r="DJ115" s="11" t="s">
        <v>5962</v>
      </c>
      <c r="DK115" s="17">
        <v>0</v>
      </c>
    </row>
    <row r="116" spans="1:115" x14ac:dyDescent="0.35">
      <c r="DF116" s="17">
        <f>SUM(DF2:DF115)</f>
        <v>13</v>
      </c>
      <c r="DG116" s="17">
        <f>SUM(DG2:DG115)</f>
        <v>16</v>
      </c>
    </row>
    <row r="117" spans="1:115" x14ac:dyDescent="0.35">
      <c r="DF117" s="17">
        <f>13/112</f>
        <v>0.11607142857142858</v>
      </c>
      <c r="DG117" s="17">
        <f>16/112</f>
        <v>0.14285714285714285</v>
      </c>
    </row>
  </sheetData>
  <autoFilter ref="A1:DK115" xr:uid="{4AED2CB6-217B-4931-A84D-D4626E37EB82}">
    <sortState xmlns:xlrd2="http://schemas.microsoft.com/office/spreadsheetml/2017/richdata2" ref="A2:DK115">
      <sortCondition ref="S1:S115"/>
    </sortState>
  </autoFilter>
  <hyperlinks>
    <hyperlink ref="CG39" r:id="rId1" xr:uid="{00000000-0004-0000-0100-000000000000}"/>
    <hyperlink ref="CG42" r:id="rId2" xr:uid="{00000000-0004-0000-0100-000001000000}"/>
    <hyperlink ref="CG63" r:id="rId3" xr:uid="{00000000-0004-0000-0100-000002000000}"/>
    <hyperlink ref="CG25" r:id="rId4" xr:uid="{00000000-0004-0000-0100-000003000000}"/>
    <hyperlink ref="CG93" r:id="rId5" xr:uid="{00000000-0004-0000-0100-000004000000}"/>
    <hyperlink ref="CG65" r:id="rId6" xr:uid="{00000000-0004-0000-0100-000006000000}"/>
    <hyperlink ref="CG66" r:id="rId7" xr:uid="{00000000-0004-0000-0100-000007000000}"/>
    <hyperlink ref="CG48" r:id="rId8" xr:uid="{00000000-0004-0000-0100-000008000000}"/>
    <hyperlink ref="CG85" r:id="rId9" xr:uid="{00000000-0004-0000-0100-000009000000}"/>
    <hyperlink ref="CG26" r:id="rId10" xr:uid="{00000000-0004-0000-0100-00000A000000}"/>
    <hyperlink ref="CG109" r:id="rId11" xr:uid="{00000000-0004-0000-0100-00000B000000}"/>
    <hyperlink ref="CG110" r:id="rId12" xr:uid="{00000000-0004-0000-0100-00000C000000}"/>
    <hyperlink ref="CG76" r:id="rId13" xr:uid="{00000000-0004-0000-0100-00000D000000}"/>
    <hyperlink ref="CG53" r:id="rId14" xr:uid="{00000000-0004-0000-0100-00000E000000}"/>
    <hyperlink ref="CG59" r:id="rId15" xr:uid="{00000000-0004-0000-0100-00000F000000}"/>
    <hyperlink ref="CG7" r:id="rId16" xr:uid="{00000000-0004-0000-0100-000010000000}"/>
    <hyperlink ref="CG52" r:id="rId17" xr:uid="{00000000-0004-0000-0100-000011000000}"/>
    <hyperlink ref="CG100" r:id="rId18" xr:uid="{00000000-0004-0000-0100-000012000000}"/>
    <hyperlink ref="CG112" r:id="rId19" xr:uid="{00000000-0004-0000-0100-000013000000}"/>
    <hyperlink ref="CG30" r:id="rId20" xr:uid="{00000000-0004-0000-0100-000014000000}"/>
    <hyperlink ref="CG115" r:id="rId21" xr:uid="{00000000-0004-0000-0100-000015000000}"/>
    <hyperlink ref="CG70" r:id="rId22" xr:uid="{00000000-0004-0000-0100-000016000000}"/>
    <hyperlink ref="CG98" r:id="rId23" xr:uid="{00000000-0004-0000-0100-000017000000}"/>
    <hyperlink ref="CG4" r:id="rId24" xr:uid="{00000000-0004-0000-0100-000018000000}"/>
    <hyperlink ref="W53" r:id="rId25" xr:uid="{00000000-0004-0000-0100-000019000000}"/>
  </hyperlinks>
  <pageMargins left="0.7" right="0.7" top="0.75" bottom="0.75" header="0.3" footer="0.3"/>
  <pageSetup orientation="portrait" r:id="rId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59999389629810485"/>
  </sheetPr>
  <dimension ref="F1:AJ152"/>
  <sheetViews>
    <sheetView topLeftCell="A15" zoomScale="85" zoomScaleNormal="85" workbookViewId="0">
      <selection activeCell="G22" sqref="G22"/>
    </sheetView>
  </sheetViews>
  <sheetFormatPr defaultRowHeight="14.5" x14ac:dyDescent="0.35"/>
  <cols>
    <col min="6" max="6" width="35" customWidth="1"/>
    <col min="7" max="7" width="15.1796875" customWidth="1"/>
    <col min="26" max="26" width="19.81640625" bestFit="1" customWidth="1"/>
    <col min="27" max="27" width="55" bestFit="1" customWidth="1"/>
    <col min="28" max="28" width="5.26953125" bestFit="1" customWidth="1"/>
    <col min="29" max="29" width="11.54296875" bestFit="1" customWidth="1"/>
    <col min="30" max="30" width="6.81640625" bestFit="1" customWidth="1"/>
    <col min="31" max="31" width="16.26953125" bestFit="1" customWidth="1"/>
    <col min="32" max="32" width="6.81640625" customWidth="1"/>
    <col min="33" max="33" width="5.26953125" bestFit="1" customWidth="1"/>
    <col min="34" max="34" width="10.81640625" bestFit="1" customWidth="1"/>
    <col min="35" max="35" width="12.81640625" bestFit="1" customWidth="1"/>
    <col min="36" max="36" width="18.81640625" bestFit="1" customWidth="1"/>
    <col min="37" max="37" width="8.1796875" bestFit="1" customWidth="1"/>
    <col min="38" max="38" width="13.81640625" bestFit="1" customWidth="1"/>
    <col min="39" max="39" width="16.26953125" bestFit="1" customWidth="1"/>
  </cols>
  <sheetData>
    <row r="1" spans="6:22" x14ac:dyDescent="0.35">
      <c r="G1" t="s">
        <v>6023</v>
      </c>
      <c r="H1">
        <v>0</v>
      </c>
      <c r="I1">
        <v>1</v>
      </c>
      <c r="J1">
        <v>2</v>
      </c>
      <c r="K1">
        <v>3</v>
      </c>
      <c r="M1" t="s">
        <v>264</v>
      </c>
      <c r="N1" t="s">
        <v>266</v>
      </c>
      <c r="O1" t="s">
        <v>6026</v>
      </c>
      <c r="P1" t="s">
        <v>6025</v>
      </c>
      <c r="Q1" t="s">
        <v>6056</v>
      </c>
      <c r="T1" t="s">
        <v>6056</v>
      </c>
      <c r="U1" t="s">
        <v>6057</v>
      </c>
      <c r="V1" t="s">
        <v>264</v>
      </c>
    </row>
    <row r="2" spans="6:22" x14ac:dyDescent="0.35">
      <c r="F2" s="22" t="s">
        <v>5910</v>
      </c>
      <c r="G2" s="31">
        <v>2</v>
      </c>
      <c r="I2">
        <f>COUNTIF('Assessement-RandomSample'!$CP$2:$CP$108,1)</f>
        <v>46</v>
      </c>
      <c r="J2">
        <f>COUNTIF('Assessement-RandomSample'!$CP$2:$CP$108,2)</f>
        <v>55</v>
      </c>
      <c r="M2">
        <f>YEAR('Assessement-RandomSample'!Q2)</f>
        <v>2012</v>
      </c>
      <c r="N2">
        <f>YEAR('Assessement-RandomSample'!S2)</f>
        <v>2012</v>
      </c>
      <c r="O2">
        <f>'Assessement-RandomSample'!DD2</f>
        <v>20</v>
      </c>
      <c r="P2" s="3">
        <f>('Assessement-RandomSample'!CO2-'Assessement-RandomSample'!CJ2)/('Assessement-RandomSample'!CM2-'Assessement-RandomSample'!CH2)</f>
        <v>1.1666666666666667</v>
      </c>
      <c r="Q2">
        <f>'Assessement-RandomSample'!CJ2</f>
        <v>1730</v>
      </c>
      <c r="T2">
        <v>1730</v>
      </c>
      <c r="U2">
        <f>LOG(T2)</f>
        <v>3.2380461031287955</v>
      </c>
      <c r="V2">
        <v>2012</v>
      </c>
    </row>
    <row r="3" spans="6:22" x14ac:dyDescent="0.35">
      <c r="F3" s="23" t="s">
        <v>5909</v>
      </c>
      <c r="G3" s="32">
        <v>2</v>
      </c>
      <c r="H3">
        <f>COUNTIF('Assessement-RandomSample'!$CQ$2:$CQ$108,0)</f>
        <v>32</v>
      </c>
      <c r="I3">
        <f>COUNTIF('Assessement-RandomSample'!$CQ$2:$CQ$108,1)</f>
        <v>13</v>
      </c>
      <c r="J3">
        <f>COUNTIF('Assessement-RandomSample'!$CQ$2:$CQ$108,2)</f>
        <v>56</v>
      </c>
      <c r="M3">
        <f>YEAR('Assessement-RandomSample'!Q3)</f>
        <v>2012</v>
      </c>
      <c r="N3">
        <f>YEAR('Assessement-RandomSample'!S3)</f>
        <v>2012</v>
      </c>
      <c r="O3">
        <f>'Assessement-RandomSample'!DD3</f>
        <v>20</v>
      </c>
      <c r="P3" s="3">
        <f>('Assessement-RandomSample'!CO3-'Assessement-RandomSample'!CJ3)/('Assessement-RandomSample'!CM3-'Assessement-RandomSample'!CH3)</f>
        <v>0.6333333333333333</v>
      </c>
      <c r="Q3">
        <f>'Assessement-RandomSample'!CJ3</f>
        <v>1636</v>
      </c>
      <c r="T3">
        <v>1636</v>
      </c>
      <c r="U3">
        <f t="shared" ref="U3:U66" si="0">LOG(T3)</f>
        <v>3.2137832993353044</v>
      </c>
      <c r="V3">
        <v>2012</v>
      </c>
    </row>
    <row r="4" spans="6:22" x14ac:dyDescent="0.35">
      <c r="F4" s="24" t="s">
        <v>5912</v>
      </c>
      <c r="G4" s="33">
        <v>2</v>
      </c>
      <c r="H4">
        <f>COUNTIF('Assessement-RandomSample'!$CR$2:$CR$108,0)</f>
        <v>84</v>
      </c>
      <c r="I4">
        <f>COUNTIF('Assessement-RandomSample'!$CR$2:$CR$108,1)</f>
        <v>2</v>
      </c>
      <c r="J4">
        <f>COUNTIF('Assessement-RandomSample'!$CR$2:$CR$108,2)</f>
        <v>15</v>
      </c>
      <c r="M4">
        <f>YEAR('Assessement-RandomSample'!Q4)</f>
        <v>2012</v>
      </c>
      <c r="N4">
        <f>YEAR('Assessement-RandomSample'!S4)</f>
        <v>2012</v>
      </c>
      <c r="O4">
        <f>'Assessement-RandomSample'!DD4</f>
        <v>19</v>
      </c>
      <c r="P4" s="3">
        <f>('Assessement-RandomSample'!CO4-'Assessement-RandomSample'!CJ4)/('Assessement-RandomSample'!CM4-'Assessement-RandomSample'!CH4)</f>
        <v>4.333333333333333</v>
      </c>
      <c r="Q4">
        <f>'Assessement-RandomSample'!CJ4</f>
        <v>1964</v>
      </c>
      <c r="T4">
        <v>1964</v>
      </c>
      <c r="U4">
        <f t="shared" si="0"/>
        <v>3.2931414834509307</v>
      </c>
      <c r="V4">
        <v>2012</v>
      </c>
    </row>
    <row r="5" spans="6:22" x14ac:dyDescent="0.35">
      <c r="F5" s="22" t="s">
        <v>5921</v>
      </c>
      <c r="G5" s="31">
        <v>2</v>
      </c>
      <c r="H5">
        <f>COUNTIF('Assessement-RandomSample'!$CT$2:$CT$108,0)</f>
        <v>65</v>
      </c>
      <c r="I5">
        <f>COUNTIF('Assessement-RandomSample'!$CT$2:$CT$108,1)</f>
        <v>16</v>
      </c>
      <c r="J5">
        <f>COUNTIF('Assessement-RandomSample'!$CT$2:$CT$108,2)</f>
        <v>20</v>
      </c>
      <c r="M5">
        <f>YEAR('Assessement-RandomSample'!Q5)</f>
        <v>2012</v>
      </c>
      <c r="N5">
        <f>YEAR('Assessement-RandomSample'!S5)</f>
        <v>2012</v>
      </c>
      <c r="O5">
        <f>'Assessement-RandomSample'!DD5</f>
        <v>11</v>
      </c>
      <c r="P5" s="3">
        <f>('Assessement-RandomSample'!CO5-'Assessement-RandomSample'!CJ5)/('Assessement-RandomSample'!CM5-'Assessement-RandomSample'!CH5)</f>
        <v>0.7407407407407407</v>
      </c>
      <c r="Q5">
        <f>'Assessement-RandomSample'!CJ5</f>
        <v>1873</v>
      </c>
      <c r="T5">
        <v>1873</v>
      </c>
      <c r="U5">
        <f t="shared" si="0"/>
        <v>3.2725377773752373</v>
      </c>
      <c r="V5">
        <v>2012</v>
      </c>
    </row>
    <row r="6" spans="6:22" x14ac:dyDescent="0.35">
      <c r="F6" s="23" t="s">
        <v>5907</v>
      </c>
      <c r="G6" s="32">
        <v>2</v>
      </c>
      <c r="H6">
        <f>COUNTIF('Assessement-RandomSample'!$CU$2:$CU$108,0)</f>
        <v>42</v>
      </c>
      <c r="I6">
        <f>COUNTIF('Assessement-RandomSample'!$CU$2:$CU$108,1)</f>
        <v>19</v>
      </c>
      <c r="J6">
        <f>COUNTIF('Assessement-RandomSample'!$CU$2:$CU$108,2)</f>
        <v>40</v>
      </c>
      <c r="M6">
        <f>YEAR('Assessement-RandomSample'!Q6)</f>
        <v>2012</v>
      </c>
      <c r="N6">
        <f>YEAR('Assessement-RandomSample'!S6)</f>
        <v>2012</v>
      </c>
      <c r="O6">
        <f>'Assessement-RandomSample'!DD6</f>
        <v>11</v>
      </c>
      <c r="P6" s="3">
        <f>('Assessement-RandomSample'!CO6-'Assessement-RandomSample'!CJ6)/('Assessement-RandomSample'!CM6-'Assessement-RandomSample'!CH6)</f>
        <v>0.1111111111111111</v>
      </c>
      <c r="Q6">
        <f>'Assessement-RandomSample'!CJ6</f>
        <v>973</v>
      </c>
      <c r="T6">
        <v>973</v>
      </c>
      <c r="U6">
        <f t="shared" si="0"/>
        <v>2.9881128402683519</v>
      </c>
      <c r="V6">
        <v>2012</v>
      </c>
    </row>
    <row r="7" spans="6:22" x14ac:dyDescent="0.35">
      <c r="F7" s="22" t="s">
        <v>5916</v>
      </c>
      <c r="G7" s="31">
        <v>2</v>
      </c>
      <c r="H7">
        <f>COUNTIF('Assessement-RandomSample'!$CV$2:$CV$108,0)</f>
        <v>29</v>
      </c>
      <c r="I7">
        <f>COUNTIF('Assessement-RandomSample'!$CV$2:$CV$108,1)</f>
        <v>26</v>
      </c>
      <c r="J7">
        <f>COUNTIF('Assessement-RandomSample'!$CV$2:$CV$108,2)</f>
        <v>46</v>
      </c>
      <c r="M7">
        <f>YEAR('Assessement-RandomSample'!Q7)</f>
        <v>2012</v>
      </c>
      <c r="N7">
        <f>YEAR('Assessement-RandomSample'!S7)</f>
        <v>2012</v>
      </c>
      <c r="O7">
        <f>'Assessement-RandomSample'!DD7</f>
        <v>12</v>
      </c>
      <c r="P7" s="3">
        <f>('Assessement-RandomSample'!CO7-'Assessement-RandomSample'!CJ7)/('Assessement-RandomSample'!CM7-'Assessement-RandomSample'!CH7)</f>
        <v>0.11764705882352941</v>
      </c>
      <c r="Q7">
        <f>'Assessement-RandomSample'!CJ7</f>
        <v>1052</v>
      </c>
      <c r="T7">
        <v>1052</v>
      </c>
      <c r="U7">
        <f t="shared" si="0"/>
        <v>3.0220157398177201</v>
      </c>
      <c r="V7">
        <v>2012</v>
      </c>
    </row>
    <row r="8" spans="6:22" x14ac:dyDescent="0.35">
      <c r="F8" s="22" t="s">
        <v>5913</v>
      </c>
      <c r="G8" s="31">
        <v>1</v>
      </c>
      <c r="H8">
        <f>COUNTIF('Assessement-RandomSample'!$CW$2:$CW$108,0)</f>
        <v>0</v>
      </c>
      <c r="I8">
        <f>COUNTIF('Assessement-RandomSample'!$CW$2:$CW$108,1)</f>
        <v>101</v>
      </c>
      <c r="M8">
        <f>YEAR('Assessement-RandomSample'!Q8)</f>
        <v>2012</v>
      </c>
      <c r="N8">
        <f>YEAR('Assessement-RandomSample'!S8)</f>
        <v>2012</v>
      </c>
      <c r="O8">
        <f>'Assessement-RandomSample'!DD8</f>
        <v>13</v>
      </c>
      <c r="P8" s="3">
        <f>('Assessement-RandomSample'!CO8-'Assessement-RandomSample'!CJ8)/('Assessement-RandomSample'!CM8-'Assessement-RandomSample'!CH8)</f>
        <v>0.23333333333333334</v>
      </c>
      <c r="Q8">
        <f>'Assessement-RandomSample'!CJ8</f>
        <v>779</v>
      </c>
      <c r="T8">
        <v>779</v>
      </c>
      <c r="U8">
        <f t="shared" si="0"/>
        <v>2.8915374576725643</v>
      </c>
      <c r="V8">
        <v>2012</v>
      </c>
    </row>
    <row r="9" spans="6:22" x14ac:dyDescent="0.35">
      <c r="F9" s="23" t="s">
        <v>5908</v>
      </c>
      <c r="G9" s="32">
        <v>1</v>
      </c>
      <c r="H9">
        <f>COUNTIF('Assessement-RandomSample'!$CX$2:$CX$108,0)</f>
        <v>0</v>
      </c>
      <c r="I9">
        <f>COUNTIF('Assessement-RandomSample'!$CX$2:$CX$108,1)</f>
        <v>101</v>
      </c>
      <c r="M9">
        <f>YEAR('Assessement-RandomSample'!Q9)</f>
        <v>2012</v>
      </c>
      <c r="N9">
        <f>YEAR('Assessement-RandomSample'!S9)</f>
        <v>2012</v>
      </c>
      <c r="O9">
        <f>'Assessement-RandomSample'!DD9</f>
        <v>11</v>
      </c>
      <c r="P9" s="3">
        <f>('Assessement-RandomSample'!CO9-'Assessement-RandomSample'!CJ9)/('Assessement-RandomSample'!CM9-'Assessement-RandomSample'!CH9)</f>
        <v>0.14814814814814814</v>
      </c>
      <c r="Q9">
        <f>'Assessement-RandomSample'!CJ9</f>
        <v>872</v>
      </c>
      <c r="T9">
        <v>872</v>
      </c>
      <c r="U9">
        <f t="shared" si="0"/>
        <v>2.9405164849325671</v>
      </c>
      <c r="V9">
        <v>2012</v>
      </c>
    </row>
    <row r="10" spans="6:22" x14ac:dyDescent="0.35">
      <c r="F10" s="23" t="s">
        <v>5936</v>
      </c>
      <c r="G10" s="31">
        <v>2</v>
      </c>
      <c r="H10">
        <f>COUNTIF('Assessement-RandomSample'!$CY$2:$CY$108,0)</f>
        <v>1</v>
      </c>
      <c r="I10">
        <f>COUNTIF('Assessement-RandomSample'!$CY$2:$CY$108,1)</f>
        <v>15</v>
      </c>
      <c r="J10">
        <f>COUNTIF('Assessement-RandomSample'!$CY$2:$CY$108,2)</f>
        <v>85</v>
      </c>
      <c r="M10">
        <f>YEAR('Assessement-RandomSample'!Q10)</f>
        <v>2012</v>
      </c>
      <c r="N10">
        <f>YEAR('Assessement-RandomSample'!S10)</f>
        <v>2012</v>
      </c>
      <c r="O10">
        <f>'Assessement-RandomSample'!DD10</f>
        <v>13</v>
      </c>
      <c r="P10" s="3">
        <f>('Assessement-RandomSample'!CO10-'Assessement-RandomSample'!CJ10)/('Assessement-RandomSample'!CM10-'Assessement-RandomSample'!CH10)</f>
        <v>0.10714285714285714</v>
      </c>
      <c r="Q10">
        <f>'Assessement-RandomSample'!CJ10</f>
        <v>776</v>
      </c>
      <c r="T10">
        <v>776</v>
      </c>
      <c r="U10">
        <f t="shared" si="0"/>
        <v>2.8898617212581885</v>
      </c>
      <c r="V10">
        <v>2012</v>
      </c>
    </row>
    <row r="11" spans="6:22" x14ac:dyDescent="0.35">
      <c r="M11">
        <f>YEAR('Assessement-RandomSample'!Q11)</f>
        <v>2012</v>
      </c>
      <c r="N11">
        <f>YEAR('Assessement-RandomSample'!S11)</f>
        <v>2012</v>
      </c>
      <c r="O11">
        <f>'Assessement-RandomSample'!DD11</f>
        <v>15</v>
      </c>
      <c r="P11" s="3">
        <f>('Assessement-RandomSample'!CO11-'Assessement-RandomSample'!CJ11)/('Assessement-RandomSample'!CM11-'Assessement-RandomSample'!CH11)</f>
        <v>0.3</v>
      </c>
      <c r="Q11">
        <f>'Assessement-RandomSample'!CJ11</f>
        <v>891</v>
      </c>
      <c r="T11">
        <v>891</v>
      </c>
      <c r="U11">
        <f t="shared" si="0"/>
        <v>2.9498777040368749</v>
      </c>
      <c r="V11">
        <v>2012</v>
      </c>
    </row>
    <row r="12" spans="6:22" x14ac:dyDescent="0.35">
      <c r="F12" s="22" t="s">
        <v>5914</v>
      </c>
      <c r="G12" s="31">
        <v>3</v>
      </c>
      <c r="H12">
        <f>COUNTIF('Assessement-RandomSample'!$CZ$2:$CZ$108,0)</f>
        <v>0</v>
      </c>
      <c r="I12">
        <f>COUNTIF('Assessement-RandomSample'!$CZ$2:$CZ$108,1)</f>
        <v>0</v>
      </c>
      <c r="J12">
        <f>COUNTIF('Assessement-RandomSample'!$CZ$2:$CZ$108,2)</f>
        <v>17</v>
      </c>
      <c r="K12">
        <f>COUNTIF('Assessement-RandomSample'!$CZ$2:$CZ$108,3)</f>
        <v>84</v>
      </c>
      <c r="M12">
        <f>YEAR('Assessement-RandomSample'!Q12)</f>
        <v>2012</v>
      </c>
      <c r="N12">
        <f>YEAR('Assessement-RandomSample'!S12)</f>
        <v>2012</v>
      </c>
      <c r="O12">
        <f>'Assessement-RandomSample'!DD12</f>
        <v>11</v>
      </c>
      <c r="P12" s="3">
        <f>('Assessement-RandomSample'!CO12-'Assessement-RandomSample'!CJ12)/('Assessement-RandomSample'!CM12-'Assessement-RandomSample'!CH12)</f>
        <v>0.21428571428571427</v>
      </c>
      <c r="Q12">
        <f>'Assessement-RandomSample'!CJ12</f>
        <v>935</v>
      </c>
      <c r="T12">
        <v>935</v>
      </c>
      <c r="U12">
        <f t="shared" si="0"/>
        <v>2.9708116108725178</v>
      </c>
      <c r="V12">
        <v>2012</v>
      </c>
    </row>
    <row r="13" spans="6:22" x14ac:dyDescent="0.35">
      <c r="F13" s="24" t="s">
        <v>5915</v>
      </c>
      <c r="G13" s="32">
        <v>3</v>
      </c>
      <c r="H13">
        <f>COUNTIF('Assessement-RandomSample'!$DA$2:$DA$108,0)</f>
        <v>2</v>
      </c>
      <c r="I13">
        <f>COUNTIF('Assessement-RandomSample'!$DA$2:$DA$108,1)</f>
        <v>11</v>
      </c>
      <c r="J13">
        <f>COUNTIF('Assessement-RandomSample'!$DA$2:$DA$108,2)</f>
        <v>49</v>
      </c>
      <c r="K13">
        <f>COUNTIF('Assessement-RandomSample'!$DA$2:$DA$108,3)</f>
        <v>39</v>
      </c>
      <c r="M13">
        <f>YEAR('Assessement-RandomSample'!Q13)</f>
        <v>2012</v>
      </c>
      <c r="N13">
        <f>YEAR('Assessement-RandomSample'!S13)</f>
        <v>2012</v>
      </c>
      <c r="O13">
        <f>'Assessement-RandomSample'!DD13</f>
        <v>10</v>
      </c>
      <c r="P13" s="3">
        <f>('Assessement-RandomSample'!CO13-'Assessement-RandomSample'!CJ13)/('Assessement-RandomSample'!CM13-'Assessement-RandomSample'!CH13)</f>
        <v>0.35294117647058826</v>
      </c>
      <c r="Q13">
        <f>'Assessement-RandomSample'!CJ13</f>
        <v>863</v>
      </c>
      <c r="T13">
        <v>863</v>
      </c>
      <c r="U13">
        <f t="shared" si="0"/>
        <v>2.9360107957152097</v>
      </c>
      <c r="V13">
        <v>2012</v>
      </c>
    </row>
    <row r="14" spans="6:22" x14ac:dyDescent="0.35">
      <c r="F14" s="24" t="s">
        <v>5935</v>
      </c>
      <c r="G14" s="32">
        <v>2</v>
      </c>
      <c r="H14">
        <f>COUNTIF('Assessement-RandomSample'!$DB$2:$DB$108,0)</f>
        <v>52</v>
      </c>
      <c r="I14">
        <f>COUNTIF('Assessement-RandomSample'!$DB$2:$DB$108,1)</f>
        <v>23</v>
      </c>
      <c r="J14">
        <f>COUNTIF('Assessement-RandomSample'!$DB$2:$DB$108,2)</f>
        <v>26</v>
      </c>
      <c r="M14">
        <f>YEAR('Assessement-RandomSample'!Q14)</f>
        <v>2012</v>
      </c>
      <c r="N14">
        <f>YEAR('Assessement-RandomSample'!S14)</f>
        <v>2012</v>
      </c>
      <c r="O14">
        <f>'Assessement-RandomSample'!DD14</f>
        <v>14</v>
      </c>
      <c r="P14" s="3">
        <f>('Assessement-RandomSample'!CO14-'Assessement-RandomSample'!CJ14)/('Assessement-RandomSample'!CM14-'Assessement-RandomSample'!CH14)</f>
        <v>0.13333333333333333</v>
      </c>
      <c r="Q14">
        <f>'Assessement-RandomSample'!CJ14</f>
        <v>872</v>
      </c>
      <c r="T14">
        <v>872</v>
      </c>
      <c r="U14">
        <f t="shared" si="0"/>
        <v>2.9405164849325671</v>
      </c>
      <c r="V14">
        <v>2012</v>
      </c>
    </row>
    <row r="15" spans="6:22" x14ac:dyDescent="0.35">
      <c r="F15" s="24" t="s">
        <v>5943</v>
      </c>
      <c r="G15" s="32">
        <v>1</v>
      </c>
      <c r="H15">
        <f>COUNTIF('Assessement-RandomSample'!$DC$2:$DC$108,0)</f>
        <v>9</v>
      </c>
      <c r="I15">
        <f>COUNTIF('Assessement-RandomSample'!$DC$2:$DC$108,1)</f>
        <v>92</v>
      </c>
      <c r="M15">
        <f>YEAR('Assessement-RandomSample'!Q15)</f>
        <v>2012</v>
      </c>
      <c r="N15">
        <f>YEAR('Assessement-RandomSample'!S15)</f>
        <v>2012</v>
      </c>
      <c r="O15">
        <f>'Assessement-RandomSample'!DD15</f>
        <v>13</v>
      </c>
      <c r="P15" s="3">
        <f>('Assessement-RandomSample'!CO15-'Assessement-RandomSample'!CJ15)/('Assessement-RandomSample'!CM15-'Assessement-RandomSample'!CH15)</f>
        <v>5.8823529411764705E-2</v>
      </c>
      <c r="Q15">
        <f>'Assessement-RandomSample'!CJ15</f>
        <v>869</v>
      </c>
      <c r="T15">
        <v>869</v>
      </c>
      <c r="U15">
        <f t="shared" si="0"/>
        <v>2.9390197764486663</v>
      </c>
      <c r="V15">
        <v>2012</v>
      </c>
    </row>
    <row r="16" spans="6:22" x14ac:dyDescent="0.35">
      <c r="M16">
        <f>YEAR('Assessement-RandomSample'!Q16)</f>
        <v>2013</v>
      </c>
      <c r="N16">
        <f>YEAR('Assessement-RandomSample'!S16)</f>
        <v>2013</v>
      </c>
      <c r="O16">
        <f>'Assessement-RandomSample'!DD16</f>
        <v>15</v>
      </c>
      <c r="P16" s="3">
        <f>('Assessement-RandomSample'!CO16-'Assessement-RandomSample'!CJ16)/('Assessement-RandomSample'!CM16-'Assessement-RandomSample'!CH16)</f>
        <v>3.3333333333333333E-2</v>
      </c>
      <c r="Q16">
        <f>'Assessement-RandomSample'!CJ16</f>
        <v>839</v>
      </c>
      <c r="T16">
        <v>839</v>
      </c>
      <c r="U16">
        <f t="shared" si="0"/>
        <v>2.9237619608287004</v>
      </c>
      <c r="V16">
        <v>2013</v>
      </c>
    </row>
    <row r="17" spans="6:22" x14ac:dyDescent="0.35">
      <c r="H17" t="s">
        <v>6028</v>
      </c>
      <c r="I17" t="s">
        <v>336</v>
      </c>
      <c r="J17" t="s">
        <v>353</v>
      </c>
      <c r="M17">
        <f>YEAR('Assessement-RandomSample'!Q17)</f>
        <v>2012</v>
      </c>
      <c r="N17">
        <f>YEAR('Assessement-RandomSample'!S17)</f>
        <v>2013</v>
      </c>
      <c r="O17">
        <f>'Assessement-RandomSample'!DD17</f>
        <v>13</v>
      </c>
      <c r="P17" s="3">
        <f>('Assessement-RandomSample'!CO17-'Assessement-RandomSample'!CJ17)/('Assessement-RandomSample'!CM17-'Assessement-RandomSample'!CH17)</f>
        <v>0.36666666666666664</v>
      </c>
      <c r="Q17">
        <f>'Assessement-RandomSample'!CJ17</f>
        <v>1334</v>
      </c>
      <c r="T17">
        <v>1334</v>
      </c>
      <c r="U17">
        <f t="shared" si="0"/>
        <v>3.12515582958053</v>
      </c>
      <c r="V17">
        <v>2012</v>
      </c>
    </row>
    <row r="18" spans="6:22" x14ac:dyDescent="0.35">
      <c r="H18" t="s">
        <v>6028</v>
      </c>
      <c r="I18" t="s">
        <v>6059</v>
      </c>
      <c r="J18" t="s">
        <v>6029</v>
      </c>
      <c r="M18">
        <f>YEAR('Assessement-RandomSample'!Q18)</f>
        <v>2013</v>
      </c>
      <c r="N18">
        <f>YEAR('Assessement-RandomSample'!S18)</f>
        <v>2013</v>
      </c>
      <c r="O18">
        <f>'Assessement-RandomSample'!DD18</f>
        <v>17</v>
      </c>
      <c r="P18" s="3">
        <f>('Assessement-RandomSample'!CO18-'Assessement-RandomSample'!CJ18)/('Assessement-RandomSample'!CM18-'Assessement-RandomSample'!CH18)</f>
        <v>2.6470588235294117</v>
      </c>
      <c r="Q18">
        <f>'Assessement-RandomSample'!CJ18</f>
        <v>4008</v>
      </c>
      <c r="T18">
        <v>4008</v>
      </c>
      <c r="U18">
        <f t="shared" si="0"/>
        <v>3.6029277128591892</v>
      </c>
      <c r="V18">
        <v>2013</v>
      </c>
    </row>
    <row r="19" spans="6:22" x14ac:dyDescent="0.35">
      <c r="F19" t="s">
        <v>6044</v>
      </c>
      <c r="M19">
        <f>YEAR('Assessement-RandomSample'!Q19)</f>
        <v>2013</v>
      </c>
      <c r="N19">
        <f>YEAR('Assessement-RandomSample'!S19)</f>
        <v>2013</v>
      </c>
      <c r="O19">
        <f>'Assessement-RandomSample'!DD19</f>
        <v>17</v>
      </c>
      <c r="P19" s="3">
        <f>('Assessement-RandomSample'!CO19-'Assessement-RandomSample'!CJ19)/('Assessement-RandomSample'!CM19-'Assessement-RandomSample'!CH19)</f>
        <v>3</v>
      </c>
      <c r="Q19">
        <f>'Assessement-RandomSample'!CJ19</f>
        <v>4031</v>
      </c>
      <c r="T19">
        <v>4031</v>
      </c>
      <c r="U19">
        <f t="shared" si="0"/>
        <v>3.605412798153051</v>
      </c>
      <c r="V19">
        <v>2013</v>
      </c>
    </row>
    <row r="20" spans="6:22" x14ac:dyDescent="0.35">
      <c r="F20" t="s">
        <v>6027</v>
      </c>
      <c r="G20" t="s">
        <v>6023</v>
      </c>
      <c r="H20">
        <v>0</v>
      </c>
      <c r="I20">
        <v>1</v>
      </c>
      <c r="J20">
        <v>2</v>
      </c>
      <c r="K20">
        <v>3</v>
      </c>
      <c r="M20">
        <f>YEAR('Assessement-RandomSample'!Q20)</f>
        <v>2013</v>
      </c>
      <c r="N20">
        <f>YEAR('Assessement-RandomSample'!S20)</f>
        <v>2013</v>
      </c>
      <c r="O20">
        <f>'Assessement-RandomSample'!DD20</f>
        <v>14</v>
      </c>
      <c r="P20" s="3">
        <f>('Assessement-RandomSample'!CO20-'Assessement-RandomSample'!CJ20)/('Assessement-RandomSample'!CM20-'Assessement-RandomSample'!CH20)</f>
        <v>0.33333333333333331</v>
      </c>
      <c r="Q20">
        <f>'Assessement-RandomSample'!CJ20</f>
        <v>1059</v>
      </c>
      <c r="T20">
        <v>1059</v>
      </c>
      <c r="U20">
        <f t="shared" si="0"/>
        <v>3.024895960107485</v>
      </c>
      <c r="V20">
        <v>2013</v>
      </c>
    </row>
    <row r="21" spans="6:22" x14ac:dyDescent="0.35">
      <c r="F21" s="38" t="s">
        <v>5912</v>
      </c>
      <c r="G21" s="33">
        <v>2</v>
      </c>
      <c r="H21">
        <v>0.77884615384615385</v>
      </c>
      <c r="I21">
        <v>1.9230769230769232E-2</v>
      </c>
      <c r="J21">
        <v>0.20192307692307693</v>
      </c>
      <c r="M21">
        <f>YEAR('Assessement-RandomSample'!Q21)</f>
        <v>2013</v>
      </c>
      <c r="N21">
        <f>YEAR('Assessement-RandomSample'!S21)</f>
        <v>2013</v>
      </c>
      <c r="O21">
        <f>'Assessement-RandomSample'!DD21</f>
        <v>18</v>
      </c>
      <c r="P21" s="3">
        <f>('Assessement-RandomSample'!CO21-'Assessement-RandomSample'!CJ21)/('Assessement-RandomSample'!CM21-'Assessement-RandomSample'!CH21)</f>
        <v>1.1333333333333333</v>
      </c>
      <c r="Q21">
        <f>'Assessement-RandomSample'!CJ21</f>
        <v>1585</v>
      </c>
      <c r="T21">
        <v>1585</v>
      </c>
      <c r="U21">
        <f t="shared" si="0"/>
        <v>3.2000292665537704</v>
      </c>
      <c r="V21">
        <v>2013</v>
      </c>
    </row>
    <row r="22" spans="6:22" x14ac:dyDescent="0.35">
      <c r="F22" s="23" t="s">
        <v>6045</v>
      </c>
      <c r="G22" s="31">
        <v>2</v>
      </c>
      <c r="H22">
        <v>0.625</v>
      </c>
      <c r="I22">
        <v>0.13461538461538461</v>
      </c>
      <c r="J22">
        <v>0.24038461538461539</v>
      </c>
      <c r="M22">
        <f>YEAR('Assessement-RandomSample'!Q22)</f>
        <v>2013</v>
      </c>
      <c r="N22">
        <f>YEAR('Assessement-RandomSample'!S22)</f>
        <v>2013</v>
      </c>
      <c r="O22">
        <f>'Assessement-RandomSample'!DD22</f>
        <v>17</v>
      </c>
      <c r="P22" s="3">
        <f>('Assessement-RandomSample'!CO22-'Assessement-RandomSample'!CJ22)/('Assessement-RandomSample'!CM22-'Assessement-RandomSample'!CH22)</f>
        <v>0.23333333333333334</v>
      </c>
      <c r="Q22">
        <f>'Assessement-RandomSample'!CJ22</f>
        <v>935</v>
      </c>
      <c r="T22">
        <v>935</v>
      </c>
      <c r="U22">
        <f t="shared" si="0"/>
        <v>2.9708116108725178</v>
      </c>
      <c r="V22">
        <v>2013</v>
      </c>
    </row>
    <row r="23" spans="6:22" x14ac:dyDescent="0.35">
      <c r="F23" s="39" t="s">
        <v>5907</v>
      </c>
      <c r="G23" s="32">
        <v>2</v>
      </c>
      <c r="H23">
        <v>0.41346153846153844</v>
      </c>
      <c r="I23">
        <v>0.16346153846153846</v>
      </c>
      <c r="J23">
        <v>0.42307692307692307</v>
      </c>
      <c r="M23">
        <f>YEAR('Assessement-RandomSample'!Q23)</f>
        <v>2014</v>
      </c>
      <c r="N23">
        <f>YEAR('Assessement-RandomSample'!S23)</f>
        <v>2014</v>
      </c>
      <c r="O23">
        <f>'Assessement-RandomSample'!DD23</f>
        <v>18</v>
      </c>
      <c r="P23" s="3">
        <f>('Assessement-RandomSample'!CO23-'Assessement-RandomSample'!CJ23)/('Assessement-RandomSample'!CM23-'Assessement-RandomSample'!CH23)</f>
        <v>0.3</v>
      </c>
      <c r="Q23">
        <f>'Assessement-RandomSample'!CJ23</f>
        <v>1162</v>
      </c>
      <c r="T23">
        <v>1162</v>
      </c>
      <c r="U23">
        <f t="shared" si="0"/>
        <v>3.0652061280543119</v>
      </c>
      <c r="V23">
        <v>2014</v>
      </c>
    </row>
    <row r="24" spans="6:22" x14ac:dyDescent="0.35">
      <c r="F24" s="23" t="s">
        <v>6047</v>
      </c>
      <c r="G24" s="31">
        <v>2</v>
      </c>
      <c r="H24">
        <v>0.26923076923076922</v>
      </c>
      <c r="I24">
        <v>0.23076923076923078</v>
      </c>
      <c r="J24">
        <v>0.5</v>
      </c>
      <c r="M24">
        <f>YEAR('Assessement-RandomSample'!Q24)</f>
        <v>2014</v>
      </c>
      <c r="N24">
        <f>YEAR('Assessement-RandomSample'!S24)</f>
        <v>2014</v>
      </c>
      <c r="O24">
        <f>'Assessement-RandomSample'!DD24</f>
        <v>11</v>
      </c>
      <c r="P24" s="3">
        <f>('Assessement-RandomSample'!CO24-'Assessement-RandomSample'!CJ24)/('Assessement-RandomSample'!CM24-'Assessement-RandomSample'!CH24)</f>
        <v>0.14285714285714285</v>
      </c>
      <c r="Q24">
        <f>'Assessement-RandomSample'!CJ24</f>
        <v>900</v>
      </c>
      <c r="T24">
        <v>900</v>
      </c>
      <c r="U24">
        <f t="shared" si="0"/>
        <v>2.9542425094393248</v>
      </c>
      <c r="V24">
        <v>2014</v>
      </c>
    </row>
    <row r="25" spans="6:22" x14ac:dyDescent="0.35">
      <c r="F25" s="23" t="s">
        <v>6048</v>
      </c>
      <c r="G25" s="31">
        <v>2</v>
      </c>
      <c r="H25">
        <v>0</v>
      </c>
      <c r="I25">
        <v>0.42307692307692307</v>
      </c>
      <c r="J25">
        <v>0.57692307692307687</v>
      </c>
      <c r="M25">
        <f>YEAR('Assessement-RandomSample'!Q25)</f>
        <v>2015</v>
      </c>
      <c r="N25">
        <f>YEAR('Assessement-RandomSample'!S25)</f>
        <v>2015</v>
      </c>
      <c r="O25">
        <f>'Assessement-RandomSample'!DD25</f>
        <v>18</v>
      </c>
      <c r="P25" s="3">
        <f>('Assessement-RandomSample'!CO25-'Assessement-RandomSample'!CJ25)/('Assessement-RandomSample'!CM25-'Assessement-RandomSample'!CH25)</f>
        <v>2.8125</v>
      </c>
      <c r="Q25">
        <f>'Assessement-RandomSample'!CJ25</f>
        <v>2233</v>
      </c>
      <c r="T25">
        <v>2233</v>
      </c>
      <c r="U25">
        <f t="shared" si="0"/>
        <v>3.3488887230714379</v>
      </c>
      <c r="V25">
        <v>2015</v>
      </c>
    </row>
    <row r="26" spans="6:22" x14ac:dyDescent="0.35">
      <c r="F26" s="23" t="s">
        <v>5909</v>
      </c>
      <c r="G26" s="32">
        <v>2</v>
      </c>
      <c r="H26">
        <v>0.29807692307692307</v>
      </c>
      <c r="I26">
        <v>0.125</v>
      </c>
      <c r="J26">
        <v>0.57692307692307687</v>
      </c>
      <c r="M26">
        <f>YEAR('Assessement-RandomSample'!Q26)</f>
        <v>2015</v>
      </c>
      <c r="N26">
        <f>YEAR('Assessement-RandomSample'!S26)</f>
        <v>2015</v>
      </c>
      <c r="O26">
        <f>'Assessement-RandomSample'!DD26</f>
        <v>12</v>
      </c>
      <c r="P26" s="3">
        <f>('Assessement-RandomSample'!CO26-'Assessement-RandomSample'!CJ26)/('Assessement-RandomSample'!CM26-'Assessement-RandomSample'!CH26)</f>
        <v>1.5</v>
      </c>
      <c r="Q26">
        <f>'Assessement-RandomSample'!CJ26</f>
        <v>1316</v>
      </c>
      <c r="T26">
        <v>1316</v>
      </c>
      <c r="U26">
        <f t="shared" si="0"/>
        <v>3.1192558892779365</v>
      </c>
      <c r="V26">
        <v>2015</v>
      </c>
    </row>
    <row r="27" spans="6:22" x14ac:dyDescent="0.35">
      <c r="F27" s="23" t="s">
        <v>6046</v>
      </c>
      <c r="G27" s="31">
        <v>2</v>
      </c>
      <c r="H27">
        <v>9.6153846153846159E-3</v>
      </c>
      <c r="I27">
        <v>0.15384615384615385</v>
      </c>
      <c r="J27">
        <v>0.83653846153846156</v>
      </c>
      <c r="M27">
        <f>YEAR('Assessement-RandomSample'!Q27)</f>
        <v>2015</v>
      </c>
      <c r="N27">
        <f>YEAR('Assessement-RandomSample'!S27)</f>
        <v>2015</v>
      </c>
      <c r="O27">
        <f>'Assessement-RandomSample'!DD27</f>
        <v>13</v>
      </c>
      <c r="P27" s="3">
        <f>('Assessement-RandomSample'!CO27-'Assessement-RandomSample'!CJ27)/('Assessement-RandomSample'!CM27-'Assessement-RandomSample'!CH27)</f>
        <v>0.18518518518518517</v>
      </c>
      <c r="Q27">
        <f>'Assessement-RandomSample'!CJ27</f>
        <v>849</v>
      </c>
      <c r="T27">
        <v>849</v>
      </c>
      <c r="U27">
        <f t="shared" si="0"/>
        <v>2.9289076902439528</v>
      </c>
      <c r="V27">
        <v>2015</v>
      </c>
    </row>
    <row r="28" spans="6:22" x14ac:dyDescent="0.35">
      <c r="F28" s="23" t="s">
        <v>6045</v>
      </c>
      <c r="G28" s="31">
        <v>2</v>
      </c>
      <c r="H28">
        <v>0.625</v>
      </c>
      <c r="I28">
        <v>0.13461538461538461</v>
      </c>
      <c r="J28">
        <v>0.24038461538461539</v>
      </c>
      <c r="M28">
        <f>YEAR('Assessement-RandomSample'!Q28)</f>
        <v>2015</v>
      </c>
      <c r="N28">
        <f>YEAR('Assessement-RandomSample'!S28)</f>
        <v>2015</v>
      </c>
      <c r="O28">
        <f>'Assessement-RandomSample'!DD28</f>
        <v>12</v>
      </c>
      <c r="P28" s="3">
        <f>('Assessement-RandomSample'!CO28-'Assessement-RandomSample'!CJ28)/('Assessement-RandomSample'!CM28-'Assessement-RandomSample'!CH28)</f>
        <v>0.4</v>
      </c>
      <c r="Q28">
        <f>'Assessement-RandomSample'!CJ28</f>
        <v>1064</v>
      </c>
      <c r="T28">
        <v>1064</v>
      </c>
      <c r="U28">
        <f t="shared" si="0"/>
        <v>3.0269416279590295</v>
      </c>
      <c r="V28">
        <v>2015</v>
      </c>
    </row>
    <row r="29" spans="6:22" x14ac:dyDescent="0.35">
      <c r="M29">
        <f>YEAR('Assessement-RandomSample'!Q29)</f>
        <v>2014</v>
      </c>
      <c r="N29">
        <f>YEAR('Assessement-RandomSample'!S29)</f>
        <v>2015</v>
      </c>
      <c r="O29">
        <f>'Assessement-RandomSample'!DD29</f>
        <v>12</v>
      </c>
      <c r="P29" s="3">
        <f>('Assessement-RandomSample'!CO29-'Assessement-RandomSample'!CJ29)/('Assessement-RandomSample'!CM29-'Assessement-RandomSample'!CH29)</f>
        <v>0.32142857142857145</v>
      </c>
      <c r="Q29">
        <f>'Assessement-RandomSample'!CJ29</f>
        <v>1121</v>
      </c>
      <c r="T29">
        <v>1121</v>
      </c>
      <c r="U29">
        <f t="shared" si="0"/>
        <v>3.0496056125949731</v>
      </c>
      <c r="V29">
        <v>2014</v>
      </c>
    </row>
    <row r="30" spans="6:22" x14ac:dyDescent="0.35">
      <c r="M30">
        <f>YEAR('Assessement-RandomSample'!Q30)</f>
        <v>2015</v>
      </c>
      <c r="N30">
        <f>YEAR('Assessement-RandomSample'!S30)</f>
        <v>2015</v>
      </c>
      <c r="O30">
        <f>'Assessement-RandomSample'!DD30</f>
        <v>11</v>
      </c>
      <c r="P30" s="3">
        <f>('Assessement-RandomSample'!CO30-'Assessement-RandomSample'!CJ30)/('Assessement-RandomSample'!CM30-'Assessement-RandomSample'!CH30)</f>
        <v>0.11764705882352941</v>
      </c>
      <c r="Q30">
        <f>'Assessement-RandomSample'!CJ30</f>
        <v>937</v>
      </c>
      <c r="T30">
        <v>937</v>
      </c>
      <c r="U30">
        <f t="shared" si="0"/>
        <v>2.9717395908877782</v>
      </c>
      <c r="V30">
        <v>2015</v>
      </c>
    </row>
    <row r="31" spans="6:22" x14ac:dyDescent="0.35">
      <c r="F31" s="22" t="s">
        <v>5914</v>
      </c>
      <c r="G31" s="31">
        <v>3</v>
      </c>
      <c r="H31">
        <f t="shared" ref="H31:I34" si="1">H12/108</f>
        <v>0</v>
      </c>
      <c r="I31">
        <f t="shared" si="1"/>
        <v>0</v>
      </c>
      <c r="J31">
        <f>J12/108</f>
        <v>0.15740740740740741</v>
      </c>
      <c r="K31">
        <f>K12/108</f>
        <v>0.77777777777777779</v>
      </c>
      <c r="M31">
        <f>YEAR('Assessement-RandomSample'!Q31)</f>
        <v>2015</v>
      </c>
      <c r="N31">
        <f>YEAR('Assessement-RandomSample'!S31)</f>
        <v>2015</v>
      </c>
      <c r="O31">
        <f>'Assessement-RandomSample'!DD31</f>
        <v>12</v>
      </c>
      <c r="P31" s="3">
        <f>('Assessement-RandomSample'!CO31-'Assessement-RandomSample'!CJ31)/('Assessement-RandomSample'!CM31-'Assessement-RandomSample'!CH31)</f>
        <v>0.29411764705882354</v>
      </c>
      <c r="Q31">
        <f>'Assessement-RandomSample'!CJ31</f>
        <v>1128</v>
      </c>
      <c r="T31">
        <v>1128</v>
      </c>
      <c r="U31">
        <f t="shared" si="0"/>
        <v>3.0523090996473234</v>
      </c>
      <c r="V31">
        <v>2015</v>
      </c>
    </row>
    <row r="32" spans="6:22" x14ac:dyDescent="0.35">
      <c r="F32" s="24" t="s">
        <v>5915</v>
      </c>
      <c r="G32" s="32">
        <v>3</v>
      </c>
      <c r="H32">
        <f t="shared" si="1"/>
        <v>1.8518518518518517E-2</v>
      </c>
      <c r="I32">
        <f t="shared" si="1"/>
        <v>0.10185185185185185</v>
      </c>
      <c r="J32">
        <f>J13/108</f>
        <v>0.45370370370370372</v>
      </c>
      <c r="K32">
        <f>K13/108</f>
        <v>0.3611111111111111</v>
      </c>
      <c r="M32">
        <f>YEAR('Assessement-RandomSample'!Q32)</f>
        <v>2015</v>
      </c>
      <c r="N32">
        <f>YEAR('Assessement-RandomSample'!S32)</f>
        <v>2015</v>
      </c>
      <c r="O32">
        <f>'Assessement-RandomSample'!DD32</f>
        <v>13</v>
      </c>
      <c r="P32" s="3">
        <f>('Assessement-RandomSample'!CO32-'Assessement-RandomSample'!CJ32)/('Assessement-RandomSample'!CM32-'Assessement-RandomSample'!CH32)</f>
        <v>0.17647058823529413</v>
      </c>
      <c r="Q32">
        <f>'Assessement-RandomSample'!CJ32</f>
        <v>709</v>
      </c>
      <c r="T32">
        <v>709</v>
      </c>
      <c r="U32">
        <f t="shared" si="0"/>
        <v>2.8506462351830666</v>
      </c>
      <c r="V32">
        <v>2015</v>
      </c>
    </row>
    <row r="33" spans="6:22" x14ac:dyDescent="0.35">
      <c r="F33" s="24" t="s">
        <v>5935</v>
      </c>
      <c r="G33" s="32">
        <v>2</v>
      </c>
      <c r="H33">
        <f t="shared" si="1"/>
        <v>0.48148148148148145</v>
      </c>
      <c r="I33">
        <f t="shared" si="1"/>
        <v>0.21296296296296297</v>
      </c>
      <c r="J33">
        <f>J14/108</f>
        <v>0.24074074074074073</v>
      </c>
      <c r="M33">
        <f>YEAR('Assessement-RandomSample'!Q33)</f>
        <v>2015</v>
      </c>
      <c r="N33">
        <f>YEAR('Assessement-RandomSample'!S33)</f>
        <v>2015</v>
      </c>
      <c r="O33">
        <f>'Assessement-RandomSample'!DD33</f>
        <v>18</v>
      </c>
      <c r="P33" s="3">
        <f>('Assessement-RandomSample'!CO33-'Assessement-RandomSample'!CJ33)/('Assessement-RandomSample'!CM33-'Assessement-RandomSample'!CH33)</f>
        <v>2.5714285714285716</v>
      </c>
      <c r="Q33">
        <f>'Assessement-RandomSample'!CJ33</f>
        <v>2026</v>
      </c>
      <c r="T33">
        <v>2026</v>
      </c>
      <c r="U33">
        <f t="shared" si="0"/>
        <v>3.3066394410242617</v>
      </c>
      <c r="V33">
        <v>2015</v>
      </c>
    </row>
    <row r="34" spans="6:22" x14ac:dyDescent="0.35">
      <c r="F34" s="24" t="s">
        <v>5943</v>
      </c>
      <c r="G34" s="32">
        <v>1</v>
      </c>
      <c r="H34">
        <f t="shared" si="1"/>
        <v>8.3333333333333329E-2</v>
      </c>
      <c r="I34">
        <f t="shared" si="1"/>
        <v>0.85185185185185186</v>
      </c>
      <c r="M34">
        <f>YEAR('Assessement-RandomSample'!Q34)</f>
        <v>2015</v>
      </c>
      <c r="N34">
        <f>YEAR('Assessement-RandomSample'!S34)</f>
        <v>2015</v>
      </c>
      <c r="O34">
        <f>'Assessement-RandomSample'!DD34</f>
        <v>20</v>
      </c>
      <c r="P34" s="3">
        <f>('Assessement-RandomSample'!CO34-'Assessement-RandomSample'!CJ34)/('Assessement-RandomSample'!CM34-'Assessement-RandomSample'!CH34)</f>
        <v>6.882352941176471</v>
      </c>
      <c r="Q34">
        <f>'Assessement-RandomSample'!CJ34</f>
        <v>3222</v>
      </c>
      <c r="T34">
        <v>3222</v>
      </c>
      <c r="U34">
        <f t="shared" si="0"/>
        <v>3.5081255360831993</v>
      </c>
      <c r="V34">
        <v>2015</v>
      </c>
    </row>
    <row r="35" spans="6:22" x14ac:dyDescent="0.35">
      <c r="M35">
        <f>YEAR('Assessement-RandomSample'!Q35)</f>
        <v>2015</v>
      </c>
      <c r="N35">
        <f>YEAR('Assessement-RandomSample'!S35)</f>
        <v>2015</v>
      </c>
      <c r="O35">
        <f>'Assessement-RandomSample'!DD35</f>
        <v>17</v>
      </c>
      <c r="P35" s="3">
        <f>('Assessement-RandomSample'!CO35-'Assessement-RandomSample'!CJ35)/('Assessement-RandomSample'!CM35-'Assessement-RandomSample'!CH35)</f>
        <v>4</v>
      </c>
      <c r="Q35">
        <f>'Assessement-RandomSample'!CJ35</f>
        <v>1596</v>
      </c>
      <c r="T35">
        <v>1596</v>
      </c>
      <c r="U35">
        <f t="shared" si="0"/>
        <v>3.2030328870147105</v>
      </c>
      <c r="V35">
        <v>2015</v>
      </c>
    </row>
    <row r="36" spans="6:22" x14ac:dyDescent="0.35">
      <c r="M36">
        <f>YEAR('Assessement-RandomSample'!Q36)</f>
        <v>2015</v>
      </c>
      <c r="N36">
        <f>YEAR('Assessement-RandomSample'!S36)</f>
        <v>2015</v>
      </c>
      <c r="O36">
        <f>'Assessement-RandomSample'!DD36</f>
        <v>15</v>
      </c>
      <c r="P36" s="3">
        <f>('Assessement-RandomSample'!CO36-'Assessement-RandomSample'!CJ36)/('Assessement-RandomSample'!CM36-'Assessement-RandomSample'!CH36)</f>
        <v>2.9333333333333331</v>
      </c>
      <c r="Q36">
        <f>'Assessement-RandomSample'!CJ36</f>
        <v>2179</v>
      </c>
      <c r="T36">
        <v>2179</v>
      </c>
      <c r="U36">
        <f t="shared" si="0"/>
        <v>3.3382572302462554</v>
      </c>
      <c r="V36">
        <v>2015</v>
      </c>
    </row>
    <row r="37" spans="6:22" x14ac:dyDescent="0.35">
      <c r="M37">
        <f>YEAR('Assessement-RandomSample'!Q37)</f>
        <v>2015</v>
      </c>
      <c r="N37">
        <f>YEAR('Assessement-RandomSample'!S37)</f>
        <v>2015</v>
      </c>
      <c r="O37">
        <f>'Assessement-RandomSample'!DD37</f>
        <v>17</v>
      </c>
      <c r="P37" s="3">
        <f>('Assessement-RandomSample'!CO37-'Assessement-RandomSample'!CJ37)/('Assessement-RandomSample'!CM37-'Assessement-RandomSample'!CH37)</f>
        <v>2.2142857142857144</v>
      </c>
      <c r="Q37">
        <f>'Assessement-RandomSample'!CJ37</f>
        <v>2208</v>
      </c>
      <c r="T37">
        <v>2208</v>
      </c>
      <c r="U37">
        <f t="shared" si="0"/>
        <v>3.3439990690571615</v>
      </c>
      <c r="V37">
        <v>2015</v>
      </c>
    </row>
    <row r="38" spans="6:22" x14ac:dyDescent="0.35">
      <c r="F38" t="s">
        <v>6035</v>
      </c>
      <c r="G38" t="s">
        <v>6036</v>
      </c>
      <c r="H38">
        <v>114</v>
      </c>
      <c r="I38" t="s">
        <v>6037</v>
      </c>
      <c r="M38">
        <f>YEAR('Assessement-RandomSample'!Q38)</f>
        <v>2015</v>
      </c>
      <c r="N38">
        <f>YEAR('Assessement-RandomSample'!S38)</f>
        <v>2015</v>
      </c>
      <c r="O38">
        <f>'Assessement-RandomSample'!DD38</f>
        <v>13</v>
      </c>
      <c r="P38" s="3">
        <f>('Assessement-RandomSample'!CO38-'Assessement-RandomSample'!CJ38)/('Assessement-RandomSample'!CM38-'Assessement-RandomSample'!CH38)</f>
        <v>0.23529411764705882</v>
      </c>
      <c r="Q38">
        <f>'Assessement-RandomSample'!CJ38</f>
        <v>960</v>
      </c>
      <c r="T38">
        <v>960</v>
      </c>
      <c r="U38">
        <f t="shared" si="0"/>
        <v>2.9822712330395684</v>
      </c>
      <c r="V38">
        <v>2015</v>
      </c>
    </row>
    <row r="39" spans="6:22" x14ac:dyDescent="0.35">
      <c r="F39">
        <v>0</v>
      </c>
      <c r="H39" t="s">
        <v>6038</v>
      </c>
      <c r="I39" t="s">
        <v>6039</v>
      </c>
      <c r="K39" t="s">
        <v>6043</v>
      </c>
      <c r="M39">
        <f>YEAR('Assessement-RandomSample'!Q39)</f>
        <v>2015</v>
      </c>
      <c r="N39">
        <f>YEAR('Assessement-RandomSample'!S39)</f>
        <v>2015</v>
      </c>
      <c r="O39">
        <f>'Assessement-RandomSample'!DD39</f>
        <v>12</v>
      </c>
      <c r="P39" s="3">
        <f>('Assessement-RandomSample'!CO39-'Assessement-RandomSample'!CJ39)/('Assessement-RandomSample'!CM39-'Assessement-RandomSample'!CH39)</f>
        <v>0.4375</v>
      </c>
      <c r="Q39">
        <f>'Assessement-RandomSample'!CJ39</f>
        <v>1172</v>
      </c>
      <c r="T39">
        <v>1172</v>
      </c>
      <c r="U39">
        <f t="shared" si="0"/>
        <v>3.0689276116820721</v>
      </c>
      <c r="V39">
        <v>2015</v>
      </c>
    </row>
    <row r="40" spans="6:22" x14ac:dyDescent="0.35">
      <c r="F40">
        <v>0</v>
      </c>
      <c r="G40" t="s">
        <v>6040</v>
      </c>
      <c r="H40">
        <v>35</v>
      </c>
      <c r="I40" s="37">
        <f>H40/114</f>
        <v>0.30701754385964913</v>
      </c>
      <c r="K40">
        <v>0</v>
      </c>
      <c r="M40">
        <f>YEAR('Assessement-RandomSample'!Q40)</f>
        <v>2015</v>
      </c>
      <c r="N40">
        <f>YEAR('Assessement-RandomSample'!S40)</f>
        <v>2016</v>
      </c>
      <c r="O40">
        <f>'Assessement-RandomSample'!DD40</f>
        <v>13</v>
      </c>
      <c r="P40" s="3">
        <f>('Assessement-RandomSample'!CO40-'Assessement-RandomSample'!CJ40)/('Assessement-RandomSample'!CM40-'Assessement-RandomSample'!CH40)</f>
        <v>0.875</v>
      </c>
      <c r="Q40">
        <f>'Assessement-RandomSample'!CJ40</f>
        <v>1019</v>
      </c>
      <c r="T40">
        <v>1019</v>
      </c>
      <c r="U40">
        <f t="shared" si="0"/>
        <v>3.0081741840064264</v>
      </c>
      <c r="V40">
        <v>2015</v>
      </c>
    </row>
    <row r="41" spans="6:22" x14ac:dyDescent="0.35">
      <c r="F41">
        <v>0</v>
      </c>
      <c r="G41" t="s">
        <v>6041</v>
      </c>
      <c r="H41">
        <v>18</v>
      </c>
      <c r="I41" s="37">
        <f t="shared" ref="I41:I42" si="2">H41/114</f>
        <v>0.15789473684210525</v>
      </c>
      <c r="K41">
        <v>0.1</v>
      </c>
      <c r="M41">
        <f>YEAR('Assessement-RandomSample'!Q41)</f>
        <v>2016</v>
      </c>
      <c r="N41">
        <f>YEAR('Assessement-RandomSample'!S41)</f>
        <v>2016</v>
      </c>
      <c r="O41">
        <f>'Assessement-RandomSample'!DD41</f>
        <v>16</v>
      </c>
      <c r="P41" s="3">
        <f>('Assessement-RandomSample'!CO41-'Assessement-RandomSample'!CJ41)/('Assessement-RandomSample'!CM41-'Assessement-RandomSample'!CH41)</f>
        <v>0.625</v>
      </c>
      <c r="Q41">
        <f>'Assessement-RandomSample'!CJ41</f>
        <v>954</v>
      </c>
      <c r="T41">
        <v>954</v>
      </c>
      <c r="U41">
        <f t="shared" si="0"/>
        <v>2.9795483747040952</v>
      </c>
      <c r="V41">
        <v>2016</v>
      </c>
    </row>
    <row r="42" spans="6:22" x14ac:dyDescent="0.35">
      <c r="F42">
        <v>0</v>
      </c>
      <c r="G42" t="s">
        <v>6042</v>
      </c>
      <c r="H42">
        <v>61</v>
      </c>
      <c r="I42" s="37">
        <f t="shared" si="2"/>
        <v>0.53508771929824561</v>
      </c>
      <c r="K42">
        <v>0.2</v>
      </c>
      <c r="M42">
        <f>YEAR('Assessement-RandomSample'!Q42)</f>
        <v>2016</v>
      </c>
      <c r="N42">
        <f>YEAR('Assessement-RandomSample'!S42)</f>
        <v>2016</v>
      </c>
      <c r="O42">
        <f>'Assessement-RandomSample'!DD42</f>
        <v>21</v>
      </c>
      <c r="P42" s="3">
        <f>('Assessement-RandomSample'!CO42-'Assessement-RandomSample'!CJ42)/('Assessement-RandomSample'!CM42-'Assessement-RandomSample'!CH42)</f>
        <v>5.3125</v>
      </c>
      <c r="Q42">
        <f>'Assessement-RandomSample'!CJ42</f>
        <v>3269</v>
      </c>
      <c r="T42">
        <v>3269</v>
      </c>
      <c r="U42">
        <f t="shared" si="0"/>
        <v>3.5144149205803692</v>
      </c>
      <c r="V42">
        <v>2016</v>
      </c>
    </row>
    <row r="43" spans="6:22" x14ac:dyDescent="0.35">
      <c r="F43">
        <v>0</v>
      </c>
      <c r="K43">
        <v>0.3</v>
      </c>
      <c r="M43">
        <f>YEAR('Assessement-RandomSample'!Q43)</f>
        <v>2016</v>
      </c>
      <c r="N43">
        <f>YEAR('Assessement-RandomSample'!S43)</f>
        <v>2016</v>
      </c>
      <c r="O43">
        <f>'Assessement-RandomSample'!DD43</f>
        <v>20</v>
      </c>
      <c r="P43" s="3">
        <f>('Assessement-RandomSample'!CO43-'Assessement-RandomSample'!CJ43)/('Assessement-RandomSample'!CM43-'Assessement-RandomSample'!CH43)</f>
        <v>6.4117647058823533</v>
      </c>
      <c r="Q43">
        <f>'Assessement-RandomSample'!CJ43</f>
        <v>2492</v>
      </c>
      <c r="T43">
        <v>2492</v>
      </c>
      <c r="U43">
        <f t="shared" si="0"/>
        <v>3.3965480379871318</v>
      </c>
      <c r="V43">
        <v>2016</v>
      </c>
    </row>
    <row r="44" spans="6:22" x14ac:dyDescent="0.35">
      <c r="F44">
        <v>0</v>
      </c>
      <c r="K44">
        <v>0.4</v>
      </c>
      <c r="M44">
        <f>YEAR('Assessement-RandomSample'!Q44)</f>
        <v>2016</v>
      </c>
      <c r="N44">
        <f>YEAR('Assessement-RandomSample'!S44)</f>
        <v>2016</v>
      </c>
      <c r="O44">
        <f>'Assessement-RandomSample'!DD44</f>
        <v>21</v>
      </c>
      <c r="P44" s="3">
        <f>('Assessement-RandomSample'!CO44-'Assessement-RandomSample'!CJ44)/('Assessement-RandomSample'!CM44-'Assessement-RandomSample'!CH44)</f>
        <v>3.3571428571428572</v>
      </c>
      <c r="Q44">
        <f>'Assessement-RandomSample'!CJ44</f>
        <v>2274</v>
      </c>
      <c r="T44">
        <v>2274</v>
      </c>
      <c r="U44">
        <f t="shared" si="0"/>
        <v>3.356790460351716</v>
      </c>
      <c r="V44">
        <v>2016</v>
      </c>
    </row>
    <row r="45" spans="6:22" x14ac:dyDescent="0.35">
      <c r="F45">
        <v>0</v>
      </c>
      <c r="K45">
        <v>0.5</v>
      </c>
      <c r="M45">
        <f>YEAR('Assessement-RandomSample'!Q45)</f>
        <v>2016</v>
      </c>
      <c r="N45">
        <f>YEAR('Assessement-RandomSample'!S45)</f>
        <v>2016</v>
      </c>
      <c r="O45">
        <f>'Assessement-RandomSample'!DD45</f>
        <v>17</v>
      </c>
      <c r="P45" s="3">
        <f>('Assessement-RandomSample'!CO45-'Assessement-RandomSample'!CJ45)/('Assessement-RandomSample'!CM45-'Assessement-RandomSample'!CH45)</f>
        <v>0.29411764705882354</v>
      </c>
      <c r="Q45">
        <f>'Assessement-RandomSample'!CJ45</f>
        <v>603</v>
      </c>
      <c r="T45">
        <v>603</v>
      </c>
      <c r="U45">
        <f t="shared" si="0"/>
        <v>2.7803173121401512</v>
      </c>
      <c r="V45">
        <v>2016</v>
      </c>
    </row>
    <row r="46" spans="6:22" x14ac:dyDescent="0.35">
      <c r="F46">
        <v>0</v>
      </c>
      <c r="K46">
        <v>0.6</v>
      </c>
      <c r="M46">
        <f>YEAR('Assessement-RandomSample'!Q46)</f>
        <v>2016</v>
      </c>
      <c r="N46">
        <f>YEAR('Assessement-RandomSample'!S46)</f>
        <v>2016</v>
      </c>
      <c r="O46">
        <f>'Assessement-RandomSample'!DD46</f>
        <v>21</v>
      </c>
      <c r="P46" s="3">
        <f>('Assessement-RandomSample'!CO46-'Assessement-RandomSample'!CJ46)/('Assessement-RandomSample'!CM46-'Assessement-RandomSample'!CH46)</f>
        <v>4</v>
      </c>
      <c r="Q46">
        <f>'Assessement-RandomSample'!CJ46</f>
        <v>1927</v>
      </c>
      <c r="T46">
        <v>1927</v>
      </c>
      <c r="U46">
        <f t="shared" si="0"/>
        <v>3.284881714655453</v>
      </c>
      <c r="V46">
        <v>2016</v>
      </c>
    </row>
    <row r="47" spans="6:22" x14ac:dyDescent="0.35">
      <c r="F47">
        <v>0</v>
      </c>
      <c r="K47">
        <v>0.7</v>
      </c>
      <c r="M47">
        <f>YEAR('Assessement-RandomSample'!Q47)</f>
        <v>2016</v>
      </c>
      <c r="N47">
        <f>YEAR('Assessement-RandomSample'!S47)</f>
        <v>2016</v>
      </c>
      <c r="O47">
        <f>'Assessement-RandomSample'!DD47</f>
        <v>0</v>
      </c>
      <c r="P47" s="3" t="e">
        <f>('Assessement-RandomSample'!CO47-'Assessement-RandomSample'!CJ47)/('Assessement-RandomSample'!CM47-'Assessement-RandomSample'!CH47)</f>
        <v>#VALUE!</v>
      </c>
      <c r="Q47">
        <f>'Assessement-RandomSample'!CJ47</f>
        <v>0</v>
      </c>
      <c r="T47">
        <v>0</v>
      </c>
      <c r="U47" t="e">
        <f t="shared" si="0"/>
        <v>#NUM!</v>
      </c>
      <c r="V47">
        <v>2016</v>
      </c>
    </row>
    <row r="48" spans="6:22" x14ac:dyDescent="0.35">
      <c r="F48">
        <v>0</v>
      </c>
      <c r="K48">
        <v>0.8</v>
      </c>
      <c r="M48">
        <f>YEAR('Assessement-RandomSample'!Q48)</f>
        <v>2014</v>
      </c>
      <c r="N48">
        <f>YEAR('Assessement-RandomSample'!S48)</f>
        <v>2016</v>
      </c>
      <c r="O48">
        <f>'Assessement-RandomSample'!DD48</f>
        <v>16</v>
      </c>
      <c r="P48" s="3">
        <f>('Assessement-RandomSample'!CO48-'Assessement-RandomSample'!CJ48)/('Assessement-RandomSample'!CM48-'Assessement-RandomSample'!CH48)</f>
        <v>0.4375</v>
      </c>
      <c r="Q48">
        <f>'Assessement-RandomSample'!CJ48</f>
        <v>991</v>
      </c>
      <c r="T48">
        <v>991</v>
      </c>
      <c r="U48">
        <f t="shared" si="0"/>
        <v>2.9960736544852753</v>
      </c>
      <c r="V48">
        <v>2014</v>
      </c>
    </row>
    <row r="49" spans="6:22" x14ac:dyDescent="0.35">
      <c r="F49">
        <v>0</v>
      </c>
      <c r="K49">
        <v>0.9</v>
      </c>
      <c r="M49">
        <f>YEAR('Assessement-RandomSample'!Q49)</f>
        <v>2016</v>
      </c>
      <c r="N49">
        <f>YEAR('Assessement-RandomSample'!S49)</f>
        <v>2016</v>
      </c>
      <c r="O49">
        <f>'Assessement-RandomSample'!DD49</f>
        <v>14</v>
      </c>
      <c r="P49" s="3">
        <f>('Assessement-RandomSample'!CO49-'Assessement-RandomSample'!CJ49)/('Assessement-RandomSample'!CM49-'Assessement-RandomSample'!CH49)</f>
        <v>0.26666666666666666</v>
      </c>
      <c r="Q49">
        <f>'Assessement-RandomSample'!CJ49</f>
        <v>406</v>
      </c>
      <c r="T49">
        <v>406</v>
      </c>
      <c r="U49">
        <f t="shared" si="0"/>
        <v>2.6085260335771943</v>
      </c>
      <c r="V49">
        <v>2016</v>
      </c>
    </row>
    <row r="50" spans="6:22" x14ac:dyDescent="0.35">
      <c r="F50">
        <v>0</v>
      </c>
      <c r="K50">
        <v>1</v>
      </c>
      <c r="M50">
        <f>YEAR('Assessement-RandomSample'!Q50)</f>
        <v>2016</v>
      </c>
      <c r="N50">
        <f>YEAR('Assessement-RandomSample'!S50)</f>
        <v>2016</v>
      </c>
      <c r="O50">
        <f>'Assessement-RandomSample'!DD50</f>
        <v>14</v>
      </c>
      <c r="P50" s="3">
        <f>('Assessement-RandomSample'!CO50-'Assessement-RandomSample'!CJ50)/('Assessement-RandomSample'!CM50-'Assessement-RandomSample'!CH50)</f>
        <v>0.23529411764705882</v>
      </c>
      <c r="Q50">
        <f>'Assessement-RandomSample'!CJ50</f>
        <v>576</v>
      </c>
      <c r="T50">
        <v>576</v>
      </c>
      <c r="U50">
        <f t="shared" si="0"/>
        <v>2.7604224834232118</v>
      </c>
      <c r="V50">
        <v>2016</v>
      </c>
    </row>
    <row r="51" spans="6:22" ht="15" thickBot="1" x14ac:dyDescent="0.4">
      <c r="F51">
        <v>0</v>
      </c>
      <c r="M51">
        <f>YEAR('Assessement-RandomSample'!Q51)</f>
        <v>2017</v>
      </c>
      <c r="N51">
        <f>YEAR('Assessement-RandomSample'!S51)</f>
        <v>2017</v>
      </c>
      <c r="O51">
        <f>'Assessement-RandomSample'!DD51</f>
        <v>22</v>
      </c>
      <c r="P51" s="3">
        <f>('Assessement-RandomSample'!CO51-'Assessement-RandomSample'!CJ51)/('Assessement-RandomSample'!CM51-'Assessement-RandomSample'!CH51)</f>
        <v>4.7333333333333334</v>
      </c>
      <c r="Q51">
        <f>'Assessement-RandomSample'!CJ51</f>
        <v>2989</v>
      </c>
      <c r="T51">
        <v>2989</v>
      </c>
      <c r="U51">
        <f t="shared" si="0"/>
        <v>3.4755259150392805</v>
      </c>
      <c r="V51">
        <v>2017</v>
      </c>
    </row>
    <row r="52" spans="6:22" x14ac:dyDescent="0.35">
      <c r="F52">
        <v>0</v>
      </c>
      <c r="G52" s="8" t="s">
        <v>5896</v>
      </c>
      <c r="H52" s="8" t="s">
        <v>5898</v>
      </c>
      <c r="M52">
        <f>YEAR('Assessement-RandomSample'!Q52)</f>
        <v>2017</v>
      </c>
      <c r="N52">
        <f>YEAR('Assessement-RandomSample'!S52)</f>
        <v>2017</v>
      </c>
      <c r="O52">
        <f>'Assessement-RandomSample'!DD52</f>
        <v>20</v>
      </c>
      <c r="P52" s="3">
        <f>('Assessement-RandomSample'!CO52-'Assessement-RandomSample'!CJ52)/('Assessement-RandomSample'!CM52-'Assessement-RandomSample'!CH52)</f>
        <v>2.7058823529411766</v>
      </c>
      <c r="Q52">
        <f>'Assessement-RandomSample'!CJ52</f>
        <v>2061</v>
      </c>
      <c r="T52">
        <v>2061</v>
      </c>
      <c r="U52">
        <f t="shared" si="0"/>
        <v>3.3140779917792127</v>
      </c>
      <c r="V52">
        <v>2017</v>
      </c>
    </row>
    <row r="53" spans="6:22" x14ac:dyDescent="0.35">
      <c r="F53">
        <v>0</v>
      </c>
      <c r="G53" s="5">
        <v>0</v>
      </c>
      <c r="H53" s="6">
        <v>18</v>
      </c>
      <c r="M53">
        <f>YEAR('Assessement-RandomSample'!Q53)</f>
        <v>2017</v>
      </c>
      <c r="N53">
        <f>YEAR('Assessement-RandomSample'!S53)</f>
        <v>2017</v>
      </c>
      <c r="O53">
        <f>'Assessement-RandomSample'!DD53</f>
        <v>16</v>
      </c>
      <c r="P53" s="3">
        <f>('Assessement-RandomSample'!CO53-'Assessement-RandomSample'!CJ53)/('Assessement-RandomSample'!CM53-'Assessement-RandomSample'!CH53)</f>
        <v>3.5882352941176472</v>
      </c>
      <c r="Q53">
        <f>'Assessement-RandomSample'!CJ53</f>
        <v>1500</v>
      </c>
      <c r="T53">
        <v>1500</v>
      </c>
      <c r="U53">
        <f t="shared" si="0"/>
        <v>3.1760912590556813</v>
      </c>
      <c r="V53">
        <v>2017</v>
      </c>
    </row>
    <row r="54" spans="6:22" x14ac:dyDescent="0.35">
      <c r="F54">
        <v>0</v>
      </c>
      <c r="G54" s="5">
        <v>0.1</v>
      </c>
      <c r="H54" s="6">
        <v>4</v>
      </c>
      <c r="M54">
        <f>YEAR('Assessement-RandomSample'!Q54)</f>
        <v>2017</v>
      </c>
      <c r="N54">
        <f>YEAR('Assessement-RandomSample'!S54)</f>
        <v>2017</v>
      </c>
      <c r="O54">
        <f>'Assessement-RandomSample'!DD54</f>
        <v>17</v>
      </c>
      <c r="P54" s="3">
        <f>('Assessement-RandomSample'!CO54-'Assessement-RandomSample'!CJ54)/('Assessement-RandomSample'!CM54-'Assessement-RandomSample'!CH54)</f>
        <v>0.125</v>
      </c>
      <c r="Q54">
        <f>'Assessement-RandomSample'!CJ54</f>
        <v>332</v>
      </c>
      <c r="T54">
        <v>332</v>
      </c>
      <c r="U54">
        <f t="shared" si="0"/>
        <v>2.5211380837040362</v>
      </c>
      <c r="V54">
        <v>2017</v>
      </c>
    </row>
    <row r="55" spans="6:22" x14ac:dyDescent="0.35">
      <c r="F55">
        <v>0</v>
      </c>
      <c r="G55" s="5">
        <v>0.2</v>
      </c>
      <c r="H55" s="6">
        <v>13</v>
      </c>
      <c r="M55">
        <f>YEAR('Assessement-RandomSample'!Q55)</f>
        <v>2017</v>
      </c>
      <c r="N55">
        <f>YEAR('Assessement-RandomSample'!S55)</f>
        <v>2017</v>
      </c>
      <c r="O55">
        <f>'Assessement-RandomSample'!DD55</f>
        <v>19</v>
      </c>
      <c r="P55" s="3">
        <f>('Assessement-RandomSample'!CO55-'Assessement-RandomSample'!CJ55)/('Assessement-RandomSample'!CM55-'Assessement-RandomSample'!CH55)</f>
        <v>0.32142857142857145</v>
      </c>
      <c r="Q55">
        <f>'Assessement-RandomSample'!CJ55</f>
        <v>434</v>
      </c>
      <c r="T55">
        <v>434</v>
      </c>
      <c r="U55">
        <f t="shared" si="0"/>
        <v>2.6374897295125108</v>
      </c>
      <c r="V55">
        <v>2017</v>
      </c>
    </row>
    <row r="56" spans="6:22" x14ac:dyDescent="0.35">
      <c r="F56">
        <v>0</v>
      </c>
      <c r="G56" s="5">
        <v>0.3</v>
      </c>
      <c r="H56" s="6">
        <v>10</v>
      </c>
      <c r="M56">
        <f>YEAR('Assessement-RandomSample'!Q56)</f>
        <v>2017</v>
      </c>
      <c r="N56">
        <f>YEAR('Assessement-RandomSample'!S56)</f>
        <v>2017</v>
      </c>
      <c r="O56">
        <f>'Assessement-RandomSample'!DD56</f>
        <v>18</v>
      </c>
      <c r="P56" s="3">
        <f>('Assessement-RandomSample'!CO56-'Assessement-RandomSample'!CJ56)/('Assessement-RandomSample'!CM56-'Assessement-RandomSample'!CH56)</f>
        <v>3.5555555555555554</v>
      </c>
      <c r="Q56">
        <f>'Assessement-RandomSample'!CJ56</f>
        <v>2176</v>
      </c>
      <c r="T56">
        <v>2176</v>
      </c>
      <c r="U56">
        <f t="shared" si="0"/>
        <v>3.3376588910261424</v>
      </c>
      <c r="V56">
        <v>2017</v>
      </c>
    </row>
    <row r="57" spans="6:22" x14ac:dyDescent="0.35">
      <c r="F57">
        <v>9.375E-2</v>
      </c>
      <c r="G57" s="5">
        <v>0.4</v>
      </c>
      <c r="H57" s="6">
        <v>12</v>
      </c>
      <c r="M57">
        <f>YEAR('Assessement-RandomSample'!Q57)</f>
        <v>2017</v>
      </c>
      <c r="N57">
        <f>YEAR('Assessement-RandomSample'!S57)</f>
        <v>2017</v>
      </c>
      <c r="O57">
        <f>'Assessement-RandomSample'!DD57</f>
        <v>18</v>
      </c>
      <c r="P57" s="3">
        <f>('Assessement-RandomSample'!CO57-'Assessement-RandomSample'!CJ57)/('Assessement-RandomSample'!CM57-'Assessement-RandomSample'!CH57)</f>
        <v>4</v>
      </c>
      <c r="Q57">
        <f>'Assessement-RandomSample'!CJ57</f>
        <v>2310</v>
      </c>
      <c r="T57">
        <v>2310</v>
      </c>
      <c r="U57">
        <f t="shared" si="0"/>
        <v>3.3636119798921444</v>
      </c>
      <c r="V57">
        <v>2017</v>
      </c>
    </row>
    <row r="58" spans="6:22" x14ac:dyDescent="0.35">
      <c r="F58">
        <v>0.1</v>
      </c>
      <c r="G58" s="5">
        <v>0.5</v>
      </c>
      <c r="H58" s="6">
        <v>11</v>
      </c>
      <c r="M58">
        <f>YEAR('Assessement-RandomSample'!Q58)</f>
        <v>2017</v>
      </c>
      <c r="N58">
        <f>YEAR('Assessement-RandomSample'!S58)</f>
        <v>2017</v>
      </c>
      <c r="O58">
        <f>'Assessement-RandomSample'!DD58</f>
        <v>14</v>
      </c>
      <c r="P58" s="3">
        <f>('Assessement-RandomSample'!CO58-'Assessement-RandomSample'!CJ58)/('Assessement-RandomSample'!CM58-'Assessement-RandomSample'!CH58)</f>
        <v>0.48148148148148145</v>
      </c>
      <c r="Q58">
        <f>'Assessement-RandomSample'!CJ58</f>
        <v>277</v>
      </c>
      <c r="T58">
        <v>277</v>
      </c>
      <c r="U58">
        <f t="shared" si="0"/>
        <v>2.4424797690644486</v>
      </c>
      <c r="V58">
        <v>2017</v>
      </c>
    </row>
    <row r="59" spans="6:22" x14ac:dyDescent="0.35">
      <c r="F59">
        <v>0.1</v>
      </c>
      <c r="G59" s="5">
        <v>0.6</v>
      </c>
      <c r="H59" s="6">
        <v>0</v>
      </c>
      <c r="M59">
        <f>YEAR('Assessement-RandomSample'!Q59)</f>
        <v>2017</v>
      </c>
      <c r="N59">
        <f>YEAR('Assessement-RandomSample'!S59)</f>
        <v>2017</v>
      </c>
      <c r="O59">
        <f>'Assessement-RandomSample'!DD59</f>
        <v>17</v>
      </c>
      <c r="P59" s="3">
        <f>('Assessement-RandomSample'!CO59-'Assessement-RandomSample'!CJ59)/('Assessement-RandomSample'!CM59-'Assessement-RandomSample'!CH59)</f>
        <v>3.1764705882352939</v>
      </c>
      <c r="Q59">
        <f>'Assessement-RandomSample'!CJ59</f>
        <v>1561</v>
      </c>
      <c r="T59">
        <v>1561</v>
      </c>
      <c r="U59">
        <f t="shared" si="0"/>
        <v>3.1934029030624176</v>
      </c>
      <c r="V59">
        <v>2017</v>
      </c>
    </row>
    <row r="60" spans="6:22" x14ac:dyDescent="0.35">
      <c r="F60">
        <v>0.1</v>
      </c>
      <c r="G60" s="5">
        <v>0.7</v>
      </c>
      <c r="H60" s="6">
        <v>5</v>
      </c>
      <c r="M60">
        <f>YEAR('Assessement-RandomSample'!Q60)</f>
        <v>2017</v>
      </c>
      <c r="N60">
        <f>YEAR('Assessement-RandomSample'!S60)</f>
        <v>2017</v>
      </c>
      <c r="O60">
        <f>'Assessement-RandomSample'!DD60</f>
        <v>17</v>
      </c>
      <c r="P60" s="3">
        <f>('Assessement-RandomSample'!CO60-'Assessement-RandomSample'!CJ60)/('Assessement-RandomSample'!CM60-'Assessement-RandomSample'!CH60)</f>
        <v>0.75</v>
      </c>
      <c r="Q60">
        <f>'Assessement-RandomSample'!CJ60</f>
        <v>375</v>
      </c>
      <c r="T60">
        <v>375</v>
      </c>
      <c r="U60">
        <f t="shared" si="0"/>
        <v>2.5740312677277188</v>
      </c>
      <c r="V60">
        <v>2017</v>
      </c>
    </row>
    <row r="61" spans="6:22" x14ac:dyDescent="0.35">
      <c r="F61">
        <v>0.1111111111111111</v>
      </c>
      <c r="G61" s="5">
        <v>0.8</v>
      </c>
      <c r="H61" s="6">
        <v>1</v>
      </c>
      <c r="M61">
        <f>YEAR('Assessement-RandomSample'!Q61)</f>
        <v>2018</v>
      </c>
      <c r="N61">
        <f>YEAR('Assessement-RandomSample'!S61)</f>
        <v>2018</v>
      </c>
      <c r="O61">
        <f>'Assessement-RandomSample'!DD61</f>
        <v>0</v>
      </c>
      <c r="P61" s="3" t="e">
        <f>('Assessement-RandomSample'!CO61-'Assessement-RandomSample'!CJ61)/('Assessement-RandomSample'!CM61-'Assessement-RandomSample'!CH61)</f>
        <v>#VALUE!</v>
      </c>
      <c r="Q61">
        <f>'Assessement-RandomSample'!CJ61</f>
        <v>222</v>
      </c>
      <c r="T61">
        <v>222</v>
      </c>
      <c r="U61">
        <f t="shared" si="0"/>
        <v>2.3463529744506388</v>
      </c>
      <c r="V61">
        <v>2018</v>
      </c>
    </row>
    <row r="62" spans="6:22" x14ac:dyDescent="0.35">
      <c r="F62">
        <v>0.1111111111111111</v>
      </c>
      <c r="G62" s="5">
        <v>0.9</v>
      </c>
      <c r="H62" s="6">
        <v>0</v>
      </c>
      <c r="M62">
        <f>YEAR('Assessement-RandomSample'!Q62)</f>
        <v>2018</v>
      </c>
      <c r="N62">
        <f>YEAR('Assessement-RandomSample'!S62)</f>
        <v>2018</v>
      </c>
      <c r="O62">
        <f>'Assessement-RandomSample'!DD62</f>
        <v>0</v>
      </c>
      <c r="P62" s="3" t="e">
        <f>('Assessement-RandomSample'!CO62-'Assessement-RandomSample'!CJ62)/('Assessement-RandomSample'!CM62-'Assessement-RandomSample'!CH62)</f>
        <v>#VALUE!</v>
      </c>
      <c r="Q62">
        <f>'Assessement-RandomSample'!CJ62</f>
        <v>50</v>
      </c>
      <c r="T62">
        <v>50</v>
      </c>
      <c r="U62">
        <f t="shared" si="0"/>
        <v>1.6989700043360187</v>
      </c>
      <c r="V62">
        <v>2018</v>
      </c>
    </row>
    <row r="63" spans="6:22" x14ac:dyDescent="0.35">
      <c r="F63">
        <v>0.125</v>
      </c>
      <c r="G63" s="5">
        <v>1</v>
      </c>
      <c r="H63" s="6">
        <v>5</v>
      </c>
      <c r="M63">
        <f>YEAR('Assessement-RandomSample'!Q63)</f>
        <v>2018</v>
      </c>
      <c r="N63">
        <f>YEAR('Assessement-RandomSample'!S63)</f>
        <v>2018</v>
      </c>
      <c r="O63">
        <f>'Assessement-RandomSample'!DD63</f>
        <v>14</v>
      </c>
      <c r="P63" s="3">
        <f>('Assessement-RandomSample'!CO63-'Assessement-RandomSample'!CJ63)/('Assessement-RandomSample'!CM63-'Assessement-RandomSample'!CH63)</f>
        <v>0.3125</v>
      </c>
      <c r="Q63">
        <f>'Assessement-RandomSample'!CJ63</f>
        <v>290</v>
      </c>
      <c r="T63">
        <v>290</v>
      </c>
      <c r="U63">
        <f t="shared" si="0"/>
        <v>2.4623979978989561</v>
      </c>
      <c r="V63">
        <v>2018</v>
      </c>
    </row>
    <row r="64" spans="6:22" ht="15" thickBot="1" x14ac:dyDescent="0.4">
      <c r="F64">
        <v>0.125</v>
      </c>
      <c r="G64" s="7" t="s">
        <v>5897</v>
      </c>
      <c r="H64" s="7">
        <v>0</v>
      </c>
      <c r="M64">
        <f>YEAR('Assessement-RandomSample'!Q64)</f>
        <v>2018</v>
      </c>
      <c r="N64">
        <f>YEAR('Assessement-RandomSample'!S64)</f>
        <v>2018</v>
      </c>
      <c r="O64">
        <f>'Assessement-RandomSample'!DD64</f>
        <v>18</v>
      </c>
      <c r="P64" s="3">
        <f>('Assessement-RandomSample'!CO64-'Assessement-RandomSample'!CJ64)/('Assessement-RandomSample'!CM64-'Assessement-RandomSample'!CH64)</f>
        <v>0.96666666666666667</v>
      </c>
      <c r="Q64">
        <f>'Assessement-RandomSample'!CJ64</f>
        <v>419</v>
      </c>
      <c r="T64">
        <v>419</v>
      </c>
      <c r="U64">
        <f t="shared" si="0"/>
        <v>2.6222140229662951</v>
      </c>
      <c r="V64">
        <v>2018</v>
      </c>
    </row>
    <row r="65" spans="6:36" x14ac:dyDescent="0.35">
      <c r="F65">
        <v>0.125</v>
      </c>
      <c r="M65">
        <f>YEAR('Assessement-RandomSample'!Q65)</f>
        <v>2013</v>
      </c>
      <c r="N65">
        <f>YEAR('Assessement-RandomSample'!S65)</f>
        <v>2018</v>
      </c>
      <c r="O65">
        <f>'Assessement-RandomSample'!DD65</f>
        <v>20</v>
      </c>
      <c r="P65" s="3">
        <f>('Assessement-RandomSample'!CO65-'Assessement-RandomSample'!CJ65)/('Assessement-RandomSample'!CM65-'Assessement-RandomSample'!CH65)</f>
        <v>0.625</v>
      </c>
      <c r="Q65">
        <f>'Assessement-RandomSample'!CJ65</f>
        <v>1760</v>
      </c>
      <c r="T65">
        <v>1760</v>
      </c>
      <c r="U65">
        <f t="shared" si="0"/>
        <v>3.2455126678141499</v>
      </c>
      <c r="V65">
        <v>2013</v>
      </c>
    </row>
    <row r="66" spans="6:36" x14ac:dyDescent="0.35">
      <c r="F66">
        <v>0.14285714285714285</v>
      </c>
      <c r="M66">
        <f>YEAR('Assessement-RandomSample'!Q66)</f>
        <v>2013</v>
      </c>
      <c r="N66">
        <f>YEAR('Assessement-RandomSample'!S66)</f>
        <v>2018</v>
      </c>
      <c r="O66">
        <f>'Assessement-RandomSample'!DD66</f>
        <v>15</v>
      </c>
      <c r="P66" s="3">
        <f>('Assessement-RandomSample'!CO66-'Assessement-RandomSample'!CJ66)/('Assessement-RandomSample'!CM66-'Assessement-RandomSample'!CH66)</f>
        <v>0.3125</v>
      </c>
      <c r="Q66">
        <f>'Assessement-RandomSample'!CJ66</f>
        <v>1880</v>
      </c>
      <c r="T66">
        <v>1880</v>
      </c>
      <c r="U66">
        <f t="shared" si="0"/>
        <v>3.27415784926368</v>
      </c>
      <c r="V66">
        <v>2013</v>
      </c>
    </row>
    <row r="67" spans="6:36" x14ac:dyDescent="0.35">
      <c r="F67">
        <v>0.16666666666666666</v>
      </c>
      <c r="M67">
        <f>YEAR('Assessement-RandomSample'!Q67)</f>
        <v>2018</v>
      </c>
      <c r="N67">
        <f>YEAR('Assessement-RandomSample'!S67)</f>
        <v>2018</v>
      </c>
      <c r="O67">
        <f>'Assessement-RandomSample'!DD67</f>
        <v>12</v>
      </c>
      <c r="P67" s="3">
        <f>('Assessement-RandomSample'!CO67-'Assessement-RandomSample'!CJ67)/('Assessement-RandomSample'!CM67-'Assessement-RandomSample'!CH67)</f>
        <v>0.32142857142857145</v>
      </c>
      <c r="Q67">
        <f>'Assessement-RandomSample'!CJ67</f>
        <v>340</v>
      </c>
      <c r="T67">
        <v>340</v>
      </c>
      <c r="U67">
        <f t="shared" ref="U67:U109" si="3">LOG(T67)</f>
        <v>2.5314789170422549</v>
      </c>
      <c r="V67">
        <v>2018</v>
      </c>
    </row>
    <row r="68" spans="6:36" x14ac:dyDescent="0.35">
      <c r="F68">
        <v>0.16666666666666666</v>
      </c>
      <c r="M68">
        <f>YEAR('Assessement-RandomSample'!Q68)</f>
        <v>2014</v>
      </c>
      <c r="N68">
        <f>YEAR('Assessement-RandomSample'!S68)</f>
        <v>2018</v>
      </c>
      <c r="O68">
        <f>'Assessement-RandomSample'!DD68</f>
        <v>21</v>
      </c>
      <c r="P68" s="3">
        <f>('Assessement-RandomSample'!CO68-'Assessement-RandomSample'!CJ68)/('Assessement-RandomSample'!CM68-'Assessement-RandomSample'!CH68)</f>
        <v>13.7</v>
      </c>
      <c r="Q68">
        <f>'Assessement-RandomSample'!CJ68</f>
        <v>5870</v>
      </c>
      <c r="T68">
        <v>5870</v>
      </c>
      <c r="U68">
        <f t="shared" si="3"/>
        <v>3.7686381012476144</v>
      </c>
      <c r="V68">
        <v>2014</v>
      </c>
    </row>
    <row r="69" spans="6:36" x14ac:dyDescent="0.35">
      <c r="F69">
        <v>0.2</v>
      </c>
      <c r="M69">
        <f>YEAR('Assessement-RandomSample'!Q69)</f>
        <v>2018</v>
      </c>
      <c r="N69">
        <f>YEAR('Assessement-RandomSample'!S69)</f>
        <v>2018</v>
      </c>
      <c r="O69">
        <f>'Assessement-RandomSample'!DD69</f>
        <v>0</v>
      </c>
      <c r="P69" s="3" t="e">
        <f>('Assessement-RandomSample'!CO69-'Assessement-RandomSample'!CJ69)/('Assessement-RandomSample'!CM69-'Assessement-RandomSample'!CH69)</f>
        <v>#VALUE!</v>
      </c>
      <c r="Q69">
        <f>'Assessement-RandomSample'!CJ69</f>
        <v>156</v>
      </c>
      <c r="T69">
        <v>156</v>
      </c>
      <c r="U69">
        <f t="shared" si="3"/>
        <v>2.1931245983544616</v>
      </c>
      <c r="V69">
        <v>2018</v>
      </c>
    </row>
    <row r="70" spans="6:36" x14ac:dyDescent="0.35">
      <c r="F70">
        <v>0.2</v>
      </c>
      <c r="M70">
        <f>YEAR('Assessement-RandomSample'!Q70)</f>
        <v>2018</v>
      </c>
      <c r="N70">
        <f>YEAR('Assessement-RandomSample'!S70)</f>
        <v>2018</v>
      </c>
      <c r="O70">
        <f>'Assessement-RandomSample'!DD70</f>
        <v>19</v>
      </c>
      <c r="P70" s="3">
        <f>('Assessement-RandomSample'!CO70-'Assessement-RandomSample'!CJ70)/('Assessement-RandomSample'!CM70-'Assessement-RandomSample'!CH70)</f>
        <v>0.16666666666666666</v>
      </c>
      <c r="Q70">
        <f>'Assessement-RandomSample'!CJ70</f>
        <v>44</v>
      </c>
      <c r="T70">
        <v>44</v>
      </c>
      <c r="U70">
        <f t="shared" si="3"/>
        <v>1.6434526764861874</v>
      </c>
      <c r="V70">
        <v>2018</v>
      </c>
    </row>
    <row r="71" spans="6:36" x14ac:dyDescent="0.35">
      <c r="F71">
        <v>0.2</v>
      </c>
      <c r="M71">
        <f>YEAR('Assessement-RandomSample'!Q71)</f>
        <v>2018</v>
      </c>
      <c r="N71">
        <f>YEAR('Assessement-RandomSample'!S71)</f>
        <v>2018</v>
      </c>
      <c r="O71">
        <f>'Assessement-RandomSample'!DD71</f>
        <v>0</v>
      </c>
      <c r="P71" s="3" t="e">
        <f>('Assessement-RandomSample'!CO71-'Assessement-RandomSample'!CJ71)/('Assessement-RandomSample'!CM71-'Assessement-RandomSample'!CH71)</f>
        <v>#VALUE!</v>
      </c>
      <c r="Q71">
        <f>'Assessement-RandomSample'!CJ71</f>
        <v>194</v>
      </c>
      <c r="T71">
        <v>194</v>
      </c>
      <c r="U71">
        <f t="shared" si="3"/>
        <v>2.287801729930226</v>
      </c>
      <c r="V71">
        <v>2018</v>
      </c>
    </row>
    <row r="72" spans="6:36" x14ac:dyDescent="0.35">
      <c r="F72">
        <v>0.2</v>
      </c>
      <c r="M72">
        <f>YEAR('Assessement-RandomSample'!Q72)</f>
        <v>2018</v>
      </c>
      <c r="N72">
        <f>YEAR('Assessement-RandomSample'!S72)</f>
        <v>2018</v>
      </c>
      <c r="O72">
        <f>'Assessement-RandomSample'!DD72</f>
        <v>16</v>
      </c>
      <c r="P72" s="3">
        <f>('Assessement-RandomSample'!CO72-'Assessement-RandomSample'!CJ72)/('Assessement-RandomSample'!CM72-'Assessement-RandomSample'!CH72)</f>
        <v>1.5</v>
      </c>
      <c r="Q72">
        <f>'Assessement-RandomSample'!CJ72</f>
        <v>294</v>
      </c>
      <c r="T72">
        <v>294</v>
      </c>
      <c r="U72">
        <f t="shared" si="3"/>
        <v>2.4683473304121573</v>
      </c>
      <c r="V72">
        <v>2018</v>
      </c>
    </row>
    <row r="73" spans="6:36" x14ac:dyDescent="0.35">
      <c r="F73">
        <v>0.2</v>
      </c>
      <c r="M73">
        <f>YEAR('Assessement-RandomSample'!Q73)</f>
        <v>2018</v>
      </c>
      <c r="N73">
        <f>YEAR('Assessement-RandomSample'!S73)</f>
        <v>2018</v>
      </c>
      <c r="O73">
        <f>'Assessement-RandomSample'!DD73</f>
        <v>16</v>
      </c>
      <c r="P73" s="3">
        <f>('Assessement-RandomSample'!CO73-'Assessement-RandomSample'!CJ73)/('Assessement-RandomSample'!CM73-'Assessement-RandomSample'!CH73)</f>
        <v>1.4666666666666666</v>
      </c>
      <c r="Q73">
        <f>'Assessement-RandomSample'!CJ73</f>
        <v>341</v>
      </c>
      <c r="T73">
        <v>341</v>
      </c>
      <c r="U73">
        <f t="shared" si="3"/>
        <v>2.5327543789924976</v>
      </c>
      <c r="V73">
        <v>2018</v>
      </c>
      <c r="Z73" s="40" t="s">
        <v>6062</v>
      </c>
      <c r="AA73" t="s">
        <v>6063</v>
      </c>
    </row>
    <row r="74" spans="6:36" x14ac:dyDescent="0.35">
      <c r="F74">
        <v>0.22222222222222221</v>
      </c>
      <c r="M74">
        <f>YEAR('Assessement-RandomSample'!Q74)</f>
        <v>2018</v>
      </c>
      <c r="N74">
        <f>YEAR('Assessement-RandomSample'!S74)</f>
        <v>2018</v>
      </c>
      <c r="O74">
        <f>'Assessement-RandomSample'!DD74</f>
        <v>16</v>
      </c>
      <c r="P74" s="3">
        <f>('Assessement-RandomSample'!CO74-'Assessement-RandomSample'!CJ74)/('Assessement-RandomSample'!CM74-'Assessement-RandomSample'!CH74)</f>
        <v>1.7666666666666666</v>
      </c>
      <c r="Q74">
        <f>'Assessement-RandomSample'!CJ74</f>
        <v>422</v>
      </c>
      <c r="T74">
        <v>422</v>
      </c>
      <c r="U74">
        <f t="shared" si="3"/>
        <v>2.6253124509616739</v>
      </c>
      <c r="V74">
        <v>2018</v>
      </c>
      <c r="Z74" s="10">
        <v>0</v>
      </c>
      <c r="AA74" s="4">
        <v>29</v>
      </c>
      <c r="AE74" t="s">
        <v>6062</v>
      </c>
      <c r="AF74" t="s">
        <v>6064</v>
      </c>
      <c r="AG74" t="s">
        <v>6065</v>
      </c>
      <c r="AH74" t="s">
        <v>5921</v>
      </c>
      <c r="AI74" t="s">
        <v>5907</v>
      </c>
      <c r="AJ74" t="s">
        <v>5916</v>
      </c>
    </row>
    <row r="75" spans="6:36" x14ac:dyDescent="0.35">
      <c r="F75">
        <v>0.22222222222222221</v>
      </c>
      <c r="M75">
        <f>YEAR('Assessement-RandomSample'!Q75)</f>
        <v>2018</v>
      </c>
      <c r="N75">
        <f>YEAR('Assessement-RandomSample'!S75)</f>
        <v>2018</v>
      </c>
      <c r="O75">
        <f>'Assessement-RandomSample'!DD75</f>
        <v>16</v>
      </c>
      <c r="P75" s="3">
        <f>('Assessement-RandomSample'!CO75-'Assessement-RandomSample'!CJ75)/('Assessement-RandomSample'!CM75-'Assessement-RandomSample'!CH75)</f>
        <v>1.7666666666666666</v>
      </c>
      <c r="Q75">
        <f>'Assessement-RandomSample'!CJ75</f>
        <v>383</v>
      </c>
      <c r="T75">
        <v>383</v>
      </c>
      <c r="U75">
        <f t="shared" si="3"/>
        <v>2.5831987739686229</v>
      </c>
      <c r="V75">
        <v>2018</v>
      </c>
      <c r="Z75" s="10">
        <v>1</v>
      </c>
      <c r="AA75" s="4">
        <v>26</v>
      </c>
      <c r="AE75">
        <v>0</v>
      </c>
      <c r="AF75">
        <v>0</v>
      </c>
      <c r="AG75">
        <v>33</v>
      </c>
      <c r="AH75">
        <v>66</v>
      </c>
      <c r="AI75">
        <v>44</v>
      </c>
      <c r="AJ75">
        <v>29</v>
      </c>
    </row>
    <row r="76" spans="6:36" x14ac:dyDescent="0.35">
      <c r="F76">
        <v>0.25</v>
      </c>
      <c r="M76">
        <f>YEAR('Assessement-RandomSample'!Q76)</f>
        <v>2013</v>
      </c>
      <c r="N76">
        <f>YEAR('Assessement-RandomSample'!S76)</f>
        <v>2018</v>
      </c>
      <c r="O76">
        <f>'Assessement-RandomSample'!DD76</f>
        <v>17</v>
      </c>
      <c r="P76" s="3">
        <f>('Assessement-RandomSample'!CO76-'Assessement-RandomSample'!CJ76)/('Assessement-RandomSample'!CM76-'Assessement-RandomSample'!CH76)</f>
        <v>0.6470588235294118</v>
      </c>
      <c r="Q76">
        <f>'Assessement-RandomSample'!CJ76</f>
        <v>1674</v>
      </c>
      <c r="T76">
        <v>1674</v>
      </c>
      <c r="U76">
        <f t="shared" si="3"/>
        <v>3.2237554536572413</v>
      </c>
      <c r="V76">
        <v>2013</v>
      </c>
      <c r="Z76" s="10">
        <v>2</v>
      </c>
      <c r="AA76" s="4">
        <v>53</v>
      </c>
      <c r="AE76">
        <v>1</v>
      </c>
      <c r="AF76">
        <v>46</v>
      </c>
      <c r="AG76">
        <v>13</v>
      </c>
      <c r="AH76">
        <v>16</v>
      </c>
      <c r="AI76">
        <v>19</v>
      </c>
      <c r="AJ76">
        <v>26</v>
      </c>
    </row>
    <row r="77" spans="6:36" x14ac:dyDescent="0.35">
      <c r="F77">
        <v>0.25</v>
      </c>
      <c r="M77">
        <f>YEAR('Assessement-RandomSample'!Q77)</f>
        <v>2017</v>
      </c>
      <c r="N77">
        <f>YEAR('Assessement-RandomSample'!S77)</f>
        <v>2018</v>
      </c>
      <c r="O77">
        <f>'Assessement-RandomSample'!DD77</f>
        <v>21</v>
      </c>
      <c r="P77" s="3">
        <f>('Assessement-RandomSample'!CO77-'Assessement-RandomSample'!CJ77)/('Assessement-RandomSample'!CM77-'Assessement-RandomSample'!CH77)</f>
        <v>0.73333333333333328</v>
      </c>
      <c r="Q77">
        <f>'Assessement-RandomSample'!CJ77</f>
        <v>519</v>
      </c>
      <c r="T77">
        <v>519</v>
      </c>
      <c r="U77">
        <f t="shared" si="3"/>
        <v>2.7151673578484576</v>
      </c>
      <c r="V77">
        <v>2017</v>
      </c>
      <c r="Z77" s="10" t="s">
        <v>5981</v>
      </c>
      <c r="AA77" s="4">
        <v>5</v>
      </c>
      <c r="AE77">
        <v>2</v>
      </c>
      <c r="AF77">
        <v>62</v>
      </c>
      <c r="AG77">
        <v>62</v>
      </c>
      <c r="AH77">
        <v>26</v>
      </c>
      <c r="AI77">
        <v>45</v>
      </c>
      <c r="AJ77">
        <v>53</v>
      </c>
    </row>
    <row r="78" spans="6:36" x14ac:dyDescent="0.35">
      <c r="F78">
        <v>0.25</v>
      </c>
      <c r="M78">
        <f>YEAR('Assessement-RandomSample'!Q78)</f>
        <v>2018</v>
      </c>
      <c r="N78">
        <f>YEAR('Assessement-RandomSample'!S78)</f>
        <v>2018</v>
      </c>
      <c r="O78">
        <f>'Assessement-RandomSample'!DD78</f>
        <v>15</v>
      </c>
      <c r="P78" s="3">
        <f>('Assessement-RandomSample'!CO78-'Assessement-RandomSample'!CJ78)/('Assessement-RandomSample'!CM78-'Assessement-RandomSample'!CH78)</f>
        <v>0.23529411764705882</v>
      </c>
      <c r="Q78">
        <f>'Assessement-RandomSample'!CJ78</f>
        <v>22</v>
      </c>
      <c r="T78">
        <v>22</v>
      </c>
      <c r="U78">
        <f t="shared" si="3"/>
        <v>1.3424226808222062</v>
      </c>
      <c r="V78">
        <v>2018</v>
      </c>
      <c r="Z78" s="10" t="s">
        <v>6010</v>
      </c>
      <c r="AA78" s="4">
        <v>1</v>
      </c>
    </row>
    <row r="79" spans="6:36" x14ac:dyDescent="0.35">
      <c r="F79">
        <v>0.25</v>
      </c>
      <c r="M79">
        <f>YEAR('Assessement-RandomSample'!Q79)</f>
        <v>2018</v>
      </c>
      <c r="N79">
        <f>YEAR('Assessement-RandomSample'!S79)</f>
        <v>2018</v>
      </c>
      <c r="O79">
        <f>'Assessement-RandomSample'!DD79</f>
        <v>15</v>
      </c>
      <c r="P79" s="3">
        <f>('Assessement-RandomSample'!CO79-'Assessement-RandomSample'!CJ79)/('Assessement-RandomSample'!CM79-'Assessement-RandomSample'!CH79)</f>
        <v>0.11764705882352941</v>
      </c>
      <c r="Q79">
        <f>'Assessement-RandomSample'!CJ79</f>
        <v>26</v>
      </c>
      <c r="T79">
        <v>26</v>
      </c>
      <c r="U79">
        <f t="shared" si="3"/>
        <v>1.414973347970818</v>
      </c>
      <c r="V79">
        <v>2018</v>
      </c>
      <c r="Z79" s="10" t="s">
        <v>6061</v>
      </c>
      <c r="AA79" s="4">
        <v>114</v>
      </c>
    </row>
    <row r="80" spans="6:36" x14ac:dyDescent="0.35">
      <c r="F80">
        <v>0.25</v>
      </c>
      <c r="M80">
        <f>YEAR('Assessement-RandomSample'!Q80)</f>
        <v>2018</v>
      </c>
      <c r="N80">
        <f>YEAR('Assessement-RandomSample'!S80)</f>
        <v>2018</v>
      </c>
      <c r="O80">
        <f>'Assessement-RandomSample'!DD80</f>
        <v>21</v>
      </c>
      <c r="P80" s="3">
        <f>('Assessement-RandomSample'!CO80-'Assessement-RandomSample'!CJ80)/('Assessement-RandomSample'!CM80-'Assessement-RandomSample'!CH80)</f>
        <v>0.17647058823529413</v>
      </c>
      <c r="Q80">
        <f>'Assessement-RandomSample'!CJ80</f>
        <v>120</v>
      </c>
      <c r="T80">
        <v>120</v>
      </c>
      <c r="U80">
        <f t="shared" si="3"/>
        <v>2.0791812460476247</v>
      </c>
      <c r="V80">
        <v>2018</v>
      </c>
    </row>
    <row r="81" spans="6:22" x14ac:dyDescent="0.35">
      <c r="F81">
        <v>0.25</v>
      </c>
      <c r="M81">
        <f>YEAR('Assessement-RandomSample'!Q81)</f>
        <v>2016</v>
      </c>
      <c r="N81">
        <f>YEAR('Assessement-RandomSample'!S81)</f>
        <v>2019</v>
      </c>
      <c r="O81">
        <f>'Assessement-RandomSample'!DD81</f>
        <v>19</v>
      </c>
      <c r="P81" s="3">
        <f>('Assessement-RandomSample'!CO81-'Assessement-RandomSample'!CJ81)/('Assessement-RandomSample'!CM81-'Assessement-RandomSample'!CH81)</f>
        <v>0.35294117647058826</v>
      </c>
      <c r="Q81">
        <f>'Assessement-RandomSample'!CJ81</f>
        <v>383</v>
      </c>
      <c r="T81">
        <v>383</v>
      </c>
      <c r="U81">
        <f t="shared" si="3"/>
        <v>2.5831987739686229</v>
      </c>
      <c r="V81">
        <v>2016</v>
      </c>
    </row>
    <row r="82" spans="6:22" x14ac:dyDescent="0.35">
      <c r="F82">
        <v>0.25</v>
      </c>
      <c r="M82">
        <f>YEAR('Assessement-RandomSample'!Q82)</f>
        <v>2018</v>
      </c>
      <c r="N82">
        <f>YEAR('Assessement-RandomSample'!S82)</f>
        <v>2019</v>
      </c>
      <c r="O82">
        <f>'Assessement-RandomSample'!DD82</f>
        <v>18</v>
      </c>
      <c r="P82" s="3">
        <f>('Assessement-RandomSample'!CO82-'Assessement-RandomSample'!CJ82)/('Assessement-RandomSample'!CM82-'Assessement-RandomSample'!CH82)</f>
        <v>0.18518518518518517</v>
      </c>
      <c r="Q82">
        <f>'Assessement-RandomSample'!CJ82</f>
        <v>50</v>
      </c>
      <c r="T82">
        <v>50</v>
      </c>
      <c r="U82">
        <f t="shared" si="3"/>
        <v>1.6989700043360187</v>
      </c>
      <c r="V82">
        <v>2018</v>
      </c>
    </row>
    <row r="83" spans="6:22" x14ac:dyDescent="0.35">
      <c r="F83">
        <v>0.25</v>
      </c>
      <c r="M83">
        <f>YEAR('Assessement-RandomSample'!Q83)</f>
        <v>2015</v>
      </c>
      <c r="N83">
        <f>YEAR('Assessement-RandomSample'!S83)</f>
        <v>2019</v>
      </c>
      <c r="O83">
        <f>'Assessement-RandomSample'!DD83</f>
        <v>17</v>
      </c>
      <c r="P83" s="3">
        <f>('Assessement-RandomSample'!CO83-'Assessement-RandomSample'!CJ83)/('Assessement-RandomSample'!CM83-'Assessement-RandomSample'!CH83)</f>
        <v>1.9411764705882353</v>
      </c>
      <c r="Q83">
        <f>'Assessement-RandomSample'!CJ83</f>
        <v>2527</v>
      </c>
      <c r="T83">
        <v>2527</v>
      </c>
      <c r="U83">
        <f t="shared" si="3"/>
        <v>3.4026052419199146</v>
      </c>
      <c r="V83">
        <v>2015</v>
      </c>
    </row>
    <row r="84" spans="6:22" x14ac:dyDescent="0.35">
      <c r="F84">
        <v>0.33333333333333331</v>
      </c>
      <c r="M84">
        <f>YEAR('Assessement-RandomSample'!Q84)</f>
        <v>2017</v>
      </c>
      <c r="N84">
        <f>YEAR('Assessement-RandomSample'!S84)</f>
        <v>2019</v>
      </c>
      <c r="O84">
        <f>'Assessement-RandomSample'!DD84</f>
        <v>20</v>
      </c>
      <c r="P84" s="3">
        <f>('Assessement-RandomSample'!CO84-'Assessement-RandomSample'!CJ84)/('Assessement-RandomSample'!CM84-'Assessement-RandomSample'!CH84)</f>
        <v>0.35294117647058826</v>
      </c>
      <c r="Q84">
        <f>'Assessement-RandomSample'!CJ84</f>
        <v>226</v>
      </c>
      <c r="T84">
        <v>226</v>
      </c>
      <c r="U84">
        <f t="shared" si="3"/>
        <v>2.3541084391474008</v>
      </c>
      <c r="V84">
        <v>2017</v>
      </c>
    </row>
    <row r="85" spans="6:22" x14ac:dyDescent="0.35">
      <c r="F85">
        <v>0.33333333333333331</v>
      </c>
      <c r="M85">
        <f>YEAR('Assessement-RandomSample'!Q85)</f>
        <v>2017</v>
      </c>
      <c r="N85">
        <f>YEAR('Assessement-RandomSample'!S85)</f>
        <v>2019</v>
      </c>
      <c r="O85">
        <f>'Assessement-RandomSample'!DD85</f>
        <v>17</v>
      </c>
      <c r="P85" s="3">
        <f>('Assessement-RandomSample'!CO85-'Assessement-RandomSample'!CJ85)/('Assessement-RandomSample'!CM85-'Assessement-RandomSample'!CH85)</f>
        <v>1.8125</v>
      </c>
      <c r="Q85">
        <f>'Assessement-RandomSample'!CJ85</f>
        <v>2108</v>
      </c>
      <c r="T85">
        <v>2108</v>
      </c>
      <c r="U85">
        <f t="shared" si="3"/>
        <v>3.3238706065405088</v>
      </c>
      <c r="V85">
        <v>2017</v>
      </c>
    </row>
    <row r="86" spans="6:22" x14ac:dyDescent="0.35">
      <c r="F86">
        <v>0.33333333333333331</v>
      </c>
      <c r="M86">
        <f>YEAR('Assessement-RandomSample'!Q86)</f>
        <v>2019</v>
      </c>
      <c r="N86">
        <f>YEAR('Assessement-RandomSample'!S86)</f>
        <v>2019</v>
      </c>
      <c r="O86">
        <f>'Assessement-RandomSample'!DD86</f>
        <v>23</v>
      </c>
      <c r="P86" s="3">
        <f>('Assessement-RandomSample'!CO86-'Assessement-RandomSample'!CJ86)/('Assessement-RandomSample'!CM86-'Assessement-RandomSample'!CH86)</f>
        <v>6.8888888888888893</v>
      </c>
      <c r="Q86">
        <f>'Assessement-RandomSample'!CJ86</f>
        <v>57</v>
      </c>
      <c r="T86">
        <v>57</v>
      </c>
      <c r="U86">
        <f t="shared" si="3"/>
        <v>1.7558748556724915</v>
      </c>
      <c r="V86">
        <v>2019</v>
      </c>
    </row>
    <row r="87" spans="6:22" x14ac:dyDescent="0.35">
      <c r="F87">
        <v>0.33333333333333331</v>
      </c>
      <c r="M87">
        <f>YEAR('Assessement-RandomSample'!Q87)</f>
        <v>2013</v>
      </c>
      <c r="N87">
        <f>YEAR('Assessement-RandomSample'!S87)</f>
        <v>2019</v>
      </c>
      <c r="O87">
        <f>'Assessement-RandomSample'!DD87</f>
        <v>18</v>
      </c>
      <c r="P87" s="3">
        <f>('Assessement-RandomSample'!CO87-'Assessement-RandomSample'!CJ87)/('Assessement-RandomSample'!CM87-'Assessement-RandomSample'!CH87)</f>
        <v>0.46666666666666667</v>
      </c>
      <c r="Q87">
        <f>'Assessement-RandomSample'!CJ87</f>
        <v>1789</v>
      </c>
      <c r="T87">
        <v>1789</v>
      </c>
      <c r="U87">
        <f t="shared" si="3"/>
        <v>3.2526103405673732</v>
      </c>
      <c r="V87">
        <v>2013</v>
      </c>
    </row>
    <row r="88" spans="6:22" x14ac:dyDescent="0.35">
      <c r="F88">
        <v>0.33333333333333331</v>
      </c>
      <c r="M88">
        <f>YEAR('Assessement-RandomSample'!Q88)</f>
        <v>2019</v>
      </c>
      <c r="N88">
        <f>YEAR('Assessement-RandomSample'!S88)</f>
        <v>2019</v>
      </c>
      <c r="O88">
        <f>'Assessement-RandomSample'!DD88</f>
        <v>17</v>
      </c>
      <c r="P88" s="3">
        <f>('Assessement-RandomSample'!CO88-'Assessement-RandomSample'!CJ88)/('Assessement-RandomSample'!CM88-'Assessement-RandomSample'!CH88)</f>
        <v>0.23529411764705882</v>
      </c>
      <c r="Q88">
        <f>'Assessement-RandomSample'!CJ88</f>
        <v>5</v>
      </c>
      <c r="T88">
        <v>5</v>
      </c>
      <c r="U88">
        <f t="shared" si="3"/>
        <v>0.69897000433601886</v>
      </c>
      <c r="V88">
        <v>2019</v>
      </c>
    </row>
    <row r="89" spans="6:22" x14ac:dyDescent="0.35">
      <c r="F89">
        <v>0.33333333333333331</v>
      </c>
      <c r="M89">
        <f>YEAR('Assessement-RandomSample'!Q89)</f>
        <v>2019</v>
      </c>
      <c r="N89">
        <f>YEAR('Assessement-RandomSample'!S89)</f>
        <v>2019</v>
      </c>
      <c r="O89">
        <f>'Assessement-RandomSample'!DD89</f>
        <v>13</v>
      </c>
      <c r="P89" s="3">
        <f>('Assessement-RandomSample'!CO89-'Assessement-RandomSample'!CJ89)/('Assessement-RandomSample'!CM89-'Assessement-RandomSample'!CH89)</f>
        <v>0.18518518518518517</v>
      </c>
      <c r="Q89">
        <f>'Assessement-RandomSample'!CJ89</f>
        <v>24</v>
      </c>
      <c r="T89">
        <v>24</v>
      </c>
      <c r="U89">
        <f t="shared" si="3"/>
        <v>1.3802112417116059</v>
      </c>
      <c r="V89">
        <v>2019</v>
      </c>
    </row>
    <row r="90" spans="6:22" x14ac:dyDescent="0.35">
      <c r="F90">
        <v>0.375</v>
      </c>
      <c r="M90">
        <f>YEAR('Assessement-RandomSample'!Q90)</f>
        <v>2019</v>
      </c>
      <c r="N90">
        <f>YEAR('Assessement-RandomSample'!S90)</f>
        <v>2019</v>
      </c>
      <c r="O90">
        <f>'Assessement-RandomSample'!DD90</f>
        <v>18</v>
      </c>
      <c r="P90" s="3">
        <f>('Assessement-RandomSample'!CO90-'Assessement-RandomSample'!CJ90)/('Assessement-RandomSample'!CM90-'Assessement-RandomSample'!CH90)</f>
        <v>0.18518518518518517</v>
      </c>
      <c r="Q90">
        <f>'Assessement-RandomSample'!CJ90</f>
        <v>11</v>
      </c>
      <c r="T90">
        <v>11</v>
      </c>
      <c r="U90">
        <f t="shared" si="3"/>
        <v>1.0413926851582251</v>
      </c>
      <c r="V90">
        <v>2019</v>
      </c>
    </row>
    <row r="91" spans="6:22" x14ac:dyDescent="0.35">
      <c r="F91">
        <v>0.4</v>
      </c>
      <c r="M91">
        <f>YEAR('Assessement-RandomSample'!Q91)</f>
        <v>2019</v>
      </c>
      <c r="N91">
        <f>YEAR('Assessement-RandomSample'!S91)</f>
        <v>2019</v>
      </c>
      <c r="O91">
        <f>'Assessement-RandomSample'!DD91</f>
        <v>19</v>
      </c>
      <c r="P91" s="3">
        <f>('Assessement-RandomSample'!CO91-'Assessement-RandomSample'!CJ91)/('Assessement-RandomSample'!CM91-'Assessement-RandomSample'!CH91)</f>
        <v>0.37037037037037035</v>
      </c>
      <c r="Q91">
        <f>'Assessement-RandomSample'!CJ91</f>
        <v>4</v>
      </c>
      <c r="T91">
        <v>4</v>
      </c>
      <c r="U91">
        <f t="shared" si="3"/>
        <v>0.6020599913279624</v>
      </c>
      <c r="V91">
        <v>2019</v>
      </c>
    </row>
    <row r="92" spans="6:22" x14ac:dyDescent="0.35">
      <c r="F92">
        <v>0.4</v>
      </c>
      <c r="M92">
        <f>YEAR('Assessement-RandomSample'!Q92)</f>
        <v>2019</v>
      </c>
      <c r="N92">
        <f>YEAR('Assessement-RandomSample'!S92)</f>
        <v>2019</v>
      </c>
      <c r="O92">
        <f>'Assessement-RandomSample'!DD92</f>
        <v>19</v>
      </c>
      <c r="P92" s="3">
        <f>('Assessement-RandomSample'!CO92-'Assessement-RandomSample'!CJ92)/('Assessement-RandomSample'!CM92-'Assessement-RandomSample'!CH92)</f>
        <v>0.14814814814814814</v>
      </c>
      <c r="Q92">
        <f>'Assessement-RandomSample'!CJ92</f>
        <v>4</v>
      </c>
      <c r="T92">
        <v>4</v>
      </c>
      <c r="U92">
        <f t="shared" si="3"/>
        <v>0.6020599913279624</v>
      </c>
      <c r="V92">
        <v>2019</v>
      </c>
    </row>
    <row r="93" spans="6:22" x14ac:dyDescent="0.35">
      <c r="F93">
        <v>0.4</v>
      </c>
      <c r="M93">
        <f>YEAR('Assessement-RandomSample'!Q93)</f>
        <v>2018</v>
      </c>
      <c r="N93">
        <f>YEAR('Assessement-RandomSample'!S93)</f>
        <v>2019</v>
      </c>
      <c r="O93">
        <f>'Assessement-RandomSample'!DD93</f>
        <v>21</v>
      </c>
      <c r="P93" s="3">
        <f>('Assessement-RandomSample'!CO93-'Assessement-RandomSample'!CJ93)/('Assessement-RandomSample'!CM93-'Assessement-RandomSample'!CH93)</f>
        <v>0.25</v>
      </c>
      <c r="Q93">
        <f>'Assessement-RandomSample'!CJ93</f>
        <v>5130</v>
      </c>
      <c r="T93">
        <v>5130</v>
      </c>
      <c r="U93">
        <f t="shared" si="3"/>
        <v>3.7101173651118162</v>
      </c>
      <c r="V93">
        <v>2018</v>
      </c>
    </row>
    <row r="94" spans="6:22" x14ac:dyDescent="0.35">
      <c r="F94">
        <v>0.4</v>
      </c>
      <c r="M94">
        <f>YEAR('Assessement-RandomSample'!Q94)</f>
        <v>2016</v>
      </c>
      <c r="N94">
        <f>YEAR('Assessement-RandomSample'!S94)</f>
        <v>2019</v>
      </c>
      <c r="O94">
        <f>'Assessement-RandomSample'!DD94</f>
        <v>17</v>
      </c>
      <c r="P94" s="3">
        <f>('Assessement-RandomSample'!CO94-'Assessement-RandomSample'!CJ94)/('Assessement-RandomSample'!CM94-'Assessement-RandomSample'!CH94)</f>
        <v>1.4814814814814814</v>
      </c>
      <c r="Q94">
        <f>'Assessement-RandomSample'!CJ94</f>
        <v>1090</v>
      </c>
      <c r="T94">
        <v>1090</v>
      </c>
      <c r="U94">
        <f t="shared" si="3"/>
        <v>3.0374264979406238</v>
      </c>
      <c r="V94">
        <v>2016</v>
      </c>
    </row>
    <row r="95" spans="6:22" x14ac:dyDescent="0.35">
      <c r="F95">
        <v>0.4</v>
      </c>
      <c r="M95">
        <f>YEAR('Assessement-RandomSample'!Q95)</f>
        <v>2015</v>
      </c>
      <c r="N95">
        <f>YEAR('Assessement-RandomSample'!S95)</f>
        <v>2019</v>
      </c>
      <c r="O95">
        <f>'Assessement-RandomSample'!DD95</f>
        <v>12</v>
      </c>
      <c r="P95" s="3">
        <f>('Assessement-RandomSample'!CO95-'Assessement-RandomSample'!CJ95)/('Assessement-RandomSample'!CM95-'Assessement-RandomSample'!CH95)</f>
        <v>1.8518518518518519</v>
      </c>
      <c r="Q95">
        <f>'Assessement-RandomSample'!CJ95</f>
        <v>2340</v>
      </c>
      <c r="T95">
        <v>2340</v>
      </c>
      <c r="U95">
        <f t="shared" si="3"/>
        <v>3.369215857410143</v>
      </c>
      <c r="V95">
        <v>2015</v>
      </c>
    </row>
    <row r="96" spans="6:22" x14ac:dyDescent="0.35">
      <c r="F96">
        <v>0.5</v>
      </c>
      <c r="M96">
        <f>YEAR('Assessement-RandomSample'!Q96)</f>
        <v>2013</v>
      </c>
      <c r="N96">
        <f>YEAR('Assessement-RandomSample'!S96)</f>
        <v>2019</v>
      </c>
      <c r="O96">
        <f>'Assessement-RandomSample'!DD96</f>
        <v>16</v>
      </c>
      <c r="P96" s="3">
        <f>('Assessement-RandomSample'!CO96-'Assessement-RandomSample'!CJ96)/('Assessement-RandomSample'!CM96-'Assessement-RandomSample'!CH96)</f>
        <v>0.4</v>
      </c>
      <c r="Q96">
        <f>'Assessement-RandomSample'!CJ96</f>
        <v>1845</v>
      </c>
      <c r="T96">
        <v>1845</v>
      </c>
      <c r="U96">
        <f t="shared" si="3"/>
        <v>3.265996370495079</v>
      </c>
      <c r="V96">
        <v>2013</v>
      </c>
    </row>
    <row r="97" spans="6:22" x14ac:dyDescent="0.35">
      <c r="F97">
        <v>0.5</v>
      </c>
      <c r="M97">
        <f>YEAR('Assessement-RandomSample'!Q97)</f>
        <v>2017</v>
      </c>
      <c r="N97">
        <f>YEAR('Assessement-RandomSample'!S97)</f>
        <v>2019</v>
      </c>
      <c r="O97">
        <f>'Assessement-RandomSample'!DD97</f>
        <v>22</v>
      </c>
      <c r="P97" s="3">
        <f>('Assessement-RandomSample'!CO97-'Assessement-RandomSample'!CJ97)/('Assessement-RandomSample'!CM97-'Assessement-RandomSample'!CH97)</f>
        <v>0.42857142857142855</v>
      </c>
      <c r="Q97">
        <f>'Assessement-RandomSample'!CJ97</f>
        <v>438</v>
      </c>
      <c r="T97">
        <v>438</v>
      </c>
      <c r="U97">
        <f t="shared" si="3"/>
        <v>2.6414741105040997</v>
      </c>
      <c r="V97">
        <v>2017</v>
      </c>
    </row>
    <row r="98" spans="6:22" x14ac:dyDescent="0.35">
      <c r="F98">
        <v>0.5</v>
      </c>
      <c r="M98">
        <f>YEAR('Assessement-RandomSample'!Q98)</f>
        <v>2012</v>
      </c>
      <c r="N98">
        <f>YEAR('Assessement-RandomSample'!S98)</f>
        <v>2019</v>
      </c>
      <c r="O98">
        <f>'Assessement-RandomSample'!DD98</f>
        <v>21</v>
      </c>
      <c r="P98" s="3">
        <f>('Assessement-RandomSample'!CO98-'Assessement-RandomSample'!CJ98)/('Assessement-RandomSample'!CM98-'Assessement-RandomSample'!CH98)</f>
        <v>0.46666666666666667</v>
      </c>
      <c r="Q98">
        <f>'Assessement-RandomSample'!CJ98</f>
        <v>2200</v>
      </c>
      <c r="T98">
        <v>2200</v>
      </c>
      <c r="U98">
        <f t="shared" si="3"/>
        <v>3.3424226808222062</v>
      </c>
      <c r="V98">
        <v>2012</v>
      </c>
    </row>
    <row r="99" spans="6:22" x14ac:dyDescent="0.35">
      <c r="F99">
        <v>0.5</v>
      </c>
      <c r="M99">
        <f>YEAR('Assessement-RandomSample'!Q99)</f>
        <v>2013</v>
      </c>
      <c r="N99">
        <f>YEAR('Assessement-RandomSample'!S99)</f>
        <v>2019</v>
      </c>
      <c r="O99">
        <f>'Assessement-RandomSample'!DD99</f>
        <v>16</v>
      </c>
      <c r="P99" s="3">
        <f>('Assessement-RandomSample'!CO99-'Assessement-RandomSample'!CJ99)/('Assessement-RandomSample'!CM99-'Assessement-RandomSample'!CH99)</f>
        <v>1.4333333333333333</v>
      </c>
      <c r="Q99">
        <f>'Assessement-RandomSample'!CJ99</f>
        <v>1979</v>
      </c>
      <c r="T99">
        <v>1979</v>
      </c>
      <c r="U99">
        <f t="shared" si="3"/>
        <v>3.2964457942063961</v>
      </c>
      <c r="V99">
        <v>2013</v>
      </c>
    </row>
    <row r="100" spans="6:22" x14ac:dyDescent="0.35">
      <c r="F100">
        <v>0.5</v>
      </c>
      <c r="M100">
        <f>YEAR('Assessement-RandomSample'!Q100)</f>
        <v>2019</v>
      </c>
      <c r="N100">
        <f>YEAR('Assessement-RandomSample'!S100)</f>
        <v>2019</v>
      </c>
      <c r="O100">
        <f>'Assessement-RandomSample'!DD100</f>
        <v>11</v>
      </c>
      <c r="P100" s="3">
        <f>('Assessement-RandomSample'!CO100-'Assessement-RandomSample'!CJ100)/('Assessement-RandomSample'!CM100-'Assessement-RandomSample'!CH100)</f>
        <v>5.8823529411764705E-2</v>
      </c>
      <c r="Q100">
        <f>'Assessement-RandomSample'!CJ100</f>
        <v>0</v>
      </c>
      <c r="T100">
        <v>0</v>
      </c>
      <c r="U100" t="e">
        <f t="shared" si="3"/>
        <v>#NUM!</v>
      </c>
      <c r="V100">
        <v>2019</v>
      </c>
    </row>
    <row r="101" spans="6:22" x14ac:dyDescent="0.35">
      <c r="F101">
        <v>0.5</v>
      </c>
      <c r="M101">
        <f>YEAR('Assessement-RandomSample'!Q101)</f>
        <v>2019</v>
      </c>
      <c r="N101">
        <f>YEAR('Assessement-RandomSample'!S101)</f>
        <v>2019</v>
      </c>
      <c r="O101" t="str">
        <f>'Assessement-RandomSample'!DD101</f>
        <v>GONE!!!</v>
      </c>
      <c r="P101" s="3" t="e">
        <f>('Assessement-RandomSample'!CO101-'Assessement-RandomSample'!CJ101)/('Assessement-RandomSample'!CM101-'Assessement-RandomSample'!CH101)</f>
        <v>#VALUE!</v>
      </c>
      <c r="Q101">
        <f>'Assessement-RandomSample'!CJ101</f>
        <v>0</v>
      </c>
      <c r="T101">
        <v>0</v>
      </c>
      <c r="U101" t="e">
        <f t="shared" si="3"/>
        <v>#NUM!</v>
      </c>
      <c r="V101">
        <v>2019</v>
      </c>
    </row>
    <row r="102" spans="6:22" x14ac:dyDescent="0.35">
      <c r="F102">
        <v>0.5</v>
      </c>
      <c r="M102">
        <f>YEAR('Assessement-RandomSample'!Q102)</f>
        <v>2014</v>
      </c>
      <c r="N102">
        <f>YEAR('Assessement-RandomSample'!S102)</f>
        <v>2019</v>
      </c>
      <c r="O102">
        <f>'Assessement-RandomSample'!DD102</f>
        <v>13</v>
      </c>
      <c r="P102" s="3">
        <f>('Assessement-RandomSample'!CO102-'Assessement-RandomSample'!CJ102)/('Assessement-RandomSample'!CM102-'Assessement-RandomSample'!CH102)</f>
        <v>7.1764705882352944</v>
      </c>
      <c r="Q102">
        <f>'Assessement-RandomSample'!CJ102</f>
        <v>11628</v>
      </c>
      <c r="T102">
        <v>11628</v>
      </c>
      <c r="U102">
        <f t="shared" si="3"/>
        <v>4.0655050230983898</v>
      </c>
      <c r="V102">
        <v>2014</v>
      </c>
    </row>
    <row r="103" spans="6:22" x14ac:dyDescent="0.35">
      <c r="F103">
        <v>0.5</v>
      </c>
      <c r="M103">
        <f>YEAR('Assessement-RandomSample'!Q103)</f>
        <v>2015</v>
      </c>
      <c r="N103">
        <f>YEAR('Assessement-RandomSample'!S103)</f>
        <v>2019</v>
      </c>
      <c r="O103">
        <f>'Assessement-RandomSample'!DD103</f>
        <v>17</v>
      </c>
      <c r="P103" s="3">
        <f>('Assessement-RandomSample'!CO103-'Assessement-RandomSample'!CJ103)/('Assessement-RandomSample'!CM103-'Assessement-RandomSample'!CH103)</f>
        <v>3.4117647058823528</v>
      </c>
      <c r="Q103">
        <f>'Assessement-RandomSample'!CJ103</f>
        <v>3017</v>
      </c>
      <c r="T103">
        <v>3017</v>
      </c>
      <c r="U103">
        <f t="shared" si="3"/>
        <v>3.4795753101749884</v>
      </c>
      <c r="V103">
        <v>2015</v>
      </c>
    </row>
    <row r="104" spans="6:22" x14ac:dyDescent="0.35">
      <c r="F104">
        <v>0.5</v>
      </c>
      <c r="M104">
        <f>YEAR('Assessement-RandomSample'!Q104)</f>
        <v>2015</v>
      </c>
      <c r="N104">
        <f>YEAR('Assessement-RandomSample'!S104)</f>
        <v>2019</v>
      </c>
      <c r="O104">
        <f>'Assessement-RandomSample'!DD104</f>
        <v>17</v>
      </c>
      <c r="P104" s="3">
        <f>('Assessement-RandomSample'!CO104-'Assessement-RandomSample'!CJ104)/('Assessement-RandomSample'!CM104-'Assessement-RandomSample'!CH104)</f>
        <v>1</v>
      </c>
      <c r="Q104">
        <f>'Assessement-RandomSample'!CJ104</f>
        <v>1712</v>
      </c>
      <c r="T104">
        <v>1712</v>
      </c>
      <c r="U104">
        <f t="shared" si="3"/>
        <v>3.2335037603411343</v>
      </c>
      <c r="V104">
        <v>2015</v>
      </c>
    </row>
    <row r="105" spans="6:22" x14ac:dyDescent="0.35">
      <c r="F105">
        <v>0.5</v>
      </c>
      <c r="M105">
        <f>YEAR('Assessement-RandomSample'!Q105)</f>
        <v>2015</v>
      </c>
      <c r="N105">
        <f>YEAR('Assessement-RandomSample'!S105)</f>
        <v>2019</v>
      </c>
      <c r="O105">
        <f>'Assessement-RandomSample'!DD105</f>
        <v>19</v>
      </c>
      <c r="P105" s="3">
        <f>('Assessement-RandomSample'!CO105-'Assessement-RandomSample'!CJ105)/('Assessement-RandomSample'!CM105-'Assessement-RandomSample'!CH105)</f>
        <v>0.70588235294117652</v>
      </c>
      <c r="Q105">
        <f>'Assessement-RandomSample'!CJ105</f>
        <v>571</v>
      </c>
      <c r="T105">
        <v>571</v>
      </c>
      <c r="U105">
        <f t="shared" si="3"/>
        <v>2.7566361082458481</v>
      </c>
      <c r="V105">
        <v>2015</v>
      </c>
    </row>
    <row r="106" spans="6:22" x14ac:dyDescent="0.35">
      <c r="F106">
        <v>0.5</v>
      </c>
      <c r="M106">
        <f>YEAR('Assessement-RandomSample'!Q106)</f>
        <v>2015</v>
      </c>
      <c r="N106">
        <f>YEAR('Assessement-RandomSample'!S106)</f>
        <v>2019</v>
      </c>
      <c r="O106">
        <f>'Assessement-RandomSample'!DD106</f>
        <v>17</v>
      </c>
      <c r="P106" s="3">
        <f>('Assessement-RandomSample'!CO106-'Assessement-RandomSample'!CJ106)/('Assessement-RandomSample'!CM106-'Assessement-RandomSample'!CH106)</f>
        <v>1.8235294117647058</v>
      </c>
      <c r="Q106">
        <f>'Assessement-RandomSample'!CJ106</f>
        <v>3276</v>
      </c>
      <c r="T106">
        <v>3276</v>
      </c>
      <c r="U106">
        <f t="shared" si="3"/>
        <v>3.5153438930883807</v>
      </c>
      <c r="V106">
        <v>2015</v>
      </c>
    </row>
    <row r="107" spans="6:22" x14ac:dyDescent="0.35">
      <c r="F107">
        <v>0.66666666666666663</v>
      </c>
      <c r="M107" t="e">
        <f>YEAR('Assessement-RandomSample'!#REF!)</f>
        <v>#REF!</v>
      </c>
      <c r="N107" t="e">
        <f>YEAR('Assessement-RandomSample'!#REF!)</f>
        <v>#REF!</v>
      </c>
      <c r="O107" t="e">
        <f>'Assessement-RandomSample'!#REF!</f>
        <v>#REF!</v>
      </c>
      <c r="P107" s="3" t="e">
        <f>('Assessement-RandomSample'!#REF!-'Assessement-RandomSample'!#REF!)/('Assessement-RandomSample'!#REF!-'Assessement-RandomSample'!#REF!)</f>
        <v>#REF!</v>
      </c>
      <c r="Q107" t="e">
        <f>'Assessement-RandomSample'!#REF!</f>
        <v>#REF!</v>
      </c>
      <c r="T107">
        <v>2159</v>
      </c>
      <c r="U107">
        <f t="shared" si="3"/>
        <v>3.3342526423342309</v>
      </c>
      <c r="V107">
        <v>2016</v>
      </c>
    </row>
    <row r="108" spans="6:22" x14ac:dyDescent="0.35">
      <c r="F108">
        <v>0.66666666666666663</v>
      </c>
      <c r="M108">
        <f>YEAR('Assessement-RandomSample'!Q107)</f>
        <v>2017</v>
      </c>
      <c r="N108">
        <f>YEAR('Assessement-RandomSample'!S107)</f>
        <v>2019</v>
      </c>
      <c r="O108">
        <f>'Assessement-RandomSample'!DD107</f>
        <v>23</v>
      </c>
      <c r="P108" s="3">
        <f>('Assessement-RandomSample'!CO107-'Assessement-RandomSample'!CJ107)/('Assessement-RandomSample'!CM107-'Assessement-RandomSample'!CH107)</f>
        <v>2.8235294117647061</v>
      </c>
      <c r="Q108">
        <f>'Assessement-RandomSample'!CJ107</f>
        <v>1552</v>
      </c>
      <c r="T108">
        <v>1552</v>
      </c>
      <c r="U108">
        <f t="shared" si="3"/>
        <v>3.1908917169221698</v>
      </c>
      <c r="V108">
        <v>2017</v>
      </c>
    </row>
    <row r="109" spans="6:22" x14ac:dyDescent="0.35">
      <c r="F109">
        <v>0.66666666666666663</v>
      </c>
      <c r="M109">
        <f>YEAR('Assessement-RandomSample'!Q108)</f>
        <v>2017</v>
      </c>
      <c r="N109">
        <f>YEAR('Assessement-RandomSample'!S108)</f>
        <v>2019</v>
      </c>
      <c r="O109">
        <f>'Assessement-RandomSample'!DD108</f>
        <v>21</v>
      </c>
      <c r="P109" s="3">
        <f>('Assessement-RandomSample'!CO108-'Assessement-RandomSample'!CJ108)/('Assessement-RandomSample'!CM108-'Assessement-RandomSample'!CH108)</f>
        <v>1.1111111111111112</v>
      </c>
      <c r="Q109">
        <f>'Assessement-RandomSample'!CJ108</f>
        <v>756</v>
      </c>
      <c r="T109">
        <v>756</v>
      </c>
      <c r="U109">
        <f t="shared" si="3"/>
        <v>2.8785217955012063</v>
      </c>
      <c r="V109">
        <v>2017</v>
      </c>
    </row>
    <row r="110" spans="6:22" x14ac:dyDescent="0.35">
      <c r="F110">
        <v>0.66666666666666663</v>
      </c>
    </row>
    <row r="111" spans="6:22" x14ac:dyDescent="0.35">
      <c r="F111">
        <v>0.66666666666666663</v>
      </c>
    </row>
    <row r="112" spans="6:22" x14ac:dyDescent="0.35">
      <c r="F112">
        <v>0.75</v>
      </c>
    </row>
    <row r="113" spans="6:6" x14ac:dyDescent="0.35">
      <c r="F113">
        <v>1</v>
      </c>
    </row>
    <row r="114" spans="6:6" x14ac:dyDescent="0.35">
      <c r="F114">
        <v>1</v>
      </c>
    </row>
    <row r="115" spans="6:6" x14ac:dyDescent="0.35">
      <c r="F115">
        <v>1</v>
      </c>
    </row>
    <row r="116" spans="6:6" x14ac:dyDescent="0.35">
      <c r="F116">
        <v>1</v>
      </c>
    </row>
    <row r="117" spans="6:6" x14ac:dyDescent="0.35">
      <c r="F117">
        <v>1</v>
      </c>
    </row>
    <row r="118" spans="6:6" x14ac:dyDescent="0.35">
      <c r="F118" t="e">
        <v>#DIV/0!</v>
      </c>
    </row>
    <row r="119" spans="6:6" x14ac:dyDescent="0.35">
      <c r="F119" t="e">
        <v>#DIV/0!</v>
      </c>
    </row>
    <row r="120" spans="6:6" x14ac:dyDescent="0.35">
      <c r="F120" t="e">
        <v>#DIV/0!</v>
      </c>
    </row>
    <row r="121" spans="6:6" x14ac:dyDescent="0.35">
      <c r="F121" t="e">
        <v>#DIV/0!</v>
      </c>
    </row>
    <row r="122" spans="6:6" x14ac:dyDescent="0.35">
      <c r="F122" t="e">
        <v>#DIV/0!</v>
      </c>
    </row>
    <row r="123" spans="6:6" x14ac:dyDescent="0.35">
      <c r="F123" t="e">
        <v>#DIV/0!</v>
      </c>
    </row>
    <row r="124" spans="6:6" x14ac:dyDescent="0.35">
      <c r="F124" t="e">
        <v>#DIV/0!</v>
      </c>
    </row>
    <row r="125" spans="6:6" x14ac:dyDescent="0.35">
      <c r="F125" t="e">
        <v>#DIV/0!</v>
      </c>
    </row>
    <row r="126" spans="6:6" x14ac:dyDescent="0.35">
      <c r="F126" t="e">
        <v>#DIV/0!</v>
      </c>
    </row>
    <row r="127" spans="6:6" x14ac:dyDescent="0.35">
      <c r="F127" t="e">
        <v>#DIV/0!</v>
      </c>
    </row>
    <row r="128" spans="6:6" x14ac:dyDescent="0.35">
      <c r="F128" t="e">
        <v>#DIV/0!</v>
      </c>
    </row>
    <row r="129" spans="6:6" x14ac:dyDescent="0.35">
      <c r="F129" t="e">
        <v>#DIV/0!</v>
      </c>
    </row>
    <row r="130" spans="6:6" x14ac:dyDescent="0.35">
      <c r="F130" t="e">
        <v>#DIV/0!</v>
      </c>
    </row>
    <row r="131" spans="6:6" x14ac:dyDescent="0.35">
      <c r="F131" t="e">
        <v>#DIV/0!</v>
      </c>
    </row>
    <row r="132" spans="6:6" x14ac:dyDescent="0.35">
      <c r="F132" t="e">
        <v>#DIV/0!</v>
      </c>
    </row>
    <row r="133" spans="6:6" x14ac:dyDescent="0.35">
      <c r="F133" t="e">
        <v>#DIV/0!</v>
      </c>
    </row>
    <row r="134" spans="6:6" x14ac:dyDescent="0.35">
      <c r="F134" t="e">
        <v>#DIV/0!</v>
      </c>
    </row>
    <row r="135" spans="6:6" x14ac:dyDescent="0.35">
      <c r="F135" t="e">
        <v>#DIV/0!</v>
      </c>
    </row>
    <row r="136" spans="6:6" x14ac:dyDescent="0.35">
      <c r="F136" t="e">
        <v>#DIV/0!</v>
      </c>
    </row>
    <row r="137" spans="6:6" x14ac:dyDescent="0.35">
      <c r="F137" t="e">
        <v>#DIV/0!</v>
      </c>
    </row>
    <row r="138" spans="6:6" x14ac:dyDescent="0.35">
      <c r="F138" t="e">
        <v>#DIV/0!</v>
      </c>
    </row>
    <row r="139" spans="6:6" x14ac:dyDescent="0.35">
      <c r="F139" t="e">
        <v>#DIV/0!</v>
      </c>
    </row>
    <row r="140" spans="6:6" x14ac:dyDescent="0.35">
      <c r="F140" t="e">
        <v>#DIV/0!</v>
      </c>
    </row>
    <row r="141" spans="6:6" x14ac:dyDescent="0.35">
      <c r="F141" t="e">
        <v>#DIV/0!</v>
      </c>
    </row>
    <row r="142" spans="6:6" x14ac:dyDescent="0.35">
      <c r="F142" t="e">
        <v>#DIV/0!</v>
      </c>
    </row>
    <row r="143" spans="6:6" x14ac:dyDescent="0.35">
      <c r="F143" t="e">
        <v>#DIV/0!</v>
      </c>
    </row>
    <row r="144" spans="6:6" x14ac:dyDescent="0.35">
      <c r="F144" t="e">
        <v>#DIV/0!</v>
      </c>
    </row>
    <row r="145" spans="6:6" x14ac:dyDescent="0.35">
      <c r="F145" t="e">
        <v>#DIV/0!</v>
      </c>
    </row>
    <row r="146" spans="6:6" x14ac:dyDescent="0.35">
      <c r="F146" t="e">
        <v>#DIV/0!</v>
      </c>
    </row>
    <row r="147" spans="6:6" x14ac:dyDescent="0.35">
      <c r="F147" t="e">
        <v>#DIV/0!</v>
      </c>
    </row>
    <row r="148" spans="6:6" x14ac:dyDescent="0.35">
      <c r="F148" t="e">
        <v>#DIV/0!</v>
      </c>
    </row>
    <row r="149" spans="6:6" x14ac:dyDescent="0.35">
      <c r="F149" t="e">
        <v>#DIV/0!</v>
      </c>
    </row>
    <row r="150" spans="6:6" x14ac:dyDescent="0.35">
      <c r="F150" t="e">
        <v>#DIV/0!</v>
      </c>
    </row>
    <row r="151" spans="6:6" x14ac:dyDescent="0.35">
      <c r="F151" t="e">
        <v>#DIV/0!</v>
      </c>
    </row>
    <row r="152" spans="6:6" x14ac:dyDescent="0.35">
      <c r="F152" t="e">
        <v>#DIV/0!</v>
      </c>
    </row>
  </sheetData>
  <sortState xmlns:xlrd2="http://schemas.microsoft.com/office/spreadsheetml/2017/richdata2" ref="F21:J27">
    <sortCondition ref="J21:J27"/>
  </sortState>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91648-B03D-4E76-83C8-22830A9DB5AA}">
  <sheetPr>
    <tabColor theme="4" tint="0.59999389629810485"/>
  </sheetPr>
  <dimension ref="A1:P111"/>
  <sheetViews>
    <sheetView workbookViewId="0">
      <selection activeCell="A2" sqref="A2"/>
    </sheetView>
  </sheetViews>
  <sheetFormatPr defaultRowHeight="14.5" x14ac:dyDescent="0.35"/>
  <sheetData>
    <row r="1" spans="1:16" x14ac:dyDescent="0.35">
      <c r="A1" t="s">
        <v>6093</v>
      </c>
    </row>
    <row r="2" spans="1:16" x14ac:dyDescent="0.35">
      <c r="A2" t="s">
        <v>6084</v>
      </c>
      <c r="B2" t="s">
        <v>6085</v>
      </c>
    </row>
    <row r="3" spans="1:16" ht="15" thickBot="1" x14ac:dyDescent="0.4">
      <c r="A3" t="s">
        <v>6068</v>
      </c>
      <c r="B3" t="s">
        <v>6082</v>
      </c>
      <c r="C3" t="s">
        <v>6086</v>
      </c>
      <c r="I3" s="43"/>
      <c r="J3" s="43"/>
      <c r="K3" s="43"/>
      <c r="L3" s="43"/>
      <c r="M3" s="43"/>
    </row>
    <row r="4" spans="1:16" x14ac:dyDescent="0.35">
      <c r="A4" s="4">
        <v>112212</v>
      </c>
      <c r="B4" s="4">
        <v>1122121</v>
      </c>
      <c r="C4">
        <v>0</v>
      </c>
      <c r="D4" s="44" t="s">
        <v>6087</v>
      </c>
      <c r="E4" s="44"/>
      <c r="F4" s="44"/>
      <c r="G4" s="44"/>
      <c r="H4" s="44"/>
      <c r="I4" s="43"/>
      <c r="J4" s="43"/>
      <c r="K4" s="43"/>
      <c r="L4" s="8" t="s">
        <v>5896</v>
      </c>
      <c r="M4" s="8" t="s">
        <v>5898</v>
      </c>
      <c r="N4" t="s">
        <v>6039</v>
      </c>
    </row>
    <row r="5" spans="1:16" x14ac:dyDescent="0.35">
      <c r="A5" s="4">
        <v>112212</v>
      </c>
      <c r="B5" s="4">
        <v>1122121</v>
      </c>
      <c r="C5">
        <v>0</v>
      </c>
      <c r="D5" s="44" t="s">
        <v>6070</v>
      </c>
      <c r="E5" s="44"/>
      <c r="F5" s="44"/>
      <c r="G5" s="44"/>
      <c r="H5" s="44"/>
      <c r="I5" s="43"/>
      <c r="J5" s="43"/>
      <c r="K5" s="43"/>
      <c r="L5" s="5">
        <v>0</v>
      </c>
      <c r="M5" s="6">
        <v>8</v>
      </c>
      <c r="N5">
        <f>M5/108</f>
        <v>7.407407407407407E-2</v>
      </c>
      <c r="O5">
        <v>0</v>
      </c>
      <c r="P5">
        <f>N5</f>
        <v>7.407407407407407E-2</v>
      </c>
    </row>
    <row r="6" spans="1:16" x14ac:dyDescent="0.35">
      <c r="A6" s="4">
        <v>112212</v>
      </c>
      <c r="B6" s="4">
        <v>1122121</v>
      </c>
      <c r="C6">
        <v>0</v>
      </c>
      <c r="D6" s="44">
        <f>14/108</f>
        <v>0.12962962962962962</v>
      </c>
      <c r="E6" s="44"/>
      <c r="F6" s="44"/>
      <c r="G6" s="44"/>
      <c r="H6" s="44"/>
      <c r="I6" s="43"/>
      <c r="J6" s="43"/>
      <c r="K6" s="43"/>
      <c r="L6" s="5">
        <v>1</v>
      </c>
      <c r="M6" s="6">
        <v>23</v>
      </c>
      <c r="N6">
        <f t="shared" ref="N6:N11" si="0">M6/108</f>
        <v>0.21296296296296297</v>
      </c>
    </row>
    <row r="7" spans="1:16" x14ac:dyDescent="0.35">
      <c r="A7" s="4">
        <v>112212</v>
      </c>
      <c r="B7" s="4">
        <v>1122121</v>
      </c>
      <c r="C7">
        <v>0</v>
      </c>
      <c r="D7" s="44"/>
      <c r="E7" s="44"/>
      <c r="F7" s="44"/>
      <c r="G7" s="44"/>
      <c r="H7" s="44"/>
      <c r="I7" s="43"/>
      <c r="J7" s="43"/>
      <c r="K7" s="43"/>
      <c r="L7" s="5">
        <v>2</v>
      </c>
      <c r="M7" s="6">
        <v>29</v>
      </c>
      <c r="N7">
        <f t="shared" si="0"/>
        <v>0.26851851851851855</v>
      </c>
      <c r="O7" s="45" t="s">
        <v>6092</v>
      </c>
      <c r="P7">
        <f>N6+N7</f>
        <v>0.48148148148148151</v>
      </c>
    </row>
    <row r="8" spans="1:16" x14ac:dyDescent="0.35">
      <c r="A8" s="4">
        <v>112212</v>
      </c>
      <c r="B8" s="4">
        <v>1122121</v>
      </c>
      <c r="C8">
        <v>0</v>
      </c>
      <c r="D8" s="44" t="s">
        <v>6069</v>
      </c>
      <c r="E8" s="44"/>
      <c r="F8" s="44"/>
      <c r="G8" s="44"/>
      <c r="H8" s="44"/>
      <c r="I8" s="43"/>
      <c r="J8" s="43"/>
      <c r="K8" s="43"/>
      <c r="L8" s="5">
        <v>3</v>
      </c>
      <c r="M8" s="6">
        <v>17</v>
      </c>
      <c r="N8">
        <f t="shared" si="0"/>
        <v>0.15740740740740741</v>
      </c>
      <c r="O8" t="s">
        <v>6091</v>
      </c>
      <c r="P8">
        <f>SUM(N8:N11)</f>
        <v>0.44444444444444442</v>
      </c>
    </row>
    <row r="9" spans="1:16" x14ac:dyDescent="0.35">
      <c r="A9" s="4">
        <v>112212</v>
      </c>
      <c r="B9" s="4">
        <v>1122121</v>
      </c>
      <c r="C9">
        <v>0</v>
      </c>
      <c r="D9" s="44">
        <f>18/108</f>
        <v>0.16666666666666666</v>
      </c>
      <c r="E9" s="44" t="s">
        <v>6071</v>
      </c>
      <c r="F9" s="44"/>
      <c r="G9" s="44"/>
      <c r="H9" s="44"/>
      <c r="I9" s="43"/>
      <c r="J9" s="43"/>
      <c r="K9" s="43"/>
      <c r="L9" s="5">
        <v>4</v>
      </c>
      <c r="M9" s="6">
        <v>9</v>
      </c>
      <c r="N9">
        <f t="shared" si="0"/>
        <v>8.3333333333333329E-2</v>
      </c>
    </row>
    <row r="10" spans="1:16" x14ac:dyDescent="0.35">
      <c r="A10" s="4">
        <v>112212</v>
      </c>
      <c r="B10" s="4">
        <v>1122121</v>
      </c>
      <c r="C10">
        <v>0</v>
      </c>
      <c r="D10" s="44"/>
      <c r="E10" s="44"/>
      <c r="F10" s="44"/>
      <c r="G10" s="44"/>
      <c r="H10" s="44"/>
      <c r="I10" s="43"/>
      <c r="J10" s="43"/>
      <c r="K10" s="43"/>
      <c r="L10" s="5">
        <v>5</v>
      </c>
      <c r="M10" s="6">
        <v>6</v>
      </c>
      <c r="N10">
        <f t="shared" si="0"/>
        <v>5.5555555555555552E-2</v>
      </c>
    </row>
    <row r="11" spans="1:16" x14ac:dyDescent="0.35">
      <c r="A11" s="4">
        <v>112212</v>
      </c>
      <c r="B11" s="4">
        <v>1122121</v>
      </c>
      <c r="C11">
        <v>0</v>
      </c>
      <c r="D11" s="44"/>
      <c r="E11" s="44"/>
      <c r="F11" s="44"/>
      <c r="G11" s="44"/>
      <c r="H11" s="44"/>
      <c r="I11" s="43"/>
      <c r="J11" s="43"/>
      <c r="K11" s="43"/>
      <c r="L11" s="5">
        <v>6</v>
      </c>
      <c r="M11" s="6">
        <v>16</v>
      </c>
      <c r="N11">
        <f t="shared" si="0"/>
        <v>0.14814814814814814</v>
      </c>
    </row>
    <row r="12" spans="1:16" ht="15" thickBot="1" x14ac:dyDescent="0.4">
      <c r="A12" s="4">
        <v>112212</v>
      </c>
      <c r="B12" s="4">
        <v>1122120</v>
      </c>
      <c r="C12">
        <v>1</v>
      </c>
      <c r="D12" s="44"/>
      <c r="E12" s="44"/>
      <c r="F12" s="44"/>
      <c r="G12" s="44"/>
      <c r="H12" s="44"/>
      <c r="I12" s="43"/>
      <c r="J12" s="43"/>
      <c r="K12" s="43"/>
      <c r="L12" s="7" t="s">
        <v>5897</v>
      </c>
      <c r="M12" s="7">
        <v>0</v>
      </c>
    </row>
    <row r="13" spans="1:16" x14ac:dyDescent="0.35">
      <c r="A13" s="4">
        <v>112212</v>
      </c>
      <c r="B13" s="4">
        <v>1122120</v>
      </c>
      <c r="C13">
        <v>1</v>
      </c>
      <c r="D13" s="44" t="s">
        <v>6083</v>
      </c>
      <c r="E13" s="44"/>
      <c r="F13" s="44"/>
      <c r="G13" s="44"/>
      <c r="H13" s="44"/>
      <c r="I13" s="43"/>
      <c r="J13" s="43"/>
      <c r="K13" s="43"/>
      <c r="L13" s="43"/>
      <c r="M13" s="43"/>
    </row>
    <row r="14" spans="1:16" x14ac:dyDescent="0.35">
      <c r="A14" s="4">
        <v>112212</v>
      </c>
      <c r="B14" s="4">
        <v>1122120</v>
      </c>
      <c r="C14">
        <v>1</v>
      </c>
      <c r="D14" s="44"/>
      <c r="E14" s="44"/>
      <c r="F14" s="44"/>
      <c r="G14" s="44"/>
      <c r="H14" s="44"/>
      <c r="I14" s="43"/>
      <c r="J14" s="43"/>
      <c r="K14" s="43"/>
      <c r="L14" s="43"/>
      <c r="M14" s="43"/>
    </row>
    <row r="15" spans="1:16" x14ac:dyDescent="0.35">
      <c r="A15" s="4">
        <v>112212</v>
      </c>
      <c r="B15" s="4">
        <v>1122120</v>
      </c>
      <c r="C15">
        <v>1</v>
      </c>
      <c r="D15" s="44" t="s">
        <v>6076</v>
      </c>
      <c r="E15" s="44"/>
      <c r="F15" s="44"/>
      <c r="G15" s="44"/>
      <c r="H15" s="44"/>
      <c r="I15" s="43"/>
      <c r="J15" s="43"/>
      <c r="K15" s="43"/>
      <c r="L15" s="43"/>
      <c r="M15" s="43"/>
    </row>
    <row r="16" spans="1:16" x14ac:dyDescent="0.35">
      <c r="A16" s="4">
        <v>112212</v>
      </c>
      <c r="B16" s="4">
        <v>1122120</v>
      </c>
      <c r="C16">
        <v>1</v>
      </c>
      <c r="D16" s="44">
        <v>25</v>
      </c>
      <c r="E16" s="44"/>
      <c r="F16" s="44"/>
      <c r="G16" s="44"/>
      <c r="H16" s="44"/>
      <c r="I16" s="43"/>
      <c r="J16" s="43"/>
      <c r="K16" s="43"/>
      <c r="L16" s="43"/>
      <c r="M16" s="43"/>
    </row>
    <row r="17" spans="1:13" x14ac:dyDescent="0.35">
      <c r="A17" s="4">
        <v>112212</v>
      </c>
      <c r="B17" s="4">
        <v>1122120</v>
      </c>
      <c r="C17">
        <v>1</v>
      </c>
      <c r="D17" s="44" t="s">
        <v>6074</v>
      </c>
      <c r="E17" s="44"/>
      <c r="F17" s="44"/>
      <c r="G17" s="44"/>
      <c r="H17" s="44"/>
      <c r="I17" s="43"/>
      <c r="J17" s="43"/>
      <c r="K17" s="43"/>
      <c r="L17" s="43"/>
      <c r="M17" s="43"/>
    </row>
    <row r="18" spans="1:13" x14ac:dyDescent="0.35">
      <c r="A18" s="4">
        <v>112211</v>
      </c>
      <c r="B18" s="4">
        <v>1122111</v>
      </c>
      <c r="C18">
        <v>1</v>
      </c>
      <c r="D18" s="44">
        <f>COUNTA(A47:A48,A54:A58,A77,A81:A82)</f>
        <v>10</v>
      </c>
      <c r="E18" s="44" t="s">
        <v>6075</v>
      </c>
      <c r="F18" s="44"/>
      <c r="G18" s="44"/>
      <c r="H18" s="44"/>
      <c r="I18" s="43"/>
      <c r="J18" s="43"/>
      <c r="K18" s="43"/>
      <c r="L18" s="43"/>
      <c r="M18" s="43"/>
    </row>
    <row r="19" spans="1:13" x14ac:dyDescent="0.35">
      <c r="A19" s="4">
        <v>112211</v>
      </c>
      <c r="B19" s="4">
        <v>1122111</v>
      </c>
      <c r="C19">
        <v>1</v>
      </c>
      <c r="D19" s="44">
        <f>(D18+25)/108</f>
        <v>0.32407407407407407</v>
      </c>
      <c r="E19" s="44"/>
      <c r="F19" s="44"/>
      <c r="G19" s="44"/>
      <c r="H19" s="44"/>
      <c r="I19" s="43"/>
      <c r="J19" s="43"/>
      <c r="K19" s="43"/>
      <c r="L19" s="43"/>
      <c r="M19" s="43"/>
    </row>
    <row r="20" spans="1:13" x14ac:dyDescent="0.35">
      <c r="A20" s="4">
        <v>112211</v>
      </c>
      <c r="B20" s="4">
        <v>1122110</v>
      </c>
      <c r="C20">
        <v>2</v>
      </c>
      <c r="D20" s="44"/>
      <c r="E20" s="44"/>
      <c r="F20" s="44"/>
      <c r="G20" s="44"/>
      <c r="H20" s="44"/>
      <c r="I20" s="43"/>
      <c r="J20" s="43"/>
      <c r="K20" s="43"/>
      <c r="L20" s="43"/>
      <c r="M20" s="43"/>
    </row>
    <row r="21" spans="1:13" x14ac:dyDescent="0.35">
      <c r="A21" s="4">
        <v>112211</v>
      </c>
      <c r="B21" s="4">
        <v>1122110</v>
      </c>
      <c r="C21">
        <v>2</v>
      </c>
      <c r="D21" s="44"/>
      <c r="E21" s="44"/>
      <c r="F21" s="44"/>
      <c r="G21" s="44"/>
      <c r="H21" s="44"/>
      <c r="I21" s="43"/>
      <c r="J21" s="43"/>
      <c r="K21" s="43"/>
      <c r="L21" s="43"/>
      <c r="M21" s="43"/>
    </row>
    <row r="22" spans="1:13" x14ac:dyDescent="0.35">
      <c r="A22" s="4">
        <v>112202</v>
      </c>
      <c r="B22" s="4">
        <v>1122021</v>
      </c>
      <c r="C22">
        <v>1</v>
      </c>
      <c r="D22" s="44" t="s">
        <v>6073</v>
      </c>
      <c r="E22" s="44"/>
      <c r="F22" s="44"/>
      <c r="G22" s="44">
        <f>D6+D19</f>
        <v>0.45370370370370372</v>
      </c>
      <c r="H22" s="44" t="s">
        <v>6077</v>
      </c>
      <c r="I22" s="43"/>
      <c r="J22" s="43"/>
      <c r="K22" s="43"/>
      <c r="L22" s="43"/>
      <c r="M22" s="43"/>
    </row>
    <row r="23" spans="1:13" x14ac:dyDescent="0.35">
      <c r="A23" s="4">
        <v>112202</v>
      </c>
      <c r="B23" s="4">
        <v>1122021</v>
      </c>
      <c r="C23">
        <v>1</v>
      </c>
      <c r="D23" s="44" t="s">
        <v>6072</v>
      </c>
      <c r="E23" s="44"/>
      <c r="F23" s="44"/>
      <c r="G23" s="44">
        <f>1-G22</f>
        <v>0.54629629629629628</v>
      </c>
      <c r="H23" s="44"/>
      <c r="I23" s="43"/>
      <c r="J23" s="43"/>
      <c r="K23" s="43"/>
      <c r="L23" s="43"/>
      <c r="M23" s="43"/>
    </row>
    <row r="24" spans="1:13" x14ac:dyDescent="0.35">
      <c r="A24" s="4">
        <v>112202</v>
      </c>
      <c r="B24" s="4">
        <v>1122021</v>
      </c>
      <c r="C24">
        <v>1</v>
      </c>
    </row>
    <row r="25" spans="1:13" x14ac:dyDescent="0.35">
      <c r="A25" s="4">
        <v>112202</v>
      </c>
      <c r="B25" s="4">
        <v>1122021</v>
      </c>
      <c r="C25">
        <v>1</v>
      </c>
    </row>
    <row r="26" spans="1:13" x14ac:dyDescent="0.35">
      <c r="A26" s="4">
        <v>112202</v>
      </c>
      <c r="B26" s="4">
        <v>1122021</v>
      </c>
      <c r="C26">
        <v>1</v>
      </c>
      <c r="I26" s="42" t="s">
        <v>6078</v>
      </c>
    </row>
    <row r="27" spans="1:13" x14ac:dyDescent="0.35">
      <c r="A27" s="4">
        <v>112202</v>
      </c>
      <c r="B27" s="4">
        <v>1122021</v>
      </c>
      <c r="C27">
        <v>1</v>
      </c>
    </row>
    <row r="28" spans="1:13" x14ac:dyDescent="0.35">
      <c r="A28" s="4">
        <v>112202</v>
      </c>
      <c r="B28" s="4">
        <v>1122021</v>
      </c>
      <c r="C28">
        <v>1</v>
      </c>
    </row>
    <row r="29" spans="1:13" x14ac:dyDescent="0.35">
      <c r="A29" s="4">
        <v>112202</v>
      </c>
      <c r="B29" s="4">
        <v>1122021</v>
      </c>
      <c r="C29">
        <v>1</v>
      </c>
    </row>
    <row r="30" spans="1:13" x14ac:dyDescent="0.35">
      <c r="A30" s="4">
        <v>112202</v>
      </c>
      <c r="B30" s="4">
        <v>1122021</v>
      </c>
      <c r="C30">
        <v>1</v>
      </c>
    </row>
    <row r="31" spans="1:13" x14ac:dyDescent="0.35">
      <c r="A31" s="4">
        <v>112202</v>
      </c>
      <c r="B31" s="4">
        <v>1122020</v>
      </c>
      <c r="C31">
        <v>2</v>
      </c>
    </row>
    <row r="32" spans="1:13" x14ac:dyDescent="0.35">
      <c r="A32" s="4">
        <v>112202</v>
      </c>
      <c r="B32" s="4">
        <v>1122020</v>
      </c>
      <c r="C32">
        <v>2</v>
      </c>
    </row>
    <row r="33" spans="1:3" x14ac:dyDescent="0.35">
      <c r="A33" s="4">
        <v>112202</v>
      </c>
      <c r="B33" s="4">
        <v>1122020</v>
      </c>
      <c r="C33">
        <v>2</v>
      </c>
    </row>
    <row r="34" spans="1:3" x14ac:dyDescent="0.35">
      <c r="A34" s="4">
        <v>112202</v>
      </c>
      <c r="B34" s="4">
        <v>1122020</v>
      </c>
      <c r="C34">
        <v>2</v>
      </c>
    </row>
    <row r="35" spans="1:3" x14ac:dyDescent="0.35">
      <c r="A35" s="4">
        <v>112202</v>
      </c>
      <c r="B35" s="4">
        <v>1122020</v>
      </c>
      <c r="C35">
        <v>2</v>
      </c>
    </row>
    <row r="36" spans="1:3" x14ac:dyDescent="0.35">
      <c r="A36" s="4">
        <v>112201</v>
      </c>
      <c r="B36" s="4">
        <v>1122011</v>
      </c>
      <c r="C36">
        <v>1</v>
      </c>
    </row>
    <row r="37" spans="1:3" x14ac:dyDescent="0.35">
      <c r="A37" s="4">
        <v>112200</v>
      </c>
      <c r="B37" s="4">
        <v>1122001</v>
      </c>
      <c r="C37">
        <v>1</v>
      </c>
    </row>
    <row r="38" spans="1:3" x14ac:dyDescent="0.35">
      <c r="A38" s="4">
        <v>112200</v>
      </c>
      <c r="B38" s="4">
        <v>1122001</v>
      </c>
      <c r="C38">
        <v>1</v>
      </c>
    </row>
    <row r="39" spans="1:3" x14ac:dyDescent="0.35">
      <c r="A39" s="4">
        <v>112200</v>
      </c>
      <c r="B39" s="4">
        <v>1122001</v>
      </c>
      <c r="C39">
        <v>1</v>
      </c>
    </row>
    <row r="40" spans="1:3" x14ac:dyDescent="0.35">
      <c r="A40" s="4">
        <v>112200</v>
      </c>
      <c r="B40" s="4">
        <v>1122000</v>
      </c>
      <c r="C40">
        <v>2</v>
      </c>
    </row>
    <row r="41" spans="1:3" x14ac:dyDescent="0.35">
      <c r="A41" s="4">
        <v>112200</v>
      </c>
      <c r="B41" s="4">
        <v>1122000</v>
      </c>
      <c r="C41">
        <v>2</v>
      </c>
    </row>
    <row r="42" spans="1:3" x14ac:dyDescent="0.35">
      <c r="A42" s="4">
        <v>112200</v>
      </c>
      <c r="B42" s="4">
        <v>1122000</v>
      </c>
      <c r="C42">
        <v>2</v>
      </c>
    </row>
    <row r="43" spans="1:3" x14ac:dyDescent="0.35">
      <c r="A43" s="41">
        <v>112102</v>
      </c>
      <c r="B43" s="4">
        <v>1121021</v>
      </c>
      <c r="C43">
        <v>2</v>
      </c>
    </row>
    <row r="44" spans="1:3" x14ac:dyDescent="0.35">
      <c r="A44" s="41">
        <v>112101</v>
      </c>
      <c r="B44" s="4">
        <v>1121011</v>
      </c>
      <c r="C44">
        <v>2</v>
      </c>
    </row>
    <row r="45" spans="1:3" x14ac:dyDescent="0.35">
      <c r="A45" s="41">
        <v>112100</v>
      </c>
      <c r="B45" s="4">
        <v>1121000</v>
      </c>
      <c r="C45">
        <v>3</v>
      </c>
    </row>
    <row r="46" spans="1:3" x14ac:dyDescent="0.35">
      <c r="A46" s="41">
        <v>112100</v>
      </c>
      <c r="B46" s="4">
        <v>1121000</v>
      </c>
      <c r="C46">
        <v>3</v>
      </c>
    </row>
    <row r="47" spans="1:3" x14ac:dyDescent="0.35">
      <c r="A47" s="4">
        <v>112012</v>
      </c>
      <c r="B47" s="4">
        <v>1120120</v>
      </c>
      <c r="C47">
        <v>2</v>
      </c>
    </row>
    <row r="48" spans="1:3" x14ac:dyDescent="0.35">
      <c r="A48" s="4">
        <v>112012</v>
      </c>
      <c r="B48" s="4">
        <v>1120120</v>
      </c>
      <c r="C48">
        <v>2</v>
      </c>
    </row>
    <row r="49" spans="1:3" x14ac:dyDescent="0.35">
      <c r="A49" s="41">
        <v>112002</v>
      </c>
      <c r="B49" s="4">
        <v>1120021</v>
      </c>
      <c r="C49">
        <v>2</v>
      </c>
    </row>
    <row r="50" spans="1:3" x14ac:dyDescent="0.35">
      <c r="A50" s="41">
        <v>112002</v>
      </c>
      <c r="B50" s="4">
        <v>1120021</v>
      </c>
      <c r="C50">
        <v>2</v>
      </c>
    </row>
    <row r="51" spans="1:3" x14ac:dyDescent="0.35">
      <c r="A51" s="41">
        <v>112002</v>
      </c>
      <c r="B51" s="4">
        <v>1120021</v>
      </c>
      <c r="C51">
        <v>2</v>
      </c>
    </row>
    <row r="52" spans="1:3" x14ac:dyDescent="0.35">
      <c r="A52" s="41">
        <v>112000</v>
      </c>
      <c r="B52" s="4">
        <v>1120001</v>
      </c>
      <c r="C52">
        <v>2</v>
      </c>
    </row>
    <row r="53" spans="1:3" x14ac:dyDescent="0.35">
      <c r="A53" s="41">
        <v>112000</v>
      </c>
      <c r="B53" s="4">
        <v>1120000</v>
      </c>
      <c r="C53">
        <v>3</v>
      </c>
    </row>
    <row r="54" spans="1:3" x14ac:dyDescent="0.35">
      <c r="A54" s="4">
        <v>111212</v>
      </c>
      <c r="B54" s="4">
        <v>1112121</v>
      </c>
      <c r="C54">
        <v>1</v>
      </c>
    </row>
    <row r="55" spans="1:3" x14ac:dyDescent="0.35">
      <c r="A55" s="4">
        <v>111212</v>
      </c>
      <c r="B55" s="4">
        <v>1112120</v>
      </c>
      <c r="C55">
        <v>2</v>
      </c>
    </row>
    <row r="56" spans="1:3" x14ac:dyDescent="0.35">
      <c r="A56" s="4">
        <v>111212</v>
      </c>
      <c r="B56" s="4">
        <v>1112120</v>
      </c>
      <c r="C56">
        <v>2</v>
      </c>
    </row>
    <row r="57" spans="1:3" x14ac:dyDescent="0.35">
      <c r="A57" s="4">
        <v>111211</v>
      </c>
      <c r="B57" s="4">
        <v>1112110</v>
      </c>
      <c r="C57">
        <v>3</v>
      </c>
    </row>
    <row r="58" spans="1:3" x14ac:dyDescent="0.35">
      <c r="A58" s="4">
        <v>111211</v>
      </c>
      <c r="B58" s="4">
        <v>1112110</v>
      </c>
      <c r="C58">
        <v>3</v>
      </c>
    </row>
    <row r="59" spans="1:3" x14ac:dyDescent="0.35">
      <c r="A59" s="41">
        <v>111202</v>
      </c>
      <c r="B59" s="4">
        <v>1112021</v>
      </c>
      <c r="C59">
        <v>2</v>
      </c>
    </row>
    <row r="60" spans="1:3" x14ac:dyDescent="0.35">
      <c r="A60" s="41">
        <v>111202</v>
      </c>
      <c r="B60" s="4">
        <v>1112021</v>
      </c>
      <c r="C60">
        <v>2</v>
      </c>
    </row>
    <row r="61" spans="1:3" x14ac:dyDescent="0.35">
      <c r="A61" s="41">
        <v>111202</v>
      </c>
      <c r="B61" s="4">
        <v>1112021</v>
      </c>
      <c r="C61">
        <v>2</v>
      </c>
    </row>
    <row r="62" spans="1:3" x14ac:dyDescent="0.35">
      <c r="A62" s="41">
        <v>111202</v>
      </c>
      <c r="B62" s="4">
        <v>1112021</v>
      </c>
      <c r="C62">
        <v>2</v>
      </c>
    </row>
    <row r="63" spans="1:3" x14ac:dyDescent="0.35">
      <c r="A63" s="41">
        <v>111201</v>
      </c>
      <c r="B63" s="4">
        <v>1112010</v>
      </c>
      <c r="C63">
        <v>3</v>
      </c>
    </row>
    <row r="64" spans="1:3" x14ac:dyDescent="0.35">
      <c r="A64" s="41">
        <v>111201</v>
      </c>
      <c r="B64" s="4">
        <v>1112010</v>
      </c>
      <c r="C64">
        <v>3</v>
      </c>
    </row>
    <row r="65" spans="1:3" x14ac:dyDescent="0.35">
      <c r="A65" s="41">
        <v>111201</v>
      </c>
      <c r="B65" s="4">
        <v>1112010</v>
      </c>
      <c r="C65">
        <v>3</v>
      </c>
    </row>
    <row r="66" spans="1:3" x14ac:dyDescent="0.35">
      <c r="A66" s="41">
        <v>111200</v>
      </c>
      <c r="B66" s="4">
        <v>1112000</v>
      </c>
      <c r="C66">
        <v>3</v>
      </c>
    </row>
    <row r="67" spans="1:3" x14ac:dyDescent="0.35">
      <c r="A67" s="41">
        <v>111200</v>
      </c>
      <c r="B67" s="4">
        <v>1112000</v>
      </c>
      <c r="C67">
        <v>3</v>
      </c>
    </row>
    <row r="68" spans="1:3" x14ac:dyDescent="0.35">
      <c r="A68" s="41">
        <v>111200</v>
      </c>
      <c r="B68" s="4">
        <v>1112000</v>
      </c>
      <c r="C68">
        <v>3</v>
      </c>
    </row>
    <row r="69" spans="1:3" x14ac:dyDescent="0.35">
      <c r="A69" s="41">
        <v>111112</v>
      </c>
      <c r="B69" s="4">
        <v>1111121</v>
      </c>
      <c r="C69">
        <v>2</v>
      </c>
    </row>
    <row r="70" spans="1:3" x14ac:dyDescent="0.35">
      <c r="A70" s="41">
        <v>111112</v>
      </c>
      <c r="B70" s="4">
        <v>1111120</v>
      </c>
      <c r="C70">
        <v>3</v>
      </c>
    </row>
    <row r="71" spans="1:3" x14ac:dyDescent="0.35">
      <c r="A71" s="41">
        <v>111111</v>
      </c>
      <c r="B71" s="4">
        <v>1111110</v>
      </c>
      <c r="C71">
        <v>3</v>
      </c>
    </row>
    <row r="72" spans="1:3" x14ac:dyDescent="0.35">
      <c r="A72" s="41">
        <v>111111</v>
      </c>
      <c r="B72" s="4">
        <v>1111110</v>
      </c>
      <c r="C72">
        <v>3</v>
      </c>
    </row>
    <row r="73" spans="1:3" x14ac:dyDescent="0.35">
      <c r="A73" s="41">
        <v>111101</v>
      </c>
      <c r="B73" s="4">
        <v>1111011</v>
      </c>
      <c r="C73">
        <v>3</v>
      </c>
    </row>
    <row r="74" spans="1:3" x14ac:dyDescent="0.35">
      <c r="A74" s="41">
        <v>111100</v>
      </c>
      <c r="B74" s="4">
        <v>1111000</v>
      </c>
      <c r="C74">
        <v>4</v>
      </c>
    </row>
    <row r="75" spans="1:3" x14ac:dyDescent="0.35">
      <c r="A75" s="41">
        <v>111011</v>
      </c>
      <c r="B75" s="4">
        <v>1110110</v>
      </c>
      <c r="C75">
        <v>4</v>
      </c>
    </row>
    <row r="76" spans="1:3" x14ac:dyDescent="0.35">
      <c r="A76" s="41">
        <v>111002</v>
      </c>
      <c r="B76" s="4">
        <v>1110020</v>
      </c>
      <c r="C76">
        <v>4</v>
      </c>
    </row>
    <row r="77" spans="1:3" x14ac:dyDescent="0.35">
      <c r="A77" s="4">
        <v>102212</v>
      </c>
      <c r="B77" s="4">
        <v>1022121</v>
      </c>
      <c r="C77">
        <v>1</v>
      </c>
    </row>
    <row r="78" spans="1:3" x14ac:dyDescent="0.35">
      <c r="A78" s="41">
        <v>102001</v>
      </c>
      <c r="B78" s="4">
        <v>1020010</v>
      </c>
      <c r="C78">
        <v>4</v>
      </c>
    </row>
    <row r="79" spans="1:3" x14ac:dyDescent="0.35">
      <c r="A79" s="41">
        <v>101002</v>
      </c>
      <c r="B79" s="4">
        <v>1010020</v>
      </c>
      <c r="C79">
        <v>4</v>
      </c>
    </row>
    <row r="80" spans="1:3" x14ac:dyDescent="0.35">
      <c r="A80" s="41">
        <v>101002</v>
      </c>
      <c r="B80" s="4">
        <v>1010020</v>
      </c>
      <c r="C80">
        <v>4</v>
      </c>
    </row>
    <row r="81" spans="1:3" x14ac:dyDescent="0.35">
      <c r="A81" s="4">
        <v>12212</v>
      </c>
      <c r="B81" s="4">
        <v>122120</v>
      </c>
      <c r="C81">
        <v>2</v>
      </c>
    </row>
    <row r="82" spans="1:3" x14ac:dyDescent="0.35">
      <c r="A82" s="4">
        <v>12212</v>
      </c>
      <c r="B82" s="4">
        <v>122120</v>
      </c>
      <c r="C82">
        <v>2</v>
      </c>
    </row>
    <row r="83" spans="1:3" x14ac:dyDescent="0.35">
      <c r="A83" s="41">
        <v>12202</v>
      </c>
      <c r="B83" s="4">
        <v>122020</v>
      </c>
      <c r="C83">
        <v>2</v>
      </c>
    </row>
    <row r="84" spans="1:3" x14ac:dyDescent="0.35">
      <c r="A84" s="41">
        <v>12202</v>
      </c>
      <c r="B84" s="4">
        <v>122020</v>
      </c>
      <c r="C84">
        <v>2</v>
      </c>
    </row>
    <row r="85" spans="1:3" x14ac:dyDescent="0.35">
      <c r="A85" s="41">
        <v>12200</v>
      </c>
      <c r="B85" s="4">
        <v>122000</v>
      </c>
      <c r="C85">
        <v>3</v>
      </c>
    </row>
    <row r="86" spans="1:3" x14ac:dyDescent="0.35">
      <c r="A86" s="41">
        <v>12000</v>
      </c>
      <c r="B86" s="4">
        <v>120000</v>
      </c>
      <c r="C86">
        <v>3</v>
      </c>
    </row>
    <row r="87" spans="1:3" x14ac:dyDescent="0.35">
      <c r="A87" s="41">
        <v>11000</v>
      </c>
      <c r="B87" s="4">
        <v>110000</v>
      </c>
      <c r="C87">
        <v>4</v>
      </c>
    </row>
    <row r="88" spans="1:3" x14ac:dyDescent="0.35">
      <c r="A88" s="41">
        <v>11000</v>
      </c>
      <c r="B88" s="4">
        <v>110000</v>
      </c>
      <c r="C88">
        <v>4</v>
      </c>
    </row>
    <row r="89" spans="1:3" x14ac:dyDescent="0.35">
      <c r="A89" s="41">
        <v>11000</v>
      </c>
      <c r="B89" s="4">
        <v>110000</v>
      </c>
      <c r="C89">
        <v>4</v>
      </c>
    </row>
    <row r="90" spans="1:3" x14ac:dyDescent="0.35">
      <c r="A90" s="41">
        <v>2100</v>
      </c>
      <c r="B90" s="4">
        <v>21000</v>
      </c>
      <c r="C90">
        <v>5</v>
      </c>
    </row>
    <row r="91" spans="1:3" x14ac:dyDescent="0.35">
      <c r="A91" s="41">
        <v>2002</v>
      </c>
      <c r="B91" s="4">
        <v>20020</v>
      </c>
      <c r="C91">
        <v>5</v>
      </c>
    </row>
    <row r="92" spans="1:3" x14ac:dyDescent="0.35">
      <c r="A92" s="41">
        <v>2001</v>
      </c>
      <c r="B92" s="4">
        <v>20010</v>
      </c>
      <c r="C92">
        <v>5</v>
      </c>
    </row>
    <row r="93" spans="1:3" x14ac:dyDescent="0.35">
      <c r="A93" s="41">
        <v>2000</v>
      </c>
      <c r="B93" s="4">
        <v>20000</v>
      </c>
      <c r="C93">
        <v>5</v>
      </c>
    </row>
    <row r="94" spans="1:3" x14ac:dyDescent="0.35">
      <c r="A94" s="41">
        <v>1202</v>
      </c>
      <c r="B94" s="4">
        <v>12020</v>
      </c>
      <c r="C94">
        <v>5</v>
      </c>
    </row>
    <row r="95" spans="1:3" x14ac:dyDescent="0.35">
      <c r="A95" s="41">
        <v>1201</v>
      </c>
      <c r="B95" s="4">
        <v>12010</v>
      </c>
      <c r="C95">
        <v>5</v>
      </c>
    </row>
    <row r="96" spans="1:3" x14ac:dyDescent="0.35">
      <c r="A96" s="41">
        <v>1101</v>
      </c>
      <c r="B96" s="4">
        <v>11010</v>
      </c>
      <c r="C96">
        <v>6</v>
      </c>
    </row>
    <row r="97" spans="1:3" x14ac:dyDescent="0.35">
      <c r="A97" s="41">
        <v>1100</v>
      </c>
      <c r="B97" s="4">
        <v>11000</v>
      </c>
      <c r="C97">
        <v>6</v>
      </c>
    </row>
    <row r="98" spans="1:3" x14ac:dyDescent="0.35">
      <c r="A98" s="41">
        <v>1001</v>
      </c>
      <c r="B98" s="4">
        <v>10010</v>
      </c>
      <c r="C98">
        <v>6</v>
      </c>
    </row>
    <row r="99" spans="1:3" x14ac:dyDescent="0.35">
      <c r="A99" s="41">
        <v>1001</v>
      </c>
      <c r="B99" s="4">
        <v>10010</v>
      </c>
      <c r="C99">
        <v>6</v>
      </c>
    </row>
    <row r="100" spans="1:3" x14ac:dyDescent="0.35">
      <c r="A100" s="41">
        <v>1001</v>
      </c>
      <c r="B100" s="4">
        <v>10010</v>
      </c>
      <c r="C100">
        <v>6</v>
      </c>
    </row>
    <row r="101" spans="1:3" x14ac:dyDescent="0.35">
      <c r="A101" s="41">
        <v>1001</v>
      </c>
      <c r="B101" s="4">
        <v>10010</v>
      </c>
      <c r="C101">
        <v>6</v>
      </c>
    </row>
    <row r="102" spans="1:3" x14ac:dyDescent="0.35">
      <c r="A102" s="41">
        <v>1001</v>
      </c>
      <c r="B102" s="4">
        <v>10010</v>
      </c>
      <c r="C102">
        <v>6</v>
      </c>
    </row>
    <row r="103" spans="1:3" x14ac:dyDescent="0.35">
      <c r="A103" s="41">
        <v>1001</v>
      </c>
      <c r="B103" s="4">
        <v>10010</v>
      </c>
      <c r="C103">
        <v>6</v>
      </c>
    </row>
    <row r="104" spans="1:3" x14ac:dyDescent="0.35">
      <c r="A104" s="41">
        <v>1001</v>
      </c>
      <c r="B104" s="4">
        <v>10010</v>
      </c>
      <c r="C104">
        <v>6</v>
      </c>
    </row>
    <row r="105" spans="1:3" x14ac:dyDescent="0.35">
      <c r="A105" s="41">
        <v>1000</v>
      </c>
      <c r="B105" s="4">
        <v>10000</v>
      </c>
      <c r="C105">
        <v>6</v>
      </c>
    </row>
    <row r="106" spans="1:3" x14ac:dyDescent="0.35">
      <c r="A106" s="41">
        <v>1000</v>
      </c>
      <c r="B106" s="4">
        <v>10000</v>
      </c>
      <c r="C106">
        <v>6</v>
      </c>
    </row>
    <row r="107" spans="1:3" x14ac:dyDescent="0.35">
      <c r="A107" s="41">
        <v>1000</v>
      </c>
      <c r="B107" s="4">
        <v>10000</v>
      </c>
      <c r="C107">
        <v>6</v>
      </c>
    </row>
    <row r="108" spans="1:3" x14ac:dyDescent="0.35">
      <c r="A108" s="41">
        <v>1000</v>
      </c>
      <c r="B108" s="4">
        <v>10000</v>
      </c>
      <c r="C108">
        <v>6</v>
      </c>
    </row>
    <row r="109" spans="1:3" x14ac:dyDescent="0.35">
      <c r="A109" s="41">
        <v>1000</v>
      </c>
      <c r="B109" s="4">
        <v>10000</v>
      </c>
      <c r="C109">
        <v>6</v>
      </c>
    </row>
    <row r="110" spans="1:3" x14ac:dyDescent="0.35">
      <c r="A110" s="41">
        <v>1000</v>
      </c>
      <c r="B110" s="4">
        <v>10000</v>
      </c>
      <c r="C110">
        <v>6</v>
      </c>
    </row>
    <row r="111" spans="1:3" x14ac:dyDescent="0.35">
      <c r="A111" s="41">
        <v>1000</v>
      </c>
      <c r="B111" s="4">
        <v>10000</v>
      </c>
      <c r="C111">
        <v>6</v>
      </c>
    </row>
  </sheetData>
  <sortState xmlns:xlrd2="http://schemas.microsoft.com/office/spreadsheetml/2017/richdata2" ref="L5:L11">
    <sortCondition ref="L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498"/>
  <sheetViews>
    <sheetView workbookViewId="0">
      <selection activeCell="J8" sqref="J8"/>
    </sheetView>
  </sheetViews>
  <sheetFormatPr defaultRowHeight="14.5" x14ac:dyDescent="0.35"/>
  <sheetData>
    <row r="1" spans="1:20" ht="15" thickBot="1" x14ac:dyDescent="0.4">
      <c r="A1" t="s">
        <v>319</v>
      </c>
      <c r="N1" t="s">
        <v>270</v>
      </c>
    </row>
    <row r="2" spans="1:20" ht="15" thickBot="1" x14ac:dyDescent="0.4">
      <c r="A2">
        <v>2016</v>
      </c>
      <c r="C2" s="8" t="s">
        <v>5896</v>
      </c>
      <c r="D2" s="8" t="s">
        <v>5898</v>
      </c>
      <c r="N2" s="3">
        <v>760218</v>
      </c>
      <c r="T2" t="s">
        <v>5899</v>
      </c>
    </row>
    <row r="3" spans="1:20" x14ac:dyDescent="0.35">
      <c r="A3">
        <v>2019</v>
      </c>
      <c r="C3" s="5">
        <v>2012</v>
      </c>
      <c r="D3" s="6">
        <v>56</v>
      </c>
      <c r="N3" s="3">
        <v>129407</v>
      </c>
      <c r="P3">
        <v>100</v>
      </c>
      <c r="R3" s="8" t="s">
        <v>5896</v>
      </c>
      <c r="S3" s="8" t="s">
        <v>5898</v>
      </c>
    </row>
    <row r="4" spans="1:20" x14ac:dyDescent="0.35">
      <c r="A4">
        <v>2019</v>
      </c>
      <c r="C4" s="5">
        <v>2013</v>
      </c>
      <c r="D4" s="6">
        <v>36</v>
      </c>
      <c r="N4" s="3">
        <v>45351</v>
      </c>
      <c r="P4">
        <v>1500</v>
      </c>
      <c r="R4" s="5">
        <v>100</v>
      </c>
      <c r="S4" s="6">
        <v>114</v>
      </c>
    </row>
    <row r="5" spans="1:20" x14ac:dyDescent="0.35">
      <c r="A5">
        <v>2019</v>
      </c>
      <c r="C5" s="5">
        <v>2014</v>
      </c>
      <c r="D5" s="6">
        <v>34</v>
      </c>
      <c r="N5" s="3">
        <v>11628</v>
      </c>
      <c r="P5">
        <v>800000</v>
      </c>
      <c r="R5" s="5">
        <v>1500</v>
      </c>
      <c r="S5" s="6">
        <v>316</v>
      </c>
    </row>
    <row r="6" spans="1:20" x14ac:dyDescent="0.35">
      <c r="A6">
        <v>2019</v>
      </c>
      <c r="C6" s="5">
        <v>2015</v>
      </c>
      <c r="D6" s="6">
        <v>91</v>
      </c>
      <c r="N6" s="3">
        <v>5870</v>
      </c>
      <c r="R6" s="5">
        <v>800000</v>
      </c>
      <c r="S6" s="6">
        <v>67</v>
      </c>
    </row>
    <row r="7" spans="1:20" ht="15" thickBot="1" x14ac:dyDescent="0.4">
      <c r="A7">
        <v>2019</v>
      </c>
      <c r="C7" s="5">
        <v>2016</v>
      </c>
      <c r="D7" s="6">
        <v>64</v>
      </c>
      <c r="N7" s="3">
        <v>5130</v>
      </c>
      <c r="R7" s="7" t="s">
        <v>5897</v>
      </c>
      <c r="S7" s="7">
        <v>0</v>
      </c>
    </row>
    <row r="8" spans="1:20" x14ac:dyDescent="0.35">
      <c r="A8">
        <v>2019</v>
      </c>
      <c r="C8" s="5">
        <v>2017</v>
      </c>
      <c r="D8" s="6">
        <v>85</v>
      </c>
      <c r="N8" s="3">
        <v>4725</v>
      </c>
      <c r="R8" s="5"/>
      <c r="S8" s="6"/>
    </row>
    <row r="9" spans="1:20" x14ac:dyDescent="0.35">
      <c r="A9">
        <v>2019</v>
      </c>
      <c r="C9" s="5">
        <v>2018</v>
      </c>
      <c r="D9" s="6">
        <v>79</v>
      </c>
      <c r="N9" s="3">
        <v>4634</v>
      </c>
      <c r="R9" s="5"/>
      <c r="S9" s="6"/>
    </row>
    <row r="10" spans="1:20" x14ac:dyDescent="0.35">
      <c r="A10">
        <v>2019</v>
      </c>
      <c r="C10" s="5">
        <v>2019</v>
      </c>
      <c r="D10" s="6">
        <v>52</v>
      </c>
      <c r="N10" s="3">
        <v>4100</v>
      </c>
      <c r="R10" s="5"/>
      <c r="S10" s="6"/>
    </row>
    <row r="11" spans="1:20" ht="15" thickBot="1" x14ac:dyDescent="0.4">
      <c r="A11">
        <v>2019</v>
      </c>
      <c r="C11" s="7" t="s">
        <v>5897</v>
      </c>
      <c r="D11" s="7">
        <v>0</v>
      </c>
      <c r="N11" s="3">
        <v>4031</v>
      </c>
      <c r="R11" s="5"/>
      <c r="S11" s="6"/>
    </row>
    <row r="12" spans="1:20" x14ac:dyDescent="0.35">
      <c r="A12">
        <v>2019</v>
      </c>
      <c r="N12" s="3">
        <v>4008</v>
      </c>
      <c r="R12" s="6"/>
      <c r="S12" s="6"/>
    </row>
    <row r="13" spans="1:20" x14ac:dyDescent="0.35">
      <c r="A13">
        <v>2019</v>
      </c>
      <c r="N13" s="3">
        <v>3276</v>
      </c>
      <c r="R13" s="9"/>
      <c r="S13" s="9"/>
    </row>
    <row r="14" spans="1:20" x14ac:dyDescent="0.35">
      <c r="A14">
        <v>2019</v>
      </c>
      <c r="N14" s="3">
        <v>3269</v>
      </c>
    </row>
    <row r="15" spans="1:20" x14ac:dyDescent="0.35">
      <c r="A15">
        <v>2019</v>
      </c>
      <c r="N15" s="3">
        <v>3222</v>
      </c>
    </row>
    <row r="16" spans="1:20" x14ac:dyDescent="0.35">
      <c r="A16">
        <v>2019</v>
      </c>
      <c r="N16" s="3">
        <v>3145</v>
      </c>
    </row>
    <row r="17" spans="1:14" x14ac:dyDescent="0.35">
      <c r="A17">
        <v>2019</v>
      </c>
      <c r="N17" s="3">
        <v>3080</v>
      </c>
    </row>
    <row r="18" spans="1:14" x14ac:dyDescent="0.35">
      <c r="A18">
        <v>2019</v>
      </c>
      <c r="N18" s="3">
        <v>3060</v>
      </c>
    </row>
    <row r="19" spans="1:14" x14ac:dyDescent="0.35">
      <c r="A19">
        <v>2019</v>
      </c>
      <c r="N19" s="3">
        <v>3017</v>
      </c>
    </row>
    <row r="20" spans="1:14" x14ac:dyDescent="0.35">
      <c r="A20">
        <v>2019</v>
      </c>
      <c r="N20" s="3">
        <v>2989</v>
      </c>
    </row>
    <row r="21" spans="1:14" x14ac:dyDescent="0.35">
      <c r="A21">
        <v>2019</v>
      </c>
      <c r="N21" s="3">
        <v>2780</v>
      </c>
    </row>
    <row r="22" spans="1:14" x14ac:dyDescent="0.35">
      <c r="A22">
        <v>2019</v>
      </c>
      <c r="N22" s="3">
        <v>2527</v>
      </c>
    </row>
    <row r="23" spans="1:14" x14ac:dyDescent="0.35">
      <c r="A23">
        <v>2019</v>
      </c>
      <c r="N23" s="3">
        <v>2492</v>
      </c>
    </row>
    <row r="24" spans="1:14" x14ac:dyDescent="0.35">
      <c r="A24">
        <v>2019</v>
      </c>
      <c r="N24" s="3">
        <v>2340</v>
      </c>
    </row>
    <row r="25" spans="1:14" x14ac:dyDescent="0.35">
      <c r="A25">
        <v>2019</v>
      </c>
      <c r="N25" s="3">
        <v>2310</v>
      </c>
    </row>
    <row r="26" spans="1:14" x14ac:dyDescent="0.35">
      <c r="A26">
        <v>2019</v>
      </c>
      <c r="N26" s="3">
        <v>2274</v>
      </c>
    </row>
    <row r="27" spans="1:14" x14ac:dyDescent="0.35">
      <c r="A27">
        <v>2019</v>
      </c>
      <c r="N27" s="3">
        <v>2233</v>
      </c>
    </row>
    <row r="28" spans="1:14" x14ac:dyDescent="0.35">
      <c r="A28">
        <v>2019</v>
      </c>
      <c r="N28" s="3">
        <v>2208</v>
      </c>
    </row>
    <row r="29" spans="1:14" x14ac:dyDescent="0.35">
      <c r="A29">
        <v>2019</v>
      </c>
      <c r="N29" s="3">
        <v>2202</v>
      </c>
    </row>
    <row r="30" spans="1:14" x14ac:dyDescent="0.35">
      <c r="A30">
        <v>2019</v>
      </c>
      <c r="N30" s="3">
        <v>2200</v>
      </c>
    </row>
    <row r="31" spans="1:14" x14ac:dyDescent="0.35">
      <c r="A31">
        <v>2019</v>
      </c>
      <c r="N31" s="3">
        <v>2179</v>
      </c>
    </row>
    <row r="32" spans="1:14" x14ac:dyDescent="0.35">
      <c r="A32">
        <v>2019</v>
      </c>
      <c r="N32" s="3">
        <v>2176</v>
      </c>
    </row>
    <row r="33" spans="1:14" x14ac:dyDescent="0.35">
      <c r="A33">
        <v>2019</v>
      </c>
      <c r="N33" s="3">
        <v>2159</v>
      </c>
    </row>
    <row r="34" spans="1:14" x14ac:dyDescent="0.35">
      <c r="A34">
        <v>2018</v>
      </c>
      <c r="N34" s="3">
        <v>2133</v>
      </c>
    </row>
    <row r="35" spans="1:14" x14ac:dyDescent="0.35">
      <c r="A35">
        <v>2018</v>
      </c>
      <c r="N35" s="3">
        <v>2108</v>
      </c>
    </row>
    <row r="36" spans="1:14" x14ac:dyDescent="0.35">
      <c r="A36">
        <v>2019</v>
      </c>
      <c r="N36" s="3">
        <v>2106</v>
      </c>
    </row>
    <row r="37" spans="1:14" x14ac:dyDescent="0.35">
      <c r="A37">
        <v>2018</v>
      </c>
      <c r="N37" s="3">
        <v>2061</v>
      </c>
    </row>
    <row r="38" spans="1:14" x14ac:dyDescent="0.35">
      <c r="A38">
        <v>2019</v>
      </c>
      <c r="N38" s="3">
        <v>2026</v>
      </c>
    </row>
    <row r="39" spans="1:14" x14ac:dyDescent="0.35">
      <c r="A39">
        <v>2018</v>
      </c>
      <c r="N39" s="3">
        <v>1989</v>
      </c>
    </row>
    <row r="40" spans="1:14" x14ac:dyDescent="0.35">
      <c r="A40">
        <v>2019</v>
      </c>
      <c r="N40" s="3">
        <v>1979</v>
      </c>
    </row>
    <row r="41" spans="1:14" x14ac:dyDescent="0.35">
      <c r="A41">
        <v>2018</v>
      </c>
      <c r="N41" s="3">
        <v>1964</v>
      </c>
    </row>
    <row r="42" spans="1:14" x14ac:dyDescent="0.35">
      <c r="A42">
        <v>2018</v>
      </c>
      <c r="N42" s="3">
        <v>1953</v>
      </c>
    </row>
    <row r="43" spans="1:14" x14ac:dyDescent="0.35">
      <c r="A43">
        <v>2019</v>
      </c>
      <c r="N43" s="3">
        <v>1927</v>
      </c>
    </row>
    <row r="44" spans="1:14" x14ac:dyDescent="0.35">
      <c r="A44">
        <v>2019</v>
      </c>
      <c r="N44" s="3">
        <v>1893</v>
      </c>
    </row>
    <row r="45" spans="1:14" x14ac:dyDescent="0.35">
      <c r="A45">
        <v>2019</v>
      </c>
      <c r="N45" s="3">
        <v>1880</v>
      </c>
    </row>
    <row r="46" spans="1:14" x14ac:dyDescent="0.35">
      <c r="A46">
        <v>2018</v>
      </c>
      <c r="N46" s="3">
        <v>1880</v>
      </c>
    </row>
    <row r="47" spans="1:14" x14ac:dyDescent="0.35">
      <c r="A47">
        <v>2018</v>
      </c>
      <c r="N47" s="3">
        <v>1873</v>
      </c>
    </row>
    <row r="48" spans="1:14" x14ac:dyDescent="0.35">
      <c r="A48">
        <v>2019</v>
      </c>
      <c r="N48" s="3">
        <v>1852</v>
      </c>
    </row>
    <row r="49" spans="1:14" x14ac:dyDescent="0.35">
      <c r="A49">
        <v>2018</v>
      </c>
      <c r="N49" s="3">
        <v>1845</v>
      </c>
    </row>
    <row r="50" spans="1:14" x14ac:dyDescent="0.35">
      <c r="A50">
        <v>2019</v>
      </c>
      <c r="N50" s="3">
        <v>1834</v>
      </c>
    </row>
    <row r="51" spans="1:14" x14ac:dyDescent="0.35">
      <c r="A51">
        <v>2019</v>
      </c>
      <c r="N51" s="3">
        <v>1789</v>
      </c>
    </row>
    <row r="52" spans="1:14" x14ac:dyDescent="0.35">
      <c r="A52">
        <v>2018</v>
      </c>
      <c r="N52" s="3">
        <v>1760</v>
      </c>
    </row>
    <row r="53" spans="1:14" x14ac:dyDescent="0.35">
      <c r="A53">
        <v>2019</v>
      </c>
      <c r="N53" s="3">
        <v>1735</v>
      </c>
    </row>
    <row r="54" spans="1:14" x14ac:dyDescent="0.35">
      <c r="A54">
        <v>2018</v>
      </c>
      <c r="N54" s="3">
        <v>1730</v>
      </c>
    </row>
    <row r="55" spans="1:14" x14ac:dyDescent="0.35">
      <c r="A55">
        <v>2018</v>
      </c>
      <c r="N55" s="3">
        <v>1712</v>
      </c>
    </row>
    <row r="56" spans="1:14" x14ac:dyDescent="0.35">
      <c r="A56">
        <v>2018</v>
      </c>
      <c r="N56" s="3">
        <v>1674</v>
      </c>
    </row>
    <row r="57" spans="1:14" x14ac:dyDescent="0.35">
      <c r="A57">
        <v>2018</v>
      </c>
      <c r="N57" s="3">
        <v>1638</v>
      </c>
    </row>
    <row r="58" spans="1:14" x14ac:dyDescent="0.35">
      <c r="A58">
        <v>2019</v>
      </c>
      <c r="N58" s="3">
        <v>1636</v>
      </c>
    </row>
    <row r="59" spans="1:14" x14ac:dyDescent="0.35">
      <c r="A59">
        <v>2018</v>
      </c>
      <c r="N59" s="3">
        <v>1628</v>
      </c>
    </row>
    <row r="60" spans="1:14" x14ac:dyDescent="0.35">
      <c r="A60">
        <v>2017</v>
      </c>
      <c r="N60" s="3">
        <v>1620</v>
      </c>
    </row>
    <row r="61" spans="1:14" x14ac:dyDescent="0.35">
      <c r="A61">
        <v>2018</v>
      </c>
      <c r="N61" s="3">
        <v>1597</v>
      </c>
    </row>
    <row r="62" spans="1:14" x14ac:dyDescent="0.35">
      <c r="A62">
        <v>2018</v>
      </c>
      <c r="N62" s="3">
        <v>1596</v>
      </c>
    </row>
    <row r="63" spans="1:14" x14ac:dyDescent="0.35">
      <c r="A63">
        <v>2018</v>
      </c>
      <c r="N63" s="3">
        <v>1590</v>
      </c>
    </row>
    <row r="64" spans="1:14" x14ac:dyDescent="0.35">
      <c r="A64">
        <v>2018</v>
      </c>
      <c r="N64" s="3">
        <v>1585</v>
      </c>
    </row>
    <row r="65" spans="1:14" x14ac:dyDescent="0.35">
      <c r="A65">
        <v>2018</v>
      </c>
      <c r="N65" s="3">
        <v>1581</v>
      </c>
    </row>
    <row r="66" spans="1:14" x14ac:dyDescent="0.35">
      <c r="A66">
        <v>2018</v>
      </c>
      <c r="N66" s="3">
        <v>1561</v>
      </c>
    </row>
    <row r="67" spans="1:14" x14ac:dyDescent="0.35">
      <c r="A67">
        <v>2019</v>
      </c>
      <c r="N67" s="3">
        <v>1552</v>
      </c>
    </row>
    <row r="68" spans="1:14" x14ac:dyDescent="0.35">
      <c r="A68">
        <v>2018</v>
      </c>
      <c r="N68" s="3">
        <v>1520</v>
      </c>
    </row>
    <row r="69" spans="1:14" x14ac:dyDescent="0.35">
      <c r="A69">
        <v>2018</v>
      </c>
      <c r="N69" s="3">
        <v>1500</v>
      </c>
    </row>
    <row r="70" spans="1:14" x14ac:dyDescent="0.35">
      <c r="A70">
        <v>2018</v>
      </c>
      <c r="N70" s="3">
        <v>1495</v>
      </c>
    </row>
    <row r="71" spans="1:14" x14ac:dyDescent="0.35">
      <c r="A71">
        <v>2018</v>
      </c>
      <c r="N71" s="3">
        <v>1455</v>
      </c>
    </row>
    <row r="72" spans="1:14" x14ac:dyDescent="0.35">
      <c r="A72">
        <v>2018</v>
      </c>
      <c r="N72" s="3">
        <v>1454</v>
      </c>
    </row>
    <row r="73" spans="1:14" x14ac:dyDescent="0.35">
      <c r="A73">
        <v>2018</v>
      </c>
      <c r="N73" s="3">
        <v>1453</v>
      </c>
    </row>
    <row r="74" spans="1:14" x14ac:dyDescent="0.35">
      <c r="A74">
        <v>2018</v>
      </c>
      <c r="N74" s="3">
        <v>1424</v>
      </c>
    </row>
    <row r="75" spans="1:14" x14ac:dyDescent="0.35">
      <c r="A75">
        <v>2019</v>
      </c>
      <c r="N75" s="3">
        <v>1423</v>
      </c>
    </row>
    <row r="76" spans="1:14" x14ac:dyDescent="0.35">
      <c r="A76">
        <v>2019</v>
      </c>
      <c r="N76" s="3">
        <v>1412</v>
      </c>
    </row>
    <row r="77" spans="1:14" x14ac:dyDescent="0.35">
      <c r="A77">
        <v>2018</v>
      </c>
      <c r="N77" s="3">
        <v>1368</v>
      </c>
    </row>
    <row r="78" spans="1:14" x14ac:dyDescent="0.35">
      <c r="A78">
        <v>2018</v>
      </c>
      <c r="N78" s="3">
        <v>1364</v>
      </c>
    </row>
    <row r="79" spans="1:14" x14ac:dyDescent="0.35">
      <c r="A79">
        <v>2018</v>
      </c>
      <c r="N79" s="3">
        <v>1342</v>
      </c>
    </row>
    <row r="80" spans="1:14" x14ac:dyDescent="0.35">
      <c r="A80">
        <v>2018</v>
      </c>
      <c r="N80" s="3">
        <v>1334</v>
      </c>
    </row>
    <row r="81" spans="1:14" x14ac:dyDescent="0.35">
      <c r="A81">
        <v>2018</v>
      </c>
      <c r="N81" s="3">
        <v>1328</v>
      </c>
    </row>
    <row r="82" spans="1:14" x14ac:dyDescent="0.35">
      <c r="A82">
        <v>2018</v>
      </c>
      <c r="N82" s="3">
        <v>1324</v>
      </c>
    </row>
    <row r="83" spans="1:14" x14ac:dyDescent="0.35">
      <c r="A83">
        <v>2018</v>
      </c>
      <c r="N83" s="3">
        <v>1321</v>
      </c>
    </row>
    <row r="84" spans="1:14" x14ac:dyDescent="0.35">
      <c r="A84">
        <v>2018</v>
      </c>
      <c r="N84" s="3">
        <v>1316</v>
      </c>
    </row>
    <row r="85" spans="1:14" x14ac:dyDescent="0.35">
      <c r="A85">
        <v>2018</v>
      </c>
      <c r="N85" s="3">
        <v>1311</v>
      </c>
    </row>
    <row r="86" spans="1:14" x14ac:dyDescent="0.35">
      <c r="A86">
        <v>2018</v>
      </c>
      <c r="N86" s="3">
        <v>1299</v>
      </c>
    </row>
    <row r="87" spans="1:14" x14ac:dyDescent="0.35">
      <c r="A87">
        <v>2018</v>
      </c>
      <c r="N87" s="3">
        <v>1297</v>
      </c>
    </row>
    <row r="88" spans="1:14" x14ac:dyDescent="0.35">
      <c r="A88">
        <v>2018</v>
      </c>
      <c r="N88" s="3">
        <v>1279</v>
      </c>
    </row>
    <row r="89" spans="1:14" x14ac:dyDescent="0.35">
      <c r="A89">
        <v>2018</v>
      </c>
      <c r="N89" s="3">
        <v>1278</v>
      </c>
    </row>
    <row r="90" spans="1:14" x14ac:dyDescent="0.35">
      <c r="A90">
        <v>2018</v>
      </c>
      <c r="N90" s="3">
        <v>1270</v>
      </c>
    </row>
    <row r="91" spans="1:14" x14ac:dyDescent="0.35">
      <c r="A91">
        <v>2018</v>
      </c>
      <c r="N91" s="3">
        <v>1270</v>
      </c>
    </row>
    <row r="92" spans="1:14" x14ac:dyDescent="0.35">
      <c r="A92">
        <v>2018</v>
      </c>
      <c r="N92" s="3">
        <v>1229</v>
      </c>
    </row>
    <row r="93" spans="1:14" x14ac:dyDescent="0.35">
      <c r="A93">
        <v>2019</v>
      </c>
      <c r="N93" s="3">
        <v>1228</v>
      </c>
    </row>
    <row r="94" spans="1:14" x14ac:dyDescent="0.35">
      <c r="A94">
        <v>2018</v>
      </c>
      <c r="N94" s="3">
        <v>1215</v>
      </c>
    </row>
    <row r="95" spans="1:14" x14ac:dyDescent="0.35">
      <c r="A95">
        <v>2018</v>
      </c>
      <c r="N95" s="3">
        <v>1213</v>
      </c>
    </row>
    <row r="96" spans="1:14" x14ac:dyDescent="0.35">
      <c r="A96">
        <v>2018</v>
      </c>
      <c r="N96" s="3">
        <v>1188</v>
      </c>
    </row>
    <row r="97" spans="1:14" x14ac:dyDescent="0.35">
      <c r="A97">
        <v>2018</v>
      </c>
      <c r="N97" s="3">
        <v>1185</v>
      </c>
    </row>
    <row r="98" spans="1:14" x14ac:dyDescent="0.35">
      <c r="A98">
        <v>2018</v>
      </c>
      <c r="N98" s="3">
        <v>1180</v>
      </c>
    </row>
    <row r="99" spans="1:14" x14ac:dyDescent="0.35">
      <c r="A99">
        <v>2018</v>
      </c>
      <c r="N99" s="3">
        <v>1177</v>
      </c>
    </row>
    <row r="100" spans="1:14" x14ac:dyDescent="0.35">
      <c r="A100">
        <v>2018</v>
      </c>
      <c r="N100" s="3">
        <v>1174</v>
      </c>
    </row>
    <row r="101" spans="1:14" x14ac:dyDescent="0.35">
      <c r="A101">
        <v>2018</v>
      </c>
      <c r="N101" s="3">
        <v>1172</v>
      </c>
    </row>
    <row r="102" spans="1:14" x14ac:dyDescent="0.35">
      <c r="A102">
        <v>2018</v>
      </c>
      <c r="N102" s="3">
        <v>1172</v>
      </c>
    </row>
    <row r="103" spans="1:14" x14ac:dyDescent="0.35">
      <c r="A103">
        <v>2018</v>
      </c>
      <c r="N103" s="3">
        <v>1167</v>
      </c>
    </row>
    <row r="104" spans="1:14" x14ac:dyDescent="0.35">
      <c r="A104">
        <v>2018</v>
      </c>
      <c r="N104" s="3">
        <v>1166</v>
      </c>
    </row>
    <row r="105" spans="1:14" x14ac:dyDescent="0.35">
      <c r="A105">
        <v>2019</v>
      </c>
      <c r="N105" s="3">
        <v>1164</v>
      </c>
    </row>
    <row r="106" spans="1:14" x14ac:dyDescent="0.35">
      <c r="A106">
        <v>2019</v>
      </c>
      <c r="N106" s="3">
        <v>1162</v>
      </c>
    </row>
    <row r="107" spans="1:14" x14ac:dyDescent="0.35">
      <c r="A107">
        <v>2019</v>
      </c>
      <c r="N107" s="3">
        <v>1144</v>
      </c>
    </row>
    <row r="108" spans="1:14" x14ac:dyDescent="0.35">
      <c r="A108">
        <v>2018</v>
      </c>
      <c r="N108" s="3">
        <v>1128</v>
      </c>
    </row>
    <row r="109" spans="1:14" x14ac:dyDescent="0.35">
      <c r="A109">
        <v>2019</v>
      </c>
      <c r="N109" s="3">
        <v>1126</v>
      </c>
    </row>
    <row r="110" spans="1:14" x14ac:dyDescent="0.35">
      <c r="A110">
        <v>2018</v>
      </c>
      <c r="N110" s="3">
        <v>1126</v>
      </c>
    </row>
    <row r="111" spans="1:14" x14ac:dyDescent="0.35">
      <c r="A111">
        <v>2018</v>
      </c>
      <c r="N111" s="3">
        <v>1121</v>
      </c>
    </row>
    <row r="112" spans="1:14" x14ac:dyDescent="0.35">
      <c r="A112">
        <v>2019</v>
      </c>
      <c r="N112" s="3">
        <v>1120</v>
      </c>
    </row>
    <row r="113" spans="1:14" x14ac:dyDescent="0.35">
      <c r="A113">
        <v>2018</v>
      </c>
      <c r="N113" s="3">
        <v>1116</v>
      </c>
    </row>
    <row r="114" spans="1:14" x14ac:dyDescent="0.35">
      <c r="A114">
        <v>2018</v>
      </c>
      <c r="N114" s="3">
        <v>1109</v>
      </c>
    </row>
    <row r="115" spans="1:14" x14ac:dyDescent="0.35">
      <c r="A115">
        <v>2018</v>
      </c>
      <c r="N115" s="3">
        <v>1097</v>
      </c>
    </row>
    <row r="116" spans="1:14" x14ac:dyDescent="0.35">
      <c r="A116">
        <v>2018</v>
      </c>
      <c r="N116" s="3">
        <v>1097</v>
      </c>
    </row>
    <row r="117" spans="1:14" x14ac:dyDescent="0.35">
      <c r="A117">
        <v>2017</v>
      </c>
      <c r="N117" s="3">
        <v>1095</v>
      </c>
    </row>
    <row r="118" spans="1:14" x14ac:dyDescent="0.35">
      <c r="A118">
        <v>2017</v>
      </c>
      <c r="N118" s="3">
        <v>1092</v>
      </c>
    </row>
    <row r="119" spans="1:14" x14ac:dyDescent="0.35">
      <c r="A119">
        <v>2018</v>
      </c>
      <c r="N119" s="3">
        <v>1090</v>
      </c>
    </row>
    <row r="120" spans="1:14" x14ac:dyDescent="0.35">
      <c r="A120">
        <v>2018</v>
      </c>
      <c r="N120" s="3">
        <v>1089</v>
      </c>
    </row>
    <row r="121" spans="1:14" x14ac:dyDescent="0.35">
      <c r="A121">
        <v>2018</v>
      </c>
      <c r="N121" s="3">
        <v>1082</v>
      </c>
    </row>
    <row r="122" spans="1:14" x14ac:dyDescent="0.35">
      <c r="A122">
        <v>2017</v>
      </c>
      <c r="N122" s="3">
        <v>1075</v>
      </c>
    </row>
    <row r="123" spans="1:14" x14ac:dyDescent="0.35">
      <c r="A123">
        <v>2016</v>
      </c>
      <c r="N123" s="3">
        <v>1075</v>
      </c>
    </row>
    <row r="124" spans="1:14" x14ac:dyDescent="0.35">
      <c r="A124">
        <v>2018</v>
      </c>
      <c r="N124" s="3">
        <v>1074</v>
      </c>
    </row>
    <row r="125" spans="1:14" x14ac:dyDescent="0.35">
      <c r="A125">
        <v>2018</v>
      </c>
      <c r="N125" s="3">
        <v>1072</v>
      </c>
    </row>
    <row r="126" spans="1:14" x14ac:dyDescent="0.35">
      <c r="A126">
        <v>2017</v>
      </c>
      <c r="N126" s="3">
        <v>1066</v>
      </c>
    </row>
    <row r="127" spans="1:14" x14ac:dyDescent="0.35">
      <c r="A127">
        <v>2017</v>
      </c>
      <c r="N127" s="3">
        <v>1066</v>
      </c>
    </row>
    <row r="128" spans="1:14" x14ac:dyDescent="0.35">
      <c r="A128">
        <v>2017</v>
      </c>
      <c r="N128" s="3">
        <v>1064</v>
      </c>
    </row>
    <row r="129" spans="1:14" x14ac:dyDescent="0.35">
      <c r="A129">
        <v>2017</v>
      </c>
      <c r="N129" s="3">
        <v>1059</v>
      </c>
    </row>
    <row r="130" spans="1:14" x14ac:dyDescent="0.35">
      <c r="A130">
        <v>2017</v>
      </c>
      <c r="N130" s="3">
        <v>1054</v>
      </c>
    </row>
    <row r="131" spans="1:14" x14ac:dyDescent="0.35">
      <c r="A131">
        <v>2017</v>
      </c>
      <c r="N131" s="3">
        <v>1053</v>
      </c>
    </row>
    <row r="132" spans="1:14" x14ac:dyDescent="0.35">
      <c r="A132">
        <v>2019</v>
      </c>
      <c r="N132" s="3">
        <v>1052</v>
      </c>
    </row>
    <row r="133" spans="1:14" x14ac:dyDescent="0.35">
      <c r="A133">
        <v>2017</v>
      </c>
      <c r="N133" s="3">
        <v>1041</v>
      </c>
    </row>
    <row r="134" spans="1:14" x14ac:dyDescent="0.35">
      <c r="A134">
        <v>2017</v>
      </c>
      <c r="N134" s="3">
        <v>1039</v>
      </c>
    </row>
    <row r="135" spans="1:14" x14ac:dyDescent="0.35">
      <c r="A135">
        <v>2017</v>
      </c>
      <c r="N135" s="3">
        <v>1036</v>
      </c>
    </row>
    <row r="136" spans="1:14" x14ac:dyDescent="0.35">
      <c r="A136">
        <v>2017</v>
      </c>
      <c r="N136" s="3">
        <v>1031</v>
      </c>
    </row>
    <row r="137" spans="1:14" x14ac:dyDescent="0.35">
      <c r="A137">
        <v>2018</v>
      </c>
      <c r="N137" s="3">
        <v>1030</v>
      </c>
    </row>
    <row r="138" spans="1:14" x14ac:dyDescent="0.35">
      <c r="A138">
        <v>2018</v>
      </c>
      <c r="N138" s="3">
        <v>1028</v>
      </c>
    </row>
    <row r="139" spans="1:14" x14ac:dyDescent="0.35">
      <c r="A139">
        <v>2017</v>
      </c>
      <c r="N139" s="3">
        <v>1025</v>
      </c>
    </row>
    <row r="140" spans="1:14" x14ac:dyDescent="0.35">
      <c r="A140">
        <v>2018</v>
      </c>
      <c r="N140" s="3">
        <v>1024</v>
      </c>
    </row>
    <row r="141" spans="1:14" x14ac:dyDescent="0.35">
      <c r="A141">
        <v>2018</v>
      </c>
      <c r="N141" s="3">
        <v>1021</v>
      </c>
    </row>
    <row r="142" spans="1:14" x14ac:dyDescent="0.35">
      <c r="A142">
        <v>2017</v>
      </c>
      <c r="N142" s="3">
        <v>1021</v>
      </c>
    </row>
    <row r="143" spans="1:14" x14ac:dyDescent="0.35">
      <c r="A143">
        <v>2016</v>
      </c>
      <c r="N143" s="3">
        <v>1019</v>
      </c>
    </row>
    <row r="144" spans="1:14" x14ac:dyDescent="0.35">
      <c r="A144">
        <v>2016</v>
      </c>
      <c r="N144" s="3">
        <v>1019</v>
      </c>
    </row>
    <row r="145" spans="1:14" x14ac:dyDescent="0.35">
      <c r="A145">
        <v>2018</v>
      </c>
      <c r="N145" s="3">
        <v>1018</v>
      </c>
    </row>
    <row r="146" spans="1:14" x14ac:dyDescent="0.35">
      <c r="A146">
        <v>2017</v>
      </c>
      <c r="N146" s="3">
        <v>1016</v>
      </c>
    </row>
    <row r="147" spans="1:14" x14ac:dyDescent="0.35">
      <c r="A147">
        <v>2017</v>
      </c>
      <c r="N147" s="3">
        <v>1013</v>
      </c>
    </row>
    <row r="148" spans="1:14" x14ac:dyDescent="0.35">
      <c r="A148">
        <v>2018</v>
      </c>
      <c r="N148" s="3">
        <v>1010</v>
      </c>
    </row>
    <row r="149" spans="1:14" x14ac:dyDescent="0.35">
      <c r="A149">
        <v>2017</v>
      </c>
      <c r="N149" s="3">
        <v>1005</v>
      </c>
    </row>
    <row r="150" spans="1:14" x14ac:dyDescent="0.35">
      <c r="A150">
        <v>2016</v>
      </c>
      <c r="N150" s="3">
        <v>1001</v>
      </c>
    </row>
    <row r="151" spans="1:14" x14ac:dyDescent="0.35">
      <c r="A151">
        <v>2017</v>
      </c>
      <c r="N151">
        <v>999</v>
      </c>
    </row>
    <row r="152" spans="1:14" x14ac:dyDescent="0.35">
      <c r="A152">
        <v>2016</v>
      </c>
      <c r="N152">
        <v>997</v>
      </c>
    </row>
    <row r="153" spans="1:14" x14ac:dyDescent="0.35">
      <c r="A153">
        <v>2018</v>
      </c>
      <c r="N153">
        <v>993</v>
      </c>
    </row>
    <row r="154" spans="1:14" x14ac:dyDescent="0.35">
      <c r="A154">
        <v>2017</v>
      </c>
      <c r="N154">
        <v>993</v>
      </c>
    </row>
    <row r="155" spans="1:14" x14ac:dyDescent="0.35">
      <c r="A155">
        <v>2013</v>
      </c>
      <c r="N155">
        <v>991</v>
      </c>
    </row>
    <row r="156" spans="1:14" x14ac:dyDescent="0.35">
      <c r="A156">
        <v>2016</v>
      </c>
      <c r="N156">
        <v>990</v>
      </c>
    </row>
    <row r="157" spans="1:14" x14ac:dyDescent="0.35">
      <c r="A157">
        <v>2016</v>
      </c>
      <c r="N157">
        <v>986</v>
      </c>
    </row>
    <row r="158" spans="1:14" x14ac:dyDescent="0.35">
      <c r="A158">
        <v>2016</v>
      </c>
      <c r="N158">
        <v>986</v>
      </c>
    </row>
    <row r="159" spans="1:14" x14ac:dyDescent="0.35">
      <c r="A159">
        <v>2016</v>
      </c>
      <c r="N159">
        <v>981</v>
      </c>
    </row>
    <row r="160" spans="1:14" x14ac:dyDescent="0.35">
      <c r="A160">
        <v>2017</v>
      </c>
      <c r="N160">
        <v>981</v>
      </c>
    </row>
    <row r="161" spans="1:14" x14ac:dyDescent="0.35">
      <c r="A161">
        <v>2015</v>
      </c>
      <c r="N161">
        <v>978</v>
      </c>
    </row>
    <row r="162" spans="1:14" x14ac:dyDescent="0.35">
      <c r="A162">
        <v>2016</v>
      </c>
      <c r="N162">
        <v>973</v>
      </c>
    </row>
    <row r="163" spans="1:14" x14ac:dyDescent="0.35">
      <c r="A163">
        <v>2018</v>
      </c>
      <c r="N163">
        <v>971</v>
      </c>
    </row>
    <row r="164" spans="1:14" x14ac:dyDescent="0.35">
      <c r="A164">
        <v>2017</v>
      </c>
      <c r="N164">
        <v>968</v>
      </c>
    </row>
    <row r="165" spans="1:14" x14ac:dyDescent="0.35">
      <c r="A165">
        <v>2018</v>
      </c>
      <c r="N165">
        <v>966</v>
      </c>
    </row>
    <row r="166" spans="1:14" x14ac:dyDescent="0.35">
      <c r="A166">
        <v>2016</v>
      </c>
      <c r="N166">
        <v>960</v>
      </c>
    </row>
    <row r="167" spans="1:14" x14ac:dyDescent="0.35">
      <c r="A167">
        <v>2017</v>
      </c>
      <c r="N167">
        <v>959</v>
      </c>
    </row>
    <row r="168" spans="1:14" x14ac:dyDescent="0.35">
      <c r="A168">
        <v>2017</v>
      </c>
      <c r="N168">
        <v>959</v>
      </c>
    </row>
    <row r="169" spans="1:14" x14ac:dyDescent="0.35">
      <c r="A169">
        <v>2016</v>
      </c>
      <c r="N169">
        <v>958</v>
      </c>
    </row>
    <row r="170" spans="1:14" x14ac:dyDescent="0.35">
      <c r="A170">
        <v>2017</v>
      </c>
      <c r="N170">
        <v>957</v>
      </c>
    </row>
    <row r="171" spans="1:14" x14ac:dyDescent="0.35">
      <c r="A171">
        <v>2016</v>
      </c>
      <c r="N171">
        <v>954</v>
      </c>
    </row>
    <row r="172" spans="1:14" x14ac:dyDescent="0.35">
      <c r="A172">
        <v>2017</v>
      </c>
      <c r="N172">
        <v>952</v>
      </c>
    </row>
    <row r="173" spans="1:14" x14ac:dyDescent="0.35">
      <c r="A173">
        <v>2017</v>
      </c>
      <c r="N173">
        <v>951</v>
      </c>
    </row>
    <row r="174" spans="1:14" x14ac:dyDescent="0.35">
      <c r="A174">
        <v>2015</v>
      </c>
      <c r="N174">
        <v>947</v>
      </c>
    </row>
    <row r="175" spans="1:14" x14ac:dyDescent="0.35">
      <c r="A175">
        <v>2017</v>
      </c>
      <c r="N175">
        <v>937</v>
      </c>
    </row>
    <row r="176" spans="1:14" x14ac:dyDescent="0.35">
      <c r="A176">
        <v>2016</v>
      </c>
      <c r="N176">
        <v>937</v>
      </c>
    </row>
    <row r="177" spans="1:14" x14ac:dyDescent="0.35">
      <c r="A177">
        <v>2017</v>
      </c>
      <c r="N177">
        <v>936</v>
      </c>
    </row>
    <row r="178" spans="1:14" x14ac:dyDescent="0.35">
      <c r="A178">
        <v>2017</v>
      </c>
      <c r="N178">
        <v>935</v>
      </c>
    </row>
    <row r="179" spans="1:14" x14ac:dyDescent="0.35">
      <c r="A179">
        <v>2015</v>
      </c>
      <c r="N179">
        <v>935</v>
      </c>
    </row>
    <row r="180" spans="1:14" x14ac:dyDescent="0.35">
      <c r="A180">
        <v>2016</v>
      </c>
      <c r="N180">
        <v>930</v>
      </c>
    </row>
    <row r="181" spans="1:14" x14ac:dyDescent="0.35">
      <c r="A181">
        <v>2017</v>
      </c>
      <c r="N181">
        <v>926</v>
      </c>
    </row>
    <row r="182" spans="1:14" x14ac:dyDescent="0.35">
      <c r="A182">
        <v>2017</v>
      </c>
      <c r="N182">
        <v>922</v>
      </c>
    </row>
    <row r="183" spans="1:14" x14ac:dyDescent="0.35">
      <c r="A183">
        <v>2016</v>
      </c>
      <c r="N183">
        <v>917</v>
      </c>
    </row>
    <row r="184" spans="1:14" x14ac:dyDescent="0.35">
      <c r="A184">
        <v>2016</v>
      </c>
      <c r="N184">
        <v>916</v>
      </c>
    </row>
    <row r="185" spans="1:14" x14ac:dyDescent="0.35">
      <c r="A185">
        <v>2017</v>
      </c>
      <c r="N185">
        <v>913</v>
      </c>
    </row>
    <row r="186" spans="1:14" x14ac:dyDescent="0.35">
      <c r="A186">
        <v>2017</v>
      </c>
      <c r="N186">
        <v>912</v>
      </c>
    </row>
    <row r="187" spans="1:14" x14ac:dyDescent="0.35">
      <c r="A187">
        <v>2017</v>
      </c>
      <c r="N187">
        <v>910</v>
      </c>
    </row>
    <row r="188" spans="1:14" x14ac:dyDescent="0.35">
      <c r="A188">
        <v>2017</v>
      </c>
      <c r="N188">
        <v>910</v>
      </c>
    </row>
    <row r="189" spans="1:14" x14ac:dyDescent="0.35">
      <c r="A189">
        <v>2017</v>
      </c>
      <c r="N189">
        <v>907</v>
      </c>
    </row>
    <row r="190" spans="1:14" x14ac:dyDescent="0.35">
      <c r="A190">
        <v>2017</v>
      </c>
      <c r="N190">
        <v>906</v>
      </c>
    </row>
    <row r="191" spans="1:14" x14ac:dyDescent="0.35">
      <c r="A191">
        <v>2017</v>
      </c>
      <c r="N191">
        <v>900</v>
      </c>
    </row>
    <row r="192" spans="1:14" x14ac:dyDescent="0.35">
      <c r="A192">
        <v>2016</v>
      </c>
      <c r="N192">
        <v>899</v>
      </c>
    </row>
    <row r="193" spans="1:14" x14ac:dyDescent="0.35">
      <c r="A193">
        <v>2017</v>
      </c>
      <c r="N193">
        <v>895</v>
      </c>
    </row>
    <row r="194" spans="1:14" x14ac:dyDescent="0.35">
      <c r="A194">
        <v>2017</v>
      </c>
      <c r="N194">
        <v>893</v>
      </c>
    </row>
    <row r="195" spans="1:14" x14ac:dyDescent="0.35">
      <c r="A195">
        <v>2017</v>
      </c>
      <c r="N195">
        <v>891</v>
      </c>
    </row>
    <row r="196" spans="1:14" x14ac:dyDescent="0.35">
      <c r="A196">
        <v>2016</v>
      </c>
      <c r="N196">
        <v>887</v>
      </c>
    </row>
    <row r="197" spans="1:14" x14ac:dyDescent="0.35">
      <c r="A197">
        <v>2017</v>
      </c>
      <c r="N197">
        <v>886</v>
      </c>
    </row>
    <row r="198" spans="1:14" x14ac:dyDescent="0.35">
      <c r="A198">
        <v>2017</v>
      </c>
      <c r="N198">
        <v>885</v>
      </c>
    </row>
    <row r="199" spans="1:14" x14ac:dyDescent="0.35">
      <c r="A199">
        <v>2017</v>
      </c>
      <c r="N199">
        <v>885</v>
      </c>
    </row>
    <row r="200" spans="1:14" x14ac:dyDescent="0.35">
      <c r="A200">
        <v>2017</v>
      </c>
      <c r="N200">
        <v>882</v>
      </c>
    </row>
    <row r="201" spans="1:14" x14ac:dyDescent="0.35">
      <c r="A201">
        <v>2016</v>
      </c>
      <c r="N201">
        <v>881</v>
      </c>
    </row>
    <row r="202" spans="1:14" x14ac:dyDescent="0.35">
      <c r="A202">
        <v>2016</v>
      </c>
      <c r="N202">
        <v>881</v>
      </c>
    </row>
    <row r="203" spans="1:14" x14ac:dyDescent="0.35">
      <c r="A203">
        <v>2016</v>
      </c>
      <c r="N203">
        <v>879</v>
      </c>
    </row>
    <row r="204" spans="1:14" x14ac:dyDescent="0.35">
      <c r="A204">
        <v>2015</v>
      </c>
      <c r="N204">
        <v>878</v>
      </c>
    </row>
    <row r="205" spans="1:14" x14ac:dyDescent="0.35">
      <c r="A205">
        <v>2017</v>
      </c>
      <c r="N205">
        <v>878</v>
      </c>
    </row>
    <row r="206" spans="1:14" x14ac:dyDescent="0.35">
      <c r="A206">
        <v>2017</v>
      </c>
      <c r="N206">
        <v>877</v>
      </c>
    </row>
    <row r="207" spans="1:14" x14ac:dyDescent="0.35">
      <c r="A207">
        <v>2017</v>
      </c>
      <c r="N207">
        <v>872</v>
      </c>
    </row>
    <row r="208" spans="1:14" x14ac:dyDescent="0.35">
      <c r="A208">
        <v>2015</v>
      </c>
      <c r="N208">
        <v>872</v>
      </c>
    </row>
    <row r="209" spans="1:14" x14ac:dyDescent="0.35">
      <c r="A209">
        <v>2016</v>
      </c>
      <c r="N209">
        <v>869</v>
      </c>
    </row>
    <row r="210" spans="1:14" x14ac:dyDescent="0.35">
      <c r="A210">
        <v>2017</v>
      </c>
      <c r="N210">
        <v>865</v>
      </c>
    </row>
    <row r="211" spans="1:14" x14ac:dyDescent="0.35">
      <c r="A211">
        <v>2016</v>
      </c>
      <c r="N211">
        <v>865</v>
      </c>
    </row>
    <row r="212" spans="1:14" x14ac:dyDescent="0.35">
      <c r="A212">
        <v>2016</v>
      </c>
      <c r="N212">
        <v>863</v>
      </c>
    </row>
    <row r="213" spans="1:14" x14ac:dyDescent="0.35">
      <c r="A213">
        <v>2015</v>
      </c>
      <c r="N213">
        <v>862</v>
      </c>
    </row>
    <row r="214" spans="1:14" x14ac:dyDescent="0.35">
      <c r="A214">
        <v>2016</v>
      </c>
      <c r="N214">
        <v>855</v>
      </c>
    </row>
    <row r="215" spans="1:14" x14ac:dyDescent="0.35">
      <c r="A215">
        <v>2015</v>
      </c>
      <c r="N215">
        <v>854</v>
      </c>
    </row>
    <row r="216" spans="1:14" x14ac:dyDescent="0.35">
      <c r="A216">
        <v>2016</v>
      </c>
      <c r="N216">
        <v>854</v>
      </c>
    </row>
    <row r="217" spans="1:14" x14ac:dyDescent="0.35">
      <c r="A217">
        <v>2018</v>
      </c>
      <c r="N217">
        <v>853</v>
      </c>
    </row>
    <row r="218" spans="1:14" x14ac:dyDescent="0.35">
      <c r="A218">
        <v>2015</v>
      </c>
      <c r="N218">
        <v>852</v>
      </c>
    </row>
    <row r="219" spans="1:14" x14ac:dyDescent="0.35">
      <c r="A219">
        <v>2015</v>
      </c>
      <c r="N219">
        <v>850</v>
      </c>
    </row>
    <row r="220" spans="1:14" x14ac:dyDescent="0.35">
      <c r="A220">
        <v>2016</v>
      </c>
      <c r="N220">
        <v>849</v>
      </c>
    </row>
    <row r="221" spans="1:14" x14ac:dyDescent="0.35">
      <c r="A221">
        <v>2015</v>
      </c>
      <c r="N221">
        <v>848</v>
      </c>
    </row>
    <row r="222" spans="1:14" x14ac:dyDescent="0.35">
      <c r="A222">
        <v>2015</v>
      </c>
      <c r="N222">
        <v>847</v>
      </c>
    </row>
    <row r="223" spans="1:14" x14ac:dyDescent="0.35">
      <c r="A223">
        <v>2017</v>
      </c>
      <c r="N223">
        <v>846</v>
      </c>
    </row>
    <row r="224" spans="1:14" x14ac:dyDescent="0.35">
      <c r="A224">
        <v>2016</v>
      </c>
      <c r="N224">
        <v>843</v>
      </c>
    </row>
    <row r="225" spans="1:14" x14ac:dyDescent="0.35">
      <c r="A225">
        <v>2016</v>
      </c>
      <c r="N225">
        <v>840</v>
      </c>
    </row>
    <row r="226" spans="1:14" x14ac:dyDescent="0.35">
      <c r="A226">
        <v>2016</v>
      </c>
      <c r="N226">
        <v>839</v>
      </c>
    </row>
    <row r="227" spans="1:14" x14ac:dyDescent="0.35">
      <c r="A227">
        <v>2015</v>
      </c>
      <c r="N227">
        <v>838</v>
      </c>
    </row>
    <row r="228" spans="1:14" x14ac:dyDescent="0.35">
      <c r="A228">
        <v>2013</v>
      </c>
      <c r="N228">
        <v>837</v>
      </c>
    </row>
    <row r="229" spans="1:14" x14ac:dyDescent="0.35">
      <c r="A229">
        <v>2015</v>
      </c>
      <c r="N229">
        <v>830</v>
      </c>
    </row>
    <row r="230" spans="1:14" x14ac:dyDescent="0.35">
      <c r="A230">
        <v>2012</v>
      </c>
      <c r="N230">
        <v>828</v>
      </c>
    </row>
    <row r="231" spans="1:14" x14ac:dyDescent="0.35">
      <c r="A231">
        <v>2017</v>
      </c>
      <c r="N231">
        <v>824</v>
      </c>
    </row>
    <row r="232" spans="1:14" x14ac:dyDescent="0.35">
      <c r="A232">
        <v>2015</v>
      </c>
      <c r="N232">
        <v>823</v>
      </c>
    </row>
    <row r="233" spans="1:14" x14ac:dyDescent="0.35">
      <c r="A233">
        <v>2017</v>
      </c>
      <c r="N233">
        <v>815</v>
      </c>
    </row>
    <row r="234" spans="1:14" x14ac:dyDescent="0.35">
      <c r="A234">
        <v>2016</v>
      </c>
      <c r="N234">
        <v>813</v>
      </c>
    </row>
    <row r="235" spans="1:14" x14ac:dyDescent="0.35">
      <c r="A235">
        <v>2016</v>
      </c>
      <c r="N235">
        <v>810</v>
      </c>
    </row>
    <row r="236" spans="1:14" x14ac:dyDescent="0.35">
      <c r="A236">
        <v>2015</v>
      </c>
      <c r="N236">
        <v>806</v>
      </c>
    </row>
    <row r="237" spans="1:14" x14ac:dyDescent="0.35">
      <c r="A237">
        <v>2015</v>
      </c>
      <c r="N237">
        <v>804</v>
      </c>
    </row>
    <row r="238" spans="1:14" x14ac:dyDescent="0.35">
      <c r="A238">
        <v>2016</v>
      </c>
      <c r="N238">
        <v>801</v>
      </c>
    </row>
    <row r="239" spans="1:14" x14ac:dyDescent="0.35">
      <c r="A239">
        <v>2015</v>
      </c>
      <c r="N239">
        <v>800</v>
      </c>
    </row>
    <row r="240" spans="1:14" x14ac:dyDescent="0.35">
      <c r="A240">
        <v>2015</v>
      </c>
      <c r="N240">
        <v>800</v>
      </c>
    </row>
    <row r="241" spans="1:14" x14ac:dyDescent="0.35">
      <c r="A241">
        <v>2016</v>
      </c>
      <c r="N241">
        <v>799</v>
      </c>
    </row>
    <row r="242" spans="1:14" x14ac:dyDescent="0.35">
      <c r="A242">
        <v>2015</v>
      </c>
      <c r="N242">
        <v>794</v>
      </c>
    </row>
    <row r="243" spans="1:14" x14ac:dyDescent="0.35">
      <c r="A243">
        <v>2015</v>
      </c>
      <c r="N243">
        <v>780</v>
      </c>
    </row>
    <row r="244" spans="1:14" x14ac:dyDescent="0.35">
      <c r="A244">
        <v>2017</v>
      </c>
      <c r="N244">
        <v>779</v>
      </c>
    </row>
    <row r="245" spans="1:14" x14ac:dyDescent="0.35">
      <c r="A245">
        <v>2015</v>
      </c>
      <c r="N245">
        <v>779</v>
      </c>
    </row>
    <row r="246" spans="1:14" x14ac:dyDescent="0.35">
      <c r="A246">
        <v>2014</v>
      </c>
      <c r="N246">
        <v>776</v>
      </c>
    </row>
    <row r="247" spans="1:14" x14ac:dyDescent="0.35">
      <c r="A247">
        <v>2017</v>
      </c>
      <c r="N247">
        <v>766</v>
      </c>
    </row>
    <row r="248" spans="1:14" x14ac:dyDescent="0.35">
      <c r="A248">
        <v>2016</v>
      </c>
      <c r="N248">
        <v>762</v>
      </c>
    </row>
    <row r="249" spans="1:14" x14ac:dyDescent="0.35">
      <c r="A249">
        <v>2012</v>
      </c>
      <c r="N249">
        <v>761</v>
      </c>
    </row>
    <row r="250" spans="1:14" x14ac:dyDescent="0.35">
      <c r="A250">
        <v>2015</v>
      </c>
      <c r="N250">
        <v>761</v>
      </c>
    </row>
    <row r="251" spans="1:14" x14ac:dyDescent="0.35">
      <c r="A251">
        <v>2017</v>
      </c>
      <c r="N251">
        <v>761</v>
      </c>
    </row>
    <row r="252" spans="1:14" x14ac:dyDescent="0.35">
      <c r="A252">
        <v>2017</v>
      </c>
      <c r="N252">
        <v>757</v>
      </c>
    </row>
    <row r="253" spans="1:14" x14ac:dyDescent="0.35">
      <c r="A253">
        <v>2012</v>
      </c>
      <c r="N253">
        <v>756</v>
      </c>
    </row>
    <row r="254" spans="1:14" x14ac:dyDescent="0.35">
      <c r="A254">
        <v>2012</v>
      </c>
      <c r="N254">
        <v>753</v>
      </c>
    </row>
    <row r="255" spans="1:14" x14ac:dyDescent="0.35">
      <c r="A255">
        <v>2012</v>
      </c>
      <c r="N255">
        <v>748</v>
      </c>
    </row>
    <row r="256" spans="1:14" x14ac:dyDescent="0.35">
      <c r="A256">
        <v>2016</v>
      </c>
      <c r="N256">
        <v>747</v>
      </c>
    </row>
    <row r="257" spans="1:14" x14ac:dyDescent="0.35">
      <c r="A257">
        <v>2013</v>
      </c>
      <c r="N257">
        <v>746</v>
      </c>
    </row>
    <row r="258" spans="1:14" x14ac:dyDescent="0.35">
      <c r="A258">
        <v>2017</v>
      </c>
      <c r="N258">
        <v>743</v>
      </c>
    </row>
    <row r="259" spans="1:14" x14ac:dyDescent="0.35">
      <c r="A259">
        <v>2012</v>
      </c>
      <c r="N259">
        <v>742</v>
      </c>
    </row>
    <row r="260" spans="1:14" x14ac:dyDescent="0.35">
      <c r="A260">
        <v>2012</v>
      </c>
      <c r="N260">
        <v>742</v>
      </c>
    </row>
    <row r="261" spans="1:14" x14ac:dyDescent="0.35">
      <c r="A261">
        <v>2016</v>
      </c>
      <c r="N261">
        <v>740</v>
      </c>
    </row>
    <row r="262" spans="1:14" x14ac:dyDescent="0.35">
      <c r="A262">
        <v>2012</v>
      </c>
      <c r="N262">
        <v>727</v>
      </c>
    </row>
    <row r="263" spans="1:14" x14ac:dyDescent="0.35">
      <c r="A263">
        <v>2013</v>
      </c>
      <c r="N263">
        <v>726</v>
      </c>
    </row>
    <row r="264" spans="1:14" x14ac:dyDescent="0.35">
      <c r="A264">
        <v>2012</v>
      </c>
      <c r="N264">
        <v>719</v>
      </c>
    </row>
    <row r="265" spans="1:14" x14ac:dyDescent="0.35">
      <c r="A265">
        <v>2015</v>
      </c>
      <c r="N265">
        <v>715</v>
      </c>
    </row>
    <row r="266" spans="1:14" x14ac:dyDescent="0.35">
      <c r="A266">
        <v>2012</v>
      </c>
      <c r="N266">
        <v>712</v>
      </c>
    </row>
    <row r="267" spans="1:14" x14ac:dyDescent="0.35">
      <c r="A267">
        <v>2016</v>
      </c>
      <c r="N267">
        <v>711</v>
      </c>
    </row>
    <row r="268" spans="1:14" x14ac:dyDescent="0.35">
      <c r="A268">
        <v>2012</v>
      </c>
      <c r="N268">
        <v>709</v>
      </c>
    </row>
    <row r="269" spans="1:14" x14ac:dyDescent="0.35">
      <c r="A269">
        <v>2012</v>
      </c>
      <c r="N269">
        <v>685</v>
      </c>
    </row>
    <row r="270" spans="1:14" x14ac:dyDescent="0.35">
      <c r="A270">
        <v>2015</v>
      </c>
      <c r="N270">
        <v>684</v>
      </c>
    </row>
    <row r="271" spans="1:14" x14ac:dyDescent="0.35">
      <c r="A271">
        <v>2015</v>
      </c>
      <c r="N271">
        <v>681</v>
      </c>
    </row>
    <row r="272" spans="1:14" x14ac:dyDescent="0.35">
      <c r="A272">
        <v>2017</v>
      </c>
      <c r="N272">
        <v>676</v>
      </c>
    </row>
    <row r="273" spans="1:14" x14ac:dyDescent="0.35">
      <c r="A273">
        <v>2016</v>
      </c>
      <c r="N273">
        <v>675</v>
      </c>
    </row>
    <row r="274" spans="1:14" x14ac:dyDescent="0.35">
      <c r="A274">
        <v>2013</v>
      </c>
      <c r="N274">
        <v>667</v>
      </c>
    </row>
    <row r="275" spans="1:14" x14ac:dyDescent="0.35">
      <c r="A275">
        <v>2015</v>
      </c>
      <c r="N275">
        <v>662</v>
      </c>
    </row>
    <row r="276" spans="1:14" x14ac:dyDescent="0.35">
      <c r="A276">
        <v>2015</v>
      </c>
      <c r="N276">
        <v>657</v>
      </c>
    </row>
    <row r="277" spans="1:14" x14ac:dyDescent="0.35">
      <c r="A277">
        <v>2015</v>
      </c>
      <c r="N277">
        <v>644</v>
      </c>
    </row>
    <row r="278" spans="1:14" x14ac:dyDescent="0.35">
      <c r="A278">
        <v>2014</v>
      </c>
      <c r="N278">
        <v>643</v>
      </c>
    </row>
    <row r="279" spans="1:14" x14ac:dyDescent="0.35">
      <c r="A279">
        <v>2012</v>
      </c>
      <c r="N279">
        <v>641</v>
      </c>
    </row>
    <row r="280" spans="1:14" x14ac:dyDescent="0.35">
      <c r="A280">
        <v>2015</v>
      </c>
      <c r="N280">
        <v>637</v>
      </c>
    </row>
    <row r="281" spans="1:14" x14ac:dyDescent="0.35">
      <c r="A281">
        <v>2012</v>
      </c>
      <c r="N281">
        <v>630</v>
      </c>
    </row>
    <row r="282" spans="1:14" x14ac:dyDescent="0.35">
      <c r="A282">
        <v>2012</v>
      </c>
      <c r="N282">
        <v>627</v>
      </c>
    </row>
    <row r="283" spans="1:14" x14ac:dyDescent="0.35">
      <c r="A283">
        <v>2016</v>
      </c>
      <c r="N283">
        <v>609</v>
      </c>
    </row>
    <row r="284" spans="1:14" x14ac:dyDescent="0.35">
      <c r="A284">
        <v>2012</v>
      </c>
      <c r="N284">
        <v>603</v>
      </c>
    </row>
    <row r="285" spans="1:14" x14ac:dyDescent="0.35">
      <c r="A285">
        <v>2016</v>
      </c>
      <c r="N285">
        <v>603</v>
      </c>
    </row>
    <row r="286" spans="1:14" x14ac:dyDescent="0.35">
      <c r="A286">
        <v>2012</v>
      </c>
      <c r="N286">
        <v>602</v>
      </c>
    </row>
    <row r="287" spans="1:14" x14ac:dyDescent="0.35">
      <c r="A287">
        <v>2016</v>
      </c>
      <c r="N287">
        <v>601</v>
      </c>
    </row>
    <row r="288" spans="1:14" x14ac:dyDescent="0.35">
      <c r="A288">
        <v>2012</v>
      </c>
      <c r="N288">
        <v>600</v>
      </c>
    </row>
    <row r="289" spans="1:14" x14ac:dyDescent="0.35">
      <c r="A289">
        <v>2012</v>
      </c>
      <c r="N289">
        <v>581</v>
      </c>
    </row>
    <row r="290" spans="1:14" x14ac:dyDescent="0.35">
      <c r="A290">
        <v>2012</v>
      </c>
      <c r="N290">
        <v>577</v>
      </c>
    </row>
    <row r="291" spans="1:14" x14ac:dyDescent="0.35">
      <c r="A291">
        <v>2012</v>
      </c>
      <c r="N291">
        <v>576</v>
      </c>
    </row>
    <row r="292" spans="1:14" x14ac:dyDescent="0.35">
      <c r="A292">
        <v>2012</v>
      </c>
      <c r="N292">
        <v>576</v>
      </c>
    </row>
    <row r="293" spans="1:14" x14ac:dyDescent="0.35">
      <c r="A293">
        <v>2012</v>
      </c>
      <c r="N293">
        <v>573</v>
      </c>
    </row>
    <row r="294" spans="1:14" x14ac:dyDescent="0.35">
      <c r="A294">
        <v>2014</v>
      </c>
      <c r="N294">
        <v>573</v>
      </c>
    </row>
    <row r="295" spans="1:14" x14ac:dyDescent="0.35">
      <c r="A295">
        <v>2012</v>
      </c>
      <c r="N295">
        <v>571</v>
      </c>
    </row>
    <row r="296" spans="1:14" x14ac:dyDescent="0.35">
      <c r="A296">
        <v>2014</v>
      </c>
      <c r="N296">
        <v>571</v>
      </c>
    </row>
    <row r="297" spans="1:14" x14ac:dyDescent="0.35">
      <c r="A297">
        <v>2012</v>
      </c>
      <c r="N297">
        <v>561</v>
      </c>
    </row>
    <row r="298" spans="1:14" x14ac:dyDescent="0.35">
      <c r="A298">
        <v>2012</v>
      </c>
      <c r="N298">
        <v>561</v>
      </c>
    </row>
    <row r="299" spans="1:14" x14ac:dyDescent="0.35">
      <c r="A299">
        <v>2017</v>
      </c>
      <c r="N299">
        <v>542</v>
      </c>
    </row>
    <row r="300" spans="1:14" x14ac:dyDescent="0.35">
      <c r="A300">
        <v>2014</v>
      </c>
      <c r="N300">
        <v>539</v>
      </c>
    </row>
    <row r="301" spans="1:14" x14ac:dyDescent="0.35">
      <c r="A301">
        <v>2013</v>
      </c>
      <c r="N301">
        <v>538</v>
      </c>
    </row>
    <row r="302" spans="1:14" x14ac:dyDescent="0.35">
      <c r="A302">
        <v>2013</v>
      </c>
      <c r="N302">
        <v>529</v>
      </c>
    </row>
    <row r="303" spans="1:14" x14ac:dyDescent="0.35">
      <c r="A303">
        <v>2015</v>
      </c>
      <c r="N303">
        <v>527</v>
      </c>
    </row>
    <row r="304" spans="1:14" x14ac:dyDescent="0.35">
      <c r="A304">
        <v>2013</v>
      </c>
      <c r="N304">
        <v>527</v>
      </c>
    </row>
    <row r="305" spans="1:14" x14ac:dyDescent="0.35">
      <c r="A305">
        <v>2012</v>
      </c>
      <c r="N305">
        <v>525</v>
      </c>
    </row>
    <row r="306" spans="1:14" x14ac:dyDescent="0.35">
      <c r="A306">
        <v>2012</v>
      </c>
      <c r="N306">
        <v>520</v>
      </c>
    </row>
    <row r="307" spans="1:14" x14ac:dyDescent="0.35">
      <c r="A307">
        <v>2012</v>
      </c>
      <c r="N307">
        <v>519</v>
      </c>
    </row>
    <row r="308" spans="1:14" x14ac:dyDescent="0.35">
      <c r="A308">
        <v>2012</v>
      </c>
      <c r="N308">
        <v>510</v>
      </c>
    </row>
    <row r="309" spans="1:14" x14ac:dyDescent="0.35">
      <c r="A309">
        <v>2014</v>
      </c>
      <c r="N309">
        <v>509</v>
      </c>
    </row>
    <row r="310" spans="1:14" x14ac:dyDescent="0.35">
      <c r="A310">
        <v>2015</v>
      </c>
      <c r="N310">
        <v>509</v>
      </c>
    </row>
    <row r="311" spans="1:14" x14ac:dyDescent="0.35">
      <c r="A311">
        <v>2015</v>
      </c>
      <c r="N311">
        <v>507</v>
      </c>
    </row>
    <row r="312" spans="1:14" x14ac:dyDescent="0.35">
      <c r="A312">
        <v>2015</v>
      </c>
      <c r="N312">
        <v>505</v>
      </c>
    </row>
    <row r="313" spans="1:14" x14ac:dyDescent="0.35">
      <c r="A313">
        <v>2017</v>
      </c>
      <c r="N313">
        <v>494</v>
      </c>
    </row>
    <row r="314" spans="1:14" x14ac:dyDescent="0.35">
      <c r="A314">
        <v>2012</v>
      </c>
      <c r="N314">
        <v>491</v>
      </c>
    </row>
    <row r="315" spans="1:14" x14ac:dyDescent="0.35">
      <c r="A315">
        <v>2012</v>
      </c>
      <c r="N315">
        <v>481</v>
      </c>
    </row>
    <row r="316" spans="1:14" x14ac:dyDescent="0.35">
      <c r="A316">
        <v>2015</v>
      </c>
      <c r="N316">
        <v>481</v>
      </c>
    </row>
    <row r="317" spans="1:14" x14ac:dyDescent="0.35">
      <c r="A317">
        <v>2012</v>
      </c>
      <c r="N317">
        <v>477</v>
      </c>
    </row>
    <row r="318" spans="1:14" x14ac:dyDescent="0.35">
      <c r="A318">
        <v>2012</v>
      </c>
      <c r="N318">
        <v>476</v>
      </c>
    </row>
    <row r="319" spans="1:14" x14ac:dyDescent="0.35">
      <c r="A319">
        <v>2012</v>
      </c>
      <c r="N319">
        <v>472</v>
      </c>
    </row>
    <row r="320" spans="1:14" x14ac:dyDescent="0.35">
      <c r="A320">
        <v>2017</v>
      </c>
      <c r="N320">
        <v>469</v>
      </c>
    </row>
    <row r="321" spans="1:14" x14ac:dyDescent="0.35">
      <c r="A321">
        <v>2012</v>
      </c>
      <c r="N321">
        <v>468</v>
      </c>
    </row>
    <row r="322" spans="1:14" x14ac:dyDescent="0.35">
      <c r="A322">
        <v>2013</v>
      </c>
      <c r="N322">
        <v>467</v>
      </c>
    </row>
    <row r="323" spans="1:14" x14ac:dyDescent="0.35">
      <c r="A323">
        <v>2013</v>
      </c>
      <c r="N323">
        <v>460</v>
      </c>
    </row>
    <row r="324" spans="1:14" x14ac:dyDescent="0.35">
      <c r="A324">
        <v>2015</v>
      </c>
      <c r="N324">
        <v>453</v>
      </c>
    </row>
    <row r="325" spans="1:14" x14ac:dyDescent="0.35">
      <c r="A325">
        <v>2016</v>
      </c>
      <c r="N325">
        <v>450</v>
      </c>
    </row>
    <row r="326" spans="1:14" x14ac:dyDescent="0.35">
      <c r="A326">
        <v>2015</v>
      </c>
      <c r="N326">
        <v>447</v>
      </c>
    </row>
    <row r="327" spans="1:14" x14ac:dyDescent="0.35">
      <c r="A327">
        <v>2014</v>
      </c>
      <c r="N327">
        <v>440</v>
      </c>
    </row>
    <row r="328" spans="1:14" x14ac:dyDescent="0.35">
      <c r="A328">
        <v>2012</v>
      </c>
      <c r="N328">
        <v>438</v>
      </c>
    </row>
    <row r="329" spans="1:14" x14ac:dyDescent="0.35">
      <c r="A329">
        <v>2016</v>
      </c>
      <c r="N329">
        <v>438</v>
      </c>
    </row>
    <row r="330" spans="1:14" x14ac:dyDescent="0.35">
      <c r="A330">
        <v>2013</v>
      </c>
      <c r="N330">
        <v>437</v>
      </c>
    </row>
    <row r="331" spans="1:14" x14ac:dyDescent="0.35">
      <c r="A331">
        <v>2013</v>
      </c>
      <c r="N331">
        <v>437</v>
      </c>
    </row>
    <row r="332" spans="1:14" x14ac:dyDescent="0.35">
      <c r="A332">
        <v>2015</v>
      </c>
      <c r="N332">
        <v>434</v>
      </c>
    </row>
    <row r="333" spans="1:14" x14ac:dyDescent="0.35">
      <c r="A333">
        <v>2015</v>
      </c>
      <c r="N333">
        <v>429</v>
      </c>
    </row>
    <row r="334" spans="1:14" x14ac:dyDescent="0.35">
      <c r="A334">
        <v>2015</v>
      </c>
      <c r="N334">
        <v>425</v>
      </c>
    </row>
    <row r="335" spans="1:14" x14ac:dyDescent="0.35">
      <c r="A335">
        <v>2013</v>
      </c>
      <c r="N335">
        <v>422</v>
      </c>
    </row>
    <row r="336" spans="1:14" x14ac:dyDescent="0.35">
      <c r="A336">
        <v>2015</v>
      </c>
      <c r="N336">
        <v>421</v>
      </c>
    </row>
    <row r="337" spans="1:14" x14ac:dyDescent="0.35">
      <c r="A337">
        <v>2012</v>
      </c>
      <c r="N337">
        <v>419</v>
      </c>
    </row>
    <row r="338" spans="1:14" x14ac:dyDescent="0.35">
      <c r="A338">
        <v>2012</v>
      </c>
      <c r="N338">
        <v>418</v>
      </c>
    </row>
    <row r="339" spans="1:14" x14ac:dyDescent="0.35">
      <c r="A339">
        <v>2015</v>
      </c>
      <c r="N339">
        <v>414</v>
      </c>
    </row>
    <row r="340" spans="1:14" x14ac:dyDescent="0.35">
      <c r="A340">
        <v>2012</v>
      </c>
      <c r="N340">
        <v>410</v>
      </c>
    </row>
    <row r="341" spans="1:14" x14ac:dyDescent="0.35">
      <c r="A341">
        <v>2016</v>
      </c>
      <c r="N341">
        <v>406</v>
      </c>
    </row>
    <row r="342" spans="1:14" x14ac:dyDescent="0.35">
      <c r="A342">
        <v>2015</v>
      </c>
      <c r="N342">
        <v>400</v>
      </c>
    </row>
    <row r="343" spans="1:14" x14ac:dyDescent="0.35">
      <c r="A343">
        <v>2015</v>
      </c>
      <c r="N343">
        <v>398</v>
      </c>
    </row>
    <row r="344" spans="1:14" x14ac:dyDescent="0.35">
      <c r="A344">
        <v>2015</v>
      </c>
      <c r="N344">
        <v>398</v>
      </c>
    </row>
    <row r="345" spans="1:14" x14ac:dyDescent="0.35">
      <c r="A345">
        <v>2014</v>
      </c>
      <c r="N345">
        <v>398</v>
      </c>
    </row>
    <row r="346" spans="1:14" x14ac:dyDescent="0.35">
      <c r="A346">
        <v>2012</v>
      </c>
      <c r="N346">
        <v>392</v>
      </c>
    </row>
    <row r="347" spans="1:14" x14ac:dyDescent="0.35">
      <c r="A347">
        <v>2014</v>
      </c>
      <c r="N347">
        <v>383</v>
      </c>
    </row>
    <row r="348" spans="1:14" x14ac:dyDescent="0.35">
      <c r="A348">
        <v>2015</v>
      </c>
      <c r="N348">
        <v>383</v>
      </c>
    </row>
    <row r="349" spans="1:14" x14ac:dyDescent="0.35">
      <c r="A349">
        <v>2012</v>
      </c>
      <c r="N349">
        <v>382</v>
      </c>
    </row>
    <row r="350" spans="1:14" x14ac:dyDescent="0.35">
      <c r="A350">
        <v>2015</v>
      </c>
      <c r="N350">
        <v>378</v>
      </c>
    </row>
    <row r="351" spans="1:14" x14ac:dyDescent="0.35">
      <c r="A351">
        <v>2014</v>
      </c>
      <c r="N351">
        <v>377</v>
      </c>
    </row>
    <row r="352" spans="1:14" x14ac:dyDescent="0.35">
      <c r="A352">
        <v>2012</v>
      </c>
      <c r="N352">
        <v>375</v>
      </c>
    </row>
    <row r="353" spans="1:14" x14ac:dyDescent="0.35">
      <c r="A353">
        <v>2015</v>
      </c>
      <c r="N353">
        <v>375</v>
      </c>
    </row>
    <row r="354" spans="1:14" x14ac:dyDescent="0.35">
      <c r="A354">
        <v>2015</v>
      </c>
      <c r="N354">
        <v>375</v>
      </c>
    </row>
    <row r="355" spans="1:14" x14ac:dyDescent="0.35">
      <c r="A355">
        <v>2015</v>
      </c>
      <c r="N355">
        <v>374</v>
      </c>
    </row>
    <row r="356" spans="1:14" x14ac:dyDescent="0.35">
      <c r="A356">
        <v>2013</v>
      </c>
      <c r="N356">
        <v>363</v>
      </c>
    </row>
    <row r="357" spans="1:14" x14ac:dyDescent="0.35">
      <c r="A357">
        <v>2015</v>
      </c>
      <c r="N357">
        <v>363</v>
      </c>
    </row>
    <row r="358" spans="1:14" x14ac:dyDescent="0.35">
      <c r="A358">
        <v>2015</v>
      </c>
      <c r="N358">
        <v>348</v>
      </c>
    </row>
    <row r="359" spans="1:14" x14ac:dyDescent="0.35">
      <c r="A359">
        <v>2015</v>
      </c>
      <c r="N359">
        <v>341</v>
      </c>
    </row>
    <row r="360" spans="1:14" x14ac:dyDescent="0.35">
      <c r="A360">
        <v>2015</v>
      </c>
      <c r="N360">
        <v>340</v>
      </c>
    </row>
    <row r="361" spans="1:14" x14ac:dyDescent="0.35">
      <c r="A361">
        <v>2012</v>
      </c>
      <c r="N361">
        <v>332</v>
      </c>
    </row>
    <row r="362" spans="1:14" x14ac:dyDescent="0.35">
      <c r="A362">
        <v>2015</v>
      </c>
      <c r="N362">
        <v>294</v>
      </c>
    </row>
    <row r="363" spans="1:14" x14ac:dyDescent="0.35">
      <c r="A363">
        <v>2015</v>
      </c>
      <c r="N363">
        <v>290</v>
      </c>
    </row>
    <row r="364" spans="1:14" x14ac:dyDescent="0.35">
      <c r="A364">
        <v>2013</v>
      </c>
      <c r="N364">
        <v>285</v>
      </c>
    </row>
    <row r="365" spans="1:14" x14ac:dyDescent="0.35">
      <c r="A365">
        <v>2017</v>
      </c>
      <c r="N365">
        <v>278</v>
      </c>
    </row>
    <row r="366" spans="1:14" x14ac:dyDescent="0.35">
      <c r="A366">
        <v>2014</v>
      </c>
      <c r="N366">
        <v>277</v>
      </c>
    </row>
    <row r="367" spans="1:14" x14ac:dyDescent="0.35">
      <c r="A367">
        <v>2015</v>
      </c>
      <c r="N367">
        <v>268</v>
      </c>
    </row>
    <row r="368" spans="1:14" x14ac:dyDescent="0.35">
      <c r="A368">
        <v>2012</v>
      </c>
      <c r="N368">
        <v>266</v>
      </c>
    </row>
    <row r="369" spans="1:14" x14ac:dyDescent="0.35">
      <c r="A369">
        <v>2015</v>
      </c>
      <c r="N369">
        <v>266</v>
      </c>
    </row>
    <row r="370" spans="1:14" x14ac:dyDescent="0.35">
      <c r="A370">
        <v>2012</v>
      </c>
      <c r="N370">
        <v>264</v>
      </c>
    </row>
    <row r="371" spans="1:14" x14ac:dyDescent="0.35">
      <c r="A371">
        <v>2013</v>
      </c>
      <c r="N371">
        <v>264</v>
      </c>
    </row>
    <row r="372" spans="1:14" x14ac:dyDescent="0.35">
      <c r="A372">
        <v>2015</v>
      </c>
      <c r="N372">
        <v>242</v>
      </c>
    </row>
    <row r="373" spans="1:14" x14ac:dyDescent="0.35">
      <c r="A373">
        <v>2012</v>
      </c>
      <c r="N373">
        <v>226</v>
      </c>
    </row>
    <row r="374" spans="1:14" x14ac:dyDescent="0.35">
      <c r="A374">
        <v>2014</v>
      </c>
      <c r="N374">
        <v>226</v>
      </c>
    </row>
    <row r="375" spans="1:14" x14ac:dyDescent="0.35">
      <c r="A375">
        <v>2015</v>
      </c>
      <c r="N375">
        <v>222</v>
      </c>
    </row>
    <row r="376" spans="1:14" x14ac:dyDescent="0.35">
      <c r="A376">
        <v>2015</v>
      </c>
      <c r="N376">
        <v>220</v>
      </c>
    </row>
    <row r="377" spans="1:14" x14ac:dyDescent="0.35">
      <c r="A377">
        <v>2014</v>
      </c>
      <c r="N377">
        <v>214</v>
      </c>
    </row>
    <row r="378" spans="1:14" x14ac:dyDescent="0.35">
      <c r="A378">
        <v>2016</v>
      </c>
      <c r="N378">
        <v>200</v>
      </c>
    </row>
    <row r="379" spans="1:14" x14ac:dyDescent="0.35">
      <c r="A379">
        <v>2017</v>
      </c>
      <c r="N379">
        <v>194</v>
      </c>
    </row>
    <row r="380" spans="1:14" x14ac:dyDescent="0.35">
      <c r="A380">
        <v>2013</v>
      </c>
      <c r="N380">
        <v>176</v>
      </c>
    </row>
    <row r="381" spans="1:14" x14ac:dyDescent="0.35">
      <c r="A381">
        <v>2016</v>
      </c>
      <c r="N381">
        <v>156</v>
      </c>
    </row>
    <row r="382" spans="1:14" x14ac:dyDescent="0.35">
      <c r="A382">
        <v>2015</v>
      </c>
      <c r="N382">
        <v>132</v>
      </c>
    </row>
    <row r="383" spans="1:14" x14ac:dyDescent="0.35">
      <c r="A383">
        <v>2013</v>
      </c>
      <c r="N383">
        <v>123</v>
      </c>
    </row>
    <row r="384" spans="1:14" x14ac:dyDescent="0.35">
      <c r="A384">
        <v>2014</v>
      </c>
      <c r="N384">
        <v>120</v>
      </c>
    </row>
    <row r="385" spans="1:14" x14ac:dyDescent="0.35">
      <c r="A385">
        <v>2015</v>
      </c>
      <c r="N385">
        <v>91</v>
      </c>
    </row>
    <row r="386" spans="1:14" x14ac:dyDescent="0.35">
      <c r="A386">
        <v>2013</v>
      </c>
      <c r="N386">
        <v>90</v>
      </c>
    </row>
    <row r="387" spans="1:14" x14ac:dyDescent="0.35">
      <c r="A387">
        <v>2014</v>
      </c>
      <c r="N387">
        <v>82</v>
      </c>
    </row>
    <row r="388" spans="1:14" x14ac:dyDescent="0.35">
      <c r="A388">
        <v>2016</v>
      </c>
      <c r="N388">
        <v>80</v>
      </c>
    </row>
    <row r="389" spans="1:14" x14ac:dyDescent="0.35">
      <c r="A389">
        <v>2014</v>
      </c>
      <c r="N389">
        <v>79</v>
      </c>
    </row>
    <row r="390" spans="1:14" x14ac:dyDescent="0.35">
      <c r="A390">
        <v>2014</v>
      </c>
      <c r="N390">
        <v>66</v>
      </c>
    </row>
    <row r="391" spans="1:14" x14ac:dyDescent="0.35">
      <c r="A391">
        <v>2015</v>
      </c>
      <c r="N391">
        <v>64</v>
      </c>
    </row>
    <row r="392" spans="1:14" x14ac:dyDescent="0.35">
      <c r="A392">
        <v>2015</v>
      </c>
      <c r="N392">
        <v>60</v>
      </c>
    </row>
    <row r="393" spans="1:14" x14ac:dyDescent="0.35">
      <c r="A393">
        <v>2013</v>
      </c>
      <c r="N393">
        <v>57</v>
      </c>
    </row>
    <row r="394" spans="1:14" x14ac:dyDescent="0.35">
      <c r="A394">
        <v>2014</v>
      </c>
      <c r="N394">
        <v>55</v>
      </c>
    </row>
    <row r="395" spans="1:14" x14ac:dyDescent="0.35">
      <c r="A395">
        <v>2017</v>
      </c>
      <c r="N395">
        <v>52</v>
      </c>
    </row>
    <row r="396" spans="1:14" x14ac:dyDescent="0.35">
      <c r="A396">
        <v>2016</v>
      </c>
      <c r="N396">
        <v>50</v>
      </c>
    </row>
    <row r="397" spans="1:14" x14ac:dyDescent="0.35">
      <c r="A397">
        <v>2015</v>
      </c>
      <c r="N397">
        <v>50</v>
      </c>
    </row>
    <row r="398" spans="1:14" x14ac:dyDescent="0.35">
      <c r="A398">
        <v>2014</v>
      </c>
      <c r="N398">
        <v>48</v>
      </c>
    </row>
    <row r="399" spans="1:14" x14ac:dyDescent="0.35">
      <c r="A399">
        <v>2015</v>
      </c>
      <c r="N399">
        <v>48</v>
      </c>
    </row>
    <row r="400" spans="1:14" x14ac:dyDescent="0.35">
      <c r="A400">
        <v>2014</v>
      </c>
      <c r="N400">
        <v>48</v>
      </c>
    </row>
    <row r="401" spans="1:14" x14ac:dyDescent="0.35">
      <c r="A401">
        <v>2015</v>
      </c>
      <c r="N401">
        <v>47</v>
      </c>
    </row>
    <row r="402" spans="1:14" x14ac:dyDescent="0.35">
      <c r="A402">
        <v>2017</v>
      </c>
      <c r="N402">
        <v>46</v>
      </c>
    </row>
    <row r="403" spans="1:14" x14ac:dyDescent="0.35">
      <c r="A403">
        <v>2014</v>
      </c>
      <c r="N403">
        <v>44</v>
      </c>
    </row>
    <row r="404" spans="1:14" x14ac:dyDescent="0.35">
      <c r="A404">
        <v>2014</v>
      </c>
      <c r="N404">
        <v>44</v>
      </c>
    </row>
    <row r="405" spans="1:14" x14ac:dyDescent="0.35">
      <c r="A405">
        <v>2015</v>
      </c>
      <c r="N405">
        <v>43</v>
      </c>
    </row>
    <row r="406" spans="1:14" x14ac:dyDescent="0.35">
      <c r="A406">
        <v>2014</v>
      </c>
      <c r="N406">
        <v>43</v>
      </c>
    </row>
    <row r="407" spans="1:14" x14ac:dyDescent="0.35">
      <c r="A407">
        <v>2014</v>
      </c>
      <c r="N407">
        <v>42</v>
      </c>
    </row>
    <row r="408" spans="1:14" x14ac:dyDescent="0.35">
      <c r="A408">
        <v>2014</v>
      </c>
      <c r="N408">
        <v>42</v>
      </c>
    </row>
    <row r="409" spans="1:14" x14ac:dyDescent="0.35">
      <c r="A409">
        <v>2015</v>
      </c>
      <c r="N409">
        <v>40</v>
      </c>
    </row>
    <row r="410" spans="1:14" x14ac:dyDescent="0.35">
      <c r="A410">
        <v>2016</v>
      </c>
      <c r="N410">
        <v>40</v>
      </c>
    </row>
    <row r="411" spans="1:14" x14ac:dyDescent="0.35">
      <c r="A411">
        <v>2017</v>
      </c>
      <c r="N411">
        <v>39</v>
      </c>
    </row>
    <row r="412" spans="1:14" x14ac:dyDescent="0.35">
      <c r="A412">
        <v>2013</v>
      </c>
      <c r="N412">
        <v>39</v>
      </c>
    </row>
    <row r="413" spans="1:14" x14ac:dyDescent="0.35">
      <c r="A413">
        <v>2015</v>
      </c>
      <c r="N413">
        <v>39</v>
      </c>
    </row>
    <row r="414" spans="1:14" x14ac:dyDescent="0.35">
      <c r="A414">
        <v>2018</v>
      </c>
      <c r="N414">
        <v>39</v>
      </c>
    </row>
    <row r="415" spans="1:14" x14ac:dyDescent="0.35">
      <c r="A415">
        <v>2013</v>
      </c>
      <c r="N415">
        <v>37</v>
      </c>
    </row>
    <row r="416" spans="1:14" x14ac:dyDescent="0.35">
      <c r="A416">
        <v>2015</v>
      </c>
      <c r="N416">
        <v>37</v>
      </c>
    </row>
    <row r="417" spans="1:14" x14ac:dyDescent="0.35">
      <c r="A417">
        <v>2014</v>
      </c>
      <c r="N417">
        <v>37</v>
      </c>
    </row>
    <row r="418" spans="1:14" x14ac:dyDescent="0.35">
      <c r="A418">
        <v>2015</v>
      </c>
      <c r="N418">
        <v>36</v>
      </c>
    </row>
    <row r="419" spans="1:14" x14ac:dyDescent="0.35">
      <c r="A419">
        <v>2017</v>
      </c>
      <c r="N419">
        <v>36</v>
      </c>
    </row>
    <row r="420" spans="1:14" x14ac:dyDescent="0.35">
      <c r="A420">
        <v>2012</v>
      </c>
      <c r="N420">
        <v>36</v>
      </c>
    </row>
    <row r="421" spans="1:14" x14ac:dyDescent="0.35">
      <c r="A421">
        <v>2013</v>
      </c>
      <c r="N421">
        <v>36</v>
      </c>
    </row>
    <row r="422" spans="1:14" x14ac:dyDescent="0.35">
      <c r="A422">
        <v>2017</v>
      </c>
      <c r="N422">
        <v>36</v>
      </c>
    </row>
    <row r="423" spans="1:14" x14ac:dyDescent="0.35">
      <c r="A423">
        <v>2017</v>
      </c>
      <c r="N423">
        <v>35</v>
      </c>
    </row>
    <row r="424" spans="1:14" x14ac:dyDescent="0.35">
      <c r="A424">
        <v>2014</v>
      </c>
      <c r="N424">
        <v>34</v>
      </c>
    </row>
    <row r="425" spans="1:14" x14ac:dyDescent="0.35">
      <c r="A425">
        <v>2015</v>
      </c>
      <c r="N425">
        <v>34</v>
      </c>
    </row>
    <row r="426" spans="1:14" x14ac:dyDescent="0.35">
      <c r="A426">
        <v>2013</v>
      </c>
      <c r="N426">
        <v>33</v>
      </c>
    </row>
    <row r="427" spans="1:14" x14ac:dyDescent="0.35">
      <c r="A427">
        <v>2014</v>
      </c>
      <c r="N427">
        <v>33</v>
      </c>
    </row>
    <row r="428" spans="1:14" x14ac:dyDescent="0.35">
      <c r="A428">
        <v>2014</v>
      </c>
      <c r="N428">
        <v>32</v>
      </c>
    </row>
    <row r="429" spans="1:14" x14ac:dyDescent="0.35">
      <c r="A429">
        <v>2016</v>
      </c>
      <c r="N429">
        <v>31</v>
      </c>
    </row>
    <row r="430" spans="1:14" x14ac:dyDescent="0.35">
      <c r="A430">
        <v>2014</v>
      </c>
      <c r="N430">
        <v>31</v>
      </c>
    </row>
    <row r="431" spans="1:14" x14ac:dyDescent="0.35">
      <c r="A431">
        <v>2017</v>
      </c>
      <c r="N431">
        <v>31</v>
      </c>
    </row>
    <row r="432" spans="1:14" x14ac:dyDescent="0.35">
      <c r="A432">
        <v>2012</v>
      </c>
      <c r="N432">
        <v>30</v>
      </c>
    </row>
    <row r="433" spans="1:14" x14ac:dyDescent="0.35">
      <c r="A433">
        <v>2017</v>
      </c>
      <c r="N433">
        <v>29</v>
      </c>
    </row>
    <row r="434" spans="1:14" x14ac:dyDescent="0.35">
      <c r="A434">
        <v>2017</v>
      </c>
      <c r="N434">
        <v>29</v>
      </c>
    </row>
    <row r="435" spans="1:14" x14ac:dyDescent="0.35">
      <c r="A435">
        <v>2013</v>
      </c>
      <c r="N435">
        <v>28</v>
      </c>
    </row>
    <row r="436" spans="1:14" x14ac:dyDescent="0.35">
      <c r="A436">
        <v>2013</v>
      </c>
      <c r="N436">
        <v>28</v>
      </c>
    </row>
    <row r="437" spans="1:14" x14ac:dyDescent="0.35">
      <c r="A437">
        <v>2017</v>
      </c>
      <c r="N437">
        <v>28</v>
      </c>
    </row>
    <row r="438" spans="1:14" x14ac:dyDescent="0.35">
      <c r="A438">
        <v>2015</v>
      </c>
      <c r="N438">
        <v>26</v>
      </c>
    </row>
    <row r="439" spans="1:14" x14ac:dyDescent="0.35">
      <c r="A439">
        <v>2015</v>
      </c>
      <c r="N439">
        <v>26</v>
      </c>
    </row>
    <row r="440" spans="1:14" x14ac:dyDescent="0.35">
      <c r="A440">
        <v>2012</v>
      </c>
      <c r="N440">
        <v>26</v>
      </c>
    </row>
    <row r="441" spans="1:14" x14ac:dyDescent="0.35">
      <c r="A441">
        <v>2017</v>
      </c>
      <c r="N441">
        <v>25</v>
      </c>
    </row>
    <row r="442" spans="1:14" x14ac:dyDescent="0.35">
      <c r="A442">
        <v>2012</v>
      </c>
      <c r="N442">
        <v>24</v>
      </c>
    </row>
    <row r="443" spans="1:14" x14ac:dyDescent="0.35">
      <c r="A443">
        <v>2014</v>
      </c>
      <c r="N443">
        <v>23</v>
      </c>
    </row>
    <row r="444" spans="1:14" x14ac:dyDescent="0.35">
      <c r="A444">
        <v>2013</v>
      </c>
      <c r="N444">
        <v>23</v>
      </c>
    </row>
    <row r="445" spans="1:14" x14ac:dyDescent="0.35">
      <c r="A445">
        <v>2015</v>
      </c>
      <c r="N445">
        <v>22</v>
      </c>
    </row>
    <row r="446" spans="1:14" x14ac:dyDescent="0.35">
      <c r="A446">
        <v>2012</v>
      </c>
      <c r="N446">
        <v>22</v>
      </c>
    </row>
    <row r="447" spans="1:14" x14ac:dyDescent="0.35">
      <c r="A447">
        <v>2017</v>
      </c>
      <c r="N447">
        <v>21</v>
      </c>
    </row>
    <row r="448" spans="1:14" x14ac:dyDescent="0.35">
      <c r="A448">
        <v>2013</v>
      </c>
      <c r="N448">
        <v>21</v>
      </c>
    </row>
    <row r="449" spans="1:14" x14ac:dyDescent="0.35">
      <c r="A449">
        <v>2013</v>
      </c>
      <c r="N449">
        <v>20</v>
      </c>
    </row>
    <row r="450" spans="1:14" x14ac:dyDescent="0.35">
      <c r="A450">
        <v>2016</v>
      </c>
      <c r="N450">
        <v>19</v>
      </c>
    </row>
    <row r="451" spans="1:14" x14ac:dyDescent="0.35">
      <c r="A451">
        <v>2013</v>
      </c>
      <c r="N451">
        <v>19</v>
      </c>
    </row>
    <row r="452" spans="1:14" x14ac:dyDescent="0.35">
      <c r="A452">
        <v>2016</v>
      </c>
      <c r="N452">
        <v>18</v>
      </c>
    </row>
    <row r="453" spans="1:14" x14ac:dyDescent="0.35">
      <c r="A453">
        <v>2012</v>
      </c>
      <c r="N453">
        <v>18</v>
      </c>
    </row>
    <row r="454" spans="1:14" x14ac:dyDescent="0.35">
      <c r="A454">
        <v>2013</v>
      </c>
      <c r="N454">
        <v>18</v>
      </c>
    </row>
    <row r="455" spans="1:14" x14ac:dyDescent="0.35">
      <c r="A455">
        <v>2016</v>
      </c>
      <c r="N455">
        <v>17</v>
      </c>
    </row>
    <row r="456" spans="1:14" x14ac:dyDescent="0.35">
      <c r="A456">
        <v>2016</v>
      </c>
      <c r="N456">
        <v>16</v>
      </c>
    </row>
    <row r="457" spans="1:14" x14ac:dyDescent="0.35">
      <c r="A457">
        <v>2016</v>
      </c>
      <c r="N457">
        <v>16</v>
      </c>
    </row>
    <row r="458" spans="1:14" x14ac:dyDescent="0.35">
      <c r="A458">
        <v>2015</v>
      </c>
      <c r="N458">
        <v>16</v>
      </c>
    </row>
    <row r="459" spans="1:14" x14ac:dyDescent="0.35">
      <c r="A459">
        <v>2012</v>
      </c>
      <c r="N459">
        <v>16</v>
      </c>
    </row>
    <row r="460" spans="1:14" x14ac:dyDescent="0.35">
      <c r="A460">
        <v>2013</v>
      </c>
      <c r="N460">
        <v>15</v>
      </c>
    </row>
    <row r="461" spans="1:14" x14ac:dyDescent="0.35">
      <c r="A461">
        <v>2017</v>
      </c>
      <c r="N461">
        <v>15</v>
      </c>
    </row>
    <row r="462" spans="1:14" x14ac:dyDescent="0.35">
      <c r="A462">
        <v>2015</v>
      </c>
      <c r="N462">
        <v>14</v>
      </c>
    </row>
    <row r="463" spans="1:14" x14ac:dyDescent="0.35">
      <c r="A463">
        <v>2017</v>
      </c>
      <c r="N463">
        <v>14</v>
      </c>
    </row>
    <row r="464" spans="1:14" x14ac:dyDescent="0.35">
      <c r="A464">
        <v>2012</v>
      </c>
      <c r="N464">
        <v>12</v>
      </c>
    </row>
    <row r="465" spans="1:14" x14ac:dyDescent="0.35">
      <c r="A465">
        <v>2017</v>
      </c>
      <c r="N465">
        <v>12</v>
      </c>
    </row>
    <row r="466" spans="1:14" x14ac:dyDescent="0.35">
      <c r="A466">
        <v>2015</v>
      </c>
      <c r="N466">
        <v>12</v>
      </c>
    </row>
    <row r="467" spans="1:14" x14ac:dyDescent="0.35">
      <c r="A467">
        <v>2016</v>
      </c>
      <c r="N467">
        <v>11</v>
      </c>
    </row>
    <row r="468" spans="1:14" x14ac:dyDescent="0.35">
      <c r="A468">
        <v>2017</v>
      </c>
      <c r="N468">
        <v>11</v>
      </c>
    </row>
    <row r="469" spans="1:14" x14ac:dyDescent="0.35">
      <c r="A469">
        <v>2015</v>
      </c>
      <c r="N469">
        <v>10</v>
      </c>
    </row>
    <row r="470" spans="1:14" x14ac:dyDescent="0.35">
      <c r="A470">
        <v>2012</v>
      </c>
      <c r="N470">
        <v>10</v>
      </c>
    </row>
    <row r="471" spans="1:14" x14ac:dyDescent="0.35">
      <c r="A471">
        <v>2015</v>
      </c>
      <c r="N471">
        <v>10</v>
      </c>
    </row>
    <row r="472" spans="1:14" x14ac:dyDescent="0.35">
      <c r="A472">
        <v>2015</v>
      </c>
      <c r="N472">
        <v>10</v>
      </c>
    </row>
    <row r="473" spans="1:14" x14ac:dyDescent="0.35">
      <c r="A473">
        <v>2015</v>
      </c>
      <c r="N473">
        <v>9</v>
      </c>
    </row>
    <row r="474" spans="1:14" x14ac:dyDescent="0.35">
      <c r="A474">
        <v>2016</v>
      </c>
      <c r="N474">
        <v>7</v>
      </c>
    </row>
    <row r="475" spans="1:14" x14ac:dyDescent="0.35">
      <c r="A475">
        <v>2017</v>
      </c>
      <c r="N475">
        <v>7</v>
      </c>
    </row>
    <row r="476" spans="1:14" x14ac:dyDescent="0.35">
      <c r="A476">
        <v>2015</v>
      </c>
      <c r="N476">
        <v>7</v>
      </c>
    </row>
    <row r="477" spans="1:14" x14ac:dyDescent="0.35">
      <c r="A477">
        <v>2016</v>
      </c>
      <c r="N477">
        <v>6</v>
      </c>
    </row>
    <row r="478" spans="1:14" x14ac:dyDescent="0.35">
      <c r="A478">
        <v>2015</v>
      </c>
      <c r="N478">
        <v>5</v>
      </c>
    </row>
    <row r="479" spans="1:14" x14ac:dyDescent="0.35">
      <c r="A479">
        <v>2014</v>
      </c>
      <c r="N479">
        <v>5</v>
      </c>
    </row>
    <row r="480" spans="1:14" x14ac:dyDescent="0.35">
      <c r="A480">
        <v>2017</v>
      </c>
      <c r="N480">
        <v>5</v>
      </c>
    </row>
    <row r="481" spans="1:14" x14ac:dyDescent="0.35">
      <c r="A481">
        <v>2015</v>
      </c>
      <c r="N481">
        <v>5</v>
      </c>
    </row>
    <row r="482" spans="1:14" x14ac:dyDescent="0.35">
      <c r="A482">
        <v>2017</v>
      </c>
      <c r="N482">
        <v>5</v>
      </c>
    </row>
    <row r="483" spans="1:14" x14ac:dyDescent="0.35">
      <c r="A483">
        <v>2015</v>
      </c>
      <c r="N483">
        <v>5</v>
      </c>
    </row>
    <row r="484" spans="1:14" x14ac:dyDescent="0.35">
      <c r="A484">
        <v>2017</v>
      </c>
      <c r="N484">
        <v>4</v>
      </c>
    </row>
    <row r="485" spans="1:14" x14ac:dyDescent="0.35">
      <c r="A485">
        <v>2015</v>
      </c>
      <c r="N485">
        <v>4</v>
      </c>
    </row>
    <row r="486" spans="1:14" x14ac:dyDescent="0.35">
      <c r="A486">
        <v>2016</v>
      </c>
      <c r="N486">
        <v>4</v>
      </c>
    </row>
    <row r="487" spans="1:14" x14ac:dyDescent="0.35">
      <c r="A487">
        <v>2015</v>
      </c>
      <c r="N487">
        <v>4</v>
      </c>
    </row>
    <row r="488" spans="1:14" x14ac:dyDescent="0.35">
      <c r="A488">
        <v>2013</v>
      </c>
      <c r="N488">
        <v>0</v>
      </c>
    </row>
    <row r="489" spans="1:14" x14ac:dyDescent="0.35">
      <c r="A489">
        <v>2013</v>
      </c>
      <c r="N489">
        <v>0</v>
      </c>
    </row>
    <row r="490" spans="1:14" x14ac:dyDescent="0.35">
      <c r="A490">
        <v>2016</v>
      </c>
      <c r="N490">
        <v>0</v>
      </c>
    </row>
    <row r="491" spans="1:14" x14ac:dyDescent="0.35">
      <c r="A491">
        <v>2013</v>
      </c>
      <c r="N491">
        <v>0</v>
      </c>
    </row>
    <row r="492" spans="1:14" x14ac:dyDescent="0.35">
      <c r="A492">
        <v>2015</v>
      </c>
      <c r="N492">
        <v>0</v>
      </c>
    </row>
    <row r="493" spans="1:14" x14ac:dyDescent="0.35">
      <c r="A493">
        <v>2018</v>
      </c>
      <c r="N493">
        <v>0</v>
      </c>
    </row>
    <row r="494" spans="1:14" x14ac:dyDescent="0.35">
      <c r="A494">
        <v>2014</v>
      </c>
      <c r="N494">
        <v>0</v>
      </c>
    </row>
    <row r="495" spans="1:14" x14ac:dyDescent="0.35">
      <c r="A495">
        <v>2014</v>
      </c>
      <c r="N495">
        <v>0</v>
      </c>
    </row>
    <row r="496" spans="1:14" x14ac:dyDescent="0.35">
      <c r="A496">
        <v>2016</v>
      </c>
      <c r="N496">
        <v>0</v>
      </c>
    </row>
    <row r="497" spans="1:14" x14ac:dyDescent="0.35">
      <c r="A497">
        <v>2015</v>
      </c>
      <c r="N497">
        <v>0</v>
      </c>
    </row>
    <row r="498" spans="1:14" x14ac:dyDescent="0.35">
      <c r="A498">
        <v>2013</v>
      </c>
      <c r="N498">
        <v>0</v>
      </c>
    </row>
  </sheetData>
  <sortState xmlns:xlrd2="http://schemas.microsoft.com/office/spreadsheetml/2017/richdata2" ref="R4:R6">
    <sortCondition ref="R4"/>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BZ226"/>
  <sheetViews>
    <sheetView workbookViewId="0">
      <selection activeCell="N36" sqref="N36"/>
    </sheetView>
  </sheetViews>
  <sheetFormatPr defaultRowHeight="14.5" x14ac:dyDescent="0.35"/>
  <sheetData>
    <row r="1" spans="1:78" x14ac:dyDescent="0.35">
      <c r="A1" t="s">
        <v>252</v>
      </c>
      <c r="B1" t="s">
        <v>253</v>
      </c>
      <c r="C1" t="s">
        <v>254</v>
      </c>
      <c r="D1" t="s">
        <v>255</v>
      </c>
      <c r="E1" t="s">
        <v>256</v>
      </c>
      <c r="F1" t="s">
        <v>257</v>
      </c>
      <c r="G1" t="s">
        <v>258</v>
      </c>
      <c r="H1" t="s">
        <v>259</v>
      </c>
      <c r="I1" t="s">
        <v>260</v>
      </c>
      <c r="J1" t="s">
        <v>261</v>
      </c>
      <c r="K1" t="s">
        <v>262</v>
      </c>
      <c r="L1" t="s">
        <v>263</v>
      </c>
      <c r="M1" t="s">
        <v>264</v>
      </c>
      <c r="N1" s="1" t="s">
        <v>265</v>
      </c>
      <c r="O1" t="s">
        <v>266</v>
      </c>
      <c r="P1" t="s">
        <v>267</v>
      </c>
      <c r="Q1" t="s">
        <v>268</v>
      </c>
      <c r="R1" t="s">
        <v>269</v>
      </c>
      <c r="S1" t="s">
        <v>270</v>
      </c>
      <c r="T1" t="s">
        <v>271</v>
      </c>
      <c r="U1" t="s">
        <v>272</v>
      </c>
      <c r="V1" t="s">
        <v>273</v>
      </c>
      <c r="W1" t="s">
        <v>0</v>
      </c>
      <c r="X1" t="s">
        <v>274</v>
      </c>
      <c r="Y1" t="s">
        <v>275</v>
      </c>
      <c r="Z1" t="s">
        <v>276</v>
      </c>
      <c r="AA1">
        <v>3</v>
      </c>
      <c r="AB1" t="s">
        <v>277</v>
      </c>
      <c r="AC1">
        <v>4</v>
      </c>
      <c r="AD1" t="s">
        <v>278</v>
      </c>
      <c r="AE1" t="s">
        <v>279</v>
      </c>
      <c r="AF1">
        <v>6</v>
      </c>
      <c r="AG1" t="s">
        <v>280</v>
      </c>
      <c r="AH1">
        <v>5</v>
      </c>
      <c r="AI1">
        <v>2</v>
      </c>
      <c r="AJ1" t="s">
        <v>281</v>
      </c>
      <c r="AK1">
        <v>1</v>
      </c>
      <c r="AL1" t="s">
        <v>282</v>
      </c>
      <c r="AM1" t="s">
        <v>283</v>
      </c>
      <c r="AN1" t="s">
        <v>284</v>
      </c>
      <c r="AO1" t="s">
        <v>285</v>
      </c>
      <c r="AP1" t="s">
        <v>286</v>
      </c>
      <c r="AQ1" t="s">
        <v>287</v>
      </c>
      <c r="AR1" t="s">
        <v>288</v>
      </c>
      <c r="AS1" t="s">
        <v>289</v>
      </c>
      <c r="AT1" t="s">
        <v>290</v>
      </c>
      <c r="AU1" t="s">
        <v>291</v>
      </c>
      <c r="AV1" t="s">
        <v>292</v>
      </c>
      <c r="AW1" t="s">
        <v>293</v>
      </c>
      <c r="AX1" t="s">
        <v>294</v>
      </c>
      <c r="AY1" t="s">
        <v>295</v>
      </c>
      <c r="AZ1" t="s">
        <v>296</v>
      </c>
      <c r="BA1" t="s">
        <v>297</v>
      </c>
      <c r="BB1" t="s">
        <v>298</v>
      </c>
      <c r="BC1" t="s">
        <v>299</v>
      </c>
      <c r="BD1" t="s">
        <v>300</v>
      </c>
      <c r="BE1" t="s">
        <v>301</v>
      </c>
      <c r="BF1" t="s">
        <v>302</v>
      </c>
      <c r="BG1" t="s">
        <v>303</v>
      </c>
      <c r="BH1" t="s">
        <v>304</v>
      </c>
      <c r="BI1" t="s">
        <v>305</v>
      </c>
      <c r="BJ1" t="s">
        <v>306</v>
      </c>
      <c r="BK1" t="s">
        <v>307</v>
      </c>
      <c r="BL1" t="s">
        <v>308</v>
      </c>
      <c r="BM1" t="s">
        <v>309</v>
      </c>
      <c r="BN1" t="s">
        <v>310</v>
      </c>
      <c r="BO1" t="s">
        <v>311</v>
      </c>
      <c r="BP1" t="s">
        <v>312</v>
      </c>
      <c r="BQ1" t="s">
        <v>313</v>
      </c>
      <c r="BR1" t="s">
        <v>314</v>
      </c>
      <c r="BS1" t="s">
        <v>315</v>
      </c>
      <c r="BT1" t="s">
        <v>316</v>
      </c>
      <c r="BU1" t="s">
        <v>317</v>
      </c>
      <c r="BV1" t="s">
        <v>318</v>
      </c>
      <c r="BW1" t="s">
        <v>319</v>
      </c>
      <c r="BX1" t="s">
        <v>320</v>
      </c>
      <c r="BY1" t="s">
        <v>5892</v>
      </c>
      <c r="BZ1" t="s">
        <v>5891</v>
      </c>
    </row>
    <row r="2" spans="1:78" x14ac:dyDescent="0.35">
      <c r="A2" t="s">
        <v>637</v>
      </c>
      <c r="B2" t="s">
        <v>638</v>
      </c>
      <c r="C2" t="b">
        <v>0</v>
      </c>
      <c r="D2" t="b">
        <v>0</v>
      </c>
      <c r="F2" t="s">
        <v>323</v>
      </c>
      <c r="G2" t="s">
        <v>15</v>
      </c>
      <c r="H2" t="s">
        <v>639</v>
      </c>
      <c r="I2" t="s">
        <v>640</v>
      </c>
      <c r="J2">
        <v>12</v>
      </c>
      <c r="K2" t="s">
        <v>641</v>
      </c>
      <c r="L2" t="s">
        <v>641</v>
      </c>
      <c r="M2" s="2">
        <v>41099</v>
      </c>
      <c r="N2" s="1">
        <v>0.9604166666666667</v>
      </c>
      <c r="O2" s="2">
        <v>41099</v>
      </c>
      <c r="P2" s="1">
        <v>0.9604166666666667</v>
      </c>
      <c r="Q2" t="s">
        <v>328</v>
      </c>
      <c r="R2" t="s">
        <v>642</v>
      </c>
      <c r="S2">
        <v>0</v>
      </c>
      <c r="T2" t="s">
        <v>38</v>
      </c>
      <c r="U2" t="s">
        <v>626</v>
      </c>
      <c r="W2" t="s">
        <v>1</v>
      </c>
      <c r="Z2" t="s">
        <v>5</v>
      </c>
      <c r="AG2" t="s">
        <v>643</v>
      </c>
      <c r="AM2" t="s">
        <v>628</v>
      </c>
      <c r="AO2" t="s">
        <v>334</v>
      </c>
      <c r="BT2" t="s">
        <v>592</v>
      </c>
      <c r="BU2" t="s">
        <v>336</v>
      </c>
      <c r="BV2" t="str">
        <f t="shared" ref="BV2:BV65" si="0">IF(E2="",B2,E2)</f>
        <v>cgsz-htgb</v>
      </c>
      <c r="BW2">
        <f t="shared" ref="BW2:BW65" si="1">YEAR(M2)</f>
        <v>2012</v>
      </c>
      <c r="BX2">
        <f t="shared" ref="BX2:BX65" si="2">YEAR(O2)</f>
        <v>2012</v>
      </c>
      <c r="BY2">
        <f t="shared" ref="BY2:BY65" si="3">COUNTA(K2,L2,T2,V2,Z2)</f>
        <v>4</v>
      </c>
      <c r="BZ2">
        <f t="shared" ref="BZ2:BZ65" si="4">COUNTA(I2,Q2,R2,U2,V2,Z2)</f>
        <v>5</v>
      </c>
    </row>
    <row r="3" spans="1:78" x14ac:dyDescent="0.35">
      <c r="A3" t="s">
        <v>4828</v>
      </c>
      <c r="B3" t="s">
        <v>3923</v>
      </c>
      <c r="C3" t="b">
        <v>0</v>
      </c>
      <c r="D3" t="b">
        <v>0</v>
      </c>
      <c r="F3" t="s">
        <v>323</v>
      </c>
      <c r="G3" t="s">
        <v>15</v>
      </c>
      <c r="H3" t="s">
        <v>4829</v>
      </c>
      <c r="J3">
        <v>8</v>
      </c>
      <c r="K3" t="s">
        <v>3924</v>
      </c>
      <c r="L3" t="s">
        <v>3924</v>
      </c>
      <c r="M3" s="2">
        <v>41178</v>
      </c>
      <c r="N3" s="1">
        <v>0.80347222222222225</v>
      </c>
      <c r="O3" s="2">
        <v>41178</v>
      </c>
      <c r="P3" s="1">
        <v>0.80347222222222225</v>
      </c>
      <c r="S3">
        <v>0</v>
      </c>
      <c r="T3" t="s">
        <v>121</v>
      </c>
      <c r="W3" t="s">
        <v>1</v>
      </c>
      <c r="AG3" t="s">
        <v>4830</v>
      </c>
      <c r="AM3" t="s">
        <v>518</v>
      </c>
      <c r="AO3" t="s">
        <v>334</v>
      </c>
      <c r="BU3" t="s">
        <v>336</v>
      </c>
      <c r="BV3" t="str">
        <f t="shared" si="0"/>
        <v>etuj-gfsk</v>
      </c>
      <c r="BW3">
        <f t="shared" si="1"/>
        <v>2012</v>
      </c>
      <c r="BX3">
        <f t="shared" si="2"/>
        <v>2012</v>
      </c>
      <c r="BY3">
        <f t="shared" si="3"/>
        <v>3</v>
      </c>
      <c r="BZ3">
        <f t="shared" si="4"/>
        <v>0</v>
      </c>
    </row>
    <row r="4" spans="1:78" x14ac:dyDescent="0.35">
      <c r="A4" t="s">
        <v>1691</v>
      </c>
      <c r="B4" t="s">
        <v>1692</v>
      </c>
      <c r="C4" t="b">
        <v>0</v>
      </c>
      <c r="D4" t="b">
        <v>0</v>
      </c>
      <c r="F4" t="s">
        <v>323</v>
      </c>
      <c r="G4" t="s">
        <v>15</v>
      </c>
      <c r="H4" t="s">
        <v>1693</v>
      </c>
      <c r="I4" t="s">
        <v>1678</v>
      </c>
      <c r="J4">
        <v>14</v>
      </c>
      <c r="K4" t="s">
        <v>1694</v>
      </c>
      <c r="L4" t="s">
        <v>1695</v>
      </c>
      <c r="M4" s="2">
        <v>41132</v>
      </c>
      <c r="N4" s="1">
        <v>1.8055555555555557E-2</v>
      </c>
      <c r="O4" s="2">
        <v>41134</v>
      </c>
      <c r="P4" s="1">
        <v>0.95347222222222217</v>
      </c>
      <c r="Q4" t="s">
        <v>359</v>
      </c>
      <c r="R4" t="s">
        <v>1681</v>
      </c>
      <c r="S4">
        <v>0</v>
      </c>
      <c r="T4" t="s">
        <v>117</v>
      </c>
      <c r="U4" t="s">
        <v>1682</v>
      </c>
      <c r="V4" t="s">
        <v>7</v>
      </c>
      <c r="W4" t="s">
        <v>1</v>
      </c>
      <c r="Z4" t="s">
        <v>2</v>
      </c>
      <c r="AG4" t="s">
        <v>1696</v>
      </c>
      <c r="AL4" t="s">
        <v>824</v>
      </c>
      <c r="AM4" t="s">
        <v>815</v>
      </c>
      <c r="AO4" t="s">
        <v>334</v>
      </c>
      <c r="BT4" t="s">
        <v>816</v>
      </c>
      <c r="BU4" t="s">
        <v>336</v>
      </c>
      <c r="BV4" t="str">
        <f t="shared" si="0"/>
        <v>jahj-7jtq</v>
      </c>
      <c r="BW4">
        <f t="shared" si="1"/>
        <v>2012</v>
      </c>
      <c r="BX4">
        <f t="shared" si="2"/>
        <v>2012</v>
      </c>
      <c r="BY4">
        <f t="shared" si="3"/>
        <v>5</v>
      </c>
      <c r="BZ4">
        <f t="shared" si="4"/>
        <v>6</v>
      </c>
    </row>
    <row r="5" spans="1:78" x14ac:dyDescent="0.35">
      <c r="A5" t="s">
        <v>3486</v>
      </c>
      <c r="B5" t="s">
        <v>3480</v>
      </c>
      <c r="C5" t="b">
        <v>0</v>
      </c>
      <c r="D5" t="b">
        <v>0</v>
      </c>
      <c r="F5" t="s">
        <v>323</v>
      </c>
      <c r="G5" t="s">
        <v>15</v>
      </c>
      <c r="H5" t="s">
        <v>3487</v>
      </c>
      <c r="I5" t="s">
        <v>3481</v>
      </c>
      <c r="J5">
        <v>19</v>
      </c>
      <c r="K5" t="s">
        <v>3488</v>
      </c>
      <c r="L5" t="s">
        <v>3482</v>
      </c>
      <c r="M5" s="2">
        <v>41033</v>
      </c>
      <c r="N5" s="1">
        <v>0.69652777777777775</v>
      </c>
      <c r="O5" s="2">
        <v>41234</v>
      </c>
      <c r="P5" s="1">
        <v>0.72152777777777777</v>
      </c>
      <c r="Q5" t="s">
        <v>351</v>
      </c>
      <c r="R5" t="s">
        <v>3483</v>
      </c>
      <c r="S5">
        <v>0</v>
      </c>
      <c r="T5" t="s">
        <v>164</v>
      </c>
      <c r="U5" t="s">
        <v>3484</v>
      </c>
      <c r="V5" t="s">
        <v>7</v>
      </c>
      <c r="W5" t="s">
        <v>1</v>
      </c>
      <c r="Z5" t="s">
        <v>134</v>
      </c>
      <c r="AG5" t="s">
        <v>3489</v>
      </c>
      <c r="AL5" t="s">
        <v>3485</v>
      </c>
      <c r="AM5" t="s">
        <v>572</v>
      </c>
      <c r="AO5" t="s">
        <v>334</v>
      </c>
      <c r="BT5" t="s">
        <v>352</v>
      </c>
      <c r="BU5" t="s">
        <v>353</v>
      </c>
      <c r="BV5" t="str">
        <f t="shared" si="0"/>
        <v>qgmw-2awv</v>
      </c>
      <c r="BW5">
        <f t="shared" si="1"/>
        <v>2012</v>
      </c>
      <c r="BX5">
        <f t="shared" si="2"/>
        <v>2012</v>
      </c>
      <c r="BY5">
        <f t="shared" si="3"/>
        <v>5</v>
      </c>
      <c r="BZ5">
        <f t="shared" si="4"/>
        <v>6</v>
      </c>
    </row>
    <row r="6" spans="1:78" x14ac:dyDescent="0.35">
      <c r="A6" t="s">
        <v>4061</v>
      </c>
      <c r="B6" t="s">
        <v>4062</v>
      </c>
      <c r="C6" t="b">
        <v>0</v>
      </c>
      <c r="D6" t="b">
        <v>0</v>
      </c>
      <c r="F6" t="s">
        <v>323</v>
      </c>
      <c r="G6" t="s">
        <v>15</v>
      </c>
      <c r="H6" t="s">
        <v>4063</v>
      </c>
      <c r="I6" t="s">
        <v>4064</v>
      </c>
      <c r="J6">
        <v>11</v>
      </c>
      <c r="K6" t="s">
        <v>4065</v>
      </c>
      <c r="L6" t="s">
        <v>4066</v>
      </c>
      <c r="M6" s="2">
        <v>41617</v>
      </c>
      <c r="N6" s="1">
        <v>0.93263888888888891</v>
      </c>
      <c r="O6" s="2">
        <v>42031</v>
      </c>
      <c r="P6" s="1">
        <v>0.99513888888888891</v>
      </c>
      <c r="Q6" t="s">
        <v>351</v>
      </c>
      <c r="R6" t="s">
        <v>4067</v>
      </c>
      <c r="S6">
        <v>0</v>
      </c>
      <c r="T6" t="s">
        <v>164</v>
      </c>
      <c r="V6" t="s">
        <v>7</v>
      </c>
      <c r="W6" t="s">
        <v>1</v>
      </c>
      <c r="Z6" t="s">
        <v>9</v>
      </c>
      <c r="AG6" t="s">
        <v>4068</v>
      </c>
      <c r="AM6" t="s">
        <v>572</v>
      </c>
      <c r="AO6" t="s">
        <v>334</v>
      </c>
      <c r="BU6" t="s">
        <v>336</v>
      </c>
      <c r="BV6" t="str">
        <f t="shared" si="0"/>
        <v>53s6-stmf</v>
      </c>
      <c r="BW6">
        <f t="shared" si="1"/>
        <v>2013</v>
      </c>
      <c r="BX6">
        <f t="shared" si="2"/>
        <v>2015</v>
      </c>
      <c r="BY6">
        <f t="shared" si="3"/>
        <v>5</v>
      </c>
      <c r="BZ6">
        <f t="shared" si="4"/>
        <v>5</v>
      </c>
    </row>
    <row r="7" spans="1:78" x14ac:dyDescent="0.35">
      <c r="A7" t="s">
        <v>5077</v>
      </c>
      <c r="B7" t="s">
        <v>5078</v>
      </c>
      <c r="C7" t="b">
        <v>0</v>
      </c>
      <c r="D7" t="b">
        <v>0</v>
      </c>
      <c r="F7" t="s">
        <v>323</v>
      </c>
      <c r="G7" t="s">
        <v>15</v>
      </c>
      <c r="H7" t="s">
        <v>5079</v>
      </c>
      <c r="J7">
        <v>13</v>
      </c>
      <c r="K7" t="s">
        <v>5080</v>
      </c>
      <c r="L7" t="s">
        <v>5081</v>
      </c>
      <c r="M7" s="2">
        <v>41472</v>
      </c>
      <c r="N7" s="1">
        <v>0.7284722222222223</v>
      </c>
      <c r="O7" s="2">
        <v>42573</v>
      </c>
      <c r="P7" s="1">
        <v>0.86944444444444446</v>
      </c>
      <c r="S7">
        <v>0</v>
      </c>
      <c r="T7" t="s">
        <v>97</v>
      </c>
      <c r="W7" t="s">
        <v>1</v>
      </c>
      <c r="AG7" t="s">
        <v>5082</v>
      </c>
      <c r="AM7" t="s">
        <v>1608</v>
      </c>
      <c r="AO7" t="s">
        <v>334</v>
      </c>
      <c r="BU7" t="s">
        <v>336</v>
      </c>
      <c r="BV7" t="str">
        <f t="shared" si="0"/>
        <v>ipft-idqi</v>
      </c>
      <c r="BW7">
        <f t="shared" si="1"/>
        <v>2013</v>
      </c>
      <c r="BX7">
        <f t="shared" si="2"/>
        <v>2016</v>
      </c>
      <c r="BY7">
        <f t="shared" si="3"/>
        <v>3</v>
      </c>
      <c r="BZ7">
        <f t="shared" si="4"/>
        <v>0</v>
      </c>
    </row>
    <row r="8" spans="1:78" x14ac:dyDescent="0.35">
      <c r="A8" t="s">
        <v>5140</v>
      </c>
      <c r="B8" t="s">
        <v>5141</v>
      </c>
      <c r="C8" t="b">
        <v>0</v>
      </c>
      <c r="D8" t="b">
        <v>0</v>
      </c>
      <c r="F8" t="s">
        <v>323</v>
      </c>
      <c r="G8" t="s">
        <v>15</v>
      </c>
      <c r="H8" t="s">
        <v>5079</v>
      </c>
      <c r="J8">
        <v>31</v>
      </c>
      <c r="K8" t="s">
        <v>5142</v>
      </c>
      <c r="L8" t="s">
        <v>5143</v>
      </c>
      <c r="M8" s="2">
        <v>41467</v>
      </c>
      <c r="N8" s="1">
        <v>0.76388888888888884</v>
      </c>
      <c r="O8" s="2">
        <v>41726</v>
      </c>
      <c r="P8" s="1">
        <v>0.74097222222222225</v>
      </c>
      <c r="S8">
        <v>0</v>
      </c>
      <c r="T8" t="s">
        <v>121</v>
      </c>
      <c r="W8" t="s">
        <v>1</v>
      </c>
      <c r="AG8" t="s">
        <v>5144</v>
      </c>
      <c r="AM8" t="s">
        <v>518</v>
      </c>
      <c r="AO8" t="s">
        <v>334</v>
      </c>
      <c r="BU8" t="s">
        <v>336</v>
      </c>
      <c r="BV8" t="str">
        <f t="shared" si="0"/>
        <v>jqgb-ie7w</v>
      </c>
      <c r="BW8">
        <f t="shared" si="1"/>
        <v>2013</v>
      </c>
      <c r="BX8">
        <f t="shared" si="2"/>
        <v>2014</v>
      </c>
      <c r="BY8">
        <f t="shared" si="3"/>
        <v>3</v>
      </c>
      <c r="BZ8">
        <f t="shared" si="4"/>
        <v>0</v>
      </c>
    </row>
    <row r="9" spans="1:78" x14ac:dyDescent="0.35">
      <c r="A9" t="s">
        <v>5268</v>
      </c>
      <c r="B9" t="s">
        <v>4413</v>
      </c>
      <c r="C9" t="b">
        <v>0</v>
      </c>
      <c r="D9" t="b">
        <v>0</v>
      </c>
      <c r="F9" t="s">
        <v>323</v>
      </c>
      <c r="G9" t="s">
        <v>15</v>
      </c>
      <c r="H9" t="s">
        <v>5269</v>
      </c>
      <c r="J9">
        <v>6</v>
      </c>
      <c r="K9" t="s">
        <v>5270</v>
      </c>
      <c r="L9" t="s">
        <v>4414</v>
      </c>
      <c r="M9" s="2">
        <v>41313</v>
      </c>
      <c r="N9" s="1">
        <v>0.86805555555555547</v>
      </c>
      <c r="O9" s="2">
        <v>41313</v>
      </c>
      <c r="P9" s="1">
        <v>0.87013888888888891</v>
      </c>
      <c r="Q9" t="s">
        <v>328</v>
      </c>
      <c r="R9" t="s">
        <v>4415</v>
      </c>
      <c r="S9">
        <v>0</v>
      </c>
      <c r="T9" t="s">
        <v>121</v>
      </c>
      <c r="W9" t="s">
        <v>1</v>
      </c>
      <c r="AG9" t="s">
        <v>5271</v>
      </c>
      <c r="AM9" t="s">
        <v>518</v>
      </c>
      <c r="AO9" t="s">
        <v>334</v>
      </c>
      <c r="BU9" t="s">
        <v>336</v>
      </c>
      <c r="BV9" t="str">
        <f t="shared" si="0"/>
        <v>mi7n-fk3q</v>
      </c>
      <c r="BW9">
        <f t="shared" si="1"/>
        <v>2013</v>
      </c>
      <c r="BX9">
        <f t="shared" si="2"/>
        <v>2013</v>
      </c>
      <c r="BY9">
        <f t="shared" si="3"/>
        <v>3</v>
      </c>
      <c r="BZ9">
        <f t="shared" si="4"/>
        <v>2</v>
      </c>
    </row>
    <row r="10" spans="1:78" x14ac:dyDescent="0.35">
      <c r="A10" t="s">
        <v>5468</v>
      </c>
      <c r="B10" t="s">
        <v>4445</v>
      </c>
      <c r="C10" t="b">
        <v>0</v>
      </c>
      <c r="D10" t="b">
        <v>0</v>
      </c>
      <c r="F10" t="s">
        <v>323</v>
      </c>
      <c r="G10" t="s">
        <v>15</v>
      </c>
      <c r="H10" t="s">
        <v>5469</v>
      </c>
      <c r="I10" t="s">
        <v>4446</v>
      </c>
      <c r="J10">
        <v>10</v>
      </c>
      <c r="K10" t="s">
        <v>5470</v>
      </c>
      <c r="L10" t="s">
        <v>4447</v>
      </c>
      <c r="M10" s="2">
        <v>41473</v>
      </c>
      <c r="N10" s="1">
        <v>0.76458333333333339</v>
      </c>
      <c r="O10" s="2">
        <v>41473</v>
      </c>
      <c r="P10" s="1">
        <v>0.79583333333333339</v>
      </c>
      <c r="S10">
        <v>0</v>
      </c>
      <c r="T10" t="s">
        <v>158</v>
      </c>
      <c r="W10" t="s">
        <v>1</v>
      </c>
      <c r="AG10" t="s">
        <v>5471</v>
      </c>
      <c r="AM10" t="s">
        <v>2107</v>
      </c>
      <c r="AO10" t="s">
        <v>334</v>
      </c>
      <c r="BU10" t="s">
        <v>353</v>
      </c>
      <c r="BV10" t="str">
        <f t="shared" si="0"/>
        <v>r3fy-c4n6</v>
      </c>
      <c r="BW10">
        <f t="shared" si="1"/>
        <v>2013</v>
      </c>
      <c r="BX10">
        <f t="shared" si="2"/>
        <v>2013</v>
      </c>
      <c r="BY10">
        <f t="shared" si="3"/>
        <v>3</v>
      </c>
      <c r="BZ10">
        <f t="shared" si="4"/>
        <v>1</v>
      </c>
    </row>
    <row r="11" spans="1:78" x14ac:dyDescent="0.35">
      <c r="A11" t="s">
        <v>1697</v>
      </c>
      <c r="B11" t="s">
        <v>1698</v>
      </c>
      <c r="C11" t="b">
        <v>0</v>
      </c>
      <c r="D11" t="b">
        <v>0</v>
      </c>
      <c r="F11" t="s">
        <v>323</v>
      </c>
      <c r="G11" t="s">
        <v>15</v>
      </c>
      <c r="H11" t="s">
        <v>1699</v>
      </c>
      <c r="I11" t="s">
        <v>820</v>
      </c>
      <c r="J11">
        <v>6</v>
      </c>
      <c r="K11" t="s">
        <v>1700</v>
      </c>
      <c r="L11" t="s">
        <v>1701</v>
      </c>
      <c r="M11" s="2">
        <v>41334</v>
      </c>
      <c r="N11" s="1">
        <v>6.9444444444444447E-4</v>
      </c>
      <c r="O11" s="2">
        <v>41334</v>
      </c>
      <c r="P11" s="1">
        <v>0.35138888888888892</v>
      </c>
      <c r="Q11" t="s">
        <v>359</v>
      </c>
      <c r="R11" t="s">
        <v>1702</v>
      </c>
      <c r="S11">
        <v>0</v>
      </c>
      <c r="T11" t="s">
        <v>117</v>
      </c>
      <c r="U11" t="s">
        <v>1682</v>
      </c>
      <c r="V11" t="s">
        <v>7</v>
      </c>
      <c r="W11" t="s">
        <v>1</v>
      </c>
      <c r="Z11" t="s">
        <v>223</v>
      </c>
      <c r="AG11" t="s">
        <v>1703</v>
      </c>
      <c r="AL11" t="s">
        <v>824</v>
      </c>
      <c r="AM11" t="s">
        <v>815</v>
      </c>
      <c r="AO11" t="s">
        <v>334</v>
      </c>
      <c r="BT11" t="s">
        <v>816</v>
      </c>
      <c r="BU11" t="s">
        <v>336</v>
      </c>
      <c r="BV11" t="str">
        <f t="shared" si="0"/>
        <v>w3f5-6e8w</v>
      </c>
      <c r="BW11">
        <f t="shared" si="1"/>
        <v>2013</v>
      </c>
      <c r="BX11">
        <f t="shared" si="2"/>
        <v>2013</v>
      </c>
      <c r="BY11">
        <f t="shared" si="3"/>
        <v>5</v>
      </c>
      <c r="BZ11">
        <f t="shared" si="4"/>
        <v>6</v>
      </c>
    </row>
    <row r="12" spans="1:78" x14ac:dyDescent="0.35">
      <c r="A12" t="s">
        <v>3817</v>
      </c>
      <c r="B12" t="s">
        <v>3818</v>
      </c>
      <c r="C12" t="b">
        <v>0</v>
      </c>
      <c r="D12" t="b">
        <v>0</v>
      </c>
      <c r="F12" t="s">
        <v>323</v>
      </c>
      <c r="G12" t="s">
        <v>15</v>
      </c>
      <c r="H12" t="s">
        <v>3819</v>
      </c>
      <c r="I12" t="s">
        <v>3820</v>
      </c>
      <c r="J12">
        <v>9</v>
      </c>
      <c r="K12" t="s">
        <v>3821</v>
      </c>
      <c r="L12" t="s">
        <v>3822</v>
      </c>
      <c r="M12" s="2">
        <v>41758</v>
      </c>
      <c r="N12" s="1">
        <v>0.97777777777777775</v>
      </c>
      <c r="O12" s="2">
        <v>41758</v>
      </c>
      <c r="P12" s="1">
        <v>0.99861111111111101</v>
      </c>
      <c r="Q12" t="s">
        <v>328</v>
      </c>
      <c r="S12">
        <v>0</v>
      </c>
      <c r="T12" t="s">
        <v>158</v>
      </c>
      <c r="V12" t="s">
        <v>7</v>
      </c>
      <c r="W12" t="s">
        <v>1</v>
      </c>
      <c r="AG12" t="s">
        <v>3823</v>
      </c>
      <c r="AK12" t="s">
        <v>3824</v>
      </c>
      <c r="AM12" t="s">
        <v>2107</v>
      </c>
      <c r="AO12" t="s">
        <v>334</v>
      </c>
      <c r="BU12" t="s">
        <v>353</v>
      </c>
      <c r="BV12" t="str">
        <f t="shared" si="0"/>
        <v>2jv6-72db</v>
      </c>
      <c r="BW12">
        <f t="shared" si="1"/>
        <v>2014</v>
      </c>
      <c r="BX12">
        <f t="shared" si="2"/>
        <v>2014</v>
      </c>
      <c r="BY12">
        <f t="shared" si="3"/>
        <v>4</v>
      </c>
      <c r="BZ12">
        <f t="shared" si="4"/>
        <v>3</v>
      </c>
    </row>
    <row r="13" spans="1:78" x14ac:dyDescent="0.35">
      <c r="A13" t="s">
        <v>4035</v>
      </c>
      <c r="B13" t="s">
        <v>4036</v>
      </c>
      <c r="C13" t="b">
        <v>0</v>
      </c>
      <c r="D13" t="b">
        <v>0</v>
      </c>
      <c r="F13" t="s">
        <v>323</v>
      </c>
      <c r="G13" t="s">
        <v>15</v>
      </c>
      <c r="H13" t="s">
        <v>4037</v>
      </c>
      <c r="J13">
        <v>10</v>
      </c>
      <c r="K13" t="s">
        <v>4038</v>
      </c>
      <c r="L13" t="s">
        <v>4039</v>
      </c>
      <c r="M13" s="2">
        <v>41690</v>
      </c>
      <c r="N13" s="1">
        <v>0.875</v>
      </c>
      <c r="O13" s="2">
        <v>41690</v>
      </c>
      <c r="P13" s="1">
        <v>0.88750000000000007</v>
      </c>
      <c r="S13">
        <v>0</v>
      </c>
      <c r="T13" t="s">
        <v>95</v>
      </c>
      <c r="W13" t="s">
        <v>1</v>
      </c>
      <c r="AG13" t="s">
        <v>4040</v>
      </c>
      <c r="AM13" t="s">
        <v>4041</v>
      </c>
      <c r="AO13" t="s">
        <v>334</v>
      </c>
      <c r="BU13" t="s">
        <v>353</v>
      </c>
      <c r="BV13" t="str">
        <f t="shared" si="0"/>
        <v>4u4g-7q4m</v>
      </c>
      <c r="BW13">
        <f t="shared" si="1"/>
        <v>2014</v>
      </c>
      <c r="BX13">
        <f t="shared" si="2"/>
        <v>2014</v>
      </c>
      <c r="BY13">
        <f t="shared" si="3"/>
        <v>3</v>
      </c>
      <c r="BZ13">
        <f t="shared" si="4"/>
        <v>0</v>
      </c>
    </row>
    <row r="14" spans="1:78" x14ac:dyDescent="0.35">
      <c r="A14" t="s">
        <v>4160</v>
      </c>
      <c r="B14" t="s">
        <v>4161</v>
      </c>
      <c r="C14" t="b">
        <v>0</v>
      </c>
      <c r="D14" t="b">
        <v>0</v>
      </c>
      <c r="F14" t="s">
        <v>323</v>
      </c>
      <c r="G14" t="s">
        <v>15</v>
      </c>
      <c r="H14" t="s">
        <v>4162</v>
      </c>
      <c r="J14">
        <v>10</v>
      </c>
      <c r="K14" t="s">
        <v>4163</v>
      </c>
      <c r="L14" t="s">
        <v>4164</v>
      </c>
      <c r="M14" s="2">
        <v>41995</v>
      </c>
      <c r="N14" s="1">
        <v>0.8041666666666667</v>
      </c>
      <c r="O14" s="2">
        <v>42006</v>
      </c>
      <c r="P14" s="1">
        <v>0.99861111111111101</v>
      </c>
      <c r="R14" t="s">
        <v>1757</v>
      </c>
      <c r="S14">
        <v>0</v>
      </c>
      <c r="T14" t="s">
        <v>123</v>
      </c>
      <c r="W14" t="s">
        <v>1</v>
      </c>
      <c r="AG14" t="s">
        <v>4165</v>
      </c>
      <c r="AM14" t="s">
        <v>1760</v>
      </c>
      <c r="AO14" t="s">
        <v>334</v>
      </c>
      <c r="BU14" t="s">
        <v>336</v>
      </c>
      <c r="BV14" t="str">
        <f t="shared" si="0"/>
        <v>5w9w-ahnj</v>
      </c>
      <c r="BW14">
        <f t="shared" si="1"/>
        <v>2014</v>
      </c>
      <c r="BX14">
        <f t="shared" si="2"/>
        <v>2015</v>
      </c>
      <c r="BY14">
        <f t="shared" si="3"/>
        <v>3</v>
      </c>
      <c r="BZ14">
        <f t="shared" si="4"/>
        <v>1</v>
      </c>
    </row>
    <row r="15" spans="1:78" x14ac:dyDescent="0.35">
      <c r="A15" t="s">
        <v>4176</v>
      </c>
      <c r="B15" t="s">
        <v>4177</v>
      </c>
      <c r="C15" t="b">
        <v>0</v>
      </c>
      <c r="D15" t="b">
        <v>0</v>
      </c>
      <c r="F15" t="s">
        <v>323</v>
      </c>
      <c r="G15" t="s">
        <v>15</v>
      </c>
      <c r="H15" t="s">
        <v>4178</v>
      </c>
      <c r="I15" t="s">
        <v>4179</v>
      </c>
      <c r="J15">
        <v>8</v>
      </c>
      <c r="K15" t="s">
        <v>4180</v>
      </c>
      <c r="L15" t="s">
        <v>4180</v>
      </c>
      <c r="M15" s="2">
        <v>41778</v>
      </c>
      <c r="N15" s="1">
        <v>0.62777777777777777</v>
      </c>
      <c r="O15" s="2">
        <v>41778</v>
      </c>
      <c r="P15" s="1">
        <v>0.62777777777777777</v>
      </c>
      <c r="Q15" t="s">
        <v>328</v>
      </c>
      <c r="R15" t="s">
        <v>4181</v>
      </c>
      <c r="S15">
        <v>0</v>
      </c>
      <c r="T15" t="s">
        <v>82</v>
      </c>
      <c r="W15" t="s">
        <v>1</v>
      </c>
      <c r="Z15" t="s">
        <v>232</v>
      </c>
      <c r="AG15" t="s">
        <v>4182</v>
      </c>
      <c r="AK15" t="s">
        <v>4183</v>
      </c>
      <c r="AL15" t="s">
        <v>1291</v>
      </c>
      <c r="AM15" t="s">
        <v>1272</v>
      </c>
      <c r="AO15" t="s">
        <v>334</v>
      </c>
      <c r="BU15" t="s">
        <v>353</v>
      </c>
      <c r="BV15" t="str">
        <f t="shared" si="0"/>
        <v>6698-gep7</v>
      </c>
      <c r="BW15">
        <f t="shared" si="1"/>
        <v>2014</v>
      </c>
      <c r="BX15">
        <f t="shared" si="2"/>
        <v>2014</v>
      </c>
      <c r="BY15">
        <f t="shared" si="3"/>
        <v>4</v>
      </c>
      <c r="BZ15">
        <f t="shared" si="4"/>
        <v>4</v>
      </c>
    </row>
    <row r="16" spans="1:78" x14ac:dyDescent="0.35">
      <c r="A16" t="s">
        <v>4184</v>
      </c>
      <c r="B16" t="s">
        <v>4185</v>
      </c>
      <c r="C16" t="b">
        <v>0</v>
      </c>
      <c r="D16" t="b">
        <v>0</v>
      </c>
      <c r="F16" t="s">
        <v>323</v>
      </c>
      <c r="G16" t="s">
        <v>15</v>
      </c>
      <c r="H16" t="s">
        <v>4186</v>
      </c>
      <c r="I16" t="s">
        <v>4187</v>
      </c>
      <c r="J16">
        <v>4</v>
      </c>
      <c r="K16" t="s">
        <v>4188</v>
      </c>
      <c r="L16" t="s">
        <v>4188</v>
      </c>
      <c r="M16" s="2">
        <v>41778</v>
      </c>
      <c r="N16" s="1">
        <v>0.76597222222222217</v>
      </c>
      <c r="O16" s="2">
        <v>41778</v>
      </c>
      <c r="P16" s="1">
        <v>0.76597222222222217</v>
      </c>
      <c r="Q16" t="s">
        <v>328</v>
      </c>
      <c r="R16" t="s">
        <v>4189</v>
      </c>
      <c r="S16">
        <v>0</v>
      </c>
      <c r="T16" t="s">
        <v>82</v>
      </c>
      <c r="W16" t="s">
        <v>1</v>
      </c>
      <c r="Z16" t="s">
        <v>232</v>
      </c>
      <c r="AG16" t="s">
        <v>4190</v>
      </c>
      <c r="AK16" t="s">
        <v>4191</v>
      </c>
      <c r="AL16" t="s">
        <v>1291</v>
      </c>
      <c r="AM16" t="s">
        <v>1272</v>
      </c>
      <c r="AO16" t="s">
        <v>334</v>
      </c>
      <c r="BU16" t="s">
        <v>353</v>
      </c>
      <c r="BV16" t="str">
        <f t="shared" si="0"/>
        <v>66z5-f756</v>
      </c>
      <c r="BW16">
        <f t="shared" si="1"/>
        <v>2014</v>
      </c>
      <c r="BX16">
        <f t="shared" si="2"/>
        <v>2014</v>
      </c>
      <c r="BY16">
        <f t="shared" si="3"/>
        <v>4</v>
      </c>
      <c r="BZ16">
        <f t="shared" si="4"/>
        <v>4</v>
      </c>
    </row>
    <row r="17" spans="1:78" x14ac:dyDescent="0.35">
      <c r="A17" t="s">
        <v>4192</v>
      </c>
      <c r="B17" t="s">
        <v>4193</v>
      </c>
      <c r="C17" t="b">
        <v>0</v>
      </c>
      <c r="D17" t="b">
        <v>0</v>
      </c>
      <c r="F17" t="s">
        <v>323</v>
      </c>
      <c r="G17" t="s">
        <v>15</v>
      </c>
      <c r="H17" t="s">
        <v>4194</v>
      </c>
      <c r="I17" t="s">
        <v>4195</v>
      </c>
      <c r="J17">
        <v>15</v>
      </c>
      <c r="K17" t="s">
        <v>4196</v>
      </c>
      <c r="L17" t="s">
        <v>4196</v>
      </c>
      <c r="M17" s="2">
        <v>41775</v>
      </c>
      <c r="N17" s="1">
        <v>0.96319444444444446</v>
      </c>
      <c r="O17" s="2">
        <v>41775</v>
      </c>
      <c r="P17" s="1">
        <v>0.96319444444444446</v>
      </c>
      <c r="Q17" t="s">
        <v>328</v>
      </c>
      <c r="R17" t="s">
        <v>4197</v>
      </c>
      <c r="S17">
        <v>0</v>
      </c>
      <c r="T17" t="s">
        <v>82</v>
      </c>
      <c r="W17" t="s">
        <v>1</v>
      </c>
      <c r="Z17" t="s">
        <v>231</v>
      </c>
      <c r="AG17" t="s">
        <v>4198</v>
      </c>
      <c r="AK17" t="s">
        <v>4199</v>
      </c>
      <c r="AL17" t="s">
        <v>1291</v>
      </c>
      <c r="AM17" t="s">
        <v>1272</v>
      </c>
      <c r="AO17" t="s">
        <v>334</v>
      </c>
      <c r="BU17" t="s">
        <v>353</v>
      </c>
      <c r="BV17" t="str">
        <f t="shared" si="0"/>
        <v>66za-bpc8</v>
      </c>
      <c r="BW17">
        <f t="shared" si="1"/>
        <v>2014</v>
      </c>
      <c r="BX17">
        <f t="shared" si="2"/>
        <v>2014</v>
      </c>
      <c r="BY17">
        <f t="shared" si="3"/>
        <v>4</v>
      </c>
      <c r="BZ17">
        <f t="shared" si="4"/>
        <v>4</v>
      </c>
    </row>
    <row r="18" spans="1:78" x14ac:dyDescent="0.35">
      <c r="A18" t="s">
        <v>4355</v>
      </c>
      <c r="B18" t="s">
        <v>4356</v>
      </c>
      <c r="C18" t="b">
        <v>0</v>
      </c>
      <c r="D18" t="b">
        <v>0</v>
      </c>
      <c r="F18" t="s">
        <v>323</v>
      </c>
      <c r="G18" t="s">
        <v>15</v>
      </c>
      <c r="H18" t="s">
        <v>4357</v>
      </c>
      <c r="J18">
        <v>2</v>
      </c>
      <c r="K18" t="s">
        <v>4358</v>
      </c>
      <c r="L18" t="s">
        <v>4359</v>
      </c>
      <c r="M18" s="2">
        <v>41912</v>
      </c>
      <c r="N18" s="1">
        <v>0.74791666666666667</v>
      </c>
      <c r="O18" s="2">
        <v>41912</v>
      </c>
      <c r="P18" s="1">
        <v>0.74861111111111101</v>
      </c>
      <c r="S18">
        <v>0</v>
      </c>
      <c r="T18" t="s">
        <v>121</v>
      </c>
      <c r="W18" t="s">
        <v>1</v>
      </c>
      <c r="AG18" t="s">
        <v>4360</v>
      </c>
      <c r="AM18" t="s">
        <v>518</v>
      </c>
      <c r="AO18" t="s">
        <v>334</v>
      </c>
      <c r="BU18" t="s">
        <v>336</v>
      </c>
      <c r="BV18" t="str">
        <f t="shared" si="0"/>
        <v>84zm-uiiq</v>
      </c>
      <c r="BW18">
        <f t="shared" si="1"/>
        <v>2014</v>
      </c>
      <c r="BX18">
        <f t="shared" si="2"/>
        <v>2014</v>
      </c>
      <c r="BY18">
        <f t="shared" si="3"/>
        <v>3</v>
      </c>
      <c r="BZ18">
        <f t="shared" si="4"/>
        <v>0</v>
      </c>
    </row>
    <row r="19" spans="1:78" x14ac:dyDescent="0.35">
      <c r="A19" t="s">
        <v>4375</v>
      </c>
      <c r="B19" t="s">
        <v>4376</v>
      </c>
      <c r="C19" t="b">
        <v>0</v>
      </c>
      <c r="D19" t="b">
        <v>0</v>
      </c>
      <c r="F19" t="s">
        <v>323</v>
      </c>
      <c r="G19" t="s">
        <v>15</v>
      </c>
      <c r="H19" t="s">
        <v>4377</v>
      </c>
      <c r="J19">
        <v>16</v>
      </c>
      <c r="K19" t="s">
        <v>4378</v>
      </c>
      <c r="L19" t="s">
        <v>4379</v>
      </c>
      <c r="M19" s="2">
        <v>41779</v>
      </c>
      <c r="N19" s="1">
        <v>0.93819444444444444</v>
      </c>
      <c r="O19" s="2">
        <v>41948</v>
      </c>
      <c r="P19" s="1">
        <v>0.93472222222222223</v>
      </c>
      <c r="S19">
        <v>0</v>
      </c>
      <c r="T19" t="s">
        <v>147</v>
      </c>
      <c r="W19" t="s">
        <v>1</v>
      </c>
      <c r="AG19" t="s">
        <v>4380</v>
      </c>
      <c r="AM19" t="s">
        <v>2136</v>
      </c>
      <c r="AO19" t="s">
        <v>334</v>
      </c>
      <c r="BU19" t="s">
        <v>336</v>
      </c>
      <c r="BV19" t="str">
        <f t="shared" si="0"/>
        <v>8mdj-raze</v>
      </c>
      <c r="BW19">
        <f t="shared" si="1"/>
        <v>2014</v>
      </c>
      <c r="BX19">
        <f t="shared" si="2"/>
        <v>2014</v>
      </c>
      <c r="BY19">
        <f t="shared" si="3"/>
        <v>3</v>
      </c>
      <c r="BZ19">
        <f t="shared" si="4"/>
        <v>0</v>
      </c>
    </row>
    <row r="20" spans="1:78" x14ac:dyDescent="0.35">
      <c r="A20" t="s">
        <v>4508</v>
      </c>
      <c r="B20" t="s">
        <v>4509</v>
      </c>
      <c r="C20" t="b">
        <v>0</v>
      </c>
      <c r="D20" t="b">
        <v>0</v>
      </c>
      <c r="F20" t="s">
        <v>323</v>
      </c>
      <c r="G20" t="s">
        <v>15</v>
      </c>
      <c r="H20" t="s">
        <v>4510</v>
      </c>
      <c r="I20" t="s">
        <v>4179</v>
      </c>
      <c r="J20">
        <v>14</v>
      </c>
      <c r="K20" t="s">
        <v>4511</v>
      </c>
      <c r="L20" t="s">
        <v>4511</v>
      </c>
      <c r="M20" s="2">
        <v>41778</v>
      </c>
      <c r="N20" s="1">
        <v>0.67222222222222217</v>
      </c>
      <c r="O20" s="2">
        <v>41778</v>
      </c>
      <c r="P20" s="1">
        <v>0.67222222222222217</v>
      </c>
      <c r="Q20" t="s">
        <v>328</v>
      </c>
      <c r="R20" t="s">
        <v>4512</v>
      </c>
      <c r="S20">
        <v>0</v>
      </c>
      <c r="T20" t="s">
        <v>82</v>
      </c>
      <c r="W20" t="s">
        <v>1</v>
      </c>
      <c r="Z20" t="s">
        <v>232</v>
      </c>
      <c r="AG20" t="s">
        <v>4513</v>
      </c>
      <c r="AK20" t="s">
        <v>4514</v>
      </c>
      <c r="AL20" t="s">
        <v>1291</v>
      </c>
      <c r="AM20" t="s">
        <v>1272</v>
      </c>
      <c r="AO20" t="s">
        <v>334</v>
      </c>
      <c r="BU20" t="s">
        <v>353</v>
      </c>
      <c r="BV20" t="str">
        <f t="shared" si="0"/>
        <v>a6d8-msj5</v>
      </c>
      <c r="BW20">
        <f t="shared" si="1"/>
        <v>2014</v>
      </c>
      <c r="BX20">
        <f t="shared" si="2"/>
        <v>2014</v>
      </c>
      <c r="BY20">
        <f t="shared" si="3"/>
        <v>4</v>
      </c>
      <c r="BZ20">
        <f t="shared" si="4"/>
        <v>4</v>
      </c>
    </row>
    <row r="21" spans="1:78" x14ac:dyDescent="0.35">
      <c r="A21" t="s">
        <v>4715</v>
      </c>
      <c r="B21" t="s">
        <v>4621</v>
      </c>
      <c r="C21" t="b">
        <v>0</v>
      </c>
      <c r="D21" t="b">
        <v>0</v>
      </c>
      <c r="F21" t="s">
        <v>323</v>
      </c>
      <c r="G21" t="s">
        <v>15</v>
      </c>
      <c r="H21" t="s">
        <v>4716</v>
      </c>
      <c r="J21">
        <v>5</v>
      </c>
      <c r="K21" t="s">
        <v>4717</v>
      </c>
      <c r="L21" t="s">
        <v>4622</v>
      </c>
      <c r="M21" s="2">
        <v>41856</v>
      </c>
      <c r="N21" s="1">
        <v>0.69791666666666663</v>
      </c>
      <c r="O21" s="2">
        <v>41856</v>
      </c>
      <c r="P21" s="1">
        <v>0.87569444444444444</v>
      </c>
      <c r="S21">
        <v>0</v>
      </c>
      <c r="T21" t="s">
        <v>121</v>
      </c>
      <c r="W21" t="s">
        <v>1</v>
      </c>
      <c r="AG21" t="s">
        <v>4718</v>
      </c>
      <c r="AM21" t="s">
        <v>518</v>
      </c>
      <c r="AO21" t="s">
        <v>334</v>
      </c>
      <c r="BU21" t="s">
        <v>336</v>
      </c>
      <c r="BV21" t="str">
        <f t="shared" si="0"/>
        <v>djz9-i465</v>
      </c>
      <c r="BW21">
        <f t="shared" si="1"/>
        <v>2014</v>
      </c>
      <c r="BX21">
        <f t="shared" si="2"/>
        <v>2014</v>
      </c>
      <c r="BY21">
        <f t="shared" si="3"/>
        <v>3</v>
      </c>
      <c r="BZ21">
        <f t="shared" si="4"/>
        <v>0</v>
      </c>
    </row>
    <row r="22" spans="1:78" x14ac:dyDescent="0.35">
      <c r="A22" t="s">
        <v>4823</v>
      </c>
      <c r="B22" t="s">
        <v>4824</v>
      </c>
      <c r="C22" t="b">
        <v>0</v>
      </c>
      <c r="D22" t="b">
        <v>0</v>
      </c>
      <c r="F22" t="s">
        <v>323</v>
      </c>
      <c r="G22" t="s">
        <v>15</v>
      </c>
      <c r="H22" t="s">
        <v>4825</v>
      </c>
      <c r="J22">
        <v>4</v>
      </c>
      <c r="K22" t="s">
        <v>4826</v>
      </c>
      <c r="L22" t="s">
        <v>4826</v>
      </c>
      <c r="M22" s="2">
        <v>41667</v>
      </c>
      <c r="N22" s="1">
        <v>0.96111111111111114</v>
      </c>
      <c r="O22" s="2">
        <v>41667</v>
      </c>
      <c r="P22" s="1">
        <v>0.96111111111111114</v>
      </c>
      <c r="S22">
        <v>0</v>
      </c>
      <c r="T22" t="s">
        <v>95</v>
      </c>
      <c r="W22" t="s">
        <v>1</v>
      </c>
      <c r="AG22" t="s">
        <v>4827</v>
      </c>
      <c r="AM22" t="s">
        <v>4041</v>
      </c>
      <c r="AO22" t="s">
        <v>334</v>
      </c>
      <c r="BU22" t="s">
        <v>353</v>
      </c>
      <c r="BV22" t="str">
        <f t="shared" si="0"/>
        <v>enhg-443m</v>
      </c>
      <c r="BW22">
        <f t="shared" si="1"/>
        <v>2014</v>
      </c>
      <c r="BX22">
        <f t="shared" si="2"/>
        <v>2014</v>
      </c>
      <c r="BY22">
        <f t="shared" si="3"/>
        <v>3</v>
      </c>
      <c r="BZ22">
        <f t="shared" si="4"/>
        <v>0</v>
      </c>
    </row>
    <row r="23" spans="1:78" x14ac:dyDescent="0.35">
      <c r="A23" t="s">
        <v>5129</v>
      </c>
      <c r="B23" t="s">
        <v>4458</v>
      </c>
      <c r="C23" t="b">
        <v>0</v>
      </c>
      <c r="D23" t="b">
        <v>0</v>
      </c>
      <c r="F23" t="s">
        <v>323</v>
      </c>
      <c r="G23" t="s">
        <v>15</v>
      </c>
      <c r="H23" t="s">
        <v>5130</v>
      </c>
      <c r="I23" t="s">
        <v>5131</v>
      </c>
      <c r="J23">
        <v>40</v>
      </c>
      <c r="K23" t="s">
        <v>5132</v>
      </c>
      <c r="L23" t="s">
        <v>4459</v>
      </c>
      <c r="M23" s="2">
        <v>41773</v>
      </c>
      <c r="N23" s="1">
        <v>0.61597222222222225</v>
      </c>
      <c r="O23" s="2">
        <v>41773</v>
      </c>
      <c r="P23" s="1">
        <v>0.6166666666666667</v>
      </c>
      <c r="Q23" t="s">
        <v>328</v>
      </c>
      <c r="R23" t="s">
        <v>5133</v>
      </c>
      <c r="S23">
        <v>0</v>
      </c>
      <c r="T23" t="s">
        <v>82</v>
      </c>
      <c r="W23" t="s">
        <v>1</v>
      </c>
      <c r="Z23" t="s">
        <v>232</v>
      </c>
      <c r="AG23" t="s">
        <v>5134</v>
      </c>
      <c r="AK23" t="s">
        <v>5135</v>
      </c>
      <c r="AL23" t="s">
        <v>4460</v>
      </c>
      <c r="AM23" t="s">
        <v>1272</v>
      </c>
      <c r="AO23" t="s">
        <v>334</v>
      </c>
      <c r="BU23" t="s">
        <v>353</v>
      </c>
      <c r="BV23" t="str">
        <f t="shared" si="0"/>
        <v>jhtx-qxim</v>
      </c>
      <c r="BW23">
        <f t="shared" si="1"/>
        <v>2014</v>
      </c>
      <c r="BX23">
        <f t="shared" si="2"/>
        <v>2014</v>
      </c>
      <c r="BY23">
        <f t="shared" si="3"/>
        <v>4</v>
      </c>
      <c r="BZ23">
        <f t="shared" si="4"/>
        <v>4</v>
      </c>
    </row>
    <row r="24" spans="1:78" x14ac:dyDescent="0.35">
      <c r="A24" t="s">
        <v>5168</v>
      </c>
      <c r="B24" t="s">
        <v>4547</v>
      </c>
      <c r="C24" t="b">
        <v>0</v>
      </c>
      <c r="D24" t="b">
        <v>0</v>
      </c>
      <c r="F24" t="s">
        <v>323</v>
      </c>
      <c r="G24" t="s">
        <v>15</v>
      </c>
      <c r="H24" t="s">
        <v>5169</v>
      </c>
      <c r="J24">
        <v>4</v>
      </c>
      <c r="K24" t="s">
        <v>4548</v>
      </c>
      <c r="L24" t="s">
        <v>4548</v>
      </c>
      <c r="M24" s="2">
        <v>41802</v>
      </c>
      <c r="N24" s="1">
        <v>0.99236111111111114</v>
      </c>
      <c r="O24" s="2">
        <v>41802</v>
      </c>
      <c r="P24" s="1">
        <v>0.99236111111111114</v>
      </c>
      <c r="Q24" t="s">
        <v>351</v>
      </c>
      <c r="S24">
        <v>0</v>
      </c>
      <c r="T24" t="s">
        <v>173</v>
      </c>
      <c r="W24" t="s">
        <v>1</v>
      </c>
      <c r="Z24" t="s">
        <v>98</v>
      </c>
      <c r="AG24" t="s">
        <v>5170</v>
      </c>
      <c r="AL24" t="s">
        <v>4549</v>
      </c>
      <c r="AM24" t="s">
        <v>4550</v>
      </c>
      <c r="AO24" t="s">
        <v>334</v>
      </c>
      <c r="BU24" t="s">
        <v>353</v>
      </c>
      <c r="BV24" t="str">
        <f t="shared" si="0"/>
        <v>jxh8-8i6p</v>
      </c>
      <c r="BW24">
        <f t="shared" si="1"/>
        <v>2014</v>
      </c>
      <c r="BX24">
        <f t="shared" si="2"/>
        <v>2014</v>
      </c>
      <c r="BY24">
        <f t="shared" si="3"/>
        <v>4</v>
      </c>
      <c r="BZ24">
        <f t="shared" si="4"/>
        <v>2</v>
      </c>
    </row>
    <row r="25" spans="1:78" x14ac:dyDescent="0.35">
      <c r="A25" t="s">
        <v>5295</v>
      </c>
      <c r="B25" t="s">
        <v>5296</v>
      </c>
      <c r="C25" t="b">
        <v>0</v>
      </c>
      <c r="D25" t="b">
        <v>0</v>
      </c>
      <c r="F25" t="s">
        <v>323</v>
      </c>
      <c r="G25" t="s">
        <v>15</v>
      </c>
      <c r="H25" t="s">
        <v>5297</v>
      </c>
      <c r="J25">
        <v>5</v>
      </c>
      <c r="K25" t="s">
        <v>5298</v>
      </c>
      <c r="L25" t="s">
        <v>5299</v>
      </c>
      <c r="M25" s="2">
        <v>41666</v>
      </c>
      <c r="N25" s="1">
        <v>0.91111111111111109</v>
      </c>
      <c r="O25" s="2">
        <v>41666</v>
      </c>
      <c r="P25" s="1">
        <v>0.91319444444444453</v>
      </c>
      <c r="S25">
        <v>0</v>
      </c>
      <c r="T25" t="s">
        <v>95</v>
      </c>
      <c r="W25" t="s">
        <v>1</v>
      </c>
      <c r="AG25" t="s">
        <v>5300</v>
      </c>
      <c r="AM25" t="s">
        <v>4041</v>
      </c>
      <c r="AO25" t="s">
        <v>334</v>
      </c>
      <c r="BU25" t="s">
        <v>353</v>
      </c>
      <c r="BV25" t="str">
        <f t="shared" si="0"/>
        <v>mx6t-i58z</v>
      </c>
      <c r="BW25">
        <f t="shared" si="1"/>
        <v>2014</v>
      </c>
      <c r="BX25">
        <f t="shared" si="2"/>
        <v>2014</v>
      </c>
      <c r="BY25">
        <f t="shared" si="3"/>
        <v>3</v>
      </c>
      <c r="BZ25">
        <f t="shared" si="4"/>
        <v>0</v>
      </c>
    </row>
    <row r="26" spans="1:78" x14ac:dyDescent="0.35">
      <c r="A26" t="s">
        <v>5343</v>
      </c>
      <c r="B26" t="s">
        <v>4119</v>
      </c>
      <c r="C26" t="b">
        <v>0</v>
      </c>
      <c r="D26" t="b">
        <v>0</v>
      </c>
      <c r="F26" t="s">
        <v>323</v>
      </c>
      <c r="G26" t="s">
        <v>15</v>
      </c>
      <c r="H26" t="s">
        <v>5344</v>
      </c>
      <c r="J26">
        <v>6</v>
      </c>
      <c r="K26" t="s">
        <v>4120</v>
      </c>
      <c r="L26" t="s">
        <v>4120</v>
      </c>
      <c r="M26" s="2">
        <v>41667</v>
      </c>
      <c r="N26" s="1">
        <v>0.93680555555555556</v>
      </c>
      <c r="O26" s="2">
        <v>41667</v>
      </c>
      <c r="P26" s="1">
        <v>0.93680555555555556</v>
      </c>
      <c r="S26">
        <v>0</v>
      </c>
      <c r="T26" t="s">
        <v>95</v>
      </c>
      <c r="W26" t="s">
        <v>1</v>
      </c>
      <c r="AG26" t="s">
        <v>5345</v>
      </c>
      <c r="AM26" t="s">
        <v>4041</v>
      </c>
      <c r="AO26" t="s">
        <v>334</v>
      </c>
      <c r="BU26" t="s">
        <v>353</v>
      </c>
      <c r="BV26" t="str">
        <f t="shared" si="0"/>
        <v>nazy-rbnv</v>
      </c>
      <c r="BW26">
        <f t="shared" si="1"/>
        <v>2014</v>
      </c>
      <c r="BX26">
        <f t="shared" si="2"/>
        <v>2014</v>
      </c>
      <c r="BY26">
        <f t="shared" si="3"/>
        <v>3</v>
      </c>
      <c r="BZ26">
        <f t="shared" si="4"/>
        <v>0</v>
      </c>
    </row>
    <row r="27" spans="1:78" x14ac:dyDescent="0.35">
      <c r="A27" t="s">
        <v>1343</v>
      </c>
      <c r="B27" t="s">
        <v>1344</v>
      </c>
      <c r="C27" t="b">
        <v>0</v>
      </c>
      <c r="D27" t="b">
        <v>0</v>
      </c>
      <c r="F27" t="s">
        <v>323</v>
      </c>
      <c r="G27" t="s">
        <v>15</v>
      </c>
      <c r="H27" t="s">
        <v>1345</v>
      </c>
      <c r="J27">
        <v>2</v>
      </c>
      <c r="K27" t="s">
        <v>1346</v>
      </c>
      <c r="L27" t="s">
        <v>1346</v>
      </c>
      <c r="M27" s="2">
        <v>41958</v>
      </c>
      <c r="N27" s="1">
        <v>0.6958333333333333</v>
      </c>
      <c r="O27" s="2">
        <v>41958</v>
      </c>
      <c r="P27" s="1">
        <v>0.6958333333333333</v>
      </c>
      <c r="Q27" t="s">
        <v>328</v>
      </c>
      <c r="R27" t="s">
        <v>1347</v>
      </c>
      <c r="S27">
        <v>0</v>
      </c>
      <c r="T27" t="s">
        <v>82</v>
      </c>
      <c r="U27" t="s">
        <v>82</v>
      </c>
      <c r="W27" t="s">
        <v>1</v>
      </c>
      <c r="Z27" t="s">
        <v>27</v>
      </c>
      <c r="AG27" t="s">
        <v>1348</v>
      </c>
      <c r="AL27" t="s">
        <v>1291</v>
      </c>
      <c r="AM27" t="s">
        <v>1272</v>
      </c>
      <c r="AO27" t="s">
        <v>334</v>
      </c>
      <c r="BT27" t="s">
        <v>335</v>
      </c>
      <c r="BU27" t="s">
        <v>336</v>
      </c>
      <c r="BV27" t="str">
        <f t="shared" si="0"/>
        <v>pj4z-63k7</v>
      </c>
      <c r="BW27">
        <f t="shared" si="1"/>
        <v>2014</v>
      </c>
      <c r="BX27">
        <f t="shared" si="2"/>
        <v>2014</v>
      </c>
      <c r="BY27">
        <f t="shared" si="3"/>
        <v>4</v>
      </c>
      <c r="BZ27">
        <f t="shared" si="4"/>
        <v>4</v>
      </c>
    </row>
    <row r="28" spans="1:78" x14ac:dyDescent="0.35">
      <c r="A28" t="s">
        <v>5449</v>
      </c>
      <c r="B28" t="s">
        <v>5450</v>
      </c>
      <c r="C28" t="b">
        <v>0</v>
      </c>
      <c r="D28" t="b">
        <v>0</v>
      </c>
      <c r="F28" t="s">
        <v>323</v>
      </c>
      <c r="G28" t="s">
        <v>15</v>
      </c>
      <c r="H28" t="s">
        <v>5451</v>
      </c>
      <c r="J28">
        <v>2</v>
      </c>
      <c r="K28" t="s">
        <v>5452</v>
      </c>
      <c r="L28" t="s">
        <v>5453</v>
      </c>
      <c r="M28" s="2">
        <v>41934</v>
      </c>
      <c r="N28" s="1">
        <v>0.88263888888888886</v>
      </c>
      <c r="O28" s="2">
        <v>41934</v>
      </c>
      <c r="P28" s="1">
        <v>0.8881944444444444</v>
      </c>
      <c r="S28">
        <v>0</v>
      </c>
      <c r="T28" t="s">
        <v>121</v>
      </c>
      <c r="W28" t="s">
        <v>1</v>
      </c>
      <c r="AG28" t="s">
        <v>5454</v>
      </c>
      <c r="AM28" t="s">
        <v>518</v>
      </c>
      <c r="AO28" t="s">
        <v>334</v>
      </c>
      <c r="BU28" t="s">
        <v>336</v>
      </c>
      <c r="BV28" t="str">
        <f t="shared" si="0"/>
        <v>qqtf-fxam</v>
      </c>
      <c r="BW28">
        <f t="shared" si="1"/>
        <v>2014</v>
      </c>
      <c r="BX28">
        <f t="shared" si="2"/>
        <v>2014</v>
      </c>
      <c r="BY28">
        <f t="shared" si="3"/>
        <v>3</v>
      </c>
      <c r="BZ28">
        <f t="shared" si="4"/>
        <v>0</v>
      </c>
    </row>
    <row r="29" spans="1:78" x14ac:dyDescent="0.35">
      <c r="A29" t="s">
        <v>5528</v>
      </c>
      <c r="B29" t="s">
        <v>4353</v>
      </c>
      <c r="C29" t="b">
        <v>0</v>
      </c>
      <c r="D29" t="b">
        <v>0</v>
      </c>
      <c r="F29" t="s">
        <v>323</v>
      </c>
      <c r="G29" t="s">
        <v>15</v>
      </c>
      <c r="H29" t="s">
        <v>5529</v>
      </c>
      <c r="J29">
        <v>6</v>
      </c>
      <c r="K29" t="s">
        <v>5530</v>
      </c>
      <c r="L29" t="s">
        <v>4354</v>
      </c>
      <c r="M29" s="2">
        <v>41675</v>
      </c>
      <c r="N29" s="1">
        <v>0.7993055555555556</v>
      </c>
      <c r="O29" s="2">
        <v>41675</v>
      </c>
      <c r="P29" s="1">
        <v>0.8305555555555556</v>
      </c>
      <c r="S29">
        <v>0</v>
      </c>
      <c r="T29" t="s">
        <v>95</v>
      </c>
      <c r="W29" t="s">
        <v>1</v>
      </c>
      <c r="AG29" t="s">
        <v>5531</v>
      </c>
      <c r="AM29" t="s">
        <v>4041</v>
      </c>
      <c r="AO29" t="s">
        <v>334</v>
      </c>
      <c r="BU29" t="s">
        <v>353</v>
      </c>
      <c r="BV29" t="str">
        <f t="shared" si="0"/>
        <v>s6ki-nwiy</v>
      </c>
      <c r="BW29">
        <f t="shared" si="1"/>
        <v>2014</v>
      </c>
      <c r="BX29">
        <f t="shared" si="2"/>
        <v>2014</v>
      </c>
      <c r="BY29">
        <f t="shared" si="3"/>
        <v>3</v>
      </c>
      <c r="BZ29">
        <f t="shared" si="4"/>
        <v>0</v>
      </c>
    </row>
    <row r="30" spans="1:78" x14ac:dyDescent="0.35">
      <c r="A30" t="s">
        <v>2202</v>
      </c>
      <c r="B30" t="s">
        <v>2203</v>
      </c>
      <c r="C30" t="b">
        <v>0</v>
      </c>
      <c r="D30" t="b">
        <v>0</v>
      </c>
      <c r="F30" t="s">
        <v>323</v>
      </c>
      <c r="G30" t="s">
        <v>15</v>
      </c>
      <c r="H30" t="s">
        <v>2204</v>
      </c>
      <c r="I30" t="s">
        <v>2205</v>
      </c>
      <c r="J30">
        <v>13</v>
      </c>
      <c r="K30" t="s">
        <v>2206</v>
      </c>
      <c r="L30" t="s">
        <v>2207</v>
      </c>
      <c r="M30" s="2">
        <v>41779</v>
      </c>
      <c r="N30" s="1">
        <v>0.89513888888888893</v>
      </c>
      <c r="O30" s="2">
        <v>41779</v>
      </c>
      <c r="P30" s="1">
        <v>0.90486111111111101</v>
      </c>
      <c r="S30">
        <v>0</v>
      </c>
      <c r="T30" t="s">
        <v>147</v>
      </c>
      <c r="U30" t="s">
        <v>2134</v>
      </c>
      <c r="W30" t="s">
        <v>1</v>
      </c>
      <c r="Z30" t="s">
        <v>170</v>
      </c>
      <c r="AG30" t="s">
        <v>2208</v>
      </c>
      <c r="AI30" t="s">
        <v>2209</v>
      </c>
      <c r="AK30" t="s">
        <v>2210</v>
      </c>
      <c r="AL30" t="s">
        <v>2135</v>
      </c>
      <c r="AM30" t="s">
        <v>2136</v>
      </c>
      <c r="AO30" t="s">
        <v>334</v>
      </c>
      <c r="BT30" t="s">
        <v>335</v>
      </c>
      <c r="BU30" t="s">
        <v>353</v>
      </c>
      <c r="BV30" t="str">
        <f t="shared" si="0"/>
        <v>s7ty-bq69</v>
      </c>
      <c r="BW30">
        <f t="shared" si="1"/>
        <v>2014</v>
      </c>
      <c r="BX30">
        <f t="shared" si="2"/>
        <v>2014</v>
      </c>
      <c r="BY30">
        <f t="shared" si="3"/>
        <v>4</v>
      </c>
      <c r="BZ30">
        <f t="shared" si="4"/>
        <v>3</v>
      </c>
    </row>
    <row r="31" spans="1:78" x14ac:dyDescent="0.35">
      <c r="A31" t="s">
        <v>5547</v>
      </c>
      <c r="B31" t="s">
        <v>5432</v>
      </c>
      <c r="C31" t="b">
        <v>0</v>
      </c>
      <c r="D31" t="b">
        <v>0</v>
      </c>
      <c r="F31" t="s">
        <v>323</v>
      </c>
      <c r="G31" t="s">
        <v>15</v>
      </c>
      <c r="H31" t="s">
        <v>5548</v>
      </c>
      <c r="I31" t="s">
        <v>4179</v>
      </c>
      <c r="J31">
        <v>9</v>
      </c>
      <c r="K31" t="s">
        <v>5433</v>
      </c>
      <c r="L31" t="s">
        <v>5433</v>
      </c>
      <c r="M31" s="2">
        <v>41775</v>
      </c>
      <c r="N31" s="1">
        <v>0.81874999999999998</v>
      </c>
      <c r="O31" s="2">
        <v>41775</v>
      </c>
      <c r="P31" s="1">
        <v>0.81874999999999998</v>
      </c>
      <c r="Q31" t="s">
        <v>328</v>
      </c>
      <c r="R31" t="s">
        <v>5434</v>
      </c>
      <c r="S31">
        <v>0</v>
      </c>
      <c r="T31" t="s">
        <v>82</v>
      </c>
      <c r="W31" t="s">
        <v>1</v>
      </c>
      <c r="Z31" t="s">
        <v>231</v>
      </c>
      <c r="AG31" t="s">
        <v>5549</v>
      </c>
      <c r="AK31" t="s">
        <v>5435</v>
      </c>
      <c r="AL31" t="s">
        <v>1291</v>
      </c>
      <c r="AM31" t="s">
        <v>1272</v>
      </c>
      <c r="AO31" t="s">
        <v>334</v>
      </c>
      <c r="BU31" t="s">
        <v>353</v>
      </c>
      <c r="BV31" t="str">
        <f t="shared" si="0"/>
        <v>sjs9-q69w</v>
      </c>
      <c r="BW31">
        <f t="shared" si="1"/>
        <v>2014</v>
      </c>
      <c r="BX31">
        <f t="shared" si="2"/>
        <v>2014</v>
      </c>
      <c r="BY31">
        <f t="shared" si="3"/>
        <v>4</v>
      </c>
      <c r="BZ31">
        <f t="shared" si="4"/>
        <v>4</v>
      </c>
    </row>
    <row r="32" spans="1:78" x14ac:dyDescent="0.35">
      <c r="A32" t="s">
        <v>3103</v>
      </c>
      <c r="B32" t="s">
        <v>3098</v>
      </c>
      <c r="C32" t="b">
        <v>0</v>
      </c>
      <c r="D32" t="b">
        <v>0</v>
      </c>
      <c r="F32" t="s">
        <v>323</v>
      </c>
      <c r="G32" t="s">
        <v>15</v>
      </c>
      <c r="H32" t="s">
        <v>3104</v>
      </c>
      <c r="I32" t="s">
        <v>3099</v>
      </c>
      <c r="J32">
        <v>13</v>
      </c>
      <c r="K32" t="s">
        <v>3105</v>
      </c>
      <c r="L32" t="s">
        <v>3100</v>
      </c>
      <c r="M32" s="2">
        <v>41786</v>
      </c>
      <c r="N32" s="1">
        <v>0.875</v>
      </c>
      <c r="O32" s="2">
        <v>41803</v>
      </c>
      <c r="P32" s="1">
        <v>0.63611111111111118</v>
      </c>
      <c r="Q32" t="s">
        <v>328</v>
      </c>
      <c r="S32">
        <v>0</v>
      </c>
      <c r="T32" t="s">
        <v>187</v>
      </c>
      <c r="U32" t="s">
        <v>3101</v>
      </c>
      <c r="W32" t="s">
        <v>1</v>
      </c>
      <c r="AG32" t="s">
        <v>3106</v>
      </c>
      <c r="AM32" t="s">
        <v>3102</v>
      </c>
      <c r="AO32" t="s">
        <v>334</v>
      </c>
      <c r="BT32" t="s">
        <v>335</v>
      </c>
      <c r="BU32" t="s">
        <v>353</v>
      </c>
      <c r="BV32" t="str">
        <f t="shared" si="0"/>
        <v>txr4-tra3</v>
      </c>
      <c r="BW32">
        <f t="shared" si="1"/>
        <v>2014</v>
      </c>
      <c r="BX32">
        <f t="shared" si="2"/>
        <v>2014</v>
      </c>
      <c r="BY32">
        <f t="shared" si="3"/>
        <v>3</v>
      </c>
      <c r="BZ32">
        <f t="shared" si="4"/>
        <v>3</v>
      </c>
    </row>
    <row r="33" spans="1:78" x14ac:dyDescent="0.35">
      <c r="A33" t="s">
        <v>5696</v>
      </c>
      <c r="B33" t="s">
        <v>4912</v>
      </c>
      <c r="C33" t="b">
        <v>0</v>
      </c>
      <c r="D33" t="b">
        <v>0</v>
      </c>
      <c r="F33" t="s">
        <v>323</v>
      </c>
      <c r="G33" t="s">
        <v>15</v>
      </c>
      <c r="H33" t="s">
        <v>4913</v>
      </c>
      <c r="I33" t="s">
        <v>4914</v>
      </c>
      <c r="J33">
        <v>5</v>
      </c>
      <c r="K33" t="s">
        <v>5697</v>
      </c>
      <c r="L33" t="s">
        <v>4915</v>
      </c>
      <c r="M33" s="2">
        <v>41849</v>
      </c>
      <c r="N33" s="1">
        <v>0.66249999999999998</v>
      </c>
      <c r="O33" s="2">
        <v>41849</v>
      </c>
      <c r="P33" s="1">
        <v>0.68819444444444444</v>
      </c>
      <c r="Q33" t="s">
        <v>351</v>
      </c>
      <c r="S33">
        <v>0</v>
      </c>
      <c r="T33" t="s">
        <v>177</v>
      </c>
      <c r="W33" t="s">
        <v>1</v>
      </c>
      <c r="AG33" t="s">
        <v>5698</v>
      </c>
      <c r="AM33" t="s">
        <v>3964</v>
      </c>
      <c r="AO33" t="s">
        <v>334</v>
      </c>
      <c r="BU33" t="s">
        <v>336</v>
      </c>
      <c r="BV33" t="str">
        <f t="shared" si="0"/>
        <v>uugh-hac4</v>
      </c>
      <c r="BW33">
        <f t="shared" si="1"/>
        <v>2014</v>
      </c>
      <c r="BX33">
        <f t="shared" si="2"/>
        <v>2014</v>
      </c>
      <c r="BY33">
        <f t="shared" si="3"/>
        <v>3</v>
      </c>
      <c r="BZ33">
        <f t="shared" si="4"/>
        <v>2</v>
      </c>
    </row>
    <row r="34" spans="1:78" x14ac:dyDescent="0.35">
      <c r="A34" t="s">
        <v>5837</v>
      </c>
      <c r="B34" t="s">
        <v>5766</v>
      </c>
      <c r="C34" t="b">
        <v>0</v>
      </c>
      <c r="D34" t="b">
        <v>0</v>
      </c>
      <c r="F34" t="s">
        <v>323</v>
      </c>
      <c r="G34" t="s">
        <v>15</v>
      </c>
      <c r="H34" t="s">
        <v>5838</v>
      </c>
      <c r="J34">
        <v>8</v>
      </c>
      <c r="K34" t="s">
        <v>5839</v>
      </c>
      <c r="L34" t="s">
        <v>5767</v>
      </c>
      <c r="M34" s="2">
        <v>41876</v>
      </c>
      <c r="N34" s="1">
        <v>0.74513888888888891</v>
      </c>
      <c r="O34" s="2">
        <v>41958</v>
      </c>
      <c r="P34" s="1">
        <v>2.7083333333333334E-2</v>
      </c>
      <c r="S34">
        <v>0</v>
      </c>
      <c r="T34" t="s">
        <v>121</v>
      </c>
      <c r="W34" t="s">
        <v>1</v>
      </c>
      <c r="AG34" t="s">
        <v>5840</v>
      </c>
      <c r="AM34" t="s">
        <v>518</v>
      </c>
      <c r="AO34" t="s">
        <v>334</v>
      </c>
      <c r="BU34" t="s">
        <v>336</v>
      </c>
      <c r="BV34" t="str">
        <f t="shared" si="0"/>
        <v>xyg3-afy8</v>
      </c>
      <c r="BW34">
        <f t="shared" si="1"/>
        <v>2014</v>
      </c>
      <c r="BX34">
        <f t="shared" si="2"/>
        <v>2014</v>
      </c>
      <c r="BY34">
        <f t="shared" si="3"/>
        <v>3</v>
      </c>
      <c r="BZ34">
        <f t="shared" si="4"/>
        <v>0</v>
      </c>
    </row>
    <row r="35" spans="1:78" x14ac:dyDescent="0.35">
      <c r="A35" t="s">
        <v>5852</v>
      </c>
      <c r="B35" t="s">
        <v>4470</v>
      </c>
      <c r="C35" t="b">
        <v>0</v>
      </c>
      <c r="D35" t="b">
        <v>0</v>
      </c>
      <c r="F35" t="s">
        <v>323</v>
      </c>
      <c r="G35" t="s">
        <v>15</v>
      </c>
      <c r="H35" t="s">
        <v>5853</v>
      </c>
      <c r="J35">
        <v>31</v>
      </c>
      <c r="K35" t="s">
        <v>5854</v>
      </c>
      <c r="L35" t="s">
        <v>4471</v>
      </c>
      <c r="M35" s="2">
        <v>41682</v>
      </c>
      <c r="N35" s="1">
        <v>0.97291666666666676</v>
      </c>
      <c r="O35" s="2">
        <v>42627</v>
      </c>
      <c r="P35" s="1">
        <v>0.97569444444444453</v>
      </c>
      <c r="S35">
        <v>0</v>
      </c>
      <c r="T35" t="s">
        <v>58</v>
      </c>
      <c r="W35" t="s">
        <v>1</v>
      </c>
      <c r="Z35" t="s">
        <v>24</v>
      </c>
      <c r="AG35" t="s">
        <v>5855</v>
      </c>
      <c r="AM35" t="s">
        <v>920</v>
      </c>
      <c r="AO35" t="s">
        <v>334</v>
      </c>
      <c r="BU35" t="s">
        <v>336</v>
      </c>
      <c r="BV35" t="str">
        <f t="shared" si="0"/>
        <v>yfts-e7em</v>
      </c>
      <c r="BW35">
        <f t="shared" si="1"/>
        <v>2014</v>
      </c>
      <c r="BX35">
        <f t="shared" si="2"/>
        <v>2016</v>
      </c>
      <c r="BY35">
        <f t="shared" si="3"/>
        <v>4</v>
      </c>
      <c r="BZ35">
        <f t="shared" si="4"/>
        <v>1</v>
      </c>
    </row>
    <row r="36" spans="1:78" x14ac:dyDescent="0.35">
      <c r="A36" t="s">
        <v>3791</v>
      </c>
      <c r="B36" t="s">
        <v>3792</v>
      </c>
      <c r="C36" t="b">
        <v>0</v>
      </c>
      <c r="D36" t="b">
        <v>0</v>
      </c>
      <c r="F36" t="s">
        <v>323</v>
      </c>
      <c r="G36" t="s">
        <v>15</v>
      </c>
      <c r="H36" t="s">
        <v>3793</v>
      </c>
      <c r="J36">
        <v>10</v>
      </c>
      <c r="K36" t="s">
        <v>3794</v>
      </c>
      <c r="L36" t="s">
        <v>3794</v>
      </c>
      <c r="M36" s="2">
        <v>42145</v>
      </c>
      <c r="N36" s="1">
        <v>0.9159722222222223</v>
      </c>
      <c r="O36" s="2">
        <v>42145</v>
      </c>
      <c r="P36" s="1">
        <v>0.9159722222222223</v>
      </c>
      <c r="S36">
        <v>0</v>
      </c>
      <c r="T36" t="s">
        <v>58</v>
      </c>
      <c r="W36" t="s">
        <v>1</v>
      </c>
      <c r="AG36" t="s">
        <v>3795</v>
      </c>
      <c r="AM36" t="s">
        <v>920</v>
      </c>
      <c r="AO36" t="s">
        <v>334</v>
      </c>
      <c r="BU36" t="s">
        <v>336</v>
      </c>
      <c r="BV36" t="str">
        <f t="shared" si="0"/>
        <v>2fim-cf8g</v>
      </c>
      <c r="BW36">
        <f t="shared" si="1"/>
        <v>2015</v>
      </c>
      <c r="BX36">
        <f t="shared" si="2"/>
        <v>2015</v>
      </c>
      <c r="BY36">
        <f t="shared" si="3"/>
        <v>3</v>
      </c>
      <c r="BZ36">
        <f t="shared" si="4"/>
        <v>0</v>
      </c>
    </row>
    <row r="37" spans="1:78" x14ac:dyDescent="0.35">
      <c r="A37" t="s">
        <v>3892</v>
      </c>
      <c r="B37" t="s">
        <v>3893</v>
      </c>
      <c r="C37" t="b">
        <v>0</v>
      </c>
      <c r="D37" t="b">
        <v>0</v>
      </c>
      <c r="F37" t="s">
        <v>323</v>
      </c>
      <c r="G37" t="s">
        <v>15</v>
      </c>
      <c r="H37" t="s">
        <v>3894</v>
      </c>
      <c r="I37" t="s">
        <v>3895</v>
      </c>
      <c r="J37">
        <v>6</v>
      </c>
      <c r="K37" t="s">
        <v>3896</v>
      </c>
      <c r="L37" t="s">
        <v>3896</v>
      </c>
      <c r="M37" s="2">
        <v>42362</v>
      </c>
      <c r="N37" s="1">
        <v>0.95138888888888884</v>
      </c>
      <c r="O37" s="2">
        <v>42362</v>
      </c>
      <c r="P37" s="1">
        <v>0.95138888888888884</v>
      </c>
      <c r="Q37" t="s">
        <v>328</v>
      </c>
      <c r="R37" t="s">
        <v>3897</v>
      </c>
      <c r="S37">
        <v>0</v>
      </c>
      <c r="T37" t="s">
        <v>82</v>
      </c>
      <c r="W37" t="s">
        <v>1</v>
      </c>
      <c r="Z37" t="s">
        <v>206</v>
      </c>
      <c r="AG37" t="s">
        <v>3898</v>
      </c>
      <c r="AL37" t="s">
        <v>1291</v>
      </c>
      <c r="AM37" t="s">
        <v>1272</v>
      </c>
      <c r="AO37" t="s">
        <v>334</v>
      </c>
      <c r="BU37" t="s">
        <v>336</v>
      </c>
      <c r="BV37" t="str">
        <f t="shared" si="0"/>
        <v>3gc9-j53f</v>
      </c>
      <c r="BW37">
        <f t="shared" si="1"/>
        <v>2015</v>
      </c>
      <c r="BX37">
        <f t="shared" si="2"/>
        <v>2015</v>
      </c>
      <c r="BY37">
        <f t="shared" si="3"/>
        <v>4</v>
      </c>
      <c r="BZ37">
        <f t="shared" si="4"/>
        <v>4</v>
      </c>
    </row>
    <row r="38" spans="1:78" x14ac:dyDescent="0.35">
      <c r="A38" t="s">
        <v>3899</v>
      </c>
      <c r="B38" t="s">
        <v>3900</v>
      </c>
      <c r="C38" t="b">
        <v>0</v>
      </c>
      <c r="D38" t="b">
        <v>0</v>
      </c>
      <c r="F38" t="s">
        <v>323</v>
      </c>
      <c r="G38" t="s">
        <v>15</v>
      </c>
      <c r="H38" t="s">
        <v>3901</v>
      </c>
      <c r="J38">
        <v>4</v>
      </c>
      <c r="K38" t="s">
        <v>3902</v>
      </c>
      <c r="L38" t="s">
        <v>3902</v>
      </c>
      <c r="M38" s="2">
        <v>42337</v>
      </c>
      <c r="N38" s="1">
        <v>0.10069444444444443</v>
      </c>
      <c r="O38" s="2">
        <v>42337</v>
      </c>
      <c r="P38" s="1">
        <v>0.10069444444444443</v>
      </c>
      <c r="S38">
        <v>0</v>
      </c>
      <c r="T38" t="s">
        <v>4</v>
      </c>
      <c r="W38" t="s">
        <v>1</v>
      </c>
      <c r="AG38" t="s">
        <v>3903</v>
      </c>
      <c r="AM38" t="s">
        <v>3507</v>
      </c>
      <c r="AO38" t="s">
        <v>334</v>
      </c>
      <c r="BU38" t="s">
        <v>336</v>
      </c>
      <c r="BV38" t="str">
        <f t="shared" si="0"/>
        <v>3ig2-5cyr</v>
      </c>
      <c r="BW38">
        <f t="shared" si="1"/>
        <v>2015</v>
      </c>
      <c r="BX38">
        <f t="shared" si="2"/>
        <v>2015</v>
      </c>
      <c r="BY38">
        <f t="shared" si="3"/>
        <v>3</v>
      </c>
      <c r="BZ38">
        <f t="shared" si="4"/>
        <v>0</v>
      </c>
    </row>
    <row r="39" spans="1:78" x14ac:dyDescent="0.35">
      <c r="A39" t="s">
        <v>2141</v>
      </c>
      <c r="B39" t="s">
        <v>2142</v>
      </c>
      <c r="C39" t="b">
        <v>0</v>
      </c>
      <c r="D39" t="b">
        <v>0</v>
      </c>
      <c r="F39" t="s">
        <v>323</v>
      </c>
      <c r="G39" t="s">
        <v>15</v>
      </c>
      <c r="H39" t="s">
        <v>2143</v>
      </c>
      <c r="J39">
        <v>12</v>
      </c>
      <c r="K39" t="s">
        <v>2144</v>
      </c>
      <c r="L39" t="s">
        <v>2145</v>
      </c>
      <c r="M39" s="2">
        <v>42082</v>
      </c>
      <c r="N39" s="1">
        <v>0.84583333333333333</v>
      </c>
      <c r="O39" s="2">
        <v>42082</v>
      </c>
      <c r="P39" s="1">
        <v>0.84652777777777777</v>
      </c>
      <c r="S39">
        <v>0</v>
      </c>
      <c r="T39" t="s">
        <v>147</v>
      </c>
      <c r="U39" t="s">
        <v>2134</v>
      </c>
      <c r="W39" t="s">
        <v>1</v>
      </c>
      <c r="Z39" t="s">
        <v>2146</v>
      </c>
      <c r="AG39" t="s">
        <v>2147</v>
      </c>
      <c r="AL39" t="s">
        <v>2135</v>
      </c>
      <c r="AM39" t="s">
        <v>2136</v>
      </c>
      <c r="AO39" t="s">
        <v>334</v>
      </c>
      <c r="BT39" t="s">
        <v>335</v>
      </c>
      <c r="BU39" t="s">
        <v>336</v>
      </c>
      <c r="BV39" t="str">
        <f t="shared" si="0"/>
        <v>3k8s-jgg8</v>
      </c>
      <c r="BW39">
        <f t="shared" si="1"/>
        <v>2015</v>
      </c>
      <c r="BX39">
        <f t="shared" si="2"/>
        <v>2015</v>
      </c>
      <c r="BY39">
        <f t="shared" si="3"/>
        <v>4</v>
      </c>
      <c r="BZ39">
        <f t="shared" si="4"/>
        <v>2</v>
      </c>
    </row>
    <row r="40" spans="1:78" x14ac:dyDescent="0.35">
      <c r="A40" t="s">
        <v>3968</v>
      </c>
      <c r="B40" t="s">
        <v>3969</v>
      </c>
      <c r="C40" t="b">
        <v>0</v>
      </c>
      <c r="D40" t="b">
        <v>0</v>
      </c>
      <c r="F40" t="s">
        <v>323</v>
      </c>
      <c r="G40" t="s">
        <v>15</v>
      </c>
      <c r="H40" t="s">
        <v>3970</v>
      </c>
      <c r="J40">
        <v>5</v>
      </c>
      <c r="K40" t="s">
        <v>3971</v>
      </c>
      <c r="L40" t="s">
        <v>3971</v>
      </c>
      <c r="M40" s="2">
        <v>42339</v>
      </c>
      <c r="N40" s="1">
        <v>0.21041666666666667</v>
      </c>
      <c r="O40" s="2">
        <v>42339</v>
      </c>
      <c r="P40" s="1">
        <v>0.21041666666666667</v>
      </c>
      <c r="S40">
        <v>0</v>
      </c>
      <c r="T40" t="s">
        <v>4</v>
      </c>
      <c r="W40" t="s">
        <v>1</v>
      </c>
      <c r="AG40" t="s">
        <v>3972</v>
      </c>
      <c r="AM40" t="s">
        <v>3507</v>
      </c>
      <c r="AO40" t="s">
        <v>334</v>
      </c>
      <c r="BU40" t="s">
        <v>336</v>
      </c>
      <c r="BV40" t="str">
        <f t="shared" si="0"/>
        <v>49tz-azfr</v>
      </c>
      <c r="BW40">
        <f t="shared" si="1"/>
        <v>2015</v>
      </c>
      <c r="BX40">
        <f t="shared" si="2"/>
        <v>2015</v>
      </c>
      <c r="BY40">
        <f t="shared" si="3"/>
        <v>3</v>
      </c>
      <c r="BZ40">
        <f t="shared" si="4"/>
        <v>0</v>
      </c>
    </row>
    <row r="41" spans="1:78" x14ac:dyDescent="0.35">
      <c r="A41" t="s">
        <v>3530</v>
      </c>
      <c r="B41" t="s">
        <v>3531</v>
      </c>
      <c r="C41" t="b">
        <v>0</v>
      </c>
      <c r="D41" t="b">
        <v>0</v>
      </c>
      <c r="F41" t="s">
        <v>323</v>
      </c>
      <c r="G41" t="s">
        <v>15</v>
      </c>
      <c r="H41" t="s">
        <v>3532</v>
      </c>
      <c r="J41">
        <v>20</v>
      </c>
      <c r="K41" t="s">
        <v>3533</v>
      </c>
      <c r="L41" t="s">
        <v>3534</v>
      </c>
      <c r="M41" s="2">
        <v>42320</v>
      </c>
      <c r="N41" s="1">
        <v>9.7222222222222224E-2</v>
      </c>
      <c r="O41" s="2">
        <v>42320</v>
      </c>
      <c r="P41" s="1">
        <v>9.7916666666666666E-2</v>
      </c>
      <c r="Q41" t="s">
        <v>995</v>
      </c>
      <c r="R41" t="s">
        <v>3535</v>
      </c>
      <c r="S41">
        <v>0</v>
      </c>
      <c r="T41" t="s">
        <v>4</v>
      </c>
      <c r="U41" t="s">
        <v>3502</v>
      </c>
      <c r="V41" t="s">
        <v>7</v>
      </c>
      <c r="W41" t="s">
        <v>1</v>
      </c>
      <c r="Z41" t="s">
        <v>116</v>
      </c>
      <c r="AB41">
        <v>2012</v>
      </c>
      <c r="AG41" t="s">
        <v>3536</v>
      </c>
      <c r="AJ41" t="s">
        <v>14</v>
      </c>
      <c r="AK41" t="s">
        <v>3537</v>
      </c>
      <c r="AL41" t="s">
        <v>3506</v>
      </c>
      <c r="AM41" t="s">
        <v>3507</v>
      </c>
      <c r="AO41" t="s">
        <v>334</v>
      </c>
      <c r="BT41" t="s">
        <v>3508</v>
      </c>
      <c r="BU41" t="s">
        <v>336</v>
      </c>
      <c r="BV41" t="str">
        <f t="shared" si="0"/>
        <v>4veh-34wb</v>
      </c>
      <c r="BW41">
        <f t="shared" si="1"/>
        <v>2015</v>
      </c>
      <c r="BX41">
        <f t="shared" si="2"/>
        <v>2015</v>
      </c>
      <c r="BY41">
        <f t="shared" si="3"/>
        <v>5</v>
      </c>
      <c r="BZ41">
        <f t="shared" si="4"/>
        <v>5</v>
      </c>
    </row>
    <row r="42" spans="1:78" x14ac:dyDescent="0.35">
      <c r="A42" t="s">
        <v>3009</v>
      </c>
      <c r="B42" t="s">
        <v>3010</v>
      </c>
      <c r="C42" t="b">
        <v>0</v>
      </c>
      <c r="D42" t="b">
        <v>0</v>
      </c>
      <c r="F42" t="s">
        <v>323</v>
      </c>
      <c r="G42" t="s">
        <v>15</v>
      </c>
      <c r="H42" t="s">
        <v>3011</v>
      </c>
      <c r="I42" t="s">
        <v>3012</v>
      </c>
      <c r="J42">
        <v>12</v>
      </c>
      <c r="K42" t="s">
        <v>3013</v>
      </c>
      <c r="L42" t="s">
        <v>3014</v>
      </c>
      <c r="M42" s="2">
        <v>42096</v>
      </c>
      <c r="N42" s="1">
        <v>0.77083333333333337</v>
      </c>
      <c r="O42" s="2">
        <v>42096</v>
      </c>
      <c r="P42" s="1">
        <v>0.90763888888888899</v>
      </c>
      <c r="Q42" t="s">
        <v>328</v>
      </c>
      <c r="R42" t="s">
        <v>3015</v>
      </c>
      <c r="S42">
        <v>0</v>
      </c>
      <c r="T42" t="s">
        <v>52</v>
      </c>
      <c r="U42" t="s">
        <v>3005</v>
      </c>
      <c r="W42" t="s">
        <v>1</v>
      </c>
      <c r="Z42" t="s">
        <v>231</v>
      </c>
      <c r="AG42" t="s">
        <v>3016</v>
      </c>
      <c r="AL42" t="s">
        <v>3017</v>
      </c>
      <c r="AM42" t="s">
        <v>3006</v>
      </c>
      <c r="AO42" t="s">
        <v>334</v>
      </c>
      <c r="BT42" t="s">
        <v>335</v>
      </c>
      <c r="BU42" t="s">
        <v>336</v>
      </c>
      <c r="BV42" t="str">
        <f t="shared" si="0"/>
        <v>54uu-mahh</v>
      </c>
      <c r="BW42">
        <f t="shared" si="1"/>
        <v>2015</v>
      </c>
      <c r="BX42">
        <f t="shared" si="2"/>
        <v>2015</v>
      </c>
      <c r="BY42">
        <f t="shared" si="3"/>
        <v>4</v>
      </c>
      <c r="BZ42">
        <f t="shared" si="4"/>
        <v>5</v>
      </c>
    </row>
    <row r="43" spans="1:78" x14ac:dyDescent="0.35">
      <c r="A43" t="s">
        <v>921</v>
      </c>
      <c r="B43" t="s">
        <v>916</v>
      </c>
      <c r="C43" t="b">
        <v>0</v>
      </c>
      <c r="D43" t="b">
        <v>0</v>
      </c>
      <c r="F43" t="s">
        <v>323</v>
      </c>
      <c r="G43" t="s">
        <v>15</v>
      </c>
      <c r="H43" t="s">
        <v>922</v>
      </c>
      <c r="I43" t="s">
        <v>917</v>
      </c>
      <c r="J43">
        <v>50</v>
      </c>
      <c r="K43" t="s">
        <v>923</v>
      </c>
      <c r="L43" t="s">
        <v>918</v>
      </c>
      <c r="M43" s="2">
        <v>42033</v>
      </c>
      <c r="N43" s="1">
        <v>0.76666666666666661</v>
      </c>
      <c r="O43" s="2">
        <v>42844</v>
      </c>
      <c r="P43" s="1">
        <v>0.93333333333333324</v>
      </c>
      <c r="Q43" t="s">
        <v>328</v>
      </c>
      <c r="R43" t="s">
        <v>924</v>
      </c>
      <c r="S43">
        <v>0</v>
      </c>
      <c r="T43" t="s">
        <v>58</v>
      </c>
      <c r="U43" t="s">
        <v>919</v>
      </c>
      <c r="W43" t="s">
        <v>1</v>
      </c>
      <c r="Z43" t="s">
        <v>244</v>
      </c>
      <c r="AG43" t="s">
        <v>925</v>
      </c>
      <c r="AM43" t="s">
        <v>920</v>
      </c>
      <c r="AO43" t="s">
        <v>334</v>
      </c>
      <c r="BT43" t="s">
        <v>335</v>
      </c>
      <c r="BU43" t="s">
        <v>336</v>
      </c>
      <c r="BV43" t="str">
        <f t="shared" si="0"/>
        <v>5pxv-mthc</v>
      </c>
      <c r="BW43">
        <f t="shared" si="1"/>
        <v>2015</v>
      </c>
      <c r="BX43">
        <f t="shared" si="2"/>
        <v>2017</v>
      </c>
      <c r="BY43">
        <f t="shared" si="3"/>
        <v>4</v>
      </c>
      <c r="BZ43">
        <f t="shared" si="4"/>
        <v>5</v>
      </c>
    </row>
    <row r="44" spans="1:78" x14ac:dyDescent="0.35">
      <c r="A44" t="s">
        <v>3565</v>
      </c>
      <c r="B44" t="s">
        <v>3566</v>
      </c>
      <c r="C44" t="b">
        <v>0</v>
      </c>
      <c r="D44" t="b">
        <v>0</v>
      </c>
      <c r="F44" t="s">
        <v>323</v>
      </c>
      <c r="G44" t="s">
        <v>15</v>
      </c>
      <c r="H44" t="s">
        <v>3567</v>
      </c>
      <c r="J44">
        <v>8</v>
      </c>
      <c r="K44" t="s">
        <v>3568</v>
      </c>
      <c r="L44" t="s">
        <v>3569</v>
      </c>
      <c r="M44" s="2">
        <v>42365</v>
      </c>
      <c r="N44" s="1">
        <v>0.19097222222222221</v>
      </c>
      <c r="O44" s="2">
        <v>42365</v>
      </c>
      <c r="P44" s="1">
        <v>0.19236111111111112</v>
      </c>
      <c r="Q44" t="s">
        <v>571</v>
      </c>
      <c r="R44" t="s">
        <v>3570</v>
      </c>
      <c r="S44">
        <v>0</v>
      </c>
      <c r="T44" t="s">
        <v>4</v>
      </c>
      <c r="U44" t="s">
        <v>3502</v>
      </c>
      <c r="V44" t="s">
        <v>7</v>
      </c>
      <c r="W44" t="s">
        <v>1</v>
      </c>
      <c r="Z44" t="s">
        <v>116</v>
      </c>
      <c r="AA44" t="s">
        <v>3571</v>
      </c>
      <c r="AC44" t="s">
        <v>3572</v>
      </c>
      <c r="AG44" t="s">
        <v>3573</v>
      </c>
      <c r="AH44" t="s">
        <v>3574</v>
      </c>
      <c r="AI44" t="s">
        <v>3575</v>
      </c>
      <c r="AK44" t="s">
        <v>3576</v>
      </c>
      <c r="AL44" t="s">
        <v>3506</v>
      </c>
      <c r="AM44" t="s">
        <v>3507</v>
      </c>
      <c r="AO44" t="s">
        <v>334</v>
      </c>
      <c r="BT44" t="s">
        <v>3508</v>
      </c>
      <c r="BU44" t="s">
        <v>336</v>
      </c>
      <c r="BV44" t="str">
        <f t="shared" si="0"/>
        <v>7k57-mnik</v>
      </c>
      <c r="BW44">
        <f t="shared" si="1"/>
        <v>2015</v>
      </c>
      <c r="BX44">
        <f t="shared" si="2"/>
        <v>2015</v>
      </c>
      <c r="BY44">
        <f t="shared" si="3"/>
        <v>5</v>
      </c>
      <c r="BZ44">
        <f t="shared" si="4"/>
        <v>5</v>
      </c>
    </row>
    <row r="45" spans="1:78" x14ac:dyDescent="0.35">
      <c r="A45" t="s">
        <v>4340</v>
      </c>
      <c r="B45" t="s">
        <v>4341</v>
      </c>
      <c r="C45" t="b">
        <v>0</v>
      </c>
      <c r="D45" t="b">
        <v>0</v>
      </c>
      <c r="F45" t="s">
        <v>323</v>
      </c>
      <c r="G45" t="s">
        <v>15</v>
      </c>
      <c r="H45" t="s">
        <v>4342</v>
      </c>
      <c r="J45">
        <v>2</v>
      </c>
      <c r="K45" t="s">
        <v>4343</v>
      </c>
      <c r="L45" t="s">
        <v>4343</v>
      </c>
      <c r="M45" s="2">
        <v>42192</v>
      </c>
      <c r="N45" s="1">
        <v>0.78541666666666676</v>
      </c>
      <c r="O45" s="2">
        <v>42192</v>
      </c>
      <c r="P45" s="1">
        <v>0.78541666666666676</v>
      </c>
      <c r="S45">
        <v>0</v>
      </c>
      <c r="T45" t="s">
        <v>137</v>
      </c>
      <c r="V45" t="s">
        <v>7</v>
      </c>
      <c r="W45" t="s">
        <v>1</v>
      </c>
      <c r="AG45" t="s">
        <v>4344</v>
      </c>
      <c r="AM45" t="s">
        <v>4345</v>
      </c>
      <c r="AO45" t="s">
        <v>334</v>
      </c>
      <c r="BU45" t="s">
        <v>336</v>
      </c>
      <c r="BV45" t="str">
        <f t="shared" si="0"/>
        <v>7rnp-jezr</v>
      </c>
      <c r="BW45">
        <f t="shared" si="1"/>
        <v>2015</v>
      </c>
      <c r="BX45">
        <f t="shared" si="2"/>
        <v>2015</v>
      </c>
      <c r="BY45">
        <f t="shared" si="3"/>
        <v>4</v>
      </c>
      <c r="BZ45">
        <f t="shared" si="4"/>
        <v>1</v>
      </c>
    </row>
    <row r="46" spans="1:78" x14ac:dyDescent="0.35">
      <c r="A46" t="s">
        <v>4348</v>
      </c>
      <c r="B46" t="s">
        <v>4349</v>
      </c>
      <c r="C46" t="b">
        <v>0</v>
      </c>
      <c r="D46" t="b">
        <v>0</v>
      </c>
      <c r="F46" t="s">
        <v>323</v>
      </c>
      <c r="G46" t="s">
        <v>15</v>
      </c>
      <c r="H46" t="s">
        <v>4350</v>
      </c>
      <c r="J46">
        <v>7</v>
      </c>
      <c r="K46" t="s">
        <v>4351</v>
      </c>
      <c r="L46" t="s">
        <v>4351</v>
      </c>
      <c r="M46" s="2">
        <v>42342</v>
      </c>
      <c r="N46" s="1">
        <v>0.88402777777777775</v>
      </c>
      <c r="O46" s="2">
        <v>42342</v>
      </c>
      <c r="P46" s="1">
        <v>0.88402777777777775</v>
      </c>
      <c r="S46">
        <v>0</v>
      </c>
      <c r="T46" t="s">
        <v>4</v>
      </c>
      <c r="W46" t="s">
        <v>1</v>
      </c>
      <c r="AG46" t="s">
        <v>4352</v>
      </c>
      <c r="AM46" t="s">
        <v>3507</v>
      </c>
      <c r="AO46" t="s">
        <v>334</v>
      </c>
      <c r="BU46" t="s">
        <v>336</v>
      </c>
      <c r="BV46" t="str">
        <f t="shared" si="0"/>
        <v>7w3j-buav</v>
      </c>
      <c r="BW46">
        <f t="shared" si="1"/>
        <v>2015</v>
      </c>
      <c r="BX46">
        <f t="shared" si="2"/>
        <v>2015</v>
      </c>
      <c r="BY46">
        <f t="shared" si="3"/>
        <v>3</v>
      </c>
      <c r="BZ46">
        <f t="shared" si="4"/>
        <v>0</v>
      </c>
    </row>
    <row r="47" spans="1:78" x14ac:dyDescent="0.35">
      <c r="A47" t="s">
        <v>4385</v>
      </c>
      <c r="B47" t="s">
        <v>4386</v>
      </c>
      <c r="C47" t="b">
        <v>0</v>
      </c>
      <c r="D47" t="b">
        <v>0</v>
      </c>
      <c r="F47" t="s">
        <v>323</v>
      </c>
      <c r="G47" t="s">
        <v>15</v>
      </c>
      <c r="H47" t="s">
        <v>4387</v>
      </c>
      <c r="J47">
        <v>8</v>
      </c>
      <c r="K47" t="s">
        <v>4388</v>
      </c>
      <c r="L47" t="s">
        <v>4389</v>
      </c>
      <c r="M47" s="2">
        <v>42177</v>
      </c>
      <c r="N47" s="1">
        <v>0.77638888888888891</v>
      </c>
      <c r="O47" s="2">
        <v>42177</v>
      </c>
      <c r="P47" s="1">
        <v>0.83958333333333324</v>
      </c>
      <c r="S47">
        <v>0</v>
      </c>
      <c r="T47" t="s">
        <v>137</v>
      </c>
      <c r="W47" t="s">
        <v>1</v>
      </c>
      <c r="AG47" t="s">
        <v>4390</v>
      </c>
      <c r="AM47" t="s">
        <v>4345</v>
      </c>
      <c r="AO47" t="s">
        <v>334</v>
      </c>
      <c r="BU47" t="s">
        <v>336</v>
      </c>
      <c r="BV47" t="str">
        <f t="shared" si="0"/>
        <v>8s7j-qvw7</v>
      </c>
      <c r="BW47">
        <f t="shared" si="1"/>
        <v>2015</v>
      </c>
      <c r="BX47">
        <f t="shared" si="2"/>
        <v>2015</v>
      </c>
      <c r="BY47">
        <f t="shared" si="3"/>
        <v>3</v>
      </c>
      <c r="BZ47">
        <f t="shared" si="4"/>
        <v>0</v>
      </c>
    </row>
    <row r="48" spans="1:78" x14ac:dyDescent="0.35">
      <c r="A48" t="s">
        <v>4485</v>
      </c>
      <c r="B48" t="s">
        <v>4486</v>
      </c>
      <c r="C48" t="b">
        <v>0</v>
      </c>
      <c r="D48" t="b">
        <v>0</v>
      </c>
      <c r="F48" t="s">
        <v>323</v>
      </c>
      <c r="G48" t="s">
        <v>15</v>
      </c>
      <c r="H48" t="s">
        <v>4487</v>
      </c>
      <c r="J48">
        <v>5</v>
      </c>
      <c r="K48" t="s">
        <v>4488</v>
      </c>
      <c r="L48" t="s">
        <v>4488</v>
      </c>
      <c r="M48" s="2">
        <v>42342</v>
      </c>
      <c r="N48" s="1">
        <v>0.25138888888888888</v>
      </c>
      <c r="O48" s="2">
        <v>42342</v>
      </c>
      <c r="P48" s="1">
        <v>0.25138888888888888</v>
      </c>
      <c r="S48">
        <v>0</v>
      </c>
      <c r="T48" t="s">
        <v>4</v>
      </c>
      <c r="W48" t="s">
        <v>1</v>
      </c>
      <c r="AG48" t="s">
        <v>4489</v>
      </c>
      <c r="AM48" t="s">
        <v>3507</v>
      </c>
      <c r="AO48" t="s">
        <v>334</v>
      </c>
      <c r="BU48" t="s">
        <v>336</v>
      </c>
      <c r="BV48" t="str">
        <f t="shared" si="0"/>
        <v>9usx-sxi7</v>
      </c>
      <c r="BW48">
        <f t="shared" si="1"/>
        <v>2015</v>
      </c>
      <c r="BX48">
        <f t="shared" si="2"/>
        <v>2015</v>
      </c>
      <c r="BY48">
        <f t="shared" si="3"/>
        <v>3</v>
      </c>
      <c r="BZ48">
        <f t="shared" si="4"/>
        <v>0</v>
      </c>
    </row>
    <row r="49" spans="1:78" x14ac:dyDescent="0.35">
      <c r="A49" t="s">
        <v>4490</v>
      </c>
      <c r="B49" t="s">
        <v>4491</v>
      </c>
      <c r="C49" t="b">
        <v>0</v>
      </c>
      <c r="D49" t="b">
        <v>0</v>
      </c>
      <c r="F49" t="s">
        <v>323</v>
      </c>
      <c r="G49" t="s">
        <v>15</v>
      </c>
      <c r="H49" t="s">
        <v>4492</v>
      </c>
      <c r="J49">
        <v>3</v>
      </c>
      <c r="K49" t="s">
        <v>3826</v>
      </c>
      <c r="L49" t="s">
        <v>4493</v>
      </c>
      <c r="M49" s="2">
        <v>42080</v>
      </c>
      <c r="N49" s="1">
        <v>0.66666666666666663</v>
      </c>
      <c r="O49" s="2">
        <v>42080</v>
      </c>
      <c r="P49" s="1">
        <v>0.66736111111111107</v>
      </c>
      <c r="S49">
        <v>0</v>
      </c>
      <c r="T49" t="s">
        <v>52</v>
      </c>
      <c r="W49" t="s">
        <v>1</v>
      </c>
      <c r="AG49" t="s">
        <v>4494</v>
      </c>
      <c r="AM49" t="s">
        <v>3006</v>
      </c>
      <c r="AO49" t="s">
        <v>334</v>
      </c>
      <c r="BU49" t="s">
        <v>336</v>
      </c>
      <c r="BV49" t="str">
        <f t="shared" si="0"/>
        <v>9ywb-7w4q</v>
      </c>
      <c r="BW49">
        <f t="shared" si="1"/>
        <v>2015</v>
      </c>
      <c r="BX49">
        <f t="shared" si="2"/>
        <v>2015</v>
      </c>
      <c r="BY49">
        <f t="shared" si="3"/>
        <v>3</v>
      </c>
      <c r="BZ49">
        <f t="shared" si="4"/>
        <v>0</v>
      </c>
    </row>
    <row r="50" spans="1:78" x14ac:dyDescent="0.35">
      <c r="A50" t="s">
        <v>4503</v>
      </c>
      <c r="B50" t="s">
        <v>4504</v>
      </c>
      <c r="C50" t="b">
        <v>0</v>
      </c>
      <c r="D50" t="b">
        <v>0</v>
      </c>
      <c r="F50" t="s">
        <v>323</v>
      </c>
      <c r="G50" t="s">
        <v>15</v>
      </c>
      <c r="H50" t="s">
        <v>4505</v>
      </c>
      <c r="J50">
        <v>2</v>
      </c>
      <c r="K50" t="s">
        <v>4506</v>
      </c>
      <c r="L50" t="s">
        <v>4506</v>
      </c>
      <c r="M50" s="2">
        <v>42080</v>
      </c>
      <c r="N50" s="1">
        <v>0.66388888888888886</v>
      </c>
      <c r="O50" s="2">
        <v>42080</v>
      </c>
      <c r="P50" s="1">
        <v>0.66388888888888886</v>
      </c>
      <c r="S50">
        <v>0</v>
      </c>
      <c r="T50" t="s">
        <v>52</v>
      </c>
      <c r="W50" t="s">
        <v>1</v>
      </c>
      <c r="AG50" t="s">
        <v>4507</v>
      </c>
      <c r="AM50" t="s">
        <v>3006</v>
      </c>
      <c r="AO50" t="s">
        <v>334</v>
      </c>
      <c r="BU50" t="s">
        <v>336</v>
      </c>
      <c r="BV50" t="str">
        <f t="shared" si="0"/>
        <v>a52r-q8bf</v>
      </c>
      <c r="BW50">
        <f t="shared" si="1"/>
        <v>2015</v>
      </c>
      <c r="BX50">
        <f t="shared" si="2"/>
        <v>2015</v>
      </c>
      <c r="BY50">
        <f t="shared" si="3"/>
        <v>3</v>
      </c>
      <c r="BZ50">
        <f t="shared" si="4"/>
        <v>0</v>
      </c>
    </row>
    <row r="51" spans="1:78" x14ac:dyDescent="0.35">
      <c r="A51" t="s">
        <v>4515</v>
      </c>
      <c r="B51" t="s">
        <v>4516</v>
      </c>
      <c r="C51" t="b">
        <v>0</v>
      </c>
      <c r="D51" t="b">
        <v>0</v>
      </c>
      <c r="F51" t="s">
        <v>323</v>
      </c>
      <c r="G51" t="s">
        <v>15</v>
      </c>
      <c r="H51" t="s">
        <v>4517</v>
      </c>
      <c r="J51">
        <v>9</v>
      </c>
      <c r="K51" t="s">
        <v>4518</v>
      </c>
      <c r="L51" t="s">
        <v>4518</v>
      </c>
      <c r="M51" s="2">
        <v>42339</v>
      </c>
      <c r="N51" s="1">
        <v>0.21458333333333335</v>
      </c>
      <c r="O51" s="2">
        <v>42339</v>
      </c>
      <c r="P51" s="1">
        <v>0.21458333333333335</v>
      </c>
      <c r="S51">
        <v>0</v>
      </c>
      <c r="T51" t="s">
        <v>4</v>
      </c>
      <c r="W51" t="s">
        <v>1</v>
      </c>
      <c r="AG51" t="s">
        <v>4519</v>
      </c>
      <c r="AM51" t="s">
        <v>3507</v>
      </c>
      <c r="AO51" t="s">
        <v>334</v>
      </c>
      <c r="BU51" t="s">
        <v>336</v>
      </c>
      <c r="BV51" t="str">
        <f t="shared" si="0"/>
        <v>aarr-hxpx</v>
      </c>
      <c r="BW51">
        <f t="shared" si="1"/>
        <v>2015</v>
      </c>
      <c r="BX51">
        <f t="shared" si="2"/>
        <v>2015</v>
      </c>
      <c r="BY51">
        <f t="shared" si="3"/>
        <v>3</v>
      </c>
      <c r="BZ51">
        <f t="shared" si="4"/>
        <v>0</v>
      </c>
    </row>
    <row r="52" spans="1:78" x14ac:dyDescent="0.35">
      <c r="A52" t="s">
        <v>4605</v>
      </c>
      <c r="B52" t="s">
        <v>3825</v>
      </c>
      <c r="C52" t="b">
        <v>0</v>
      </c>
      <c r="D52" t="b">
        <v>0</v>
      </c>
      <c r="F52" t="s">
        <v>323</v>
      </c>
      <c r="G52" t="s">
        <v>15</v>
      </c>
      <c r="H52" t="s">
        <v>4606</v>
      </c>
      <c r="J52">
        <v>5</v>
      </c>
      <c r="K52" t="s">
        <v>4607</v>
      </c>
      <c r="L52" t="s">
        <v>3827</v>
      </c>
      <c r="M52" s="2">
        <v>42080</v>
      </c>
      <c r="N52" s="1">
        <v>0.6645833333333333</v>
      </c>
      <c r="O52" s="2">
        <v>42080</v>
      </c>
      <c r="P52" s="1">
        <v>0.66527777777777775</v>
      </c>
      <c r="S52">
        <v>0</v>
      </c>
      <c r="T52" t="s">
        <v>52</v>
      </c>
      <c r="W52" t="s">
        <v>1</v>
      </c>
      <c r="AG52" t="s">
        <v>4608</v>
      </c>
      <c r="AM52" t="s">
        <v>3006</v>
      </c>
      <c r="AO52" t="s">
        <v>334</v>
      </c>
      <c r="BU52" t="s">
        <v>336</v>
      </c>
      <c r="BV52" t="str">
        <f t="shared" si="0"/>
        <v>braw-q475</v>
      </c>
      <c r="BW52">
        <f t="shared" si="1"/>
        <v>2015</v>
      </c>
      <c r="BX52">
        <f t="shared" si="2"/>
        <v>2015</v>
      </c>
      <c r="BY52">
        <f t="shared" si="3"/>
        <v>3</v>
      </c>
      <c r="BZ52">
        <f t="shared" si="4"/>
        <v>0</v>
      </c>
    </row>
    <row r="53" spans="1:78" x14ac:dyDescent="0.35">
      <c r="A53" t="s">
        <v>4633</v>
      </c>
      <c r="B53" t="s">
        <v>4634</v>
      </c>
      <c r="C53" t="b">
        <v>0</v>
      </c>
      <c r="D53" t="b">
        <v>0</v>
      </c>
      <c r="F53" t="s">
        <v>323</v>
      </c>
      <c r="G53" t="s">
        <v>15</v>
      </c>
      <c r="H53" t="s">
        <v>4635</v>
      </c>
      <c r="J53">
        <v>3</v>
      </c>
      <c r="K53" t="s">
        <v>4636</v>
      </c>
      <c r="L53" t="s">
        <v>4636</v>
      </c>
      <c r="M53" s="2">
        <v>42080</v>
      </c>
      <c r="N53" s="1">
        <v>0.69513888888888886</v>
      </c>
      <c r="O53" s="2">
        <v>42080</v>
      </c>
      <c r="P53" s="1">
        <v>0.69513888888888886</v>
      </c>
      <c r="S53">
        <v>0</v>
      </c>
      <c r="T53" t="s">
        <v>52</v>
      </c>
      <c r="W53" t="s">
        <v>1</v>
      </c>
      <c r="AG53" t="s">
        <v>4637</v>
      </c>
      <c r="AM53" t="s">
        <v>3006</v>
      </c>
      <c r="AO53" t="s">
        <v>334</v>
      </c>
      <c r="BU53" t="s">
        <v>336</v>
      </c>
      <c r="BV53" t="str">
        <f t="shared" si="0"/>
        <v>cgyu-miem</v>
      </c>
      <c r="BW53">
        <f t="shared" si="1"/>
        <v>2015</v>
      </c>
      <c r="BX53">
        <f t="shared" si="2"/>
        <v>2015</v>
      </c>
      <c r="BY53">
        <f t="shared" si="3"/>
        <v>3</v>
      </c>
      <c r="BZ53">
        <f t="shared" si="4"/>
        <v>0</v>
      </c>
    </row>
    <row r="54" spans="1:78" x14ac:dyDescent="0.35">
      <c r="A54" t="s">
        <v>4652</v>
      </c>
      <c r="B54" t="s">
        <v>4653</v>
      </c>
      <c r="C54" t="b">
        <v>0</v>
      </c>
      <c r="D54" t="b">
        <v>0</v>
      </c>
      <c r="F54" t="s">
        <v>323</v>
      </c>
      <c r="G54" t="s">
        <v>15</v>
      </c>
      <c r="H54" t="s">
        <v>4654</v>
      </c>
      <c r="I54" t="s">
        <v>4655</v>
      </c>
      <c r="J54">
        <v>4</v>
      </c>
      <c r="K54" t="s">
        <v>4656</v>
      </c>
      <c r="L54" t="s">
        <v>4656</v>
      </c>
      <c r="M54" s="2">
        <v>42263</v>
      </c>
      <c r="N54" s="1">
        <v>0.7895833333333333</v>
      </c>
      <c r="O54" s="2">
        <v>42263</v>
      </c>
      <c r="P54" s="1">
        <v>0.7895833333333333</v>
      </c>
      <c r="R54" t="s">
        <v>4657</v>
      </c>
      <c r="S54">
        <v>0</v>
      </c>
      <c r="T54" t="s">
        <v>115</v>
      </c>
      <c r="W54" t="s">
        <v>1</v>
      </c>
      <c r="Z54" t="s">
        <v>54</v>
      </c>
      <c r="AG54" t="s">
        <v>4658</v>
      </c>
      <c r="AM54" t="s">
        <v>1569</v>
      </c>
      <c r="AO54" t="s">
        <v>334</v>
      </c>
      <c r="BU54" t="s">
        <v>336</v>
      </c>
      <c r="BV54" t="str">
        <f t="shared" si="0"/>
        <v>d5hv-t46a</v>
      </c>
      <c r="BW54">
        <f t="shared" si="1"/>
        <v>2015</v>
      </c>
      <c r="BX54">
        <f t="shared" si="2"/>
        <v>2015</v>
      </c>
      <c r="BY54">
        <f t="shared" si="3"/>
        <v>4</v>
      </c>
      <c r="BZ54">
        <f t="shared" si="4"/>
        <v>3</v>
      </c>
    </row>
    <row r="55" spans="1:78" x14ac:dyDescent="0.35">
      <c r="A55" t="s">
        <v>2080</v>
      </c>
      <c r="B55" t="s">
        <v>2081</v>
      </c>
      <c r="C55" t="b">
        <v>0</v>
      </c>
      <c r="D55" t="b">
        <v>0</v>
      </c>
      <c r="F55" t="s">
        <v>323</v>
      </c>
      <c r="G55" t="s">
        <v>15</v>
      </c>
      <c r="H55" t="s">
        <v>2082</v>
      </c>
      <c r="J55">
        <v>51</v>
      </c>
      <c r="K55" t="s">
        <v>2083</v>
      </c>
      <c r="L55" t="s">
        <v>2084</v>
      </c>
      <c r="M55" s="2">
        <v>42229</v>
      </c>
      <c r="N55" s="1">
        <v>0.94861111111111107</v>
      </c>
      <c r="O55" s="2">
        <v>43631</v>
      </c>
      <c r="P55" s="1">
        <v>0.36249999999999999</v>
      </c>
      <c r="R55" t="s">
        <v>2085</v>
      </c>
      <c r="S55">
        <v>0</v>
      </c>
      <c r="T55" t="s">
        <v>210</v>
      </c>
      <c r="U55" t="s">
        <v>2086</v>
      </c>
      <c r="W55" t="s">
        <v>1</v>
      </c>
      <c r="AG55" t="s">
        <v>2087</v>
      </c>
      <c r="AM55" t="s">
        <v>591</v>
      </c>
      <c r="AO55" t="s">
        <v>334</v>
      </c>
      <c r="BT55" t="s">
        <v>592</v>
      </c>
      <c r="BU55" t="s">
        <v>336</v>
      </c>
      <c r="BV55" t="str">
        <f t="shared" si="0"/>
        <v>dcg8-4tss</v>
      </c>
      <c r="BW55">
        <f t="shared" si="1"/>
        <v>2015</v>
      </c>
      <c r="BX55">
        <f t="shared" si="2"/>
        <v>2019</v>
      </c>
      <c r="BY55">
        <f t="shared" si="3"/>
        <v>3</v>
      </c>
      <c r="BZ55">
        <f t="shared" si="4"/>
        <v>2</v>
      </c>
    </row>
    <row r="56" spans="1:78" x14ac:dyDescent="0.35">
      <c r="A56" t="s">
        <v>1318</v>
      </c>
      <c r="B56" t="s">
        <v>1268</v>
      </c>
      <c r="C56" t="b">
        <v>0</v>
      </c>
      <c r="D56" t="b">
        <v>0</v>
      </c>
      <c r="F56" t="s">
        <v>323</v>
      </c>
      <c r="G56" t="s">
        <v>15</v>
      </c>
      <c r="H56" t="s">
        <v>1319</v>
      </c>
      <c r="I56" t="s">
        <v>1269</v>
      </c>
      <c r="J56">
        <v>3</v>
      </c>
      <c r="K56" t="s">
        <v>1270</v>
      </c>
      <c r="L56" t="s">
        <v>1270</v>
      </c>
      <c r="M56" s="2">
        <v>42327</v>
      </c>
      <c r="N56" s="1">
        <v>0.91666666666666663</v>
      </c>
      <c r="O56" s="2">
        <v>42327</v>
      </c>
      <c r="P56" s="1">
        <v>0.91666666666666663</v>
      </c>
      <c r="Q56" t="s">
        <v>328</v>
      </c>
      <c r="R56" t="s">
        <v>1271</v>
      </c>
      <c r="S56">
        <v>0</v>
      </c>
      <c r="T56" t="s">
        <v>82</v>
      </c>
      <c r="U56" t="s">
        <v>82</v>
      </c>
      <c r="W56" t="s">
        <v>1</v>
      </c>
      <c r="Z56" t="s">
        <v>24</v>
      </c>
      <c r="AG56" t="s">
        <v>1320</v>
      </c>
      <c r="AM56" t="s">
        <v>1272</v>
      </c>
      <c r="AO56" t="s">
        <v>334</v>
      </c>
      <c r="BT56" t="s">
        <v>335</v>
      </c>
      <c r="BU56" t="s">
        <v>336</v>
      </c>
      <c r="BV56" t="str">
        <f t="shared" si="0"/>
        <v>e6ka-4u42</v>
      </c>
      <c r="BW56">
        <f t="shared" si="1"/>
        <v>2015</v>
      </c>
      <c r="BX56">
        <f t="shared" si="2"/>
        <v>2015</v>
      </c>
      <c r="BY56">
        <f t="shared" si="3"/>
        <v>4</v>
      </c>
      <c r="BZ56">
        <f t="shared" si="4"/>
        <v>5</v>
      </c>
    </row>
    <row r="57" spans="1:78" x14ac:dyDescent="0.35">
      <c r="A57" t="s">
        <v>3018</v>
      </c>
      <c r="B57" t="s">
        <v>3019</v>
      </c>
      <c r="C57" t="b">
        <v>0</v>
      </c>
      <c r="D57" t="b">
        <v>0</v>
      </c>
      <c r="F57" t="s">
        <v>323</v>
      </c>
      <c r="G57" t="s">
        <v>15</v>
      </c>
      <c r="H57" t="s">
        <v>3020</v>
      </c>
      <c r="I57" t="s">
        <v>3012</v>
      </c>
      <c r="J57">
        <v>5</v>
      </c>
      <c r="K57" t="s">
        <v>3021</v>
      </c>
      <c r="L57" t="s">
        <v>3022</v>
      </c>
      <c r="M57" s="2">
        <v>42096</v>
      </c>
      <c r="N57" s="1">
        <v>0.83472222222222225</v>
      </c>
      <c r="O57" s="2">
        <v>42096</v>
      </c>
      <c r="P57" s="1">
        <v>0.83958333333333324</v>
      </c>
      <c r="Q57" t="s">
        <v>328</v>
      </c>
      <c r="R57" t="s">
        <v>3023</v>
      </c>
      <c r="S57">
        <v>0</v>
      </c>
      <c r="T57" t="s">
        <v>52</v>
      </c>
      <c r="U57" t="s">
        <v>3005</v>
      </c>
      <c r="W57" t="s">
        <v>1</v>
      </c>
      <c r="Z57" t="s">
        <v>231</v>
      </c>
      <c r="AG57" t="s">
        <v>3024</v>
      </c>
      <c r="AL57" t="s">
        <v>3017</v>
      </c>
      <c r="AM57" t="s">
        <v>3006</v>
      </c>
      <c r="AO57" t="s">
        <v>334</v>
      </c>
      <c r="BT57" t="s">
        <v>335</v>
      </c>
      <c r="BU57" t="s">
        <v>336</v>
      </c>
      <c r="BV57" t="str">
        <f t="shared" si="0"/>
        <v>egfy-h6vk</v>
      </c>
      <c r="BW57">
        <f t="shared" si="1"/>
        <v>2015</v>
      </c>
      <c r="BX57">
        <f t="shared" si="2"/>
        <v>2015</v>
      </c>
      <c r="BY57">
        <f t="shared" si="3"/>
        <v>4</v>
      </c>
      <c r="BZ57">
        <f t="shared" si="4"/>
        <v>5</v>
      </c>
    </row>
    <row r="58" spans="1:78" x14ac:dyDescent="0.35">
      <c r="A58" t="s">
        <v>4811</v>
      </c>
      <c r="B58" t="s">
        <v>3032</v>
      </c>
      <c r="C58" t="b">
        <v>0</v>
      </c>
      <c r="D58" t="b">
        <v>0</v>
      </c>
      <c r="F58" t="s">
        <v>323</v>
      </c>
      <c r="G58" t="s">
        <v>15</v>
      </c>
      <c r="H58" t="s">
        <v>4812</v>
      </c>
      <c r="J58">
        <v>10</v>
      </c>
      <c r="K58" t="s">
        <v>4813</v>
      </c>
      <c r="L58" t="s">
        <v>3033</v>
      </c>
      <c r="M58" s="2">
        <v>42089</v>
      </c>
      <c r="N58" s="1">
        <v>3.472222222222222E-3</v>
      </c>
      <c r="O58" s="2">
        <v>42089</v>
      </c>
      <c r="P58" s="1">
        <v>0.65208333333333335</v>
      </c>
      <c r="S58">
        <v>0</v>
      </c>
      <c r="T58" t="s">
        <v>52</v>
      </c>
      <c r="W58" t="s">
        <v>1</v>
      </c>
      <c r="Z58" t="s">
        <v>231</v>
      </c>
      <c r="AG58" t="s">
        <v>4814</v>
      </c>
      <c r="AL58" t="s">
        <v>3017</v>
      </c>
      <c r="AM58" t="s">
        <v>3006</v>
      </c>
      <c r="AO58" t="s">
        <v>334</v>
      </c>
      <c r="BU58" t="s">
        <v>336</v>
      </c>
      <c r="BV58" t="str">
        <f t="shared" si="0"/>
        <v>eiss-ghr9</v>
      </c>
      <c r="BW58">
        <f t="shared" si="1"/>
        <v>2015</v>
      </c>
      <c r="BX58">
        <f t="shared" si="2"/>
        <v>2015</v>
      </c>
      <c r="BY58">
        <f t="shared" si="3"/>
        <v>4</v>
      </c>
      <c r="BZ58">
        <f t="shared" si="4"/>
        <v>1</v>
      </c>
    </row>
    <row r="59" spans="1:78" x14ac:dyDescent="0.35">
      <c r="A59" t="s">
        <v>4831</v>
      </c>
      <c r="B59" t="s">
        <v>4832</v>
      </c>
      <c r="C59" t="b">
        <v>0</v>
      </c>
      <c r="D59" t="b">
        <v>0</v>
      </c>
      <c r="F59" t="s">
        <v>323</v>
      </c>
      <c r="G59" t="s">
        <v>15</v>
      </c>
      <c r="H59" t="s">
        <v>4833</v>
      </c>
      <c r="J59">
        <v>15</v>
      </c>
      <c r="K59" t="s">
        <v>4834</v>
      </c>
      <c r="L59" t="s">
        <v>4835</v>
      </c>
      <c r="M59" s="2">
        <v>42320</v>
      </c>
      <c r="N59" s="1">
        <v>0.10972222222222222</v>
      </c>
      <c r="O59" s="2">
        <v>42320</v>
      </c>
      <c r="P59" s="1">
        <v>0.11041666666666666</v>
      </c>
      <c r="S59">
        <v>0</v>
      </c>
      <c r="T59" t="s">
        <v>4</v>
      </c>
      <c r="W59" t="s">
        <v>1</v>
      </c>
      <c r="AG59" t="s">
        <v>4836</v>
      </c>
      <c r="AM59" t="s">
        <v>3507</v>
      </c>
      <c r="AO59" t="s">
        <v>334</v>
      </c>
      <c r="BU59" t="s">
        <v>336</v>
      </c>
      <c r="BV59" t="str">
        <f t="shared" si="0"/>
        <v>ev9b-h3nr</v>
      </c>
      <c r="BW59">
        <f t="shared" si="1"/>
        <v>2015</v>
      </c>
      <c r="BX59">
        <f t="shared" si="2"/>
        <v>2015</v>
      </c>
      <c r="BY59">
        <f t="shared" si="3"/>
        <v>3</v>
      </c>
      <c r="BZ59">
        <f t="shared" si="4"/>
        <v>0</v>
      </c>
    </row>
    <row r="60" spans="1:78" x14ac:dyDescent="0.35">
      <c r="A60" t="s">
        <v>4854</v>
      </c>
      <c r="B60" t="s">
        <v>4855</v>
      </c>
      <c r="C60" t="b">
        <v>0</v>
      </c>
      <c r="D60" t="b">
        <v>0</v>
      </c>
      <c r="F60" t="s">
        <v>323</v>
      </c>
      <c r="G60" t="s">
        <v>15</v>
      </c>
      <c r="H60" t="s">
        <v>4856</v>
      </c>
      <c r="J60">
        <v>4</v>
      </c>
      <c r="K60" t="s">
        <v>4857</v>
      </c>
      <c r="L60" t="s">
        <v>4857</v>
      </c>
      <c r="M60" s="2">
        <v>42080</v>
      </c>
      <c r="N60" s="1">
        <v>0.66180555555555554</v>
      </c>
      <c r="O60" s="2">
        <v>42080</v>
      </c>
      <c r="P60" s="1">
        <v>0.66180555555555554</v>
      </c>
      <c r="S60">
        <v>0</v>
      </c>
      <c r="T60" t="s">
        <v>52</v>
      </c>
      <c r="W60" t="s">
        <v>1</v>
      </c>
      <c r="AG60" t="s">
        <v>4858</v>
      </c>
      <c r="AM60" t="s">
        <v>3006</v>
      </c>
      <c r="AO60" t="s">
        <v>334</v>
      </c>
      <c r="BU60" t="s">
        <v>336</v>
      </c>
      <c r="BV60" t="str">
        <f t="shared" si="0"/>
        <v>f4a9-b2hi</v>
      </c>
      <c r="BW60">
        <f t="shared" si="1"/>
        <v>2015</v>
      </c>
      <c r="BX60">
        <f t="shared" si="2"/>
        <v>2015</v>
      </c>
      <c r="BY60">
        <f t="shared" si="3"/>
        <v>3</v>
      </c>
      <c r="BZ60">
        <f t="shared" si="4"/>
        <v>0</v>
      </c>
    </row>
    <row r="61" spans="1:78" x14ac:dyDescent="0.35">
      <c r="A61" t="s">
        <v>4867</v>
      </c>
      <c r="B61" t="s">
        <v>1314</v>
      </c>
      <c r="C61" t="b">
        <v>0</v>
      </c>
      <c r="D61" t="b">
        <v>0</v>
      </c>
      <c r="F61" t="s">
        <v>323</v>
      </c>
      <c r="G61" t="s">
        <v>15</v>
      </c>
      <c r="H61" t="s">
        <v>4868</v>
      </c>
      <c r="I61" t="s">
        <v>1315</v>
      </c>
      <c r="J61">
        <v>2</v>
      </c>
      <c r="K61" t="s">
        <v>1316</v>
      </c>
      <c r="L61" t="s">
        <v>1316</v>
      </c>
      <c r="M61" s="2">
        <v>42317</v>
      </c>
      <c r="N61" s="1">
        <v>0.87916666666666676</v>
      </c>
      <c r="O61" s="2">
        <v>42317</v>
      </c>
      <c r="P61" s="1">
        <v>0.87916666666666676</v>
      </c>
      <c r="Q61" t="s">
        <v>1130</v>
      </c>
      <c r="R61" t="s">
        <v>1317</v>
      </c>
      <c r="S61">
        <v>0</v>
      </c>
      <c r="T61" t="s">
        <v>82</v>
      </c>
      <c r="W61" t="s">
        <v>1</v>
      </c>
      <c r="Z61" t="s">
        <v>219</v>
      </c>
      <c r="AG61" t="s">
        <v>4869</v>
      </c>
      <c r="AL61" t="s">
        <v>1291</v>
      </c>
      <c r="AM61" t="s">
        <v>1272</v>
      </c>
      <c r="AO61" t="s">
        <v>334</v>
      </c>
      <c r="BU61" t="s">
        <v>336</v>
      </c>
      <c r="BV61" t="str">
        <f t="shared" si="0"/>
        <v>fn6e-4szt</v>
      </c>
      <c r="BW61">
        <f t="shared" si="1"/>
        <v>2015</v>
      </c>
      <c r="BX61">
        <f t="shared" si="2"/>
        <v>2015</v>
      </c>
      <c r="BY61">
        <f t="shared" si="3"/>
        <v>4</v>
      </c>
      <c r="BZ61">
        <f t="shared" si="4"/>
        <v>4</v>
      </c>
    </row>
    <row r="62" spans="1:78" x14ac:dyDescent="0.35">
      <c r="A62" t="s">
        <v>1560</v>
      </c>
      <c r="B62" t="s">
        <v>1561</v>
      </c>
      <c r="C62" t="b">
        <v>0</v>
      </c>
      <c r="D62" t="b">
        <v>0</v>
      </c>
      <c r="F62" t="s">
        <v>323</v>
      </c>
      <c r="G62" t="s">
        <v>15</v>
      </c>
      <c r="H62" t="s">
        <v>1562</v>
      </c>
      <c r="I62" t="s">
        <v>1563</v>
      </c>
      <c r="J62">
        <v>6</v>
      </c>
      <c r="K62" t="s">
        <v>1564</v>
      </c>
      <c r="L62" t="s">
        <v>1564</v>
      </c>
      <c r="M62" s="2">
        <v>42263</v>
      </c>
      <c r="N62" s="1">
        <v>0.77847222222222223</v>
      </c>
      <c r="O62" s="2">
        <v>42263</v>
      </c>
      <c r="P62" s="1">
        <v>0.77847222222222223</v>
      </c>
      <c r="R62" t="s">
        <v>1565</v>
      </c>
      <c r="S62">
        <v>0</v>
      </c>
      <c r="T62" t="s">
        <v>115</v>
      </c>
      <c r="U62" t="s">
        <v>1566</v>
      </c>
      <c r="V62" t="s">
        <v>7</v>
      </c>
      <c r="W62" t="s">
        <v>1</v>
      </c>
      <c r="Z62" t="s">
        <v>54</v>
      </c>
      <c r="AG62" t="s">
        <v>1567</v>
      </c>
      <c r="AL62" t="s">
        <v>1568</v>
      </c>
      <c r="AM62" t="s">
        <v>1569</v>
      </c>
      <c r="AO62" t="s">
        <v>334</v>
      </c>
      <c r="BT62" t="s">
        <v>368</v>
      </c>
      <c r="BU62" t="s">
        <v>336</v>
      </c>
      <c r="BV62" t="str">
        <f t="shared" si="0"/>
        <v>g7wf-vj9j</v>
      </c>
      <c r="BW62">
        <f t="shared" si="1"/>
        <v>2015</v>
      </c>
      <c r="BX62">
        <f t="shared" si="2"/>
        <v>2015</v>
      </c>
      <c r="BY62">
        <f t="shared" si="3"/>
        <v>5</v>
      </c>
      <c r="BZ62">
        <f t="shared" si="4"/>
        <v>5</v>
      </c>
    </row>
    <row r="63" spans="1:78" x14ac:dyDescent="0.35">
      <c r="A63" t="s">
        <v>1011</v>
      </c>
      <c r="B63" t="s">
        <v>1012</v>
      </c>
      <c r="C63" t="b">
        <v>0</v>
      </c>
      <c r="D63" t="b">
        <v>0</v>
      </c>
      <c r="F63" t="s">
        <v>323</v>
      </c>
      <c r="G63" t="s">
        <v>15</v>
      </c>
      <c r="H63" t="s">
        <v>1013</v>
      </c>
      <c r="I63" t="s">
        <v>1014</v>
      </c>
      <c r="J63">
        <v>3</v>
      </c>
      <c r="K63" t="s">
        <v>1015</v>
      </c>
      <c r="L63" t="s">
        <v>1015</v>
      </c>
      <c r="M63" s="2">
        <v>42086</v>
      </c>
      <c r="N63" s="1">
        <v>0.95138888888888884</v>
      </c>
      <c r="O63" s="2">
        <v>42086</v>
      </c>
      <c r="P63" s="1">
        <v>0.95138888888888884</v>
      </c>
      <c r="Q63" t="s">
        <v>328</v>
      </c>
      <c r="R63" t="s">
        <v>1016</v>
      </c>
      <c r="S63">
        <v>0</v>
      </c>
      <c r="T63" t="s">
        <v>55</v>
      </c>
      <c r="U63" t="s">
        <v>1017</v>
      </c>
      <c r="V63" t="s">
        <v>7</v>
      </c>
      <c r="W63" t="s">
        <v>1</v>
      </c>
      <c r="Z63" t="s">
        <v>192</v>
      </c>
      <c r="AG63" t="s">
        <v>1018</v>
      </c>
      <c r="AL63" t="s">
        <v>1019</v>
      </c>
      <c r="AM63" t="s">
        <v>1020</v>
      </c>
      <c r="AO63" t="s">
        <v>334</v>
      </c>
      <c r="BT63" t="s">
        <v>335</v>
      </c>
      <c r="BU63" t="s">
        <v>336</v>
      </c>
      <c r="BV63" t="str">
        <f t="shared" si="0"/>
        <v>geg7-qybq</v>
      </c>
      <c r="BW63">
        <f t="shared" si="1"/>
        <v>2015</v>
      </c>
      <c r="BX63">
        <f t="shared" si="2"/>
        <v>2015</v>
      </c>
      <c r="BY63">
        <f t="shared" si="3"/>
        <v>5</v>
      </c>
      <c r="BZ63">
        <f t="shared" si="4"/>
        <v>6</v>
      </c>
    </row>
    <row r="64" spans="1:78" x14ac:dyDescent="0.35">
      <c r="A64" t="s">
        <v>4977</v>
      </c>
      <c r="B64" t="s">
        <v>4978</v>
      </c>
      <c r="C64" t="b">
        <v>0</v>
      </c>
      <c r="D64" t="b">
        <v>0</v>
      </c>
      <c r="F64" t="s">
        <v>323</v>
      </c>
      <c r="G64" t="s">
        <v>15</v>
      </c>
      <c r="H64" t="s">
        <v>4979</v>
      </c>
      <c r="J64">
        <v>4</v>
      </c>
      <c r="K64" t="s">
        <v>4980</v>
      </c>
      <c r="L64" t="s">
        <v>4980</v>
      </c>
      <c r="M64" s="2">
        <v>42339</v>
      </c>
      <c r="N64" s="1">
        <v>0.20416666666666669</v>
      </c>
      <c r="O64" s="2">
        <v>42339</v>
      </c>
      <c r="P64" s="1">
        <v>0.20416666666666669</v>
      </c>
      <c r="S64">
        <v>0</v>
      </c>
      <c r="T64" t="s">
        <v>4</v>
      </c>
      <c r="W64" t="s">
        <v>1</v>
      </c>
      <c r="AG64" t="s">
        <v>4981</v>
      </c>
      <c r="AM64" t="s">
        <v>3507</v>
      </c>
      <c r="AO64" t="s">
        <v>334</v>
      </c>
      <c r="BU64" t="s">
        <v>336</v>
      </c>
      <c r="BV64" t="str">
        <f t="shared" si="0"/>
        <v>hbzb-dbcn</v>
      </c>
      <c r="BW64">
        <f t="shared" si="1"/>
        <v>2015</v>
      </c>
      <c r="BX64">
        <f t="shared" si="2"/>
        <v>2015</v>
      </c>
      <c r="BY64">
        <f t="shared" si="3"/>
        <v>3</v>
      </c>
      <c r="BZ64">
        <f t="shared" si="4"/>
        <v>0</v>
      </c>
    </row>
    <row r="65" spans="1:78" x14ac:dyDescent="0.35">
      <c r="A65" t="s">
        <v>5021</v>
      </c>
      <c r="B65" t="s">
        <v>5022</v>
      </c>
      <c r="C65" t="b">
        <v>0</v>
      </c>
      <c r="D65" t="b">
        <v>0</v>
      </c>
      <c r="F65" t="s">
        <v>323</v>
      </c>
      <c r="G65" t="s">
        <v>15</v>
      </c>
      <c r="H65" t="s">
        <v>5023</v>
      </c>
      <c r="J65">
        <v>5</v>
      </c>
      <c r="K65" t="s">
        <v>5024</v>
      </c>
      <c r="L65" t="s">
        <v>5025</v>
      </c>
      <c r="M65" s="2">
        <v>42177</v>
      </c>
      <c r="N65" s="1">
        <v>0.76458333333333339</v>
      </c>
      <c r="O65" s="2">
        <v>42177</v>
      </c>
      <c r="P65" s="1">
        <v>0.76527777777777783</v>
      </c>
      <c r="S65">
        <v>0</v>
      </c>
      <c r="T65" t="s">
        <v>137</v>
      </c>
      <c r="W65" t="s">
        <v>1</v>
      </c>
      <c r="AG65" t="s">
        <v>5026</v>
      </c>
      <c r="AM65" t="s">
        <v>4345</v>
      </c>
      <c r="AO65" t="s">
        <v>334</v>
      </c>
      <c r="BU65" t="s">
        <v>336</v>
      </c>
      <c r="BV65" t="str">
        <f t="shared" si="0"/>
        <v>hz47-b5g9</v>
      </c>
      <c r="BW65">
        <f t="shared" si="1"/>
        <v>2015</v>
      </c>
      <c r="BX65">
        <f t="shared" si="2"/>
        <v>2015</v>
      </c>
      <c r="BY65">
        <f t="shared" si="3"/>
        <v>3</v>
      </c>
      <c r="BZ65">
        <f t="shared" si="4"/>
        <v>0</v>
      </c>
    </row>
    <row r="66" spans="1:78" x14ac:dyDescent="0.35">
      <c r="A66" t="s">
        <v>3025</v>
      </c>
      <c r="B66" t="s">
        <v>3026</v>
      </c>
      <c r="C66" t="b">
        <v>0</v>
      </c>
      <c r="D66" t="b">
        <v>0</v>
      </c>
      <c r="F66" t="s">
        <v>323</v>
      </c>
      <c r="G66" t="s">
        <v>15</v>
      </c>
      <c r="H66" t="s">
        <v>3027</v>
      </c>
      <c r="I66" t="s">
        <v>3012</v>
      </c>
      <c r="J66">
        <v>3</v>
      </c>
      <c r="K66" t="s">
        <v>3028</v>
      </c>
      <c r="L66" t="s">
        <v>3029</v>
      </c>
      <c r="M66" s="2">
        <v>42096</v>
      </c>
      <c r="N66" s="1">
        <v>0.77500000000000002</v>
      </c>
      <c r="O66" s="2">
        <v>42096</v>
      </c>
      <c r="P66" s="1">
        <v>0.78125</v>
      </c>
      <c r="Q66" t="s">
        <v>328</v>
      </c>
      <c r="R66" t="s">
        <v>3030</v>
      </c>
      <c r="S66">
        <v>0</v>
      </c>
      <c r="T66" t="s">
        <v>52</v>
      </c>
      <c r="U66" t="s">
        <v>3005</v>
      </c>
      <c r="W66" t="s">
        <v>1</v>
      </c>
      <c r="Z66" t="s">
        <v>231</v>
      </c>
      <c r="AG66" t="s">
        <v>3031</v>
      </c>
      <c r="AL66" t="s">
        <v>3017</v>
      </c>
      <c r="AM66" t="s">
        <v>3006</v>
      </c>
      <c r="AO66" t="s">
        <v>334</v>
      </c>
      <c r="BT66" t="s">
        <v>335</v>
      </c>
      <c r="BU66" t="s">
        <v>336</v>
      </c>
      <c r="BV66" t="str">
        <f t="shared" ref="BV66:BV129" si="5">IF(E66="",B66,E66)</f>
        <v>iyhw-cfx7</v>
      </c>
      <c r="BW66">
        <f t="shared" ref="BW66:BW129" si="6">YEAR(M66)</f>
        <v>2015</v>
      </c>
      <c r="BX66">
        <f t="shared" ref="BX66:BX129" si="7">YEAR(O66)</f>
        <v>2015</v>
      </c>
      <c r="BY66">
        <f t="shared" ref="BY66:BY129" si="8">COUNTA(K66,L66,T66,V66,Z66)</f>
        <v>4</v>
      </c>
      <c r="BZ66">
        <f t="shared" ref="BZ66:BZ129" si="9">COUNTA(I66,Q66,R66,U66,V66,Z66)</f>
        <v>5</v>
      </c>
    </row>
    <row r="67" spans="1:78" x14ac:dyDescent="0.35">
      <c r="A67" t="s">
        <v>5118</v>
      </c>
      <c r="B67" t="s">
        <v>4930</v>
      </c>
      <c r="C67" t="b">
        <v>0</v>
      </c>
      <c r="D67" t="b">
        <v>0</v>
      </c>
      <c r="F67" t="s">
        <v>323</v>
      </c>
      <c r="G67" t="s">
        <v>15</v>
      </c>
      <c r="H67" t="s">
        <v>5119</v>
      </c>
      <c r="J67">
        <v>14</v>
      </c>
      <c r="K67" t="s">
        <v>5120</v>
      </c>
      <c r="L67" t="s">
        <v>4931</v>
      </c>
      <c r="M67" s="2">
        <v>42307</v>
      </c>
      <c r="N67" s="1">
        <v>0.7944444444444444</v>
      </c>
      <c r="O67" s="2">
        <v>42307</v>
      </c>
      <c r="P67" s="1">
        <v>0.87152777777777779</v>
      </c>
      <c r="S67">
        <v>0</v>
      </c>
      <c r="T67" t="s">
        <v>121</v>
      </c>
      <c r="W67" t="s">
        <v>1</v>
      </c>
      <c r="AG67" t="s">
        <v>5121</v>
      </c>
      <c r="AM67" t="s">
        <v>518</v>
      </c>
      <c r="AO67" t="s">
        <v>334</v>
      </c>
      <c r="BU67" t="s">
        <v>336</v>
      </c>
      <c r="BV67" t="str">
        <f t="shared" si="5"/>
        <v>jg8i-imiv</v>
      </c>
      <c r="BW67">
        <f t="shared" si="6"/>
        <v>2015</v>
      </c>
      <c r="BX67">
        <f t="shared" si="7"/>
        <v>2015</v>
      </c>
      <c r="BY67">
        <f t="shared" si="8"/>
        <v>3</v>
      </c>
      <c r="BZ67">
        <f t="shared" si="9"/>
        <v>0</v>
      </c>
    </row>
    <row r="68" spans="1:78" x14ac:dyDescent="0.35">
      <c r="A68" t="s">
        <v>2199</v>
      </c>
      <c r="B68" t="s">
        <v>2163</v>
      </c>
      <c r="C68" t="b">
        <v>0</v>
      </c>
      <c r="D68" t="b">
        <v>0</v>
      </c>
      <c r="F68" t="s">
        <v>323</v>
      </c>
      <c r="G68" t="s">
        <v>15</v>
      </c>
      <c r="H68" t="s">
        <v>2200</v>
      </c>
      <c r="J68">
        <v>6</v>
      </c>
      <c r="K68" t="s">
        <v>2164</v>
      </c>
      <c r="L68" t="s">
        <v>2164</v>
      </c>
      <c r="M68" s="2">
        <v>42143</v>
      </c>
      <c r="N68" s="1">
        <v>0.90347222222222223</v>
      </c>
      <c r="O68" s="2">
        <v>42143</v>
      </c>
      <c r="P68" s="1">
        <v>0.90347222222222223</v>
      </c>
      <c r="S68">
        <v>0</v>
      </c>
      <c r="T68" t="s">
        <v>147</v>
      </c>
      <c r="U68" t="s">
        <v>2134</v>
      </c>
      <c r="W68" t="s">
        <v>1</v>
      </c>
      <c r="Z68" t="s">
        <v>170</v>
      </c>
      <c r="AG68" t="s">
        <v>2201</v>
      </c>
      <c r="AL68" t="s">
        <v>2135</v>
      </c>
      <c r="AM68" t="s">
        <v>2136</v>
      </c>
      <c r="AO68" t="s">
        <v>334</v>
      </c>
      <c r="BT68" t="s">
        <v>335</v>
      </c>
      <c r="BU68" t="s">
        <v>336</v>
      </c>
      <c r="BV68" t="str">
        <f t="shared" si="5"/>
        <v>pph6-iymj</v>
      </c>
      <c r="BW68">
        <f t="shared" si="6"/>
        <v>2015</v>
      </c>
      <c r="BX68">
        <f t="shared" si="7"/>
        <v>2015</v>
      </c>
      <c r="BY68">
        <f t="shared" si="8"/>
        <v>4</v>
      </c>
      <c r="BZ68">
        <f t="shared" si="9"/>
        <v>2</v>
      </c>
    </row>
    <row r="69" spans="1:78" x14ac:dyDescent="0.35">
      <c r="A69" t="s">
        <v>5422</v>
      </c>
      <c r="B69" t="s">
        <v>4594</v>
      </c>
      <c r="C69" t="b">
        <v>0</v>
      </c>
      <c r="D69" t="b">
        <v>0</v>
      </c>
      <c r="F69" t="s">
        <v>323</v>
      </c>
      <c r="G69" t="s">
        <v>15</v>
      </c>
      <c r="H69" t="s">
        <v>5423</v>
      </c>
      <c r="J69">
        <v>2</v>
      </c>
      <c r="K69" t="s">
        <v>4595</v>
      </c>
      <c r="L69" t="s">
        <v>4595</v>
      </c>
      <c r="M69" s="2">
        <v>42143</v>
      </c>
      <c r="N69" s="1">
        <v>0.8618055555555556</v>
      </c>
      <c r="O69" s="2">
        <v>42143</v>
      </c>
      <c r="P69" s="1">
        <v>0.8618055555555556</v>
      </c>
      <c r="S69">
        <v>0</v>
      </c>
      <c r="T69" t="s">
        <v>147</v>
      </c>
      <c r="W69" t="s">
        <v>1</v>
      </c>
      <c r="AG69" t="s">
        <v>5424</v>
      </c>
      <c r="AM69" t="s">
        <v>2136</v>
      </c>
      <c r="AO69" t="s">
        <v>334</v>
      </c>
      <c r="BU69" t="s">
        <v>336</v>
      </c>
      <c r="BV69" t="str">
        <f t="shared" si="5"/>
        <v>q5vc-gyws</v>
      </c>
      <c r="BW69">
        <f t="shared" si="6"/>
        <v>2015</v>
      </c>
      <c r="BX69">
        <f t="shared" si="7"/>
        <v>2015</v>
      </c>
      <c r="BY69">
        <f t="shared" si="8"/>
        <v>3</v>
      </c>
      <c r="BZ69">
        <f t="shared" si="9"/>
        <v>0</v>
      </c>
    </row>
    <row r="70" spans="1:78" x14ac:dyDescent="0.35">
      <c r="A70" t="s">
        <v>5472</v>
      </c>
      <c r="B70" t="s">
        <v>3692</v>
      </c>
      <c r="C70" t="b">
        <v>0</v>
      </c>
      <c r="D70" t="b">
        <v>0</v>
      </c>
      <c r="F70" t="s">
        <v>323</v>
      </c>
      <c r="G70" t="s">
        <v>15</v>
      </c>
      <c r="H70" t="s">
        <v>3693</v>
      </c>
      <c r="J70">
        <v>5</v>
      </c>
      <c r="K70" t="s">
        <v>3694</v>
      </c>
      <c r="L70" t="s">
        <v>3694</v>
      </c>
      <c r="M70" s="2">
        <v>42337</v>
      </c>
      <c r="N70" s="1">
        <v>0.14652777777777778</v>
      </c>
      <c r="O70" s="2">
        <v>42337</v>
      </c>
      <c r="P70" s="1">
        <v>0.14652777777777778</v>
      </c>
      <c r="S70">
        <v>0</v>
      </c>
      <c r="T70" t="s">
        <v>4</v>
      </c>
      <c r="V70" t="s">
        <v>7</v>
      </c>
      <c r="W70" t="s">
        <v>1</v>
      </c>
      <c r="AG70" t="s">
        <v>5473</v>
      </c>
      <c r="AM70" t="s">
        <v>3507</v>
      </c>
      <c r="AO70" t="s">
        <v>334</v>
      </c>
      <c r="BU70" t="s">
        <v>336</v>
      </c>
      <c r="BV70" t="str">
        <f t="shared" si="5"/>
        <v>r5aq-kmki</v>
      </c>
      <c r="BW70">
        <f t="shared" si="6"/>
        <v>2015</v>
      </c>
      <c r="BX70">
        <f t="shared" si="7"/>
        <v>2015</v>
      </c>
      <c r="BY70">
        <f t="shared" si="8"/>
        <v>4</v>
      </c>
      <c r="BZ70">
        <f t="shared" si="9"/>
        <v>1</v>
      </c>
    </row>
    <row r="71" spans="1:78" x14ac:dyDescent="0.35">
      <c r="A71" t="s">
        <v>5486</v>
      </c>
      <c r="B71" t="s">
        <v>5487</v>
      </c>
      <c r="C71" t="b">
        <v>0</v>
      </c>
      <c r="D71" t="b">
        <v>0</v>
      </c>
      <c r="F71" t="s">
        <v>323</v>
      </c>
      <c r="G71" t="s">
        <v>15</v>
      </c>
      <c r="H71" t="s">
        <v>5488</v>
      </c>
      <c r="J71">
        <v>3</v>
      </c>
      <c r="K71" t="s">
        <v>5489</v>
      </c>
      <c r="L71" t="s">
        <v>5489</v>
      </c>
      <c r="M71" s="2">
        <v>42080</v>
      </c>
      <c r="N71" s="1">
        <v>0.69652777777777775</v>
      </c>
      <c r="O71" s="2">
        <v>42080</v>
      </c>
      <c r="P71" s="1">
        <v>0.69652777777777775</v>
      </c>
      <c r="S71">
        <v>0</v>
      </c>
      <c r="T71" t="s">
        <v>52</v>
      </c>
      <c r="W71" t="s">
        <v>1</v>
      </c>
      <c r="AG71" t="s">
        <v>5490</v>
      </c>
      <c r="AM71" t="s">
        <v>3006</v>
      </c>
      <c r="AO71" t="s">
        <v>334</v>
      </c>
      <c r="BU71" t="s">
        <v>336</v>
      </c>
      <c r="BV71" t="str">
        <f t="shared" si="5"/>
        <v>rc8q-67ty</v>
      </c>
      <c r="BW71">
        <f t="shared" si="6"/>
        <v>2015</v>
      </c>
      <c r="BX71">
        <f t="shared" si="7"/>
        <v>2015</v>
      </c>
      <c r="BY71">
        <f t="shared" si="8"/>
        <v>3</v>
      </c>
      <c r="BZ71">
        <f t="shared" si="9"/>
        <v>0</v>
      </c>
    </row>
    <row r="72" spans="1:78" x14ac:dyDescent="0.35">
      <c r="A72" t="s">
        <v>5515</v>
      </c>
      <c r="B72" t="s">
        <v>4411</v>
      </c>
      <c r="C72" t="b">
        <v>0</v>
      </c>
      <c r="D72" t="b">
        <v>0</v>
      </c>
      <c r="F72" t="s">
        <v>323</v>
      </c>
      <c r="G72" t="s">
        <v>15</v>
      </c>
      <c r="H72" t="s">
        <v>5516</v>
      </c>
      <c r="J72">
        <v>13</v>
      </c>
      <c r="K72" t="s">
        <v>5517</v>
      </c>
      <c r="L72" t="s">
        <v>4412</v>
      </c>
      <c r="M72" s="2">
        <v>42178</v>
      </c>
      <c r="N72" s="1">
        <v>0.69097222222222221</v>
      </c>
      <c r="O72" s="2">
        <v>42178</v>
      </c>
      <c r="P72" s="1">
        <v>0.71319444444444446</v>
      </c>
      <c r="S72">
        <v>0</v>
      </c>
      <c r="T72" t="s">
        <v>137</v>
      </c>
      <c r="W72" t="s">
        <v>1</v>
      </c>
      <c r="AG72" t="s">
        <v>5518</v>
      </c>
      <c r="AM72" t="s">
        <v>4345</v>
      </c>
      <c r="AO72" t="s">
        <v>334</v>
      </c>
      <c r="BU72" t="s">
        <v>336</v>
      </c>
      <c r="BV72" t="str">
        <f t="shared" si="5"/>
        <v>rz4q-x2ug</v>
      </c>
      <c r="BW72">
        <f t="shared" si="6"/>
        <v>2015</v>
      </c>
      <c r="BX72">
        <f t="shared" si="7"/>
        <v>2015</v>
      </c>
      <c r="BY72">
        <f t="shared" si="8"/>
        <v>3</v>
      </c>
      <c r="BZ72">
        <f t="shared" si="9"/>
        <v>0</v>
      </c>
    </row>
    <row r="73" spans="1:78" x14ac:dyDescent="0.35">
      <c r="A73" t="s">
        <v>5523</v>
      </c>
      <c r="B73" t="s">
        <v>5524</v>
      </c>
      <c r="C73" t="b">
        <v>0</v>
      </c>
      <c r="D73" t="b">
        <v>0</v>
      </c>
      <c r="F73" t="s">
        <v>323</v>
      </c>
      <c r="G73" t="s">
        <v>15</v>
      </c>
      <c r="H73" t="s">
        <v>4487</v>
      </c>
      <c r="J73">
        <v>5</v>
      </c>
      <c r="K73" t="s">
        <v>5525</v>
      </c>
      <c r="L73" t="s">
        <v>5526</v>
      </c>
      <c r="M73" s="2">
        <v>42342</v>
      </c>
      <c r="N73" s="1">
        <v>0.25347222222222221</v>
      </c>
      <c r="O73" s="2">
        <v>42342</v>
      </c>
      <c r="P73" s="1">
        <v>0.25416666666666665</v>
      </c>
      <c r="S73">
        <v>0</v>
      </c>
      <c r="T73" t="s">
        <v>4</v>
      </c>
      <c r="W73" t="s">
        <v>1</v>
      </c>
      <c r="AG73" t="s">
        <v>5527</v>
      </c>
      <c r="AM73" t="s">
        <v>3507</v>
      </c>
      <c r="AO73" t="s">
        <v>334</v>
      </c>
      <c r="BU73" t="s">
        <v>336</v>
      </c>
      <c r="BV73" t="str">
        <f t="shared" si="5"/>
        <v>s4p6-tucu</v>
      </c>
      <c r="BW73">
        <f t="shared" si="6"/>
        <v>2015</v>
      </c>
      <c r="BX73">
        <f t="shared" si="7"/>
        <v>2015</v>
      </c>
      <c r="BY73">
        <f t="shared" si="8"/>
        <v>3</v>
      </c>
      <c r="BZ73">
        <f t="shared" si="9"/>
        <v>0</v>
      </c>
    </row>
    <row r="74" spans="1:78" x14ac:dyDescent="0.35">
      <c r="A74" t="s">
        <v>5560</v>
      </c>
      <c r="B74" t="s">
        <v>5561</v>
      </c>
      <c r="C74" t="b">
        <v>0</v>
      </c>
      <c r="D74" t="b">
        <v>0</v>
      </c>
      <c r="F74" t="s">
        <v>323</v>
      </c>
      <c r="G74" t="s">
        <v>15</v>
      </c>
      <c r="H74" t="s">
        <v>5562</v>
      </c>
      <c r="J74">
        <v>3</v>
      </c>
      <c r="K74" t="s">
        <v>5563</v>
      </c>
      <c r="L74" t="s">
        <v>5564</v>
      </c>
      <c r="M74" s="2">
        <v>42194</v>
      </c>
      <c r="N74" s="1">
        <v>0.21041666666666667</v>
      </c>
      <c r="O74" s="2">
        <v>42194</v>
      </c>
      <c r="P74" s="1">
        <v>0.21666666666666667</v>
      </c>
      <c r="S74">
        <v>0</v>
      </c>
      <c r="T74" t="s">
        <v>121</v>
      </c>
      <c r="W74" t="s">
        <v>1</v>
      </c>
      <c r="AG74" t="s">
        <v>5565</v>
      </c>
      <c r="AM74" t="s">
        <v>518</v>
      </c>
      <c r="AO74" t="s">
        <v>334</v>
      </c>
      <c r="BU74" t="s">
        <v>336</v>
      </c>
      <c r="BV74" t="str">
        <f t="shared" si="5"/>
        <v>sunu-hxb2</v>
      </c>
      <c r="BW74">
        <f t="shared" si="6"/>
        <v>2015</v>
      </c>
      <c r="BX74">
        <f t="shared" si="7"/>
        <v>2015</v>
      </c>
      <c r="BY74">
        <f t="shared" si="8"/>
        <v>3</v>
      </c>
      <c r="BZ74">
        <f t="shared" si="9"/>
        <v>0</v>
      </c>
    </row>
    <row r="75" spans="1:78" x14ac:dyDescent="0.35">
      <c r="A75" t="s">
        <v>5572</v>
      </c>
      <c r="B75" t="s">
        <v>5573</v>
      </c>
      <c r="C75" t="b">
        <v>0</v>
      </c>
      <c r="D75" t="b">
        <v>0</v>
      </c>
      <c r="F75" t="s">
        <v>323</v>
      </c>
      <c r="G75" t="s">
        <v>15</v>
      </c>
      <c r="H75" t="s">
        <v>3965</v>
      </c>
      <c r="J75">
        <v>3</v>
      </c>
      <c r="K75" t="s">
        <v>5574</v>
      </c>
      <c r="L75" t="s">
        <v>5574</v>
      </c>
      <c r="M75" s="2">
        <v>42337</v>
      </c>
      <c r="N75" s="1">
        <v>0.12361111111111112</v>
      </c>
      <c r="O75" s="2">
        <v>42337</v>
      </c>
      <c r="P75" s="1">
        <v>0.12361111111111112</v>
      </c>
      <c r="S75">
        <v>0</v>
      </c>
      <c r="T75" t="s">
        <v>4</v>
      </c>
      <c r="W75" t="s">
        <v>1</v>
      </c>
      <c r="AG75" t="s">
        <v>5575</v>
      </c>
      <c r="AM75" t="s">
        <v>3507</v>
      </c>
      <c r="AO75" t="s">
        <v>334</v>
      </c>
      <c r="BU75" t="s">
        <v>336</v>
      </c>
      <c r="BV75" t="str">
        <f t="shared" si="5"/>
        <v>t38g-39s6</v>
      </c>
      <c r="BW75">
        <f t="shared" si="6"/>
        <v>2015</v>
      </c>
      <c r="BX75">
        <f t="shared" si="7"/>
        <v>2015</v>
      </c>
      <c r="BY75">
        <f t="shared" si="8"/>
        <v>3</v>
      </c>
      <c r="BZ75">
        <f t="shared" si="9"/>
        <v>0</v>
      </c>
    </row>
    <row r="76" spans="1:78" x14ac:dyDescent="0.35">
      <c r="A76" t="s">
        <v>3695</v>
      </c>
      <c r="B76" t="s">
        <v>3545</v>
      </c>
      <c r="C76" t="b">
        <v>0</v>
      </c>
      <c r="D76" t="b">
        <v>0</v>
      </c>
      <c r="F76" t="s">
        <v>323</v>
      </c>
      <c r="G76" t="s">
        <v>15</v>
      </c>
      <c r="H76" t="s">
        <v>3546</v>
      </c>
      <c r="J76">
        <v>10</v>
      </c>
      <c r="K76" t="s">
        <v>3696</v>
      </c>
      <c r="L76" t="s">
        <v>3547</v>
      </c>
      <c r="M76" s="2">
        <v>42337</v>
      </c>
      <c r="N76" s="1">
        <v>0.13055555555555556</v>
      </c>
      <c r="O76" s="2">
        <v>42337</v>
      </c>
      <c r="P76" s="1">
        <v>0.13125000000000001</v>
      </c>
      <c r="Q76" t="s">
        <v>995</v>
      </c>
      <c r="R76" t="s">
        <v>3548</v>
      </c>
      <c r="S76">
        <v>0</v>
      </c>
      <c r="T76" t="s">
        <v>4</v>
      </c>
      <c r="U76" t="s">
        <v>3502</v>
      </c>
      <c r="V76" t="s">
        <v>7</v>
      </c>
      <c r="W76" t="s">
        <v>1</v>
      </c>
      <c r="Z76" t="s">
        <v>116</v>
      </c>
      <c r="AG76" t="s">
        <v>3697</v>
      </c>
      <c r="AI76" t="s">
        <v>3549</v>
      </c>
      <c r="AK76" t="s">
        <v>3550</v>
      </c>
      <c r="AL76" t="s">
        <v>3506</v>
      </c>
      <c r="AM76" t="s">
        <v>3507</v>
      </c>
      <c r="AO76" t="s">
        <v>334</v>
      </c>
      <c r="BT76" t="s">
        <v>3508</v>
      </c>
      <c r="BU76" t="s">
        <v>336</v>
      </c>
      <c r="BV76" t="str">
        <f t="shared" si="5"/>
        <v>ugmw-3xnw</v>
      </c>
      <c r="BW76">
        <f t="shared" si="6"/>
        <v>2015</v>
      </c>
      <c r="BX76">
        <f t="shared" si="7"/>
        <v>2015</v>
      </c>
      <c r="BY76">
        <f t="shared" si="8"/>
        <v>5</v>
      </c>
      <c r="BZ76">
        <f t="shared" si="9"/>
        <v>5</v>
      </c>
    </row>
    <row r="77" spans="1:78" x14ac:dyDescent="0.35">
      <c r="A77" t="s">
        <v>5691</v>
      </c>
      <c r="B77" t="s">
        <v>5692</v>
      </c>
      <c r="C77" t="b">
        <v>0</v>
      </c>
      <c r="D77" t="b">
        <v>0</v>
      </c>
      <c r="F77" t="s">
        <v>323</v>
      </c>
      <c r="G77" t="s">
        <v>15</v>
      </c>
      <c r="H77" t="s">
        <v>5693</v>
      </c>
      <c r="J77">
        <v>25</v>
      </c>
      <c r="K77" t="s">
        <v>5694</v>
      </c>
      <c r="L77" t="s">
        <v>5694</v>
      </c>
      <c r="M77" s="2">
        <v>42309</v>
      </c>
      <c r="N77" s="1">
        <v>0.97638888888888886</v>
      </c>
      <c r="O77" s="2">
        <v>42309</v>
      </c>
      <c r="P77" s="1">
        <v>0.97638888888888886</v>
      </c>
      <c r="S77">
        <v>0</v>
      </c>
      <c r="T77" t="s">
        <v>4</v>
      </c>
      <c r="W77" t="s">
        <v>1</v>
      </c>
      <c r="Z77" t="s">
        <v>142</v>
      </c>
      <c r="AG77" t="s">
        <v>5695</v>
      </c>
      <c r="AM77" t="s">
        <v>3507</v>
      </c>
      <c r="AO77" t="s">
        <v>334</v>
      </c>
      <c r="BU77" t="s">
        <v>336</v>
      </c>
      <c r="BV77" t="str">
        <f t="shared" si="5"/>
        <v>uru7-h4e2</v>
      </c>
      <c r="BW77">
        <f t="shared" si="6"/>
        <v>2015</v>
      </c>
      <c r="BX77">
        <f t="shared" si="7"/>
        <v>2015</v>
      </c>
      <c r="BY77">
        <f t="shared" si="8"/>
        <v>4</v>
      </c>
      <c r="BZ77">
        <f t="shared" si="9"/>
        <v>1</v>
      </c>
    </row>
    <row r="78" spans="1:78" x14ac:dyDescent="0.35">
      <c r="A78" t="s">
        <v>5729</v>
      </c>
      <c r="B78" t="s">
        <v>5730</v>
      </c>
      <c r="C78" t="b">
        <v>0</v>
      </c>
      <c r="D78" t="b">
        <v>0</v>
      </c>
      <c r="F78" t="s">
        <v>323</v>
      </c>
      <c r="G78" t="s">
        <v>15</v>
      </c>
      <c r="H78" t="s">
        <v>5731</v>
      </c>
      <c r="J78">
        <v>4</v>
      </c>
      <c r="K78" t="s">
        <v>5732</v>
      </c>
      <c r="L78" t="s">
        <v>5733</v>
      </c>
      <c r="M78" s="2">
        <v>42337</v>
      </c>
      <c r="N78" s="1">
        <v>9.1666666666666674E-2</v>
      </c>
      <c r="O78" s="2">
        <v>42337</v>
      </c>
      <c r="P78" s="1">
        <v>9.2361111111111116E-2</v>
      </c>
      <c r="S78">
        <v>0</v>
      </c>
      <c r="T78" t="s">
        <v>4</v>
      </c>
      <c r="W78" t="s">
        <v>1</v>
      </c>
      <c r="AG78" t="s">
        <v>5734</v>
      </c>
      <c r="AM78" t="s">
        <v>3507</v>
      </c>
      <c r="AO78" t="s">
        <v>334</v>
      </c>
      <c r="BU78" t="s">
        <v>336</v>
      </c>
      <c r="BV78" t="str">
        <f t="shared" si="5"/>
        <v>vh4x-w6qn</v>
      </c>
      <c r="BW78">
        <f t="shared" si="6"/>
        <v>2015</v>
      </c>
      <c r="BX78">
        <f t="shared" si="7"/>
        <v>2015</v>
      </c>
      <c r="BY78">
        <f t="shared" si="8"/>
        <v>3</v>
      </c>
      <c r="BZ78">
        <f t="shared" si="9"/>
        <v>0</v>
      </c>
    </row>
    <row r="79" spans="1:78" x14ac:dyDescent="0.35">
      <c r="A79" t="s">
        <v>347</v>
      </c>
      <c r="B79" t="s">
        <v>337</v>
      </c>
      <c r="C79" t="b">
        <v>0</v>
      </c>
      <c r="D79" t="b">
        <v>0</v>
      </c>
      <c r="F79" t="s">
        <v>323</v>
      </c>
      <c r="G79" t="s">
        <v>15</v>
      </c>
      <c r="H79" t="s">
        <v>348</v>
      </c>
      <c r="I79" t="s">
        <v>338</v>
      </c>
      <c r="J79">
        <v>7</v>
      </c>
      <c r="K79" t="s">
        <v>349</v>
      </c>
      <c r="L79" t="s">
        <v>339</v>
      </c>
      <c r="M79" s="2">
        <v>42299</v>
      </c>
      <c r="N79" s="1">
        <v>0.83680555555555547</v>
      </c>
      <c r="O79" s="2">
        <v>42300</v>
      </c>
      <c r="P79" s="1">
        <v>0.57708333333333328</v>
      </c>
      <c r="Q79" t="s">
        <v>328</v>
      </c>
      <c r="R79" t="s">
        <v>340</v>
      </c>
      <c r="S79">
        <v>0</v>
      </c>
      <c r="T79" t="s">
        <v>103</v>
      </c>
      <c r="U79" t="s">
        <v>330</v>
      </c>
      <c r="V79" t="s">
        <v>7</v>
      </c>
      <c r="W79" t="s">
        <v>1</v>
      </c>
      <c r="Z79" t="s">
        <v>24</v>
      </c>
      <c r="AG79" t="s">
        <v>350</v>
      </c>
      <c r="AL79" t="s">
        <v>341</v>
      </c>
      <c r="AM79" t="s">
        <v>333</v>
      </c>
      <c r="AO79" t="s">
        <v>334</v>
      </c>
      <c r="BT79" t="s">
        <v>335</v>
      </c>
      <c r="BU79" t="s">
        <v>336</v>
      </c>
      <c r="BV79" t="str">
        <f t="shared" si="5"/>
        <v>wvrf-jdmh</v>
      </c>
      <c r="BW79">
        <f t="shared" si="6"/>
        <v>2015</v>
      </c>
      <c r="BX79">
        <f t="shared" si="7"/>
        <v>2015</v>
      </c>
      <c r="BY79">
        <f t="shared" si="8"/>
        <v>5</v>
      </c>
      <c r="BZ79">
        <f t="shared" si="9"/>
        <v>6</v>
      </c>
    </row>
    <row r="80" spans="1:78" x14ac:dyDescent="0.35">
      <c r="A80" t="s">
        <v>5803</v>
      </c>
      <c r="B80" t="s">
        <v>5804</v>
      </c>
      <c r="C80" t="b">
        <v>0</v>
      </c>
      <c r="D80" t="b">
        <v>0</v>
      </c>
      <c r="F80" t="s">
        <v>323</v>
      </c>
      <c r="G80" t="s">
        <v>15</v>
      </c>
      <c r="H80" t="s">
        <v>5805</v>
      </c>
      <c r="J80">
        <v>4</v>
      </c>
      <c r="K80" t="s">
        <v>5806</v>
      </c>
      <c r="L80" t="s">
        <v>5807</v>
      </c>
      <c r="M80" s="2">
        <v>42321</v>
      </c>
      <c r="N80" s="1">
        <v>0.30486111111111108</v>
      </c>
      <c r="O80" s="2">
        <v>42321</v>
      </c>
      <c r="P80" s="1">
        <v>0.30555555555555552</v>
      </c>
      <c r="S80">
        <v>0</v>
      </c>
      <c r="T80" t="s">
        <v>4</v>
      </c>
      <c r="W80" t="s">
        <v>1</v>
      </c>
      <c r="AG80" t="s">
        <v>5808</v>
      </c>
      <c r="AM80" t="s">
        <v>3507</v>
      </c>
      <c r="AO80" t="s">
        <v>334</v>
      </c>
      <c r="BU80" t="s">
        <v>336</v>
      </c>
      <c r="BV80" t="str">
        <f t="shared" si="5"/>
        <v>xahd-7h86</v>
      </c>
      <c r="BW80">
        <f t="shared" si="6"/>
        <v>2015</v>
      </c>
      <c r="BX80">
        <f t="shared" si="7"/>
        <v>2015</v>
      </c>
      <c r="BY80">
        <f t="shared" si="8"/>
        <v>3</v>
      </c>
      <c r="BZ80">
        <f t="shared" si="9"/>
        <v>0</v>
      </c>
    </row>
    <row r="81" spans="1:78" x14ac:dyDescent="0.35">
      <c r="A81" t="s">
        <v>5819</v>
      </c>
      <c r="B81" t="s">
        <v>5820</v>
      </c>
      <c r="C81" t="b">
        <v>0</v>
      </c>
      <c r="D81" t="b">
        <v>0</v>
      </c>
      <c r="F81" t="s">
        <v>323</v>
      </c>
      <c r="G81" t="s">
        <v>15</v>
      </c>
      <c r="H81" t="s">
        <v>5821</v>
      </c>
      <c r="J81">
        <v>2</v>
      </c>
      <c r="K81" t="s">
        <v>5822</v>
      </c>
      <c r="L81" t="s">
        <v>5822</v>
      </c>
      <c r="M81" s="2">
        <v>42342</v>
      </c>
      <c r="N81" s="1">
        <v>0.24722222222222223</v>
      </c>
      <c r="O81" s="2">
        <v>42342</v>
      </c>
      <c r="P81" s="1">
        <v>0.24722222222222223</v>
      </c>
      <c r="S81">
        <v>0</v>
      </c>
      <c r="T81" t="s">
        <v>4</v>
      </c>
      <c r="W81" t="s">
        <v>1</v>
      </c>
      <c r="AG81" t="s">
        <v>5823</v>
      </c>
      <c r="AM81" t="s">
        <v>3507</v>
      </c>
      <c r="AO81" t="s">
        <v>334</v>
      </c>
      <c r="BU81" t="s">
        <v>336</v>
      </c>
      <c r="BV81" t="str">
        <f t="shared" si="5"/>
        <v>xrz3-kgh6</v>
      </c>
      <c r="BW81">
        <f t="shared" si="6"/>
        <v>2015</v>
      </c>
      <c r="BX81">
        <f t="shared" si="7"/>
        <v>2015</v>
      </c>
      <c r="BY81">
        <f t="shared" si="8"/>
        <v>3</v>
      </c>
      <c r="BZ81">
        <f t="shared" si="9"/>
        <v>0</v>
      </c>
    </row>
    <row r="82" spans="1:78" x14ac:dyDescent="0.35">
      <c r="A82" t="s">
        <v>5875</v>
      </c>
      <c r="B82" t="s">
        <v>4805</v>
      </c>
      <c r="C82" t="b">
        <v>0</v>
      </c>
      <c r="D82" t="b">
        <v>0</v>
      </c>
      <c r="F82" t="s">
        <v>323</v>
      </c>
      <c r="G82" t="s">
        <v>15</v>
      </c>
      <c r="H82" t="s">
        <v>5876</v>
      </c>
      <c r="J82">
        <v>2</v>
      </c>
      <c r="K82" t="s">
        <v>4806</v>
      </c>
      <c r="L82" t="s">
        <v>4806</v>
      </c>
      <c r="M82" s="2">
        <v>42192</v>
      </c>
      <c r="N82" s="1">
        <v>0.78194444444444444</v>
      </c>
      <c r="O82" s="2">
        <v>42192</v>
      </c>
      <c r="P82" s="1">
        <v>0.78194444444444444</v>
      </c>
      <c r="S82">
        <v>0</v>
      </c>
      <c r="T82" t="s">
        <v>137</v>
      </c>
      <c r="V82" t="s">
        <v>7</v>
      </c>
      <c r="W82" t="s">
        <v>1</v>
      </c>
      <c r="AG82" t="s">
        <v>5877</v>
      </c>
      <c r="AM82" t="s">
        <v>4345</v>
      </c>
      <c r="AO82" t="s">
        <v>334</v>
      </c>
      <c r="BU82" t="s">
        <v>336</v>
      </c>
      <c r="BV82" t="str">
        <f t="shared" si="5"/>
        <v>yuxe-t2rf</v>
      </c>
      <c r="BW82">
        <f t="shared" si="6"/>
        <v>2015</v>
      </c>
      <c r="BX82">
        <f t="shared" si="7"/>
        <v>2015</v>
      </c>
      <c r="BY82">
        <f t="shared" si="8"/>
        <v>4</v>
      </c>
      <c r="BZ82">
        <f t="shared" si="9"/>
        <v>1</v>
      </c>
    </row>
    <row r="83" spans="1:78" x14ac:dyDescent="0.35">
      <c r="A83" t="s">
        <v>3809</v>
      </c>
      <c r="B83" t="s">
        <v>3810</v>
      </c>
      <c r="C83" t="b">
        <v>0</v>
      </c>
      <c r="D83" t="b">
        <v>0</v>
      </c>
      <c r="F83" t="s">
        <v>323</v>
      </c>
      <c r="G83" t="s">
        <v>15</v>
      </c>
      <c r="H83" t="s">
        <v>3811</v>
      </c>
      <c r="I83" t="s">
        <v>3812</v>
      </c>
      <c r="J83">
        <v>4</v>
      </c>
      <c r="K83" t="s">
        <v>3813</v>
      </c>
      <c r="L83" t="s">
        <v>3814</v>
      </c>
      <c r="M83" s="2">
        <v>42693</v>
      </c>
      <c r="N83" s="1">
        <v>0.8027777777777777</v>
      </c>
      <c r="O83" s="2">
        <v>42801</v>
      </c>
      <c r="P83" s="1">
        <v>0.82361111111111107</v>
      </c>
      <c r="R83" t="s">
        <v>3815</v>
      </c>
      <c r="S83">
        <v>0</v>
      </c>
      <c r="T83" t="s">
        <v>164</v>
      </c>
      <c r="W83" t="s">
        <v>1</v>
      </c>
      <c r="Z83" t="s">
        <v>182</v>
      </c>
      <c r="AB83" t="s">
        <v>949</v>
      </c>
      <c r="AG83" t="s">
        <v>3816</v>
      </c>
      <c r="AJ83" t="s">
        <v>49</v>
      </c>
      <c r="AM83" t="s">
        <v>572</v>
      </c>
      <c r="AO83" t="s">
        <v>334</v>
      </c>
      <c r="BU83" t="s">
        <v>336</v>
      </c>
      <c r="BV83" t="str">
        <f t="shared" si="5"/>
        <v>2h3r-j8tu</v>
      </c>
      <c r="BW83">
        <f t="shared" si="6"/>
        <v>2016</v>
      </c>
      <c r="BX83">
        <f t="shared" si="7"/>
        <v>2017</v>
      </c>
      <c r="BY83">
        <f t="shared" si="8"/>
        <v>4</v>
      </c>
      <c r="BZ83">
        <f t="shared" si="9"/>
        <v>3</v>
      </c>
    </row>
    <row r="84" spans="1:78" x14ac:dyDescent="0.35">
      <c r="A84" t="s">
        <v>3913</v>
      </c>
      <c r="B84" t="s">
        <v>3914</v>
      </c>
      <c r="C84" t="b">
        <v>0</v>
      </c>
      <c r="D84" t="b">
        <v>0</v>
      </c>
      <c r="F84" t="s">
        <v>323</v>
      </c>
      <c r="G84" t="s">
        <v>15</v>
      </c>
      <c r="H84" t="s">
        <v>3915</v>
      </c>
      <c r="I84" t="s">
        <v>3916</v>
      </c>
      <c r="J84">
        <v>30</v>
      </c>
      <c r="K84" t="s">
        <v>3917</v>
      </c>
      <c r="L84" t="s">
        <v>3918</v>
      </c>
      <c r="M84" s="2">
        <v>42432</v>
      </c>
      <c r="N84" s="1">
        <v>0.91180555555555554</v>
      </c>
      <c r="O84" s="2">
        <v>42521</v>
      </c>
      <c r="P84" s="1">
        <v>0.93263888888888891</v>
      </c>
      <c r="Q84" t="s">
        <v>881</v>
      </c>
      <c r="R84" t="s">
        <v>2001</v>
      </c>
      <c r="S84">
        <v>0</v>
      </c>
      <c r="T84" t="s">
        <v>164</v>
      </c>
      <c r="W84" t="s">
        <v>1</v>
      </c>
      <c r="AB84">
        <v>2016</v>
      </c>
      <c r="AG84" t="s">
        <v>3919</v>
      </c>
      <c r="AJ84" t="s">
        <v>40</v>
      </c>
      <c r="AM84" t="s">
        <v>572</v>
      </c>
      <c r="AO84" t="s">
        <v>334</v>
      </c>
      <c r="BU84" t="s">
        <v>336</v>
      </c>
      <c r="BV84" t="str">
        <f t="shared" si="5"/>
        <v>3jpd-ym33</v>
      </c>
      <c r="BW84">
        <f t="shared" si="6"/>
        <v>2016</v>
      </c>
      <c r="BX84">
        <f t="shared" si="7"/>
        <v>2016</v>
      </c>
      <c r="BY84">
        <f t="shared" si="8"/>
        <v>3</v>
      </c>
      <c r="BZ84">
        <f t="shared" si="9"/>
        <v>3</v>
      </c>
    </row>
    <row r="85" spans="1:78" x14ac:dyDescent="0.35">
      <c r="A85" t="s">
        <v>3981</v>
      </c>
      <c r="B85" t="s">
        <v>3982</v>
      </c>
      <c r="C85" t="b">
        <v>0</v>
      </c>
      <c r="D85" t="b">
        <v>0</v>
      </c>
      <c r="F85" t="s">
        <v>323</v>
      </c>
      <c r="G85" t="s">
        <v>15</v>
      </c>
      <c r="H85" t="s">
        <v>3983</v>
      </c>
      <c r="J85">
        <v>2</v>
      </c>
      <c r="K85" t="s">
        <v>3984</v>
      </c>
      <c r="L85" t="s">
        <v>3984</v>
      </c>
      <c r="M85" s="2">
        <v>42605</v>
      </c>
      <c r="N85" s="1">
        <v>0.92986111111111114</v>
      </c>
      <c r="O85" s="2">
        <v>42605</v>
      </c>
      <c r="P85" s="1">
        <v>0.92986111111111114</v>
      </c>
      <c r="S85">
        <v>0</v>
      </c>
      <c r="T85" t="s">
        <v>29</v>
      </c>
      <c r="W85" t="s">
        <v>1</v>
      </c>
      <c r="AG85" t="s">
        <v>3985</v>
      </c>
      <c r="AM85" t="s">
        <v>3986</v>
      </c>
      <c r="AO85" t="s">
        <v>334</v>
      </c>
      <c r="BU85" t="s">
        <v>336</v>
      </c>
      <c r="BV85" t="str">
        <f t="shared" si="5"/>
        <v>4fgd-hjys</v>
      </c>
      <c r="BW85">
        <f t="shared" si="6"/>
        <v>2016</v>
      </c>
      <c r="BX85">
        <f t="shared" si="7"/>
        <v>2016</v>
      </c>
      <c r="BY85">
        <f t="shared" si="8"/>
        <v>3</v>
      </c>
      <c r="BZ85">
        <f t="shared" si="9"/>
        <v>0</v>
      </c>
    </row>
    <row r="86" spans="1:78" x14ac:dyDescent="0.35">
      <c r="A86" t="s">
        <v>4422</v>
      </c>
      <c r="B86" t="s">
        <v>4423</v>
      </c>
      <c r="C86" t="b">
        <v>0</v>
      </c>
      <c r="D86" t="b">
        <v>0</v>
      </c>
      <c r="F86" t="s">
        <v>323</v>
      </c>
      <c r="G86" t="s">
        <v>15</v>
      </c>
      <c r="H86" t="s">
        <v>4424</v>
      </c>
      <c r="I86" t="s">
        <v>4425</v>
      </c>
      <c r="J86">
        <v>17</v>
      </c>
      <c r="K86" t="s">
        <v>4426</v>
      </c>
      <c r="L86" t="s">
        <v>4427</v>
      </c>
      <c r="M86" s="2">
        <v>42632</v>
      </c>
      <c r="N86" s="1">
        <v>0.86458333333333337</v>
      </c>
      <c r="O86" s="2">
        <v>42633</v>
      </c>
      <c r="P86" s="1">
        <v>0.71250000000000002</v>
      </c>
      <c r="Q86" t="s">
        <v>881</v>
      </c>
      <c r="R86" t="s">
        <v>4428</v>
      </c>
      <c r="S86">
        <v>0</v>
      </c>
      <c r="T86" t="s">
        <v>205</v>
      </c>
      <c r="W86" t="s">
        <v>1</v>
      </c>
      <c r="Z86" t="s">
        <v>230</v>
      </c>
      <c r="AG86" t="s">
        <v>4429</v>
      </c>
      <c r="AL86" t="s">
        <v>4430</v>
      </c>
      <c r="AM86" t="s">
        <v>4431</v>
      </c>
      <c r="AO86" t="s">
        <v>334</v>
      </c>
      <c r="BU86" t="s">
        <v>336</v>
      </c>
      <c r="BV86" t="str">
        <f t="shared" si="5"/>
        <v>9c8d-fgzh</v>
      </c>
      <c r="BW86">
        <f t="shared" si="6"/>
        <v>2016</v>
      </c>
      <c r="BX86">
        <f t="shared" si="7"/>
        <v>2016</v>
      </c>
      <c r="BY86">
        <f t="shared" si="8"/>
        <v>4</v>
      </c>
      <c r="BZ86">
        <f t="shared" si="9"/>
        <v>4</v>
      </c>
    </row>
    <row r="87" spans="1:78" x14ac:dyDescent="0.35">
      <c r="A87" t="s">
        <v>4481</v>
      </c>
      <c r="B87" t="s">
        <v>3857</v>
      </c>
      <c r="C87" t="b">
        <v>0</v>
      </c>
      <c r="D87" t="b">
        <v>0</v>
      </c>
      <c r="F87" t="s">
        <v>323</v>
      </c>
      <c r="G87" t="s">
        <v>15</v>
      </c>
      <c r="H87" t="s">
        <v>4482</v>
      </c>
      <c r="J87">
        <v>5</v>
      </c>
      <c r="K87" t="s">
        <v>4483</v>
      </c>
      <c r="L87" t="s">
        <v>3858</v>
      </c>
      <c r="M87" s="2">
        <v>42523</v>
      </c>
      <c r="N87" s="1">
        <v>0.95763888888888893</v>
      </c>
      <c r="O87" s="2">
        <v>42523</v>
      </c>
      <c r="P87" s="1">
        <v>0.95972222222222225</v>
      </c>
      <c r="S87">
        <v>0</v>
      </c>
      <c r="T87" t="s">
        <v>35</v>
      </c>
      <c r="W87" t="s">
        <v>1</v>
      </c>
      <c r="AG87" t="s">
        <v>4484</v>
      </c>
      <c r="AM87" t="s">
        <v>3149</v>
      </c>
      <c r="AO87" t="s">
        <v>334</v>
      </c>
      <c r="BU87" t="s">
        <v>336</v>
      </c>
      <c r="BV87" t="str">
        <f t="shared" si="5"/>
        <v>9taj-mc45</v>
      </c>
      <c r="BW87">
        <f t="shared" si="6"/>
        <v>2016</v>
      </c>
      <c r="BX87">
        <f t="shared" si="7"/>
        <v>2016</v>
      </c>
      <c r="BY87">
        <f t="shared" si="8"/>
        <v>3</v>
      </c>
      <c r="BZ87">
        <f t="shared" si="9"/>
        <v>0</v>
      </c>
    </row>
    <row r="88" spans="1:78" x14ac:dyDescent="0.35">
      <c r="A88" t="s">
        <v>4530</v>
      </c>
      <c r="B88" t="s">
        <v>4531</v>
      </c>
      <c r="C88" t="b">
        <v>0</v>
      </c>
      <c r="D88" t="b">
        <v>0</v>
      </c>
      <c r="F88" t="s">
        <v>323</v>
      </c>
      <c r="G88" t="s">
        <v>15</v>
      </c>
      <c r="H88" t="s">
        <v>4532</v>
      </c>
      <c r="J88">
        <v>5</v>
      </c>
      <c r="K88" t="s">
        <v>4533</v>
      </c>
      <c r="L88" t="s">
        <v>4534</v>
      </c>
      <c r="M88" s="2">
        <v>42605</v>
      </c>
      <c r="N88" s="1">
        <v>0.93472222222222223</v>
      </c>
      <c r="O88" s="2">
        <v>42605</v>
      </c>
      <c r="P88" s="1">
        <v>0.93541666666666667</v>
      </c>
      <c r="S88">
        <v>0</v>
      </c>
      <c r="T88" t="s">
        <v>29</v>
      </c>
      <c r="W88" t="s">
        <v>1</v>
      </c>
      <c r="AG88" t="s">
        <v>4535</v>
      </c>
      <c r="AM88" t="s">
        <v>3986</v>
      </c>
      <c r="AO88" t="s">
        <v>334</v>
      </c>
      <c r="BU88" t="s">
        <v>336</v>
      </c>
      <c r="BV88" t="str">
        <f t="shared" si="5"/>
        <v>aihj-mv5f</v>
      </c>
      <c r="BW88">
        <f t="shared" si="6"/>
        <v>2016</v>
      </c>
      <c r="BX88">
        <f t="shared" si="7"/>
        <v>2016</v>
      </c>
      <c r="BY88">
        <f t="shared" si="8"/>
        <v>3</v>
      </c>
      <c r="BZ88">
        <f t="shared" si="9"/>
        <v>0</v>
      </c>
    </row>
    <row r="89" spans="1:78" x14ac:dyDescent="0.35">
      <c r="A89" t="s">
        <v>4588</v>
      </c>
      <c r="B89" t="s">
        <v>4589</v>
      </c>
      <c r="C89" t="b">
        <v>0</v>
      </c>
      <c r="D89" t="b">
        <v>0</v>
      </c>
      <c r="F89" t="s">
        <v>323</v>
      </c>
      <c r="G89" t="s">
        <v>15</v>
      </c>
      <c r="H89" t="s">
        <v>4590</v>
      </c>
      <c r="J89">
        <v>13</v>
      </c>
      <c r="K89" t="s">
        <v>4591</v>
      </c>
      <c r="L89" t="s">
        <v>4592</v>
      </c>
      <c r="M89" s="2">
        <v>42564</v>
      </c>
      <c r="N89" s="1">
        <v>0.8256944444444444</v>
      </c>
      <c r="O89" s="2">
        <v>42605</v>
      </c>
      <c r="P89" s="1">
        <v>0.9194444444444444</v>
      </c>
      <c r="S89">
        <v>0</v>
      </c>
      <c r="T89" t="s">
        <v>29</v>
      </c>
      <c r="W89" t="s">
        <v>1</v>
      </c>
      <c r="AG89" t="s">
        <v>4593</v>
      </c>
      <c r="AM89" t="s">
        <v>3986</v>
      </c>
      <c r="AO89" t="s">
        <v>334</v>
      </c>
      <c r="BU89" t="s">
        <v>336</v>
      </c>
      <c r="BV89" t="str">
        <f t="shared" si="5"/>
        <v>baip-4dam</v>
      </c>
      <c r="BW89">
        <f t="shared" si="6"/>
        <v>2016</v>
      </c>
      <c r="BX89">
        <f t="shared" si="7"/>
        <v>2016</v>
      </c>
      <c r="BY89">
        <f t="shared" si="8"/>
        <v>3</v>
      </c>
      <c r="BZ89">
        <f t="shared" si="9"/>
        <v>0</v>
      </c>
    </row>
    <row r="90" spans="1:78" x14ac:dyDescent="0.35">
      <c r="A90" t="s">
        <v>1311</v>
      </c>
      <c r="B90" t="s">
        <v>1296</v>
      </c>
      <c r="C90" t="b">
        <v>0</v>
      </c>
      <c r="D90" t="b">
        <v>0</v>
      </c>
      <c r="F90" t="s">
        <v>323</v>
      </c>
      <c r="G90" t="s">
        <v>15</v>
      </c>
      <c r="H90" t="s">
        <v>1312</v>
      </c>
      <c r="I90" t="s">
        <v>1297</v>
      </c>
      <c r="J90">
        <v>5</v>
      </c>
      <c r="K90" t="s">
        <v>1298</v>
      </c>
      <c r="L90" t="s">
        <v>1298</v>
      </c>
      <c r="M90" s="2">
        <v>42395</v>
      </c>
      <c r="N90" s="1">
        <v>0.74513888888888891</v>
      </c>
      <c r="O90" s="2">
        <v>42395</v>
      </c>
      <c r="P90" s="1">
        <v>0.74513888888888891</v>
      </c>
      <c r="R90" t="s">
        <v>1299</v>
      </c>
      <c r="S90">
        <v>0</v>
      </c>
      <c r="T90" t="s">
        <v>82</v>
      </c>
      <c r="U90" t="s">
        <v>82</v>
      </c>
      <c r="W90" t="s">
        <v>1</v>
      </c>
      <c r="Z90" t="s">
        <v>24</v>
      </c>
      <c r="AB90" t="s">
        <v>1300</v>
      </c>
      <c r="AG90" t="s">
        <v>1313</v>
      </c>
      <c r="AL90" t="s">
        <v>1301</v>
      </c>
      <c r="AM90" t="s">
        <v>1272</v>
      </c>
      <c r="AO90" t="s">
        <v>334</v>
      </c>
      <c r="BT90" t="s">
        <v>335</v>
      </c>
      <c r="BU90" t="s">
        <v>336</v>
      </c>
      <c r="BV90" t="str">
        <f t="shared" si="5"/>
        <v>cqkd-w8f2</v>
      </c>
      <c r="BW90">
        <f t="shared" si="6"/>
        <v>2016</v>
      </c>
      <c r="BX90">
        <f t="shared" si="7"/>
        <v>2016</v>
      </c>
      <c r="BY90">
        <f t="shared" si="8"/>
        <v>4</v>
      </c>
      <c r="BZ90">
        <f t="shared" si="9"/>
        <v>4</v>
      </c>
    </row>
    <row r="91" spans="1:78" x14ac:dyDescent="0.35">
      <c r="A91" t="s">
        <v>781</v>
      </c>
      <c r="B91" t="s">
        <v>782</v>
      </c>
      <c r="C91" t="b">
        <v>0</v>
      </c>
      <c r="D91" t="b">
        <v>0</v>
      </c>
      <c r="F91" t="s">
        <v>323</v>
      </c>
      <c r="G91" t="s">
        <v>15</v>
      </c>
      <c r="H91" t="s">
        <v>783</v>
      </c>
      <c r="I91" t="s">
        <v>784</v>
      </c>
      <c r="J91">
        <v>14</v>
      </c>
      <c r="K91" t="s">
        <v>785</v>
      </c>
      <c r="L91" t="s">
        <v>786</v>
      </c>
      <c r="M91" s="2">
        <v>42510</v>
      </c>
      <c r="N91" s="1">
        <v>0.7284722222222223</v>
      </c>
      <c r="O91" s="2">
        <v>42523</v>
      </c>
      <c r="P91" s="1">
        <v>4.8611111111111112E-3</v>
      </c>
      <c r="Q91" t="s">
        <v>571</v>
      </c>
      <c r="R91" t="s">
        <v>787</v>
      </c>
      <c r="S91">
        <v>0</v>
      </c>
      <c r="T91" t="s">
        <v>155</v>
      </c>
      <c r="U91" t="s">
        <v>769</v>
      </c>
      <c r="W91" t="s">
        <v>1</v>
      </c>
      <c r="Z91" t="s">
        <v>13</v>
      </c>
      <c r="AB91">
        <v>2015</v>
      </c>
      <c r="AG91" t="s">
        <v>788</v>
      </c>
      <c r="AJ91" t="s">
        <v>51</v>
      </c>
      <c r="AM91" t="s">
        <v>772</v>
      </c>
      <c r="AO91" t="s">
        <v>334</v>
      </c>
      <c r="BT91" t="s">
        <v>773</v>
      </c>
      <c r="BU91" t="s">
        <v>336</v>
      </c>
      <c r="BV91" t="str">
        <f t="shared" si="5"/>
        <v>d4ty-5qew</v>
      </c>
      <c r="BW91">
        <f t="shared" si="6"/>
        <v>2016</v>
      </c>
      <c r="BX91">
        <f t="shared" si="7"/>
        <v>2016</v>
      </c>
      <c r="BY91">
        <f t="shared" si="8"/>
        <v>4</v>
      </c>
      <c r="BZ91">
        <f t="shared" si="9"/>
        <v>5</v>
      </c>
    </row>
    <row r="92" spans="1:78" x14ac:dyDescent="0.35">
      <c r="A92" t="s">
        <v>4748</v>
      </c>
      <c r="B92" t="s">
        <v>4212</v>
      </c>
      <c r="C92" t="b">
        <v>0</v>
      </c>
      <c r="D92" t="b">
        <v>0</v>
      </c>
      <c r="F92" t="s">
        <v>323</v>
      </c>
      <c r="G92" t="s">
        <v>15</v>
      </c>
      <c r="H92" t="s">
        <v>4749</v>
      </c>
      <c r="J92">
        <v>5</v>
      </c>
      <c r="K92" t="s">
        <v>4750</v>
      </c>
      <c r="L92" t="s">
        <v>4213</v>
      </c>
      <c r="M92" s="2">
        <v>42580</v>
      </c>
      <c r="N92" s="1">
        <v>0.8666666666666667</v>
      </c>
      <c r="O92" s="2">
        <v>42580</v>
      </c>
      <c r="P92" s="1">
        <v>0.86736111111111114</v>
      </c>
      <c r="Q92" t="s">
        <v>328</v>
      </c>
      <c r="S92">
        <v>0</v>
      </c>
      <c r="T92" t="s">
        <v>147</v>
      </c>
      <c r="W92" t="s">
        <v>1</v>
      </c>
      <c r="Z92" t="s">
        <v>102</v>
      </c>
      <c r="AG92" t="s">
        <v>4751</v>
      </c>
      <c r="AL92" t="s">
        <v>2175</v>
      </c>
      <c r="AM92" t="s">
        <v>2136</v>
      </c>
      <c r="AO92" t="s">
        <v>334</v>
      </c>
      <c r="BU92" t="s">
        <v>336</v>
      </c>
      <c r="BV92" t="str">
        <f t="shared" si="5"/>
        <v>dybp-n2zw</v>
      </c>
      <c r="BW92">
        <f t="shared" si="6"/>
        <v>2016</v>
      </c>
      <c r="BX92">
        <f t="shared" si="7"/>
        <v>2016</v>
      </c>
      <c r="BY92">
        <f t="shared" si="8"/>
        <v>4</v>
      </c>
      <c r="BZ92">
        <f t="shared" si="9"/>
        <v>2</v>
      </c>
    </row>
    <row r="93" spans="1:78" x14ac:dyDescent="0.35">
      <c r="A93" t="s">
        <v>3150</v>
      </c>
      <c r="B93" t="s">
        <v>3142</v>
      </c>
      <c r="C93" t="b">
        <v>0</v>
      </c>
      <c r="D93" t="b">
        <v>0</v>
      </c>
      <c r="F93" t="s">
        <v>323</v>
      </c>
      <c r="G93" t="s">
        <v>15</v>
      </c>
      <c r="H93" t="s">
        <v>3143</v>
      </c>
      <c r="I93" t="s">
        <v>3144</v>
      </c>
      <c r="J93">
        <v>54</v>
      </c>
      <c r="K93" t="s">
        <v>3151</v>
      </c>
      <c r="L93" t="s">
        <v>3145</v>
      </c>
      <c r="M93" s="2">
        <v>42550</v>
      </c>
      <c r="N93" s="1">
        <v>0.82777777777777783</v>
      </c>
      <c r="O93" s="2">
        <v>42735</v>
      </c>
      <c r="P93" s="1">
        <v>0.29166666666666669</v>
      </c>
      <c r="Q93" t="s">
        <v>328</v>
      </c>
      <c r="R93" t="s">
        <v>3146</v>
      </c>
      <c r="S93">
        <v>0</v>
      </c>
      <c r="T93" t="s">
        <v>35</v>
      </c>
      <c r="U93" t="s">
        <v>3147</v>
      </c>
      <c r="W93" t="s">
        <v>1</v>
      </c>
      <c r="AB93" t="s">
        <v>3148</v>
      </c>
      <c r="AG93" t="s">
        <v>3152</v>
      </c>
      <c r="AJ93" t="s">
        <v>1310</v>
      </c>
      <c r="AM93" t="s">
        <v>3149</v>
      </c>
      <c r="AO93" t="s">
        <v>334</v>
      </c>
      <c r="BT93" t="s">
        <v>335</v>
      </c>
      <c r="BU93" t="s">
        <v>336</v>
      </c>
      <c r="BV93" t="str">
        <f t="shared" si="5"/>
        <v>fajs-iphz</v>
      </c>
      <c r="BW93">
        <f t="shared" si="6"/>
        <v>2016</v>
      </c>
      <c r="BX93">
        <f t="shared" si="7"/>
        <v>2016</v>
      </c>
      <c r="BY93">
        <f t="shared" si="8"/>
        <v>3</v>
      </c>
      <c r="BZ93">
        <f t="shared" si="9"/>
        <v>4</v>
      </c>
    </row>
    <row r="94" spans="1:78" x14ac:dyDescent="0.35">
      <c r="A94" t="s">
        <v>4971</v>
      </c>
      <c r="B94" t="s">
        <v>4972</v>
      </c>
      <c r="C94" t="b">
        <v>0</v>
      </c>
      <c r="D94" t="b">
        <v>0</v>
      </c>
      <c r="F94" t="s">
        <v>323</v>
      </c>
      <c r="G94" t="s">
        <v>15</v>
      </c>
      <c r="H94" t="s">
        <v>4973</v>
      </c>
      <c r="J94">
        <v>6</v>
      </c>
      <c r="K94" t="s">
        <v>4974</v>
      </c>
      <c r="L94" t="s">
        <v>4975</v>
      </c>
      <c r="M94" s="2">
        <v>42514</v>
      </c>
      <c r="N94" s="1">
        <v>0.8965277777777777</v>
      </c>
      <c r="O94" s="2">
        <v>42514</v>
      </c>
      <c r="P94" s="1">
        <v>0.89722222222222225</v>
      </c>
      <c r="S94">
        <v>0</v>
      </c>
      <c r="T94" t="s">
        <v>117</v>
      </c>
      <c r="W94" t="s">
        <v>1</v>
      </c>
      <c r="AG94" t="s">
        <v>4976</v>
      </c>
      <c r="AM94" t="s">
        <v>815</v>
      </c>
      <c r="AO94" t="s">
        <v>334</v>
      </c>
      <c r="BU94" t="s">
        <v>336</v>
      </c>
      <c r="BV94" t="str">
        <f t="shared" si="5"/>
        <v>hb7h-vaxf</v>
      </c>
      <c r="BW94">
        <f t="shared" si="6"/>
        <v>2016</v>
      </c>
      <c r="BX94">
        <f t="shared" si="7"/>
        <v>2016</v>
      </c>
      <c r="BY94">
        <f t="shared" si="8"/>
        <v>3</v>
      </c>
      <c r="BZ94">
        <f t="shared" si="9"/>
        <v>0</v>
      </c>
    </row>
    <row r="95" spans="1:78" x14ac:dyDescent="0.35">
      <c r="A95" t="s">
        <v>5034</v>
      </c>
      <c r="B95" t="s">
        <v>5035</v>
      </c>
      <c r="C95" t="b">
        <v>0</v>
      </c>
      <c r="D95" t="b">
        <v>0</v>
      </c>
      <c r="F95" t="s">
        <v>323</v>
      </c>
      <c r="G95" t="s">
        <v>15</v>
      </c>
      <c r="H95" t="s">
        <v>5036</v>
      </c>
      <c r="J95">
        <v>3</v>
      </c>
      <c r="K95" t="s">
        <v>5037</v>
      </c>
      <c r="L95" t="s">
        <v>5037</v>
      </c>
      <c r="M95" s="2">
        <v>42605</v>
      </c>
      <c r="N95" s="1">
        <v>0.92083333333333339</v>
      </c>
      <c r="O95" s="2">
        <v>42605</v>
      </c>
      <c r="P95" s="1">
        <v>0.92083333333333339</v>
      </c>
      <c r="S95">
        <v>0</v>
      </c>
      <c r="T95" t="s">
        <v>29</v>
      </c>
      <c r="W95" t="s">
        <v>1</v>
      </c>
      <c r="AG95" t="s">
        <v>5038</v>
      </c>
      <c r="AM95" t="s">
        <v>3986</v>
      </c>
      <c r="AO95" t="s">
        <v>334</v>
      </c>
      <c r="BU95" t="s">
        <v>336</v>
      </c>
      <c r="BV95" t="str">
        <f t="shared" si="5"/>
        <v>i3p8-xyd2</v>
      </c>
      <c r="BW95">
        <f t="shared" si="6"/>
        <v>2016</v>
      </c>
      <c r="BX95">
        <f t="shared" si="7"/>
        <v>2016</v>
      </c>
      <c r="BY95">
        <f t="shared" si="8"/>
        <v>3</v>
      </c>
      <c r="BZ95">
        <f t="shared" si="9"/>
        <v>0</v>
      </c>
    </row>
    <row r="96" spans="1:78" x14ac:dyDescent="0.35">
      <c r="A96" t="s">
        <v>5059</v>
      </c>
      <c r="B96" t="s">
        <v>5060</v>
      </c>
      <c r="C96" t="b">
        <v>0</v>
      </c>
      <c r="D96" t="b">
        <v>0</v>
      </c>
      <c r="F96" t="s">
        <v>323</v>
      </c>
      <c r="G96" t="s">
        <v>15</v>
      </c>
      <c r="H96" t="s">
        <v>261</v>
      </c>
      <c r="J96">
        <v>6</v>
      </c>
      <c r="K96" t="s">
        <v>5061</v>
      </c>
      <c r="L96" t="s">
        <v>5062</v>
      </c>
      <c r="M96" s="2">
        <v>42494</v>
      </c>
      <c r="N96" s="1">
        <v>1.3888888888888889E-3</v>
      </c>
      <c r="O96" s="2">
        <v>42494</v>
      </c>
      <c r="P96" s="1">
        <v>7.6388888888888886E-3</v>
      </c>
      <c r="S96">
        <v>0</v>
      </c>
      <c r="T96" t="s">
        <v>130</v>
      </c>
      <c r="W96" t="s">
        <v>1</v>
      </c>
      <c r="AG96" t="s">
        <v>5063</v>
      </c>
      <c r="AM96" t="s">
        <v>1665</v>
      </c>
      <c r="AO96" t="s">
        <v>334</v>
      </c>
      <c r="BU96" t="s">
        <v>336</v>
      </c>
      <c r="BV96" t="str">
        <f t="shared" si="5"/>
        <v>ii57-3we8</v>
      </c>
      <c r="BW96">
        <f t="shared" si="6"/>
        <v>2016</v>
      </c>
      <c r="BX96">
        <f t="shared" si="7"/>
        <v>2016</v>
      </c>
      <c r="BY96">
        <f t="shared" si="8"/>
        <v>3</v>
      </c>
      <c r="BZ96">
        <f t="shared" si="9"/>
        <v>0</v>
      </c>
    </row>
    <row r="97" spans="1:78" x14ac:dyDescent="0.35">
      <c r="A97" t="s">
        <v>5229</v>
      </c>
      <c r="B97" t="s">
        <v>5230</v>
      </c>
      <c r="C97" t="b">
        <v>0</v>
      </c>
      <c r="D97" t="b">
        <v>0</v>
      </c>
      <c r="F97" t="s">
        <v>323</v>
      </c>
      <c r="G97" t="s">
        <v>15</v>
      </c>
      <c r="H97" t="s">
        <v>5231</v>
      </c>
      <c r="J97">
        <v>3</v>
      </c>
      <c r="K97" t="s">
        <v>5232</v>
      </c>
      <c r="L97" t="s">
        <v>5232</v>
      </c>
      <c r="M97" s="2">
        <v>42605</v>
      </c>
      <c r="N97" s="1">
        <v>0.92291666666666661</v>
      </c>
      <c r="O97" s="2">
        <v>42605</v>
      </c>
      <c r="P97" s="1">
        <v>0.92291666666666661</v>
      </c>
      <c r="S97">
        <v>0</v>
      </c>
      <c r="T97" t="s">
        <v>29</v>
      </c>
      <c r="W97" t="s">
        <v>1</v>
      </c>
      <c r="AG97" t="s">
        <v>5233</v>
      </c>
      <c r="AM97" t="s">
        <v>3986</v>
      </c>
      <c r="AO97" t="s">
        <v>334</v>
      </c>
      <c r="BU97" t="s">
        <v>336</v>
      </c>
      <c r="BV97" t="str">
        <f t="shared" si="5"/>
        <v>m3th-e73f</v>
      </c>
      <c r="BW97">
        <f t="shared" si="6"/>
        <v>2016</v>
      </c>
      <c r="BX97">
        <f t="shared" si="7"/>
        <v>2016</v>
      </c>
      <c r="BY97">
        <f t="shared" si="8"/>
        <v>3</v>
      </c>
      <c r="BZ97">
        <f t="shared" si="9"/>
        <v>0</v>
      </c>
    </row>
    <row r="98" spans="1:78" x14ac:dyDescent="0.35">
      <c r="A98" t="s">
        <v>5287</v>
      </c>
      <c r="B98" t="s">
        <v>5288</v>
      </c>
      <c r="C98" t="b">
        <v>0</v>
      </c>
      <c r="D98" t="b">
        <v>0</v>
      </c>
      <c r="F98" t="s">
        <v>323</v>
      </c>
      <c r="G98" t="s">
        <v>15</v>
      </c>
      <c r="H98" t="s">
        <v>5289</v>
      </c>
      <c r="I98" t="s">
        <v>5290</v>
      </c>
      <c r="J98">
        <v>7</v>
      </c>
      <c r="K98" t="s">
        <v>5291</v>
      </c>
      <c r="L98" t="s">
        <v>5292</v>
      </c>
      <c r="M98" s="2">
        <v>42473</v>
      </c>
      <c r="N98" s="1">
        <v>0.65833333333333333</v>
      </c>
      <c r="O98" s="2">
        <v>42473</v>
      </c>
      <c r="P98" s="1">
        <v>0.65972222222222221</v>
      </c>
      <c r="Q98" t="s">
        <v>328</v>
      </c>
      <c r="S98">
        <v>0</v>
      </c>
      <c r="T98" t="s">
        <v>97</v>
      </c>
      <c r="V98" t="s">
        <v>11</v>
      </c>
      <c r="W98" t="s">
        <v>1</v>
      </c>
      <c r="Z98" t="s">
        <v>231</v>
      </c>
      <c r="AG98" t="s">
        <v>5293</v>
      </c>
      <c r="AJ98" t="s">
        <v>72</v>
      </c>
      <c r="AL98" t="s">
        <v>5294</v>
      </c>
      <c r="AM98" t="s">
        <v>1608</v>
      </c>
      <c r="AO98" t="s">
        <v>334</v>
      </c>
      <c r="BU98" t="s">
        <v>336</v>
      </c>
      <c r="BV98" t="str">
        <f t="shared" si="5"/>
        <v>mspb-eju2</v>
      </c>
      <c r="BW98">
        <f t="shared" si="6"/>
        <v>2016</v>
      </c>
      <c r="BX98">
        <f t="shared" si="7"/>
        <v>2016</v>
      </c>
      <c r="BY98">
        <f t="shared" si="8"/>
        <v>5</v>
      </c>
      <c r="BZ98">
        <f t="shared" si="9"/>
        <v>4</v>
      </c>
    </row>
    <row r="99" spans="1:78" x14ac:dyDescent="0.35">
      <c r="A99" t="s">
        <v>5301</v>
      </c>
      <c r="B99" t="s">
        <v>5302</v>
      </c>
      <c r="C99" t="b">
        <v>0</v>
      </c>
      <c r="D99" t="b">
        <v>0</v>
      </c>
      <c r="F99" t="s">
        <v>323</v>
      </c>
      <c r="G99" t="s">
        <v>15</v>
      </c>
      <c r="H99" t="s">
        <v>5303</v>
      </c>
      <c r="I99" t="s">
        <v>5304</v>
      </c>
      <c r="J99">
        <v>15</v>
      </c>
      <c r="K99" t="s">
        <v>5305</v>
      </c>
      <c r="L99" t="s">
        <v>5305</v>
      </c>
      <c r="M99" s="2">
        <v>42625</v>
      </c>
      <c r="N99" s="1">
        <v>0.68611111111111101</v>
      </c>
      <c r="O99" s="2">
        <v>42625</v>
      </c>
      <c r="P99" s="1">
        <v>0.68611111111111101</v>
      </c>
      <c r="Q99" t="s">
        <v>881</v>
      </c>
      <c r="R99" t="s">
        <v>5306</v>
      </c>
      <c r="S99">
        <v>0</v>
      </c>
      <c r="T99" t="s">
        <v>205</v>
      </c>
      <c r="W99" t="s">
        <v>1</v>
      </c>
      <c r="Z99" t="s">
        <v>230</v>
      </c>
      <c r="AG99" t="s">
        <v>5307</v>
      </c>
      <c r="AL99" t="s">
        <v>4430</v>
      </c>
      <c r="AM99" t="s">
        <v>4431</v>
      </c>
      <c r="AO99" t="s">
        <v>334</v>
      </c>
      <c r="BU99" t="s">
        <v>336</v>
      </c>
      <c r="BV99" t="str">
        <f t="shared" si="5"/>
        <v>my99-fbfp</v>
      </c>
      <c r="BW99">
        <f t="shared" si="6"/>
        <v>2016</v>
      </c>
      <c r="BX99">
        <f t="shared" si="7"/>
        <v>2016</v>
      </c>
      <c r="BY99">
        <f t="shared" si="8"/>
        <v>4</v>
      </c>
      <c r="BZ99">
        <f t="shared" si="9"/>
        <v>4</v>
      </c>
    </row>
    <row r="100" spans="1:78" x14ac:dyDescent="0.35">
      <c r="A100" t="s">
        <v>5311</v>
      </c>
      <c r="B100" t="s">
        <v>5312</v>
      </c>
      <c r="C100" t="b">
        <v>0</v>
      </c>
      <c r="D100" t="b">
        <v>0</v>
      </c>
      <c r="F100" t="s">
        <v>323</v>
      </c>
      <c r="G100" t="s">
        <v>15</v>
      </c>
      <c r="H100" t="s">
        <v>5313</v>
      </c>
      <c r="I100" t="s">
        <v>5314</v>
      </c>
      <c r="J100">
        <v>6</v>
      </c>
      <c r="K100" t="s">
        <v>5315</v>
      </c>
      <c r="L100" t="s">
        <v>1735</v>
      </c>
      <c r="M100" s="2">
        <v>42593</v>
      </c>
      <c r="N100" s="1">
        <v>0.63194444444444442</v>
      </c>
      <c r="O100" s="2">
        <v>43454</v>
      </c>
      <c r="P100" s="1">
        <v>1.3888888888888889E-3</v>
      </c>
      <c r="R100" t="s">
        <v>4140</v>
      </c>
      <c r="S100">
        <v>0</v>
      </c>
      <c r="T100" t="s">
        <v>164</v>
      </c>
      <c r="W100" t="s">
        <v>1</v>
      </c>
      <c r="AB100" t="s">
        <v>949</v>
      </c>
      <c r="AG100" t="s">
        <v>5316</v>
      </c>
      <c r="AJ100" t="s">
        <v>66</v>
      </c>
      <c r="AM100" t="s">
        <v>572</v>
      </c>
      <c r="AO100" t="s">
        <v>334</v>
      </c>
      <c r="BU100" t="s">
        <v>336</v>
      </c>
      <c r="BV100" t="str">
        <f t="shared" si="5"/>
        <v>n2kg-j4zw</v>
      </c>
      <c r="BW100">
        <f t="shared" si="6"/>
        <v>2016</v>
      </c>
      <c r="BX100">
        <f t="shared" si="7"/>
        <v>2018</v>
      </c>
      <c r="BY100">
        <f t="shared" si="8"/>
        <v>3</v>
      </c>
      <c r="BZ100">
        <f t="shared" si="9"/>
        <v>2</v>
      </c>
    </row>
    <row r="101" spans="1:78" x14ac:dyDescent="0.35">
      <c r="A101" t="s">
        <v>5352</v>
      </c>
      <c r="B101" t="s">
        <v>5353</v>
      </c>
      <c r="C101" t="b">
        <v>0</v>
      </c>
      <c r="D101" t="b">
        <v>0</v>
      </c>
      <c r="F101" t="s">
        <v>323</v>
      </c>
      <c r="G101" t="s">
        <v>15</v>
      </c>
      <c r="H101" t="s">
        <v>5354</v>
      </c>
      <c r="I101" t="s">
        <v>5355</v>
      </c>
      <c r="J101">
        <v>11</v>
      </c>
      <c r="K101" t="s">
        <v>5356</v>
      </c>
      <c r="L101" t="s">
        <v>5356</v>
      </c>
      <c r="M101" s="2">
        <v>42523</v>
      </c>
      <c r="N101" s="1">
        <v>6.2499999999999995E-3</v>
      </c>
      <c r="O101" s="2">
        <v>42523</v>
      </c>
      <c r="P101" s="1">
        <v>6.2499999999999995E-3</v>
      </c>
      <c r="R101" t="s">
        <v>5357</v>
      </c>
      <c r="S101">
        <v>0</v>
      </c>
      <c r="T101" t="s">
        <v>164</v>
      </c>
      <c r="V101" t="s">
        <v>7</v>
      </c>
      <c r="W101" t="s">
        <v>1</v>
      </c>
      <c r="AB101" t="s">
        <v>949</v>
      </c>
      <c r="AG101" t="s">
        <v>5358</v>
      </c>
      <c r="AJ101" t="s">
        <v>51</v>
      </c>
      <c r="AM101" t="s">
        <v>572</v>
      </c>
      <c r="AO101" t="s">
        <v>334</v>
      </c>
      <c r="BU101" t="s">
        <v>336</v>
      </c>
      <c r="BV101" t="str">
        <f t="shared" si="5"/>
        <v>nhc8-xu67</v>
      </c>
      <c r="BW101">
        <f t="shared" si="6"/>
        <v>2016</v>
      </c>
      <c r="BX101">
        <f t="shared" si="7"/>
        <v>2016</v>
      </c>
      <c r="BY101">
        <f t="shared" si="8"/>
        <v>4</v>
      </c>
      <c r="BZ101">
        <f t="shared" si="9"/>
        <v>3</v>
      </c>
    </row>
    <row r="102" spans="1:78" x14ac:dyDescent="0.35">
      <c r="A102" t="s">
        <v>5444</v>
      </c>
      <c r="B102" t="s">
        <v>5445</v>
      </c>
      <c r="C102" t="b">
        <v>0</v>
      </c>
      <c r="D102" t="b">
        <v>0</v>
      </c>
      <c r="F102" t="s">
        <v>323</v>
      </c>
      <c r="G102" t="s">
        <v>15</v>
      </c>
      <c r="H102" t="s">
        <v>5446</v>
      </c>
      <c r="J102">
        <v>2</v>
      </c>
      <c r="K102" t="s">
        <v>5447</v>
      </c>
      <c r="L102" t="s">
        <v>5447</v>
      </c>
      <c r="M102" s="2">
        <v>42605</v>
      </c>
      <c r="N102" s="1">
        <v>0.92499999999999993</v>
      </c>
      <c r="O102" s="2">
        <v>42605</v>
      </c>
      <c r="P102" s="1">
        <v>0.92499999999999993</v>
      </c>
      <c r="S102">
        <v>0</v>
      </c>
      <c r="T102" t="s">
        <v>29</v>
      </c>
      <c r="W102" t="s">
        <v>1</v>
      </c>
      <c r="AG102" t="s">
        <v>5448</v>
      </c>
      <c r="AM102" t="s">
        <v>3986</v>
      </c>
      <c r="AO102" t="s">
        <v>334</v>
      </c>
      <c r="BU102" t="s">
        <v>336</v>
      </c>
      <c r="BV102" t="str">
        <f t="shared" si="5"/>
        <v>qjp3-a68a</v>
      </c>
      <c r="BW102">
        <f t="shared" si="6"/>
        <v>2016</v>
      </c>
      <c r="BX102">
        <f t="shared" si="7"/>
        <v>2016</v>
      </c>
      <c r="BY102">
        <f t="shared" si="8"/>
        <v>3</v>
      </c>
      <c r="BZ102">
        <f t="shared" si="9"/>
        <v>0</v>
      </c>
    </row>
    <row r="103" spans="1:78" x14ac:dyDescent="0.35">
      <c r="A103" t="s">
        <v>5665</v>
      </c>
      <c r="B103" t="s">
        <v>5666</v>
      </c>
      <c r="C103" t="b">
        <v>0</v>
      </c>
      <c r="D103" t="b">
        <v>0</v>
      </c>
      <c r="F103" t="s">
        <v>323</v>
      </c>
      <c r="G103" t="s">
        <v>15</v>
      </c>
      <c r="H103" t="s">
        <v>5667</v>
      </c>
      <c r="I103" t="s">
        <v>5668</v>
      </c>
      <c r="J103">
        <v>23</v>
      </c>
      <c r="K103" t="s">
        <v>5669</v>
      </c>
      <c r="L103" t="s">
        <v>5670</v>
      </c>
      <c r="M103" s="2">
        <v>42621</v>
      </c>
      <c r="N103" s="1">
        <v>0.76736111111111116</v>
      </c>
      <c r="O103" s="2">
        <v>42621</v>
      </c>
      <c r="P103" s="1">
        <v>0.77638888888888891</v>
      </c>
      <c r="Q103" t="s">
        <v>881</v>
      </c>
      <c r="R103" t="s">
        <v>5671</v>
      </c>
      <c r="S103">
        <v>0</v>
      </c>
      <c r="T103" t="s">
        <v>205</v>
      </c>
      <c r="W103" t="s">
        <v>1</v>
      </c>
      <c r="Z103" t="s">
        <v>230</v>
      </c>
      <c r="AA103" t="s">
        <v>5672</v>
      </c>
      <c r="AC103" t="s">
        <v>5673</v>
      </c>
      <c r="AG103" t="s">
        <v>5674</v>
      </c>
      <c r="AI103" t="s">
        <v>5675</v>
      </c>
      <c r="AK103" t="s">
        <v>5676</v>
      </c>
      <c r="AL103" t="s">
        <v>4430</v>
      </c>
      <c r="AM103" t="s">
        <v>4431</v>
      </c>
      <c r="AO103" t="s">
        <v>334</v>
      </c>
      <c r="BU103" t="s">
        <v>336</v>
      </c>
      <c r="BV103" t="str">
        <f t="shared" si="5"/>
        <v>udcn-bqap</v>
      </c>
      <c r="BW103">
        <f t="shared" si="6"/>
        <v>2016</v>
      </c>
      <c r="BX103">
        <f t="shared" si="7"/>
        <v>2016</v>
      </c>
      <c r="BY103">
        <f t="shared" si="8"/>
        <v>4</v>
      </c>
      <c r="BZ103">
        <f t="shared" si="9"/>
        <v>4</v>
      </c>
    </row>
    <row r="104" spans="1:78" x14ac:dyDescent="0.35">
      <c r="A104" t="s">
        <v>5740</v>
      </c>
      <c r="B104" t="s">
        <v>5712</v>
      </c>
      <c r="C104" t="b">
        <v>0</v>
      </c>
      <c r="D104" t="b">
        <v>0</v>
      </c>
      <c r="F104" t="s">
        <v>323</v>
      </c>
      <c r="G104" t="s">
        <v>15</v>
      </c>
      <c r="H104" t="s">
        <v>5741</v>
      </c>
      <c r="I104" t="s">
        <v>5742</v>
      </c>
      <c r="J104">
        <v>60</v>
      </c>
      <c r="K104" t="s">
        <v>5743</v>
      </c>
      <c r="L104" t="s">
        <v>5713</v>
      </c>
      <c r="M104" s="2">
        <v>42528</v>
      </c>
      <c r="N104" s="1">
        <v>0.85486111111111107</v>
      </c>
      <c r="O104" s="2">
        <v>43123</v>
      </c>
      <c r="P104" s="1">
        <v>0.77916666666666667</v>
      </c>
      <c r="Q104" t="s">
        <v>2002</v>
      </c>
      <c r="R104" t="s">
        <v>5744</v>
      </c>
      <c r="S104">
        <v>0</v>
      </c>
      <c r="T104" t="s">
        <v>222</v>
      </c>
      <c r="W104" t="s">
        <v>1</v>
      </c>
      <c r="AG104" t="s">
        <v>5745</v>
      </c>
      <c r="AM104" t="s">
        <v>3116</v>
      </c>
      <c r="AO104" t="s">
        <v>334</v>
      </c>
      <c r="BU104" t="s">
        <v>336</v>
      </c>
      <c r="BV104" t="str">
        <f t="shared" si="5"/>
        <v>vz5p-qvth</v>
      </c>
      <c r="BW104">
        <f t="shared" si="6"/>
        <v>2016</v>
      </c>
      <c r="BX104">
        <f t="shared" si="7"/>
        <v>2018</v>
      </c>
      <c r="BY104">
        <f t="shared" si="8"/>
        <v>3</v>
      </c>
      <c r="BZ104">
        <f t="shared" si="9"/>
        <v>3</v>
      </c>
    </row>
    <row r="105" spans="1:78" x14ac:dyDescent="0.35">
      <c r="A105" t="s">
        <v>5865</v>
      </c>
      <c r="B105" t="s">
        <v>5086</v>
      </c>
      <c r="C105" t="b">
        <v>0</v>
      </c>
      <c r="D105" t="b">
        <v>0</v>
      </c>
      <c r="F105" t="s">
        <v>323</v>
      </c>
      <c r="G105" t="s">
        <v>15</v>
      </c>
      <c r="H105" t="s">
        <v>5866</v>
      </c>
      <c r="I105" t="s">
        <v>5087</v>
      </c>
      <c r="J105">
        <v>5</v>
      </c>
      <c r="K105" t="s">
        <v>5088</v>
      </c>
      <c r="L105" t="s">
        <v>5088</v>
      </c>
      <c r="M105" s="2">
        <v>42625</v>
      </c>
      <c r="N105" s="1">
        <v>0.91249999999999998</v>
      </c>
      <c r="O105" s="2">
        <v>42625</v>
      </c>
      <c r="P105" s="1">
        <v>0.91249999999999998</v>
      </c>
      <c r="Q105" t="s">
        <v>1005</v>
      </c>
      <c r="R105" t="s">
        <v>5089</v>
      </c>
      <c r="S105">
        <v>0</v>
      </c>
      <c r="T105" t="s">
        <v>164</v>
      </c>
      <c r="W105" t="s">
        <v>1</v>
      </c>
      <c r="Z105" t="s">
        <v>251</v>
      </c>
      <c r="AB105">
        <v>2016</v>
      </c>
      <c r="AG105" t="s">
        <v>5867</v>
      </c>
      <c r="AJ105" t="s">
        <v>2891</v>
      </c>
      <c r="AM105" t="s">
        <v>572</v>
      </c>
      <c r="AO105" t="s">
        <v>334</v>
      </c>
      <c r="BU105" t="s">
        <v>336</v>
      </c>
      <c r="BV105" t="str">
        <f t="shared" si="5"/>
        <v>ynbr-8ixa</v>
      </c>
      <c r="BW105">
        <f t="shared" si="6"/>
        <v>2016</v>
      </c>
      <c r="BX105">
        <f t="shared" si="7"/>
        <v>2016</v>
      </c>
      <c r="BY105">
        <f t="shared" si="8"/>
        <v>4</v>
      </c>
      <c r="BZ105">
        <f t="shared" si="9"/>
        <v>4</v>
      </c>
    </row>
    <row r="106" spans="1:78" x14ac:dyDescent="0.35">
      <c r="A106" t="s">
        <v>836</v>
      </c>
      <c r="B106" t="s">
        <v>837</v>
      </c>
      <c r="C106" t="b">
        <v>0</v>
      </c>
      <c r="D106" t="b">
        <v>0</v>
      </c>
      <c r="F106" t="s">
        <v>323</v>
      </c>
      <c r="G106" t="s">
        <v>15</v>
      </c>
      <c r="H106" t="s">
        <v>838</v>
      </c>
      <c r="J106">
        <v>17</v>
      </c>
      <c r="K106" t="s">
        <v>839</v>
      </c>
      <c r="L106" t="s">
        <v>840</v>
      </c>
      <c r="M106" s="2">
        <v>42996</v>
      </c>
      <c r="N106" s="1">
        <v>0.93125000000000002</v>
      </c>
      <c r="O106" s="2">
        <v>42996</v>
      </c>
      <c r="P106" s="1">
        <v>0.94027777777777777</v>
      </c>
      <c r="Q106" t="s">
        <v>359</v>
      </c>
      <c r="R106" t="s">
        <v>841</v>
      </c>
      <c r="S106">
        <v>0</v>
      </c>
      <c r="T106" t="s">
        <v>216</v>
      </c>
      <c r="U106" t="s">
        <v>842</v>
      </c>
      <c r="W106" t="s">
        <v>1</v>
      </c>
      <c r="AB106" t="s">
        <v>843</v>
      </c>
      <c r="AG106" t="s">
        <v>844</v>
      </c>
      <c r="AJ106" t="s">
        <v>80</v>
      </c>
      <c r="AM106" t="s">
        <v>701</v>
      </c>
      <c r="AO106" t="s">
        <v>334</v>
      </c>
      <c r="BT106" t="s">
        <v>702</v>
      </c>
      <c r="BU106" t="s">
        <v>336</v>
      </c>
      <c r="BV106" t="str">
        <f t="shared" si="5"/>
        <v>223u-d4ip</v>
      </c>
      <c r="BW106">
        <f t="shared" si="6"/>
        <v>2017</v>
      </c>
      <c r="BX106">
        <f t="shared" si="7"/>
        <v>2017</v>
      </c>
      <c r="BY106">
        <f t="shared" si="8"/>
        <v>3</v>
      </c>
      <c r="BZ106">
        <f t="shared" si="9"/>
        <v>3</v>
      </c>
    </row>
    <row r="107" spans="1:78" x14ac:dyDescent="0.35">
      <c r="A107" t="s">
        <v>3772</v>
      </c>
      <c r="B107" t="s">
        <v>3773</v>
      </c>
      <c r="C107" t="b">
        <v>0</v>
      </c>
      <c r="D107" t="b">
        <v>0</v>
      </c>
      <c r="F107" t="s">
        <v>323</v>
      </c>
      <c r="G107" t="s">
        <v>15</v>
      </c>
      <c r="H107" t="s">
        <v>3774</v>
      </c>
      <c r="I107" t="s">
        <v>3775</v>
      </c>
      <c r="J107">
        <v>2</v>
      </c>
      <c r="K107" t="s">
        <v>3776</v>
      </c>
      <c r="L107" t="s">
        <v>3776</v>
      </c>
      <c r="M107" s="2">
        <v>42864</v>
      </c>
      <c r="N107" s="1">
        <v>0.71458333333333324</v>
      </c>
      <c r="O107" s="2">
        <v>42864</v>
      </c>
      <c r="P107" s="1">
        <v>0.71458333333333324</v>
      </c>
      <c r="Q107" t="s">
        <v>328</v>
      </c>
      <c r="R107" t="s">
        <v>3777</v>
      </c>
      <c r="S107">
        <v>0</v>
      </c>
      <c r="T107" t="s">
        <v>50</v>
      </c>
      <c r="W107" t="s">
        <v>1</v>
      </c>
      <c r="Z107" t="s">
        <v>206</v>
      </c>
      <c r="AG107" t="s">
        <v>3778</v>
      </c>
      <c r="AL107" t="s">
        <v>1019</v>
      </c>
      <c r="AM107" t="s">
        <v>3779</v>
      </c>
      <c r="AO107" t="s">
        <v>334</v>
      </c>
      <c r="BU107" t="s">
        <v>336</v>
      </c>
      <c r="BV107" t="str">
        <f t="shared" si="5"/>
        <v>29zh-34j2</v>
      </c>
      <c r="BW107">
        <f t="shared" si="6"/>
        <v>2017</v>
      </c>
      <c r="BX107">
        <f t="shared" si="7"/>
        <v>2017</v>
      </c>
      <c r="BY107">
        <f t="shared" si="8"/>
        <v>4</v>
      </c>
      <c r="BZ107">
        <f t="shared" si="9"/>
        <v>4</v>
      </c>
    </row>
    <row r="108" spans="1:78" x14ac:dyDescent="0.35">
      <c r="A108" t="s">
        <v>693</v>
      </c>
      <c r="B108" t="s">
        <v>694</v>
      </c>
      <c r="C108" t="b">
        <v>0</v>
      </c>
      <c r="D108" t="b">
        <v>0</v>
      </c>
      <c r="F108" t="s">
        <v>323</v>
      </c>
      <c r="G108" t="s">
        <v>15</v>
      </c>
      <c r="H108" t="s">
        <v>695</v>
      </c>
      <c r="I108" t="s">
        <v>696</v>
      </c>
      <c r="J108">
        <v>76</v>
      </c>
      <c r="K108" t="s">
        <v>697</v>
      </c>
      <c r="L108" t="s">
        <v>698</v>
      </c>
      <c r="M108" s="2">
        <v>43028</v>
      </c>
      <c r="N108" s="1">
        <v>0.76041666666666663</v>
      </c>
      <c r="O108" s="2">
        <v>43034</v>
      </c>
      <c r="P108" s="1">
        <v>0.77361111111111114</v>
      </c>
      <c r="S108">
        <v>0</v>
      </c>
      <c r="T108" t="s">
        <v>216</v>
      </c>
      <c r="U108" t="s">
        <v>699</v>
      </c>
      <c r="W108" t="s">
        <v>1</v>
      </c>
      <c r="AG108" t="s">
        <v>700</v>
      </c>
      <c r="AM108" t="s">
        <v>701</v>
      </c>
      <c r="AO108" t="s">
        <v>334</v>
      </c>
      <c r="BT108" t="s">
        <v>702</v>
      </c>
      <c r="BU108" t="s">
        <v>336</v>
      </c>
      <c r="BV108" t="str">
        <f t="shared" si="5"/>
        <v>9x2h-r8wc</v>
      </c>
      <c r="BW108">
        <f t="shared" si="6"/>
        <v>2017</v>
      </c>
      <c r="BX108">
        <f t="shared" si="7"/>
        <v>2017</v>
      </c>
      <c r="BY108">
        <f t="shared" si="8"/>
        <v>3</v>
      </c>
      <c r="BZ108">
        <f t="shared" si="9"/>
        <v>2</v>
      </c>
    </row>
    <row r="109" spans="1:78" x14ac:dyDescent="0.35">
      <c r="A109" t="s">
        <v>4495</v>
      </c>
      <c r="B109" t="s">
        <v>4496</v>
      </c>
      <c r="C109" t="b">
        <v>0</v>
      </c>
      <c r="D109" t="b">
        <v>0</v>
      </c>
      <c r="F109" t="s">
        <v>323</v>
      </c>
      <c r="G109" t="s">
        <v>15</v>
      </c>
      <c r="H109" t="s">
        <v>4497</v>
      </c>
      <c r="J109">
        <v>3</v>
      </c>
      <c r="K109" t="s">
        <v>4498</v>
      </c>
      <c r="L109" t="s">
        <v>4499</v>
      </c>
      <c r="M109" s="2">
        <v>42837</v>
      </c>
      <c r="N109" s="1">
        <v>0.7909722222222223</v>
      </c>
      <c r="O109" s="2">
        <v>42837</v>
      </c>
      <c r="P109" s="1">
        <v>0.79166666666666663</v>
      </c>
      <c r="S109">
        <v>0</v>
      </c>
      <c r="T109" t="s">
        <v>121</v>
      </c>
      <c r="W109" t="s">
        <v>1</v>
      </c>
      <c r="AG109" t="s">
        <v>4500</v>
      </c>
      <c r="AM109" t="s">
        <v>518</v>
      </c>
      <c r="AO109" t="s">
        <v>334</v>
      </c>
      <c r="BU109" t="s">
        <v>336</v>
      </c>
      <c r="BV109" t="str">
        <f t="shared" si="5"/>
        <v>a3et-79r9</v>
      </c>
      <c r="BW109">
        <f t="shared" si="6"/>
        <v>2017</v>
      </c>
      <c r="BX109">
        <f t="shared" si="7"/>
        <v>2017</v>
      </c>
      <c r="BY109">
        <f t="shared" si="8"/>
        <v>3</v>
      </c>
      <c r="BZ109">
        <f t="shared" si="9"/>
        <v>0</v>
      </c>
    </row>
    <row r="110" spans="1:78" x14ac:dyDescent="0.35">
      <c r="A110" t="s">
        <v>862</v>
      </c>
      <c r="B110" t="s">
        <v>863</v>
      </c>
      <c r="C110" t="b">
        <v>0</v>
      </c>
      <c r="D110" t="b">
        <v>0</v>
      </c>
      <c r="F110" t="s">
        <v>323</v>
      </c>
      <c r="G110" t="s">
        <v>15</v>
      </c>
      <c r="H110" t="s">
        <v>864</v>
      </c>
      <c r="I110" t="s">
        <v>865</v>
      </c>
      <c r="J110">
        <v>48</v>
      </c>
      <c r="K110" t="s">
        <v>866</v>
      </c>
      <c r="L110" t="s">
        <v>867</v>
      </c>
      <c r="M110" s="2">
        <v>42993</v>
      </c>
      <c r="N110" s="1">
        <v>0.9375</v>
      </c>
      <c r="O110" s="2">
        <v>42995</v>
      </c>
      <c r="P110" s="1">
        <v>0.94930555555555562</v>
      </c>
      <c r="Q110" t="s">
        <v>359</v>
      </c>
      <c r="R110" t="s">
        <v>841</v>
      </c>
      <c r="S110">
        <v>0</v>
      </c>
      <c r="T110" t="s">
        <v>216</v>
      </c>
      <c r="U110" t="s">
        <v>842</v>
      </c>
      <c r="W110" t="s">
        <v>1</v>
      </c>
      <c r="Z110" t="s">
        <v>243</v>
      </c>
      <c r="AB110" t="s">
        <v>843</v>
      </c>
      <c r="AG110" t="s">
        <v>868</v>
      </c>
      <c r="AI110" t="s">
        <v>869</v>
      </c>
      <c r="AJ110" t="s">
        <v>80</v>
      </c>
      <c r="AK110" t="s">
        <v>870</v>
      </c>
      <c r="AM110" t="s">
        <v>701</v>
      </c>
      <c r="AO110" t="s">
        <v>334</v>
      </c>
      <c r="BT110" t="s">
        <v>702</v>
      </c>
      <c r="BU110" t="s">
        <v>336</v>
      </c>
      <c r="BV110" t="str">
        <f t="shared" si="5"/>
        <v>cqwd-f6xy</v>
      </c>
      <c r="BW110">
        <f t="shared" si="6"/>
        <v>2017</v>
      </c>
      <c r="BX110">
        <f t="shared" si="7"/>
        <v>2017</v>
      </c>
      <c r="BY110">
        <f t="shared" si="8"/>
        <v>4</v>
      </c>
      <c r="BZ110">
        <f t="shared" si="9"/>
        <v>5</v>
      </c>
    </row>
    <row r="111" spans="1:78" x14ac:dyDescent="0.35">
      <c r="A111" t="s">
        <v>871</v>
      </c>
      <c r="B111" t="s">
        <v>872</v>
      </c>
      <c r="C111" t="b">
        <v>0</v>
      </c>
      <c r="D111" t="b">
        <v>0</v>
      </c>
      <c r="F111" t="s">
        <v>323</v>
      </c>
      <c r="G111" t="s">
        <v>15</v>
      </c>
      <c r="H111" t="s">
        <v>873</v>
      </c>
      <c r="J111">
        <v>54</v>
      </c>
      <c r="K111" t="s">
        <v>874</v>
      </c>
      <c r="L111" t="s">
        <v>875</v>
      </c>
      <c r="M111" s="2">
        <v>42998</v>
      </c>
      <c r="N111" s="1">
        <v>0.95277777777777783</v>
      </c>
      <c r="O111" s="2">
        <v>42998</v>
      </c>
      <c r="P111" s="1">
        <v>0.97083333333333333</v>
      </c>
      <c r="Q111" t="s">
        <v>359</v>
      </c>
      <c r="R111" t="s">
        <v>876</v>
      </c>
      <c r="S111">
        <v>0</v>
      </c>
      <c r="T111" t="s">
        <v>216</v>
      </c>
      <c r="U111" t="s">
        <v>842</v>
      </c>
      <c r="W111" t="s">
        <v>1</v>
      </c>
      <c r="Z111" t="s">
        <v>216</v>
      </c>
      <c r="AG111" t="s">
        <v>877</v>
      </c>
      <c r="AM111" t="s">
        <v>701</v>
      </c>
      <c r="AO111" t="s">
        <v>334</v>
      </c>
      <c r="BT111" t="s">
        <v>702</v>
      </c>
      <c r="BU111" t="s">
        <v>336</v>
      </c>
      <c r="BV111" t="str">
        <f t="shared" si="5"/>
        <v>cv3j-ra48</v>
      </c>
      <c r="BW111">
        <f t="shared" si="6"/>
        <v>2017</v>
      </c>
      <c r="BX111">
        <f t="shared" si="7"/>
        <v>2017</v>
      </c>
      <c r="BY111">
        <f t="shared" si="8"/>
        <v>4</v>
      </c>
      <c r="BZ111">
        <f t="shared" si="9"/>
        <v>4</v>
      </c>
    </row>
    <row r="112" spans="1:78" x14ac:dyDescent="0.35">
      <c r="A112" t="s">
        <v>4783</v>
      </c>
      <c r="B112" t="s">
        <v>4784</v>
      </c>
      <c r="C112" t="b">
        <v>0</v>
      </c>
      <c r="D112" t="b">
        <v>0</v>
      </c>
      <c r="F112" t="s">
        <v>323</v>
      </c>
      <c r="G112" t="s">
        <v>15</v>
      </c>
      <c r="H112" t="s">
        <v>4785</v>
      </c>
      <c r="I112" t="s">
        <v>3775</v>
      </c>
      <c r="J112">
        <v>2</v>
      </c>
      <c r="K112" t="s">
        <v>4786</v>
      </c>
      <c r="L112" t="s">
        <v>4786</v>
      </c>
      <c r="M112" s="2">
        <v>42864</v>
      </c>
      <c r="N112" s="1">
        <v>0.68472222222222223</v>
      </c>
      <c r="O112" s="2">
        <v>42864</v>
      </c>
      <c r="P112" s="1">
        <v>0.68472222222222223</v>
      </c>
      <c r="Q112" t="s">
        <v>328</v>
      </c>
      <c r="R112" t="s">
        <v>3777</v>
      </c>
      <c r="S112">
        <v>0</v>
      </c>
      <c r="T112" t="s">
        <v>50</v>
      </c>
      <c r="W112" t="s">
        <v>1</v>
      </c>
      <c r="Z112" t="s">
        <v>206</v>
      </c>
      <c r="AG112" t="s">
        <v>4787</v>
      </c>
      <c r="AL112" t="s">
        <v>1019</v>
      </c>
      <c r="AM112" t="s">
        <v>3779</v>
      </c>
      <c r="AO112" t="s">
        <v>334</v>
      </c>
      <c r="BU112" t="s">
        <v>336</v>
      </c>
      <c r="BV112" t="str">
        <f t="shared" si="5"/>
        <v>e9ue-njm2</v>
      </c>
      <c r="BW112">
        <f t="shared" si="6"/>
        <v>2017</v>
      </c>
      <c r="BX112">
        <f t="shared" si="7"/>
        <v>2017</v>
      </c>
      <c r="BY112">
        <f t="shared" si="8"/>
        <v>4</v>
      </c>
      <c r="BZ112">
        <f t="shared" si="9"/>
        <v>4</v>
      </c>
    </row>
    <row r="113" spans="1:78" x14ac:dyDescent="0.35">
      <c r="A113" t="s">
        <v>1176</v>
      </c>
      <c r="B113" t="s">
        <v>1173</v>
      </c>
      <c r="C113" t="b">
        <v>0</v>
      </c>
      <c r="D113" t="b">
        <v>0</v>
      </c>
      <c r="F113" t="s">
        <v>323</v>
      </c>
      <c r="G113" t="s">
        <v>15</v>
      </c>
      <c r="H113" t="s">
        <v>1177</v>
      </c>
      <c r="J113">
        <v>17</v>
      </c>
      <c r="K113" t="s">
        <v>1178</v>
      </c>
      <c r="L113" t="s">
        <v>1174</v>
      </c>
      <c r="M113" s="2">
        <v>43074</v>
      </c>
      <c r="N113" s="1">
        <v>0.82430555555555562</v>
      </c>
      <c r="O113" s="2">
        <v>43074</v>
      </c>
      <c r="P113" s="1">
        <v>0.8534722222222223</v>
      </c>
      <c r="Q113" t="s">
        <v>359</v>
      </c>
      <c r="R113" t="s">
        <v>1175</v>
      </c>
      <c r="S113">
        <v>0</v>
      </c>
      <c r="T113" t="s">
        <v>216</v>
      </c>
      <c r="U113" t="s">
        <v>1172</v>
      </c>
      <c r="W113" t="s">
        <v>1</v>
      </c>
      <c r="AG113" t="s">
        <v>1179</v>
      </c>
      <c r="AM113" t="s">
        <v>701</v>
      </c>
      <c r="AO113" t="s">
        <v>334</v>
      </c>
      <c r="BT113" t="s">
        <v>702</v>
      </c>
      <c r="BU113" t="s">
        <v>336</v>
      </c>
      <c r="BV113" t="str">
        <f t="shared" si="5"/>
        <v>evh8-93c5</v>
      </c>
      <c r="BW113">
        <f t="shared" si="6"/>
        <v>2017</v>
      </c>
      <c r="BX113">
        <f t="shared" si="7"/>
        <v>2017</v>
      </c>
      <c r="BY113">
        <f t="shared" si="8"/>
        <v>3</v>
      </c>
      <c r="BZ113">
        <f t="shared" si="9"/>
        <v>3</v>
      </c>
    </row>
    <row r="114" spans="1:78" x14ac:dyDescent="0.35">
      <c r="A114" t="s">
        <v>5102</v>
      </c>
      <c r="B114" t="s">
        <v>4277</v>
      </c>
      <c r="C114" t="b">
        <v>0</v>
      </c>
      <c r="D114" t="b">
        <v>0</v>
      </c>
      <c r="F114" t="s">
        <v>323</v>
      </c>
      <c r="G114" t="s">
        <v>15</v>
      </c>
      <c r="H114" t="s">
        <v>5103</v>
      </c>
      <c r="I114" t="s">
        <v>5104</v>
      </c>
      <c r="J114">
        <v>4</v>
      </c>
      <c r="K114" t="s">
        <v>4278</v>
      </c>
      <c r="L114" t="s">
        <v>4278</v>
      </c>
      <c r="M114" s="2">
        <v>43097</v>
      </c>
      <c r="N114" s="1">
        <v>0.7104166666666667</v>
      </c>
      <c r="O114" s="2">
        <v>43097</v>
      </c>
      <c r="P114" s="1">
        <v>0.7104166666666667</v>
      </c>
      <c r="Q114" t="s">
        <v>328</v>
      </c>
      <c r="R114" t="s">
        <v>4279</v>
      </c>
      <c r="S114">
        <v>0</v>
      </c>
      <c r="T114" t="s">
        <v>103</v>
      </c>
      <c r="V114" t="s">
        <v>7</v>
      </c>
      <c r="W114" t="s">
        <v>1</v>
      </c>
      <c r="Z114" t="s">
        <v>24</v>
      </c>
      <c r="AG114" t="s">
        <v>5105</v>
      </c>
      <c r="AM114" t="s">
        <v>333</v>
      </c>
      <c r="AO114" t="s">
        <v>334</v>
      </c>
      <c r="BU114" t="s">
        <v>336</v>
      </c>
      <c r="BV114" t="str">
        <f t="shared" si="5"/>
        <v>jan4-np6f</v>
      </c>
      <c r="BW114">
        <f t="shared" si="6"/>
        <v>2017</v>
      </c>
      <c r="BX114">
        <f t="shared" si="7"/>
        <v>2017</v>
      </c>
      <c r="BY114">
        <f t="shared" si="8"/>
        <v>5</v>
      </c>
      <c r="BZ114">
        <f t="shared" si="9"/>
        <v>5</v>
      </c>
    </row>
    <row r="115" spans="1:78" x14ac:dyDescent="0.35">
      <c r="A115" t="s">
        <v>5425</v>
      </c>
      <c r="B115" t="s">
        <v>5365</v>
      </c>
      <c r="C115" t="b">
        <v>0</v>
      </c>
      <c r="D115" t="b">
        <v>0</v>
      </c>
      <c r="F115" t="s">
        <v>323</v>
      </c>
      <c r="G115" t="s">
        <v>15</v>
      </c>
      <c r="H115" t="s">
        <v>5426</v>
      </c>
      <c r="I115" t="s">
        <v>3775</v>
      </c>
      <c r="J115">
        <v>2</v>
      </c>
      <c r="K115" t="s">
        <v>5366</v>
      </c>
      <c r="L115" t="s">
        <v>5366</v>
      </c>
      <c r="M115" s="2">
        <v>42864</v>
      </c>
      <c r="N115" s="1">
        <v>0.69444444444444453</v>
      </c>
      <c r="O115" s="2">
        <v>42864</v>
      </c>
      <c r="P115" s="1">
        <v>0.69444444444444453</v>
      </c>
      <c r="Q115" t="s">
        <v>328</v>
      </c>
      <c r="R115" t="s">
        <v>3777</v>
      </c>
      <c r="S115">
        <v>0</v>
      </c>
      <c r="T115" t="s">
        <v>50</v>
      </c>
      <c r="W115" t="s">
        <v>1</v>
      </c>
      <c r="Z115" t="s">
        <v>206</v>
      </c>
      <c r="AG115" t="s">
        <v>5427</v>
      </c>
      <c r="AL115" t="s">
        <v>1019</v>
      </c>
      <c r="AM115" t="s">
        <v>3779</v>
      </c>
      <c r="AO115" t="s">
        <v>334</v>
      </c>
      <c r="BU115" t="s">
        <v>336</v>
      </c>
      <c r="BV115" t="str">
        <f t="shared" si="5"/>
        <v>q5wz-ifzi</v>
      </c>
      <c r="BW115">
        <f t="shared" si="6"/>
        <v>2017</v>
      </c>
      <c r="BX115">
        <f t="shared" si="7"/>
        <v>2017</v>
      </c>
      <c r="BY115">
        <f t="shared" si="8"/>
        <v>4</v>
      </c>
      <c r="BZ115">
        <f t="shared" si="9"/>
        <v>4</v>
      </c>
    </row>
    <row r="116" spans="1:78" x14ac:dyDescent="0.35">
      <c r="A116" t="s">
        <v>5652</v>
      </c>
      <c r="B116" t="s">
        <v>4461</v>
      </c>
      <c r="C116" t="b">
        <v>0</v>
      </c>
      <c r="D116" t="b">
        <v>0</v>
      </c>
      <c r="F116" t="s">
        <v>323</v>
      </c>
      <c r="G116" t="s">
        <v>15</v>
      </c>
      <c r="H116" t="s">
        <v>5653</v>
      </c>
      <c r="I116" t="s">
        <v>5653</v>
      </c>
      <c r="J116">
        <v>13</v>
      </c>
      <c r="K116" t="s">
        <v>4462</v>
      </c>
      <c r="L116" t="s">
        <v>4462</v>
      </c>
      <c r="M116" s="2">
        <v>43055</v>
      </c>
      <c r="N116" s="1">
        <v>0.72291666666666676</v>
      </c>
      <c r="O116" s="2">
        <v>43055</v>
      </c>
      <c r="P116" s="1">
        <v>0.72291666666666676</v>
      </c>
      <c r="Q116" t="s">
        <v>913</v>
      </c>
      <c r="S116">
        <v>0</v>
      </c>
      <c r="T116" t="s">
        <v>145</v>
      </c>
      <c r="W116" t="s">
        <v>1</v>
      </c>
      <c r="AG116" t="s">
        <v>5654</v>
      </c>
      <c r="AM116" t="s">
        <v>4463</v>
      </c>
      <c r="AO116" t="s">
        <v>334</v>
      </c>
      <c r="BU116" t="s">
        <v>336</v>
      </c>
      <c r="BV116" t="str">
        <f t="shared" si="5"/>
        <v>tz2r-bs8s</v>
      </c>
      <c r="BW116">
        <f t="shared" si="6"/>
        <v>2017</v>
      </c>
      <c r="BX116">
        <f t="shared" si="7"/>
        <v>2017</v>
      </c>
      <c r="BY116">
        <f t="shared" si="8"/>
        <v>3</v>
      </c>
      <c r="BZ116">
        <f t="shared" si="9"/>
        <v>2</v>
      </c>
    </row>
    <row r="117" spans="1:78" x14ac:dyDescent="0.35">
      <c r="A117" t="s">
        <v>5856</v>
      </c>
      <c r="B117" t="s">
        <v>4100</v>
      </c>
      <c r="C117" t="b">
        <v>0</v>
      </c>
      <c r="D117" t="b">
        <v>0</v>
      </c>
      <c r="F117" t="s">
        <v>323</v>
      </c>
      <c r="G117" t="s">
        <v>15</v>
      </c>
      <c r="H117" t="s">
        <v>5857</v>
      </c>
      <c r="I117" t="s">
        <v>5858</v>
      </c>
      <c r="J117">
        <v>23</v>
      </c>
      <c r="K117" t="s">
        <v>5859</v>
      </c>
      <c r="L117" t="s">
        <v>4101</v>
      </c>
      <c r="M117" s="2">
        <v>42879</v>
      </c>
      <c r="N117" s="1">
        <v>0.97499999999999998</v>
      </c>
      <c r="O117" s="2">
        <v>42901</v>
      </c>
      <c r="P117" s="1">
        <v>0.66736111111111107</v>
      </c>
      <c r="Q117" t="s">
        <v>881</v>
      </c>
      <c r="R117" t="s">
        <v>4102</v>
      </c>
      <c r="S117">
        <v>0</v>
      </c>
      <c r="T117" t="s">
        <v>164</v>
      </c>
      <c r="V117" t="s">
        <v>3</v>
      </c>
      <c r="W117" t="s">
        <v>1</v>
      </c>
      <c r="Z117" t="s">
        <v>150</v>
      </c>
      <c r="AB117" t="s">
        <v>4103</v>
      </c>
      <c r="AG117" t="s">
        <v>5860</v>
      </c>
      <c r="AJ117" t="s">
        <v>49</v>
      </c>
      <c r="AM117" t="s">
        <v>572</v>
      </c>
      <c r="AO117" t="s">
        <v>334</v>
      </c>
      <c r="BI117" t="s">
        <v>108</v>
      </c>
      <c r="BJ117" t="s">
        <v>723</v>
      </c>
      <c r="BU117" t="s">
        <v>336</v>
      </c>
      <c r="BV117" t="str">
        <f t="shared" si="5"/>
        <v>yizh-eh8b</v>
      </c>
      <c r="BW117">
        <f t="shared" si="6"/>
        <v>2017</v>
      </c>
      <c r="BX117">
        <f t="shared" si="7"/>
        <v>2017</v>
      </c>
      <c r="BY117">
        <f t="shared" si="8"/>
        <v>5</v>
      </c>
      <c r="BZ117">
        <f t="shared" si="9"/>
        <v>5</v>
      </c>
    </row>
    <row r="118" spans="1:78" x14ac:dyDescent="0.35">
      <c r="A118" t="s">
        <v>4046</v>
      </c>
      <c r="B118" t="s">
        <v>4047</v>
      </c>
      <c r="C118" t="b">
        <v>0</v>
      </c>
      <c r="D118" t="b">
        <v>0</v>
      </c>
      <c r="F118" t="s">
        <v>323</v>
      </c>
      <c r="G118" t="s">
        <v>15</v>
      </c>
      <c r="H118" t="s">
        <v>4048</v>
      </c>
      <c r="J118">
        <v>3</v>
      </c>
      <c r="K118" t="s">
        <v>4049</v>
      </c>
      <c r="L118" t="s">
        <v>4049</v>
      </c>
      <c r="M118" s="2">
        <v>43223</v>
      </c>
      <c r="N118" s="1">
        <v>0.70347222222222217</v>
      </c>
      <c r="O118" s="2">
        <v>43223</v>
      </c>
      <c r="P118" s="1">
        <v>0.70347222222222217</v>
      </c>
      <c r="S118">
        <v>0</v>
      </c>
      <c r="T118" t="s">
        <v>121</v>
      </c>
      <c r="W118" t="s">
        <v>1</v>
      </c>
      <c r="AG118" t="s">
        <v>4050</v>
      </c>
      <c r="AM118" t="s">
        <v>518</v>
      </c>
      <c r="AO118" t="s">
        <v>334</v>
      </c>
      <c r="BU118" t="s">
        <v>336</v>
      </c>
      <c r="BV118" t="str">
        <f t="shared" si="5"/>
        <v>4vsw-f5uv</v>
      </c>
      <c r="BW118">
        <f t="shared" si="6"/>
        <v>2018</v>
      </c>
      <c r="BX118">
        <f t="shared" si="7"/>
        <v>2018</v>
      </c>
      <c r="BY118">
        <f t="shared" si="8"/>
        <v>3</v>
      </c>
      <c r="BZ118">
        <f t="shared" si="9"/>
        <v>0</v>
      </c>
    </row>
    <row r="119" spans="1:78" x14ac:dyDescent="0.35">
      <c r="A119" t="s">
        <v>4071</v>
      </c>
      <c r="B119" t="s">
        <v>3849</v>
      </c>
      <c r="C119" t="b">
        <v>0</v>
      </c>
      <c r="D119" t="b">
        <v>0</v>
      </c>
      <c r="F119" t="s">
        <v>323</v>
      </c>
      <c r="G119" t="s">
        <v>15</v>
      </c>
      <c r="H119" t="s">
        <v>4072</v>
      </c>
      <c r="I119" t="s">
        <v>3850</v>
      </c>
      <c r="J119">
        <v>8</v>
      </c>
      <c r="K119" t="s">
        <v>3851</v>
      </c>
      <c r="L119" t="s">
        <v>3851</v>
      </c>
      <c r="M119" s="2">
        <v>43173</v>
      </c>
      <c r="N119" s="1">
        <v>0.86805555555555547</v>
      </c>
      <c r="O119" s="2">
        <v>43173</v>
      </c>
      <c r="P119" s="1">
        <v>0.86805555555555547</v>
      </c>
      <c r="Q119" t="s">
        <v>328</v>
      </c>
      <c r="R119" t="s">
        <v>3777</v>
      </c>
      <c r="S119">
        <v>0</v>
      </c>
      <c r="T119" t="s">
        <v>50</v>
      </c>
      <c r="W119" t="s">
        <v>1</v>
      </c>
      <c r="Z119" t="s">
        <v>206</v>
      </c>
      <c r="AB119">
        <v>2016</v>
      </c>
      <c r="AG119" t="s">
        <v>4073</v>
      </c>
      <c r="AL119" t="s">
        <v>3852</v>
      </c>
      <c r="AM119" t="s">
        <v>3779</v>
      </c>
      <c r="AO119" t="s">
        <v>334</v>
      </c>
      <c r="BU119" t="s">
        <v>336</v>
      </c>
      <c r="BV119" t="str">
        <f t="shared" si="5"/>
        <v>55hd-c2d5</v>
      </c>
      <c r="BW119">
        <f t="shared" si="6"/>
        <v>2018</v>
      </c>
      <c r="BX119">
        <f t="shared" si="7"/>
        <v>2018</v>
      </c>
      <c r="BY119">
        <f t="shared" si="8"/>
        <v>4</v>
      </c>
      <c r="BZ119">
        <f t="shared" si="9"/>
        <v>4</v>
      </c>
    </row>
    <row r="120" spans="1:78" x14ac:dyDescent="0.35">
      <c r="A120" t="s">
        <v>4166</v>
      </c>
      <c r="B120" t="s">
        <v>4167</v>
      </c>
      <c r="C120" t="b">
        <v>0</v>
      </c>
      <c r="D120" t="b">
        <v>0</v>
      </c>
      <c r="F120" t="s">
        <v>323</v>
      </c>
      <c r="G120" t="s">
        <v>15</v>
      </c>
      <c r="H120" t="s">
        <v>4148</v>
      </c>
      <c r="I120" t="s">
        <v>4149</v>
      </c>
      <c r="J120">
        <v>12</v>
      </c>
      <c r="K120" t="s">
        <v>4168</v>
      </c>
      <c r="L120" t="s">
        <v>4169</v>
      </c>
      <c r="M120" s="2">
        <v>43178</v>
      </c>
      <c r="N120" s="1">
        <v>0.8965277777777777</v>
      </c>
      <c r="O120" s="2">
        <v>43179</v>
      </c>
      <c r="P120" s="1">
        <v>3.3333333333333333E-2</v>
      </c>
      <c r="Q120" t="s">
        <v>328</v>
      </c>
      <c r="R120" t="s">
        <v>4152</v>
      </c>
      <c r="S120">
        <v>0</v>
      </c>
      <c r="T120" t="s">
        <v>164</v>
      </c>
      <c r="W120" t="s">
        <v>1</v>
      </c>
      <c r="Z120" t="s">
        <v>24</v>
      </c>
      <c r="AG120" t="s">
        <v>4170</v>
      </c>
      <c r="AM120" t="s">
        <v>572</v>
      </c>
      <c r="AO120" t="s">
        <v>334</v>
      </c>
      <c r="BU120" t="s">
        <v>336</v>
      </c>
      <c r="BV120" t="str">
        <f t="shared" si="5"/>
        <v>5xhw-w7q7</v>
      </c>
      <c r="BW120">
        <f t="shared" si="6"/>
        <v>2018</v>
      </c>
      <c r="BX120">
        <f t="shared" si="7"/>
        <v>2018</v>
      </c>
      <c r="BY120">
        <f t="shared" si="8"/>
        <v>4</v>
      </c>
      <c r="BZ120">
        <f t="shared" si="9"/>
        <v>4</v>
      </c>
    </row>
    <row r="121" spans="1:78" x14ac:dyDescent="0.35">
      <c r="A121" t="s">
        <v>4200</v>
      </c>
      <c r="B121" t="s">
        <v>4201</v>
      </c>
      <c r="C121" t="b">
        <v>0</v>
      </c>
      <c r="D121" t="b">
        <v>0</v>
      </c>
      <c r="F121" t="s">
        <v>323</v>
      </c>
      <c r="G121" t="s">
        <v>15</v>
      </c>
      <c r="H121" t="s">
        <v>4202</v>
      </c>
      <c r="J121">
        <v>3</v>
      </c>
      <c r="K121" t="s">
        <v>4203</v>
      </c>
      <c r="L121" t="s">
        <v>4204</v>
      </c>
      <c r="M121" s="2">
        <v>43360</v>
      </c>
      <c r="N121" s="1">
        <v>0.95486111111111116</v>
      </c>
      <c r="O121" s="2">
        <v>43360</v>
      </c>
      <c r="P121" s="1">
        <v>0.9555555555555556</v>
      </c>
      <c r="S121">
        <v>0</v>
      </c>
      <c r="T121" t="s">
        <v>171</v>
      </c>
      <c r="W121" t="s">
        <v>1</v>
      </c>
      <c r="AG121" t="s">
        <v>4205</v>
      </c>
      <c r="AM121" t="s">
        <v>4206</v>
      </c>
      <c r="AO121" t="s">
        <v>334</v>
      </c>
      <c r="BU121" t="s">
        <v>336</v>
      </c>
      <c r="BV121" t="str">
        <f t="shared" si="5"/>
        <v>67wg-fta2</v>
      </c>
      <c r="BW121">
        <f t="shared" si="6"/>
        <v>2018</v>
      </c>
      <c r="BX121">
        <f t="shared" si="7"/>
        <v>2018</v>
      </c>
      <c r="BY121">
        <f t="shared" si="8"/>
        <v>3</v>
      </c>
      <c r="BZ121">
        <f t="shared" si="9"/>
        <v>0</v>
      </c>
    </row>
    <row r="122" spans="1:78" x14ac:dyDescent="0.35">
      <c r="A122" t="s">
        <v>4891</v>
      </c>
      <c r="B122" t="s">
        <v>4892</v>
      </c>
      <c r="C122" t="b">
        <v>0</v>
      </c>
      <c r="D122" t="b">
        <v>0</v>
      </c>
      <c r="F122" t="s">
        <v>323</v>
      </c>
      <c r="G122" t="s">
        <v>15</v>
      </c>
      <c r="H122" t="s">
        <v>4893</v>
      </c>
      <c r="J122">
        <v>1</v>
      </c>
      <c r="K122" t="s">
        <v>4894</v>
      </c>
      <c r="L122" t="s">
        <v>4895</v>
      </c>
      <c r="M122" s="2">
        <v>43379</v>
      </c>
      <c r="N122" s="1">
        <v>2.7083333333333334E-2</v>
      </c>
      <c r="O122" s="2">
        <v>43379</v>
      </c>
      <c r="P122" s="1">
        <v>2.8472222222222222E-2</v>
      </c>
      <c r="S122">
        <v>0</v>
      </c>
      <c r="T122" t="s">
        <v>164</v>
      </c>
      <c r="W122" t="s">
        <v>1</v>
      </c>
      <c r="AG122" t="s">
        <v>4896</v>
      </c>
      <c r="AM122" t="s">
        <v>572</v>
      </c>
      <c r="AO122" t="s">
        <v>334</v>
      </c>
      <c r="BU122" t="s">
        <v>336</v>
      </c>
      <c r="BV122" t="str">
        <f t="shared" si="5"/>
        <v>gdbk-4jyg</v>
      </c>
      <c r="BW122">
        <f t="shared" si="6"/>
        <v>2018</v>
      </c>
      <c r="BX122">
        <f t="shared" si="7"/>
        <v>2018</v>
      </c>
      <c r="BY122">
        <f t="shared" si="8"/>
        <v>3</v>
      </c>
      <c r="BZ122">
        <f t="shared" si="9"/>
        <v>0</v>
      </c>
    </row>
    <row r="123" spans="1:78" x14ac:dyDescent="0.35">
      <c r="A123" t="s">
        <v>4988</v>
      </c>
      <c r="B123" t="s">
        <v>4989</v>
      </c>
      <c r="C123" t="b">
        <v>0</v>
      </c>
      <c r="D123" t="b">
        <v>0</v>
      </c>
      <c r="F123" t="s">
        <v>323</v>
      </c>
      <c r="G123" t="s">
        <v>15</v>
      </c>
      <c r="H123" t="s">
        <v>4990</v>
      </c>
      <c r="J123">
        <v>1</v>
      </c>
      <c r="K123" t="s">
        <v>4991</v>
      </c>
      <c r="L123" t="s">
        <v>4992</v>
      </c>
      <c r="M123" s="2">
        <v>43398</v>
      </c>
      <c r="N123" s="1">
        <v>2.6388888888888889E-2</v>
      </c>
      <c r="O123" s="2">
        <v>43398</v>
      </c>
      <c r="P123" s="1">
        <v>3.9583333333333331E-2</v>
      </c>
      <c r="S123">
        <v>0</v>
      </c>
      <c r="T123" t="s">
        <v>164</v>
      </c>
      <c r="W123" t="s">
        <v>1</v>
      </c>
      <c r="AG123" t="s">
        <v>4993</v>
      </c>
      <c r="AM123" t="s">
        <v>572</v>
      </c>
      <c r="AO123" t="s">
        <v>334</v>
      </c>
      <c r="BU123" t="s">
        <v>336</v>
      </c>
      <c r="BV123" t="str">
        <f t="shared" si="5"/>
        <v>hg2t-wcph</v>
      </c>
      <c r="BW123">
        <f t="shared" si="6"/>
        <v>2018</v>
      </c>
      <c r="BX123">
        <f t="shared" si="7"/>
        <v>2018</v>
      </c>
      <c r="BY123">
        <f t="shared" si="8"/>
        <v>3</v>
      </c>
      <c r="BZ123">
        <f t="shared" si="9"/>
        <v>0</v>
      </c>
    </row>
    <row r="124" spans="1:78" x14ac:dyDescent="0.35">
      <c r="A124" t="s">
        <v>5027</v>
      </c>
      <c r="B124" t="s">
        <v>5028</v>
      </c>
      <c r="C124" t="b">
        <v>0</v>
      </c>
      <c r="D124" t="b">
        <v>0</v>
      </c>
      <c r="F124" t="s">
        <v>323</v>
      </c>
      <c r="G124" t="s">
        <v>15</v>
      </c>
      <c r="H124" t="s">
        <v>5029</v>
      </c>
      <c r="I124" t="s">
        <v>5030</v>
      </c>
      <c r="J124">
        <v>2</v>
      </c>
      <c r="K124" t="s">
        <v>5031</v>
      </c>
      <c r="L124" t="s">
        <v>5031</v>
      </c>
      <c r="M124" s="2">
        <v>43304</v>
      </c>
      <c r="N124" s="1">
        <v>0.90138888888888891</v>
      </c>
      <c r="O124" s="2">
        <v>43304</v>
      </c>
      <c r="P124" s="1">
        <v>0.90138888888888891</v>
      </c>
      <c r="Q124" t="s">
        <v>328</v>
      </c>
      <c r="R124" t="s">
        <v>5032</v>
      </c>
      <c r="S124">
        <v>0</v>
      </c>
      <c r="T124" t="s">
        <v>158</v>
      </c>
      <c r="V124" t="s">
        <v>7</v>
      </c>
      <c r="W124" t="s">
        <v>1</v>
      </c>
      <c r="AG124" t="s">
        <v>5033</v>
      </c>
      <c r="AM124" t="s">
        <v>2107</v>
      </c>
      <c r="AO124" t="s">
        <v>334</v>
      </c>
      <c r="BU124" t="s">
        <v>336</v>
      </c>
      <c r="BV124" t="str">
        <f t="shared" si="5"/>
        <v>hz5n-5pgn</v>
      </c>
      <c r="BW124">
        <f t="shared" si="6"/>
        <v>2018</v>
      </c>
      <c r="BX124">
        <f t="shared" si="7"/>
        <v>2018</v>
      </c>
      <c r="BY124">
        <f t="shared" si="8"/>
        <v>4</v>
      </c>
      <c r="BZ124">
        <f t="shared" si="9"/>
        <v>4</v>
      </c>
    </row>
    <row r="125" spans="1:78" x14ac:dyDescent="0.35">
      <c r="A125" t="s">
        <v>5053</v>
      </c>
      <c r="B125" t="s">
        <v>5054</v>
      </c>
      <c r="C125" t="b">
        <v>0</v>
      </c>
      <c r="D125" t="b">
        <v>0</v>
      </c>
      <c r="F125" t="s">
        <v>323</v>
      </c>
      <c r="G125" t="s">
        <v>15</v>
      </c>
      <c r="H125" t="s">
        <v>5055</v>
      </c>
      <c r="J125">
        <v>2</v>
      </c>
      <c r="K125" t="s">
        <v>5056</v>
      </c>
      <c r="L125" t="s">
        <v>5057</v>
      </c>
      <c r="M125" s="2">
        <v>43343</v>
      </c>
      <c r="N125" s="1">
        <v>0.52083333333333337</v>
      </c>
      <c r="O125" s="2">
        <v>43343</v>
      </c>
      <c r="P125" s="1">
        <v>0.52500000000000002</v>
      </c>
      <c r="S125">
        <v>0</v>
      </c>
      <c r="T125" t="s">
        <v>185</v>
      </c>
      <c r="W125" t="s">
        <v>1</v>
      </c>
      <c r="AG125" t="s">
        <v>5058</v>
      </c>
      <c r="AM125" t="s">
        <v>1198</v>
      </c>
      <c r="AO125" t="s">
        <v>334</v>
      </c>
      <c r="BU125" t="s">
        <v>336</v>
      </c>
      <c r="BV125" t="str">
        <f t="shared" si="5"/>
        <v>ifxa-khzg</v>
      </c>
      <c r="BW125">
        <f t="shared" si="6"/>
        <v>2018</v>
      </c>
      <c r="BX125">
        <f t="shared" si="7"/>
        <v>2018</v>
      </c>
      <c r="BY125">
        <f t="shared" si="8"/>
        <v>3</v>
      </c>
      <c r="BZ125">
        <f t="shared" si="9"/>
        <v>0</v>
      </c>
    </row>
    <row r="126" spans="1:78" x14ac:dyDescent="0.35">
      <c r="A126" t="s">
        <v>5070</v>
      </c>
      <c r="B126" t="s">
        <v>5071</v>
      </c>
      <c r="C126" t="b">
        <v>0</v>
      </c>
      <c r="D126" t="b">
        <v>0</v>
      </c>
      <c r="F126" t="s">
        <v>323</v>
      </c>
      <c r="G126" t="s">
        <v>15</v>
      </c>
      <c r="H126" t="s">
        <v>5072</v>
      </c>
      <c r="I126" t="s">
        <v>5073</v>
      </c>
      <c r="J126">
        <v>4</v>
      </c>
      <c r="K126" t="s">
        <v>5074</v>
      </c>
      <c r="L126" t="s">
        <v>5074</v>
      </c>
      <c r="M126" s="2">
        <v>43259</v>
      </c>
      <c r="N126" s="1">
        <v>0.88124999999999998</v>
      </c>
      <c r="O126" s="2">
        <v>43259</v>
      </c>
      <c r="P126" s="1">
        <v>0.88124999999999998</v>
      </c>
      <c r="Q126" t="s">
        <v>359</v>
      </c>
      <c r="R126" t="s">
        <v>5075</v>
      </c>
      <c r="S126">
        <v>0</v>
      </c>
      <c r="T126" t="s">
        <v>133</v>
      </c>
      <c r="W126" t="s">
        <v>1</v>
      </c>
      <c r="AG126" t="s">
        <v>5076</v>
      </c>
      <c r="AM126" t="s">
        <v>1029</v>
      </c>
      <c r="AO126" t="s">
        <v>334</v>
      </c>
      <c r="BU126" t="s">
        <v>336</v>
      </c>
      <c r="BV126" t="str">
        <f t="shared" si="5"/>
        <v>ikw6-vez6</v>
      </c>
      <c r="BW126">
        <f t="shared" si="6"/>
        <v>2018</v>
      </c>
      <c r="BX126">
        <f t="shared" si="7"/>
        <v>2018</v>
      </c>
      <c r="BY126">
        <f t="shared" si="8"/>
        <v>3</v>
      </c>
      <c r="BZ126">
        <f t="shared" si="9"/>
        <v>3</v>
      </c>
    </row>
    <row r="127" spans="1:78" x14ac:dyDescent="0.35">
      <c r="A127" t="s">
        <v>5122</v>
      </c>
      <c r="B127" t="s">
        <v>5123</v>
      </c>
      <c r="C127" t="b">
        <v>0</v>
      </c>
      <c r="D127" t="b">
        <v>0</v>
      </c>
      <c r="F127" t="s">
        <v>323</v>
      </c>
      <c r="G127" t="s">
        <v>15</v>
      </c>
      <c r="H127" t="s">
        <v>5124</v>
      </c>
      <c r="I127" t="s">
        <v>5125</v>
      </c>
      <c r="J127">
        <v>3</v>
      </c>
      <c r="K127" t="s">
        <v>5126</v>
      </c>
      <c r="L127" t="s">
        <v>5126</v>
      </c>
      <c r="M127" s="2">
        <v>43111</v>
      </c>
      <c r="N127" s="1">
        <v>0.65347222222222223</v>
      </c>
      <c r="O127" s="2">
        <v>43111</v>
      </c>
      <c r="P127" s="1">
        <v>0.65347222222222223</v>
      </c>
      <c r="Q127" t="s">
        <v>328</v>
      </c>
      <c r="R127" t="s">
        <v>5127</v>
      </c>
      <c r="S127">
        <v>0</v>
      </c>
      <c r="T127" t="s">
        <v>103</v>
      </c>
      <c r="V127" t="s">
        <v>7</v>
      </c>
      <c r="W127" t="s">
        <v>1</v>
      </c>
      <c r="Z127" t="s">
        <v>180</v>
      </c>
      <c r="AB127">
        <v>2014</v>
      </c>
      <c r="AG127" t="s">
        <v>5128</v>
      </c>
      <c r="AM127" t="s">
        <v>333</v>
      </c>
      <c r="AO127" t="s">
        <v>334</v>
      </c>
      <c r="BU127" t="s">
        <v>336</v>
      </c>
      <c r="BV127" t="str">
        <f t="shared" si="5"/>
        <v>jgyj-nq5v</v>
      </c>
      <c r="BW127">
        <f t="shared" si="6"/>
        <v>2018</v>
      </c>
      <c r="BX127">
        <f t="shared" si="7"/>
        <v>2018</v>
      </c>
      <c r="BY127">
        <f t="shared" si="8"/>
        <v>5</v>
      </c>
      <c r="BZ127">
        <f t="shared" si="9"/>
        <v>5</v>
      </c>
    </row>
    <row r="128" spans="1:78" x14ac:dyDescent="0.35">
      <c r="A128" t="s">
        <v>5274</v>
      </c>
      <c r="B128" t="s">
        <v>3866</v>
      </c>
      <c r="C128" t="b">
        <v>0</v>
      </c>
      <c r="D128" t="b">
        <v>0</v>
      </c>
      <c r="F128" t="s">
        <v>323</v>
      </c>
      <c r="G128" t="s">
        <v>15</v>
      </c>
      <c r="H128" t="s">
        <v>5275</v>
      </c>
      <c r="J128">
        <v>3</v>
      </c>
      <c r="K128" t="s">
        <v>5276</v>
      </c>
      <c r="L128" t="s">
        <v>3867</v>
      </c>
      <c r="M128" s="2">
        <v>43438</v>
      </c>
      <c r="N128" s="1">
        <v>0.52569444444444446</v>
      </c>
      <c r="O128" s="2">
        <v>43438</v>
      </c>
      <c r="P128" s="1">
        <v>0.52708333333333335</v>
      </c>
      <c r="S128">
        <v>0</v>
      </c>
      <c r="T128" t="s">
        <v>123</v>
      </c>
      <c r="W128" t="s">
        <v>1</v>
      </c>
      <c r="AG128" t="s">
        <v>5277</v>
      </c>
      <c r="AM128" t="s">
        <v>1760</v>
      </c>
      <c r="AO128" t="s">
        <v>334</v>
      </c>
      <c r="BU128" t="s">
        <v>336</v>
      </c>
      <c r="BV128" t="str">
        <f t="shared" si="5"/>
        <v>mkp5-effk</v>
      </c>
      <c r="BW128">
        <f t="shared" si="6"/>
        <v>2018</v>
      </c>
      <c r="BX128">
        <f t="shared" si="7"/>
        <v>2018</v>
      </c>
      <c r="BY128">
        <f t="shared" si="8"/>
        <v>3</v>
      </c>
      <c r="BZ128">
        <f t="shared" si="9"/>
        <v>0</v>
      </c>
    </row>
    <row r="129" spans="1:78" x14ac:dyDescent="0.35">
      <c r="A129" t="s">
        <v>5334</v>
      </c>
      <c r="B129" t="s">
        <v>5335</v>
      </c>
      <c r="C129" t="b">
        <v>0</v>
      </c>
      <c r="D129" t="b">
        <v>0</v>
      </c>
      <c r="F129" t="s">
        <v>323</v>
      </c>
      <c r="G129" t="s">
        <v>15</v>
      </c>
      <c r="H129" t="s">
        <v>5336</v>
      </c>
      <c r="J129">
        <v>8</v>
      </c>
      <c r="K129" t="s">
        <v>5337</v>
      </c>
      <c r="L129" t="s">
        <v>5338</v>
      </c>
      <c r="M129" s="2">
        <v>43437</v>
      </c>
      <c r="N129" s="1">
        <v>0.90902777777777777</v>
      </c>
      <c r="O129" s="2">
        <v>43438</v>
      </c>
      <c r="P129" s="1">
        <v>0.66388888888888886</v>
      </c>
      <c r="S129">
        <v>0</v>
      </c>
      <c r="T129" t="s">
        <v>208</v>
      </c>
      <c r="W129" t="s">
        <v>1</v>
      </c>
      <c r="AG129" t="s">
        <v>5339</v>
      </c>
      <c r="AM129" t="s">
        <v>2379</v>
      </c>
      <c r="AO129" t="s">
        <v>334</v>
      </c>
      <c r="BU129" t="s">
        <v>336</v>
      </c>
      <c r="BV129" t="str">
        <f t="shared" si="5"/>
        <v>naa7-vegq</v>
      </c>
      <c r="BW129">
        <f t="shared" si="6"/>
        <v>2018</v>
      </c>
      <c r="BX129">
        <f t="shared" si="7"/>
        <v>2018</v>
      </c>
      <c r="BY129">
        <f t="shared" si="8"/>
        <v>3</v>
      </c>
      <c r="BZ129">
        <f t="shared" si="9"/>
        <v>0</v>
      </c>
    </row>
    <row r="130" spans="1:78" x14ac:dyDescent="0.35">
      <c r="A130" t="s">
        <v>5677</v>
      </c>
      <c r="B130" t="s">
        <v>5602</v>
      </c>
      <c r="C130" t="b">
        <v>0</v>
      </c>
      <c r="D130" t="b">
        <v>0</v>
      </c>
      <c r="F130" t="s">
        <v>323</v>
      </c>
      <c r="G130" t="s">
        <v>15</v>
      </c>
      <c r="H130" t="s">
        <v>5678</v>
      </c>
      <c r="I130" t="s">
        <v>5679</v>
      </c>
      <c r="J130">
        <v>11</v>
      </c>
      <c r="K130" t="s">
        <v>5680</v>
      </c>
      <c r="L130" t="s">
        <v>5603</v>
      </c>
      <c r="M130" s="2">
        <v>43458</v>
      </c>
      <c r="N130" s="1">
        <v>0.90763888888888899</v>
      </c>
      <c r="O130" s="2">
        <v>43458</v>
      </c>
      <c r="P130" s="1">
        <v>0.91805555555555562</v>
      </c>
      <c r="Q130" t="s">
        <v>351</v>
      </c>
      <c r="S130">
        <v>0</v>
      </c>
      <c r="T130" t="s">
        <v>164</v>
      </c>
      <c r="V130" t="s">
        <v>11</v>
      </c>
      <c r="W130" t="s">
        <v>1</v>
      </c>
      <c r="Z130" t="s">
        <v>163</v>
      </c>
      <c r="AG130" t="s">
        <v>5681</v>
      </c>
      <c r="AM130" t="s">
        <v>572</v>
      </c>
      <c r="AO130" t="s">
        <v>334</v>
      </c>
      <c r="BU130" t="s">
        <v>336</v>
      </c>
      <c r="BV130" t="str">
        <f t="shared" ref="BV130:BV193" si="10">IF(E130="",B130,E130)</f>
        <v>ufkm-wzyf</v>
      </c>
      <c r="BW130">
        <f t="shared" ref="BW130:BW193" si="11">YEAR(M130)</f>
        <v>2018</v>
      </c>
      <c r="BX130">
        <f t="shared" ref="BX130:BX193" si="12">YEAR(O130)</f>
        <v>2018</v>
      </c>
      <c r="BY130">
        <f t="shared" ref="BY130:BY193" si="13">COUNTA(K130,L130,T130,V130,Z130)</f>
        <v>5</v>
      </c>
      <c r="BZ130">
        <f t="shared" ref="BZ130:BZ193" si="14">COUNTA(I130,Q130,R130,U130,V130,Z130)</f>
        <v>4</v>
      </c>
    </row>
    <row r="131" spans="1:78" x14ac:dyDescent="0.35">
      <c r="A131" t="s">
        <v>5714</v>
      </c>
      <c r="B131" t="s">
        <v>5715</v>
      </c>
      <c r="C131" t="b">
        <v>0</v>
      </c>
      <c r="D131" t="b">
        <v>0</v>
      </c>
      <c r="F131" t="s">
        <v>323</v>
      </c>
      <c r="G131" t="s">
        <v>15</v>
      </c>
      <c r="H131" t="s">
        <v>5716</v>
      </c>
      <c r="I131" t="s">
        <v>5717</v>
      </c>
      <c r="J131">
        <v>11</v>
      </c>
      <c r="K131" t="s">
        <v>5718</v>
      </c>
      <c r="L131" t="s">
        <v>5719</v>
      </c>
      <c r="M131" s="2">
        <v>43381</v>
      </c>
      <c r="N131" s="1">
        <v>0.84166666666666667</v>
      </c>
      <c r="O131" s="2">
        <v>43381</v>
      </c>
      <c r="P131" s="1">
        <v>0.84305555555555556</v>
      </c>
      <c r="Q131" t="s">
        <v>328</v>
      </c>
      <c r="R131" t="s">
        <v>5720</v>
      </c>
      <c r="S131">
        <v>0</v>
      </c>
      <c r="T131" t="s">
        <v>103</v>
      </c>
      <c r="V131" t="s">
        <v>7</v>
      </c>
      <c r="W131" t="s">
        <v>1</v>
      </c>
      <c r="Z131" t="s">
        <v>24</v>
      </c>
      <c r="AG131" t="s">
        <v>5721</v>
      </c>
      <c r="AM131" t="s">
        <v>333</v>
      </c>
      <c r="AO131" t="s">
        <v>334</v>
      </c>
      <c r="BU131" t="s">
        <v>336</v>
      </c>
      <c r="BV131" t="str">
        <f t="shared" si="10"/>
        <v>v97i-dppc</v>
      </c>
      <c r="BW131">
        <f t="shared" si="11"/>
        <v>2018</v>
      </c>
      <c r="BX131">
        <f t="shared" si="12"/>
        <v>2018</v>
      </c>
      <c r="BY131">
        <f t="shared" si="13"/>
        <v>5</v>
      </c>
      <c r="BZ131">
        <f t="shared" si="14"/>
        <v>5</v>
      </c>
    </row>
    <row r="132" spans="1:78" x14ac:dyDescent="0.35">
      <c r="A132" t="s">
        <v>5824</v>
      </c>
      <c r="B132" t="s">
        <v>5825</v>
      </c>
      <c r="C132" t="b">
        <v>0</v>
      </c>
      <c r="D132" t="b">
        <v>0</v>
      </c>
      <c r="F132" t="s">
        <v>323</v>
      </c>
      <c r="G132" t="s">
        <v>15</v>
      </c>
      <c r="H132" t="s">
        <v>5826</v>
      </c>
      <c r="J132">
        <v>41</v>
      </c>
      <c r="K132" t="s">
        <v>5827</v>
      </c>
      <c r="L132" t="s">
        <v>5828</v>
      </c>
      <c r="M132" s="2">
        <v>43182</v>
      </c>
      <c r="N132" s="1">
        <v>1.0416666666666666E-2</v>
      </c>
      <c r="O132" s="2">
        <v>43182</v>
      </c>
      <c r="P132" s="1">
        <v>0.84097222222222223</v>
      </c>
      <c r="Q132" t="s">
        <v>913</v>
      </c>
      <c r="R132" t="s">
        <v>5829</v>
      </c>
      <c r="S132">
        <v>0</v>
      </c>
      <c r="T132" t="s">
        <v>164</v>
      </c>
      <c r="V132" t="s">
        <v>7</v>
      </c>
      <c r="W132" t="s">
        <v>1</v>
      </c>
      <c r="Z132" t="s">
        <v>45</v>
      </c>
      <c r="AB132" t="s">
        <v>3998</v>
      </c>
      <c r="AG132" t="s">
        <v>5830</v>
      </c>
      <c r="AJ132" t="s">
        <v>14</v>
      </c>
      <c r="AM132" t="s">
        <v>572</v>
      </c>
      <c r="AO132" t="s">
        <v>334</v>
      </c>
      <c r="BI132" t="s">
        <v>108</v>
      </c>
      <c r="BJ132" t="s">
        <v>723</v>
      </c>
      <c r="BU132" t="s">
        <v>336</v>
      </c>
      <c r="BV132" t="str">
        <f t="shared" si="10"/>
        <v>xs42-ifjs</v>
      </c>
      <c r="BW132">
        <f t="shared" si="11"/>
        <v>2018</v>
      </c>
      <c r="BX132">
        <f t="shared" si="12"/>
        <v>2018</v>
      </c>
      <c r="BY132">
        <f t="shared" si="13"/>
        <v>5</v>
      </c>
      <c r="BZ132">
        <f t="shared" si="14"/>
        <v>4</v>
      </c>
    </row>
    <row r="133" spans="1:78" x14ac:dyDescent="0.35">
      <c r="A133" t="s">
        <v>2076</v>
      </c>
      <c r="B133" t="s">
        <v>2067</v>
      </c>
      <c r="C133" t="b">
        <v>0</v>
      </c>
      <c r="D133" t="b">
        <v>0</v>
      </c>
      <c r="F133" t="s">
        <v>323</v>
      </c>
      <c r="G133" t="s">
        <v>15</v>
      </c>
      <c r="H133" t="s">
        <v>2077</v>
      </c>
      <c r="I133" t="s">
        <v>2068</v>
      </c>
      <c r="J133">
        <v>7</v>
      </c>
      <c r="K133" t="s">
        <v>2078</v>
      </c>
      <c r="L133" t="s">
        <v>2069</v>
      </c>
      <c r="M133" s="2">
        <v>43242</v>
      </c>
      <c r="N133" s="1">
        <v>0.75624999999999998</v>
      </c>
      <c r="O133" s="2">
        <v>43242</v>
      </c>
      <c r="P133" s="1">
        <v>0.7583333333333333</v>
      </c>
      <c r="S133">
        <v>0</v>
      </c>
      <c r="T133" t="s">
        <v>164</v>
      </c>
      <c r="U133" t="s">
        <v>2063</v>
      </c>
      <c r="V133" t="s">
        <v>7</v>
      </c>
      <c r="W133" t="s">
        <v>1</v>
      </c>
      <c r="Z133" t="s">
        <v>85</v>
      </c>
      <c r="AG133" t="s">
        <v>2079</v>
      </c>
      <c r="AL133" t="s">
        <v>2070</v>
      </c>
      <c r="AM133" t="s">
        <v>572</v>
      </c>
      <c r="AO133" t="s">
        <v>334</v>
      </c>
      <c r="BT133" t="s">
        <v>2066</v>
      </c>
      <c r="BU133" t="s">
        <v>336</v>
      </c>
      <c r="BV133" t="str">
        <f t="shared" si="10"/>
        <v>ysgc-x5nn</v>
      </c>
      <c r="BW133">
        <f t="shared" si="11"/>
        <v>2018</v>
      </c>
      <c r="BX133">
        <f t="shared" si="12"/>
        <v>2018</v>
      </c>
      <c r="BY133">
        <f t="shared" si="13"/>
        <v>5</v>
      </c>
      <c r="BZ133">
        <f t="shared" si="14"/>
        <v>4</v>
      </c>
    </row>
    <row r="134" spans="1:78" x14ac:dyDescent="0.35">
      <c r="A134" t="s">
        <v>4401</v>
      </c>
      <c r="B134" t="s">
        <v>4402</v>
      </c>
      <c r="C134" t="b">
        <v>0</v>
      </c>
      <c r="D134" t="b">
        <v>0</v>
      </c>
      <c r="F134" t="s">
        <v>323</v>
      </c>
      <c r="G134" t="s">
        <v>15</v>
      </c>
      <c r="H134" t="s">
        <v>4403</v>
      </c>
      <c r="J134">
        <v>4</v>
      </c>
      <c r="K134" t="s">
        <v>4404</v>
      </c>
      <c r="L134" t="s">
        <v>4405</v>
      </c>
      <c r="M134" s="2">
        <v>43630</v>
      </c>
      <c r="N134" s="1">
        <v>0.80763888888888891</v>
      </c>
      <c r="O134" s="2">
        <v>43631</v>
      </c>
      <c r="P134" s="1">
        <v>0.6333333333333333</v>
      </c>
      <c r="S134">
        <v>0</v>
      </c>
      <c r="T134" t="s">
        <v>207</v>
      </c>
      <c r="W134" t="s">
        <v>1</v>
      </c>
      <c r="AG134" t="s">
        <v>4406</v>
      </c>
      <c r="AM134" t="s">
        <v>2634</v>
      </c>
      <c r="AO134" t="s">
        <v>334</v>
      </c>
      <c r="BU134" t="s">
        <v>336</v>
      </c>
      <c r="BV134" t="str">
        <f t="shared" si="10"/>
        <v>8y5c-ekcc</v>
      </c>
      <c r="BW134">
        <f t="shared" si="11"/>
        <v>2019</v>
      </c>
      <c r="BX134">
        <f t="shared" si="12"/>
        <v>2019</v>
      </c>
      <c r="BY134">
        <f t="shared" si="13"/>
        <v>3</v>
      </c>
      <c r="BZ134">
        <f t="shared" si="14"/>
        <v>0</v>
      </c>
    </row>
    <row r="135" spans="1:78" x14ac:dyDescent="0.35">
      <c r="A135" t="s">
        <v>4932</v>
      </c>
      <c r="B135" t="s">
        <v>4933</v>
      </c>
      <c r="C135" t="b">
        <v>0</v>
      </c>
      <c r="D135" t="b">
        <v>0</v>
      </c>
      <c r="F135" t="s">
        <v>323</v>
      </c>
      <c r="G135" t="s">
        <v>15</v>
      </c>
      <c r="H135" t="s">
        <v>4934</v>
      </c>
      <c r="J135">
        <v>5</v>
      </c>
      <c r="K135" t="s">
        <v>4935</v>
      </c>
      <c r="L135" t="s">
        <v>4936</v>
      </c>
      <c r="M135" s="2">
        <v>43607</v>
      </c>
      <c r="N135" s="1">
        <v>0.81874999999999998</v>
      </c>
      <c r="O135" s="2">
        <v>43607</v>
      </c>
      <c r="P135" s="1">
        <v>0.86875000000000002</v>
      </c>
      <c r="S135">
        <v>0</v>
      </c>
      <c r="T135" t="s">
        <v>50</v>
      </c>
      <c r="W135" t="s">
        <v>1</v>
      </c>
      <c r="AG135" t="s">
        <v>4937</v>
      </c>
      <c r="AM135" t="s">
        <v>3779</v>
      </c>
      <c r="AO135" t="s">
        <v>334</v>
      </c>
      <c r="BU135" t="s">
        <v>336</v>
      </c>
      <c r="BV135" t="str">
        <f t="shared" si="10"/>
        <v>gpg2-kkgw</v>
      </c>
      <c r="BW135">
        <f t="shared" si="11"/>
        <v>2019</v>
      </c>
      <c r="BX135">
        <f t="shared" si="12"/>
        <v>2019</v>
      </c>
      <c r="BY135">
        <f t="shared" si="13"/>
        <v>3</v>
      </c>
      <c r="BZ135">
        <f t="shared" si="14"/>
        <v>0</v>
      </c>
    </row>
    <row r="136" spans="1:78" x14ac:dyDescent="0.35">
      <c r="A136" t="s">
        <v>4956</v>
      </c>
      <c r="B136" t="s">
        <v>4957</v>
      </c>
      <c r="C136" t="b">
        <v>0</v>
      </c>
      <c r="D136" t="b">
        <v>0</v>
      </c>
      <c r="F136" t="s">
        <v>323</v>
      </c>
      <c r="G136" t="s">
        <v>15</v>
      </c>
      <c r="H136" t="s">
        <v>4958</v>
      </c>
      <c r="J136">
        <v>6</v>
      </c>
      <c r="K136" t="s">
        <v>4959</v>
      </c>
      <c r="L136" t="s">
        <v>4960</v>
      </c>
      <c r="M136" s="2">
        <v>43570</v>
      </c>
      <c r="N136" s="1">
        <v>0.85486111111111107</v>
      </c>
      <c r="O136" s="2">
        <v>43570</v>
      </c>
      <c r="P136" s="1">
        <v>0.8618055555555556</v>
      </c>
      <c r="S136">
        <v>0</v>
      </c>
      <c r="T136" t="s">
        <v>220</v>
      </c>
      <c r="W136" t="s">
        <v>1</v>
      </c>
      <c r="AG136" t="s">
        <v>4961</v>
      </c>
      <c r="AM136" t="s">
        <v>4962</v>
      </c>
      <c r="AO136" t="s">
        <v>334</v>
      </c>
      <c r="BU136" t="s">
        <v>336</v>
      </c>
      <c r="BV136" t="str">
        <f t="shared" si="10"/>
        <v>h5vb-ufn9</v>
      </c>
      <c r="BW136">
        <f t="shared" si="11"/>
        <v>2019</v>
      </c>
      <c r="BX136">
        <f t="shared" si="12"/>
        <v>2019</v>
      </c>
      <c r="BY136">
        <f t="shared" si="13"/>
        <v>3</v>
      </c>
      <c r="BZ136">
        <f t="shared" si="14"/>
        <v>0</v>
      </c>
    </row>
    <row r="137" spans="1:78" x14ac:dyDescent="0.35">
      <c r="A137" t="s">
        <v>5151</v>
      </c>
      <c r="B137" t="s">
        <v>4069</v>
      </c>
      <c r="C137" t="b">
        <v>0</v>
      </c>
      <c r="D137" t="b">
        <v>0</v>
      </c>
      <c r="F137" t="s">
        <v>323</v>
      </c>
      <c r="G137" t="s">
        <v>15</v>
      </c>
      <c r="H137" t="s">
        <v>5152</v>
      </c>
      <c r="J137">
        <v>13</v>
      </c>
      <c r="K137" t="s">
        <v>5153</v>
      </c>
      <c r="L137" t="s">
        <v>4070</v>
      </c>
      <c r="M137" s="2">
        <v>43584</v>
      </c>
      <c r="N137" s="1">
        <v>0.72499999999999998</v>
      </c>
      <c r="O137" s="2">
        <v>43584</v>
      </c>
      <c r="P137" s="1">
        <v>0.7270833333333333</v>
      </c>
      <c r="S137">
        <v>0</v>
      </c>
      <c r="T137" t="s">
        <v>121</v>
      </c>
      <c r="W137" t="s">
        <v>1</v>
      </c>
      <c r="AG137" t="s">
        <v>5154</v>
      </c>
      <c r="AM137" t="s">
        <v>518</v>
      </c>
      <c r="AO137" t="s">
        <v>334</v>
      </c>
      <c r="BU137" t="s">
        <v>336</v>
      </c>
      <c r="BV137" t="str">
        <f t="shared" si="10"/>
        <v>jtcv-ghrn</v>
      </c>
      <c r="BW137">
        <f t="shared" si="11"/>
        <v>2019</v>
      </c>
      <c r="BX137">
        <f t="shared" si="12"/>
        <v>2019</v>
      </c>
      <c r="BY137">
        <f t="shared" si="13"/>
        <v>3</v>
      </c>
      <c r="BZ137">
        <f t="shared" si="14"/>
        <v>0</v>
      </c>
    </row>
    <row r="138" spans="1:78" x14ac:dyDescent="0.35">
      <c r="A138" t="s">
        <v>5359</v>
      </c>
      <c r="B138" t="s">
        <v>5360</v>
      </c>
      <c r="C138" t="b">
        <v>0</v>
      </c>
      <c r="D138" t="b">
        <v>0</v>
      </c>
      <c r="F138" t="s">
        <v>323</v>
      </c>
      <c r="G138" t="s">
        <v>15</v>
      </c>
      <c r="H138" t="s">
        <v>5361</v>
      </c>
      <c r="J138">
        <v>6</v>
      </c>
      <c r="K138" t="s">
        <v>5362</v>
      </c>
      <c r="L138" t="s">
        <v>5363</v>
      </c>
      <c r="M138" s="2">
        <v>43473</v>
      </c>
      <c r="N138" s="1">
        <v>0.91388888888888886</v>
      </c>
      <c r="O138" s="2">
        <v>43473</v>
      </c>
      <c r="P138" s="1">
        <v>0.92083333333333339</v>
      </c>
      <c r="S138">
        <v>0</v>
      </c>
      <c r="T138" t="s">
        <v>164</v>
      </c>
      <c r="W138" t="s">
        <v>1</v>
      </c>
      <c r="AG138" t="s">
        <v>5364</v>
      </c>
      <c r="AM138" t="s">
        <v>572</v>
      </c>
      <c r="AO138" t="s">
        <v>334</v>
      </c>
      <c r="BU138" t="s">
        <v>336</v>
      </c>
      <c r="BV138" t="str">
        <f t="shared" si="10"/>
        <v>nm69-k8vf</v>
      </c>
      <c r="BW138">
        <f t="shared" si="11"/>
        <v>2019</v>
      </c>
      <c r="BX138">
        <f t="shared" si="12"/>
        <v>2019</v>
      </c>
      <c r="BY138">
        <f t="shared" si="13"/>
        <v>3</v>
      </c>
      <c r="BZ138">
        <f t="shared" si="14"/>
        <v>0</v>
      </c>
    </row>
    <row r="139" spans="1:78" x14ac:dyDescent="0.35">
      <c r="A139" t="s">
        <v>5455</v>
      </c>
      <c r="B139" t="s">
        <v>5456</v>
      </c>
      <c r="C139" t="b">
        <v>0</v>
      </c>
      <c r="D139" t="b">
        <v>0</v>
      </c>
      <c r="F139" t="s">
        <v>323</v>
      </c>
      <c r="G139" t="s">
        <v>15</v>
      </c>
      <c r="H139" t="s">
        <v>5457</v>
      </c>
      <c r="J139">
        <v>0</v>
      </c>
      <c r="K139" t="s">
        <v>5458</v>
      </c>
      <c r="L139" t="s">
        <v>5459</v>
      </c>
      <c r="M139" s="2">
        <v>43632</v>
      </c>
      <c r="N139" s="1">
        <v>0.59305555555555556</v>
      </c>
      <c r="O139" s="2">
        <v>43632</v>
      </c>
      <c r="P139" s="1">
        <v>0.59513888888888888</v>
      </c>
      <c r="S139">
        <v>0</v>
      </c>
      <c r="T139" t="s">
        <v>208</v>
      </c>
      <c r="W139" t="s">
        <v>1</v>
      </c>
      <c r="AG139" t="s">
        <v>5460</v>
      </c>
      <c r="AM139" t="s">
        <v>2379</v>
      </c>
      <c r="AO139" t="s">
        <v>334</v>
      </c>
      <c r="BU139" t="s">
        <v>336</v>
      </c>
      <c r="BV139" t="str">
        <f t="shared" si="10"/>
        <v>qty9-stn6</v>
      </c>
      <c r="BW139">
        <f t="shared" si="11"/>
        <v>2019</v>
      </c>
      <c r="BX139">
        <f t="shared" si="12"/>
        <v>2019</v>
      </c>
      <c r="BY139">
        <f t="shared" si="13"/>
        <v>3</v>
      </c>
      <c r="BZ139">
        <f t="shared" si="14"/>
        <v>0</v>
      </c>
    </row>
    <row r="140" spans="1:78" x14ac:dyDescent="0.35">
      <c r="A140" t="s">
        <v>5500</v>
      </c>
      <c r="B140" t="s">
        <v>5501</v>
      </c>
      <c r="C140" t="b">
        <v>0</v>
      </c>
      <c r="D140" t="b">
        <v>0</v>
      </c>
      <c r="F140" t="s">
        <v>323</v>
      </c>
      <c r="G140" t="s">
        <v>15</v>
      </c>
      <c r="H140" t="s">
        <v>5502</v>
      </c>
      <c r="J140">
        <v>7</v>
      </c>
      <c r="K140" t="s">
        <v>5503</v>
      </c>
      <c r="L140" t="s">
        <v>5504</v>
      </c>
      <c r="M140" s="2">
        <v>43546</v>
      </c>
      <c r="N140" s="1">
        <v>0.87222222222222223</v>
      </c>
      <c r="O140" s="2">
        <v>43546</v>
      </c>
      <c r="P140" s="1">
        <v>0.875</v>
      </c>
      <c r="S140">
        <v>0</v>
      </c>
      <c r="T140" t="s">
        <v>191</v>
      </c>
      <c r="W140" t="s">
        <v>1</v>
      </c>
      <c r="AG140" t="s">
        <v>5505</v>
      </c>
      <c r="AM140" t="s">
        <v>3163</v>
      </c>
      <c r="AO140" t="s">
        <v>334</v>
      </c>
      <c r="BU140" t="s">
        <v>336</v>
      </c>
      <c r="BV140" t="str">
        <f t="shared" si="10"/>
        <v>rjgq-7g62</v>
      </c>
      <c r="BW140">
        <f t="shared" si="11"/>
        <v>2019</v>
      </c>
      <c r="BX140">
        <f t="shared" si="12"/>
        <v>2019</v>
      </c>
      <c r="BY140">
        <f t="shared" si="13"/>
        <v>3</v>
      </c>
      <c r="BZ140">
        <f t="shared" si="14"/>
        <v>0</v>
      </c>
    </row>
    <row r="141" spans="1:78" x14ac:dyDescent="0.35">
      <c r="A141" t="s">
        <v>5550</v>
      </c>
      <c r="B141" t="s">
        <v>5551</v>
      </c>
      <c r="C141" t="b">
        <v>0</v>
      </c>
      <c r="D141" t="b">
        <v>0</v>
      </c>
      <c r="F141" t="s">
        <v>323</v>
      </c>
      <c r="G141" t="s">
        <v>15</v>
      </c>
      <c r="H141" t="s">
        <v>5552</v>
      </c>
      <c r="J141">
        <v>5</v>
      </c>
      <c r="K141" t="s">
        <v>5553</v>
      </c>
      <c r="L141" t="s">
        <v>5554</v>
      </c>
      <c r="M141" s="2">
        <v>43570</v>
      </c>
      <c r="N141" s="1">
        <v>0.86388888888888893</v>
      </c>
      <c r="O141" s="2">
        <v>43570</v>
      </c>
      <c r="P141" s="1">
        <v>0.86458333333333337</v>
      </c>
      <c r="S141">
        <v>0</v>
      </c>
      <c r="T141" t="s">
        <v>220</v>
      </c>
      <c r="W141" t="s">
        <v>1</v>
      </c>
      <c r="AG141" t="s">
        <v>5555</v>
      </c>
      <c r="AM141" t="s">
        <v>4962</v>
      </c>
      <c r="AO141" t="s">
        <v>334</v>
      </c>
      <c r="BU141" t="s">
        <v>336</v>
      </c>
      <c r="BV141" t="str">
        <f t="shared" si="10"/>
        <v>sndy-nkzm</v>
      </c>
      <c r="BW141">
        <f t="shared" si="11"/>
        <v>2019</v>
      </c>
      <c r="BX141">
        <f t="shared" si="12"/>
        <v>2019</v>
      </c>
      <c r="BY141">
        <f t="shared" si="13"/>
        <v>3</v>
      </c>
      <c r="BZ141">
        <f t="shared" si="14"/>
        <v>0</v>
      </c>
    </row>
    <row r="142" spans="1:78" x14ac:dyDescent="0.35">
      <c r="A142" t="s">
        <v>5722</v>
      </c>
      <c r="B142" t="s">
        <v>4107</v>
      </c>
      <c r="C142" t="b">
        <v>0</v>
      </c>
      <c r="D142" t="b">
        <v>0</v>
      </c>
      <c r="F142" t="s">
        <v>323</v>
      </c>
      <c r="G142" t="s">
        <v>15</v>
      </c>
      <c r="H142" t="s">
        <v>5723</v>
      </c>
      <c r="J142">
        <v>5</v>
      </c>
      <c r="K142" t="s">
        <v>5724</v>
      </c>
      <c r="L142" t="s">
        <v>4108</v>
      </c>
      <c r="M142" s="2">
        <v>43577</v>
      </c>
      <c r="N142" s="1">
        <v>0.97013888888888899</v>
      </c>
      <c r="O142" s="2">
        <v>43577</v>
      </c>
      <c r="P142" s="1">
        <v>0.97499999999999998</v>
      </c>
      <c r="S142">
        <v>0</v>
      </c>
      <c r="T142" t="s">
        <v>164</v>
      </c>
      <c r="W142" t="s">
        <v>1</v>
      </c>
      <c r="AG142" t="s">
        <v>5725</v>
      </c>
      <c r="AM142" t="s">
        <v>572</v>
      </c>
      <c r="AO142" t="s">
        <v>334</v>
      </c>
      <c r="BU142" t="s">
        <v>336</v>
      </c>
      <c r="BV142" t="str">
        <f t="shared" si="10"/>
        <v>v9m9-s84m</v>
      </c>
      <c r="BW142">
        <f t="shared" si="11"/>
        <v>2019</v>
      </c>
      <c r="BX142">
        <f t="shared" si="12"/>
        <v>2019</v>
      </c>
      <c r="BY142">
        <f t="shared" si="13"/>
        <v>3</v>
      </c>
      <c r="BZ142">
        <f t="shared" si="14"/>
        <v>0</v>
      </c>
    </row>
    <row r="143" spans="1:78" x14ac:dyDescent="0.35">
      <c r="A143" t="s">
        <v>4269</v>
      </c>
      <c r="B143" t="s">
        <v>4270</v>
      </c>
      <c r="C143" t="b">
        <v>0</v>
      </c>
      <c r="D143" t="b">
        <v>0</v>
      </c>
      <c r="F143" t="s">
        <v>323</v>
      </c>
      <c r="G143" t="s">
        <v>15</v>
      </c>
      <c r="H143" t="s">
        <v>4271</v>
      </c>
      <c r="I143" t="s">
        <v>4272</v>
      </c>
      <c r="J143">
        <v>15</v>
      </c>
      <c r="K143" t="s">
        <v>4273</v>
      </c>
      <c r="L143" t="s">
        <v>4274</v>
      </c>
      <c r="M143" s="2">
        <v>41023</v>
      </c>
      <c r="N143" s="1">
        <v>0.91041666666666676</v>
      </c>
      <c r="O143" s="2">
        <v>41023</v>
      </c>
      <c r="P143" s="1">
        <v>0.9145833333333333</v>
      </c>
      <c r="Q143" t="s">
        <v>328</v>
      </c>
      <c r="R143" t="s">
        <v>4275</v>
      </c>
      <c r="S143">
        <v>1</v>
      </c>
      <c r="T143" t="s">
        <v>38</v>
      </c>
      <c r="W143" t="s">
        <v>1</v>
      </c>
      <c r="Z143" t="s">
        <v>247</v>
      </c>
      <c r="AG143" t="s">
        <v>4276</v>
      </c>
      <c r="AM143" t="s">
        <v>628</v>
      </c>
      <c r="AO143" t="s">
        <v>334</v>
      </c>
      <c r="BU143" t="s">
        <v>336</v>
      </c>
      <c r="BV143" t="str">
        <f t="shared" si="10"/>
        <v>6shk-43vb</v>
      </c>
      <c r="BW143">
        <f t="shared" si="11"/>
        <v>2012</v>
      </c>
      <c r="BX143">
        <f t="shared" si="12"/>
        <v>2012</v>
      </c>
      <c r="BY143">
        <f t="shared" si="13"/>
        <v>4</v>
      </c>
      <c r="BZ143">
        <f t="shared" si="14"/>
        <v>4</v>
      </c>
    </row>
    <row r="144" spans="1:78" x14ac:dyDescent="0.35">
      <c r="A144" t="s">
        <v>3958</v>
      </c>
      <c r="B144" t="s">
        <v>3959</v>
      </c>
      <c r="C144" t="b">
        <v>0</v>
      </c>
      <c r="D144" t="b">
        <v>0</v>
      </c>
      <c r="F144" t="s">
        <v>323</v>
      </c>
      <c r="G144" t="s">
        <v>15</v>
      </c>
      <c r="H144" t="s">
        <v>3960</v>
      </c>
      <c r="J144">
        <v>21</v>
      </c>
      <c r="K144" t="s">
        <v>3961</v>
      </c>
      <c r="L144" t="s">
        <v>3962</v>
      </c>
      <c r="M144" s="2">
        <v>41388</v>
      </c>
      <c r="N144" s="1">
        <v>0.90208333333333324</v>
      </c>
      <c r="O144" s="2">
        <v>41695</v>
      </c>
      <c r="P144" s="1">
        <v>0.82291666666666663</v>
      </c>
      <c r="S144">
        <v>1</v>
      </c>
      <c r="T144" t="s">
        <v>177</v>
      </c>
      <c r="W144" t="s">
        <v>1</v>
      </c>
      <c r="AG144" t="s">
        <v>3963</v>
      </c>
      <c r="AM144" t="s">
        <v>3964</v>
      </c>
      <c r="AO144" t="s">
        <v>334</v>
      </c>
      <c r="BU144" t="s">
        <v>353</v>
      </c>
      <c r="BV144" t="str">
        <f t="shared" si="10"/>
        <v>42gf-p8gi</v>
      </c>
      <c r="BW144">
        <f t="shared" si="11"/>
        <v>2013</v>
      </c>
      <c r="BX144">
        <f t="shared" si="12"/>
        <v>2014</v>
      </c>
      <c r="BY144">
        <f t="shared" si="13"/>
        <v>3</v>
      </c>
      <c r="BZ144">
        <f t="shared" si="14"/>
        <v>0</v>
      </c>
    </row>
    <row r="145" spans="1:78" x14ac:dyDescent="0.35">
      <c r="A145" t="s">
        <v>1708</v>
      </c>
      <c r="B145" t="s">
        <v>1709</v>
      </c>
      <c r="C145" t="b">
        <v>0</v>
      </c>
      <c r="D145" t="b">
        <v>0</v>
      </c>
      <c r="F145" t="s">
        <v>323</v>
      </c>
      <c r="G145" t="s">
        <v>15</v>
      </c>
      <c r="H145" t="s">
        <v>1710</v>
      </c>
      <c r="J145">
        <v>9</v>
      </c>
      <c r="K145" t="s">
        <v>1711</v>
      </c>
      <c r="L145" t="s">
        <v>1712</v>
      </c>
      <c r="M145" s="2">
        <v>41340</v>
      </c>
      <c r="N145" s="1">
        <v>0.93125000000000002</v>
      </c>
      <c r="O145" s="2">
        <v>41344</v>
      </c>
      <c r="P145" s="1">
        <v>0.66111111111111109</v>
      </c>
      <c r="S145">
        <v>1</v>
      </c>
      <c r="T145" t="s">
        <v>121</v>
      </c>
      <c r="U145" t="s">
        <v>1707</v>
      </c>
      <c r="W145" t="s">
        <v>1</v>
      </c>
      <c r="AG145" t="s">
        <v>1713</v>
      </c>
      <c r="AM145" t="s">
        <v>518</v>
      </c>
      <c r="AO145" t="s">
        <v>334</v>
      </c>
      <c r="BT145" t="s">
        <v>335</v>
      </c>
      <c r="BU145" t="s">
        <v>336</v>
      </c>
      <c r="BV145" t="str">
        <f t="shared" si="10"/>
        <v>57v7-ym3a</v>
      </c>
      <c r="BW145">
        <f t="shared" si="11"/>
        <v>2013</v>
      </c>
      <c r="BX145">
        <f t="shared" si="12"/>
        <v>2013</v>
      </c>
      <c r="BY145">
        <f t="shared" si="13"/>
        <v>3</v>
      </c>
      <c r="BZ145">
        <f t="shared" si="14"/>
        <v>1</v>
      </c>
    </row>
    <row r="146" spans="1:78" x14ac:dyDescent="0.35">
      <c r="A146" t="s">
        <v>2108</v>
      </c>
      <c r="B146" t="s">
        <v>2109</v>
      </c>
      <c r="C146" t="b">
        <v>0</v>
      </c>
      <c r="D146" t="b">
        <v>0</v>
      </c>
      <c r="F146" t="s">
        <v>323</v>
      </c>
      <c r="G146" t="s">
        <v>15</v>
      </c>
      <c r="H146" t="s">
        <v>2110</v>
      </c>
      <c r="I146" t="s">
        <v>2111</v>
      </c>
      <c r="J146">
        <v>10</v>
      </c>
      <c r="K146" t="s">
        <v>2112</v>
      </c>
      <c r="L146" t="s">
        <v>2112</v>
      </c>
      <c r="M146" s="2">
        <v>41561</v>
      </c>
      <c r="N146" s="1">
        <v>0.6743055555555556</v>
      </c>
      <c r="O146" s="2">
        <v>41561</v>
      </c>
      <c r="P146" s="1">
        <v>0.6743055555555556</v>
      </c>
      <c r="Q146" t="s">
        <v>328</v>
      </c>
      <c r="S146">
        <v>1</v>
      </c>
      <c r="T146" t="s">
        <v>158</v>
      </c>
      <c r="U146" t="s">
        <v>2103</v>
      </c>
      <c r="W146" t="s">
        <v>1</v>
      </c>
      <c r="AG146" t="s">
        <v>2113</v>
      </c>
      <c r="AM146" t="s">
        <v>2107</v>
      </c>
      <c r="AO146" t="s">
        <v>334</v>
      </c>
      <c r="BT146" t="s">
        <v>335</v>
      </c>
      <c r="BU146" t="s">
        <v>353</v>
      </c>
      <c r="BV146" t="str">
        <f t="shared" si="10"/>
        <v>jq97-wia5</v>
      </c>
      <c r="BW146">
        <f t="shared" si="11"/>
        <v>2013</v>
      </c>
      <c r="BX146">
        <f t="shared" si="12"/>
        <v>2013</v>
      </c>
      <c r="BY146">
        <f t="shared" si="13"/>
        <v>3</v>
      </c>
      <c r="BZ146">
        <f t="shared" si="14"/>
        <v>3</v>
      </c>
    </row>
    <row r="147" spans="1:78" x14ac:dyDescent="0.35">
      <c r="A147" t="s">
        <v>5374</v>
      </c>
      <c r="B147" t="s">
        <v>4109</v>
      </c>
      <c r="C147" t="b">
        <v>0</v>
      </c>
      <c r="D147" t="b">
        <v>0</v>
      </c>
      <c r="F147" t="s">
        <v>323</v>
      </c>
      <c r="G147" t="s">
        <v>15</v>
      </c>
      <c r="H147" t="s">
        <v>5375</v>
      </c>
      <c r="I147" t="s">
        <v>4110</v>
      </c>
      <c r="J147">
        <v>16</v>
      </c>
      <c r="K147" t="s">
        <v>5376</v>
      </c>
      <c r="L147" t="s">
        <v>4111</v>
      </c>
      <c r="M147" s="2">
        <v>41402</v>
      </c>
      <c r="N147" s="1">
        <v>0.80625000000000002</v>
      </c>
      <c r="O147" s="2">
        <v>41402</v>
      </c>
      <c r="P147" s="1">
        <v>0.80833333333333324</v>
      </c>
      <c r="Q147" t="s">
        <v>351</v>
      </c>
      <c r="R147" t="s">
        <v>4112</v>
      </c>
      <c r="S147">
        <v>1</v>
      </c>
      <c r="T147" t="s">
        <v>164</v>
      </c>
      <c r="V147" t="s">
        <v>7</v>
      </c>
      <c r="W147" t="s">
        <v>1</v>
      </c>
      <c r="Z147" t="s">
        <v>228</v>
      </c>
      <c r="AG147" t="s">
        <v>5377</v>
      </c>
      <c r="AL147" t="s">
        <v>4113</v>
      </c>
      <c r="AM147" t="s">
        <v>572</v>
      </c>
      <c r="AO147" t="s">
        <v>334</v>
      </c>
      <c r="BU147" t="s">
        <v>353</v>
      </c>
      <c r="BV147" t="str">
        <f t="shared" si="10"/>
        <v>p599-dzzm</v>
      </c>
      <c r="BW147">
        <f t="shared" si="11"/>
        <v>2013</v>
      </c>
      <c r="BX147">
        <f t="shared" si="12"/>
        <v>2013</v>
      </c>
      <c r="BY147">
        <f t="shared" si="13"/>
        <v>5</v>
      </c>
      <c r="BZ147">
        <f t="shared" si="14"/>
        <v>5</v>
      </c>
    </row>
    <row r="148" spans="1:78" x14ac:dyDescent="0.35">
      <c r="A148" t="s">
        <v>5388</v>
      </c>
      <c r="B148" t="s">
        <v>5389</v>
      </c>
      <c r="C148" t="b">
        <v>0</v>
      </c>
      <c r="D148" t="b">
        <v>0</v>
      </c>
      <c r="F148" t="s">
        <v>323</v>
      </c>
      <c r="G148" t="s">
        <v>15</v>
      </c>
      <c r="H148" t="s">
        <v>5390</v>
      </c>
      <c r="J148">
        <v>11</v>
      </c>
      <c r="K148" t="s">
        <v>5391</v>
      </c>
      <c r="L148" t="s">
        <v>5392</v>
      </c>
      <c r="M148" s="2">
        <v>41562</v>
      </c>
      <c r="N148" s="1">
        <v>0.69652777777777775</v>
      </c>
      <c r="O148" s="2">
        <v>41562</v>
      </c>
      <c r="P148" s="1">
        <v>0.73055555555555562</v>
      </c>
      <c r="Q148" t="s">
        <v>328</v>
      </c>
      <c r="S148">
        <v>1</v>
      </c>
      <c r="T148" t="s">
        <v>67</v>
      </c>
      <c r="W148" t="s">
        <v>1</v>
      </c>
      <c r="AG148" t="s">
        <v>5393</v>
      </c>
      <c r="AM148" t="s">
        <v>4241</v>
      </c>
      <c r="AO148" t="s">
        <v>334</v>
      </c>
      <c r="BU148" t="s">
        <v>353</v>
      </c>
      <c r="BV148" t="str">
        <f t="shared" si="10"/>
        <v>pht4-4sca</v>
      </c>
      <c r="BW148">
        <f t="shared" si="11"/>
        <v>2013</v>
      </c>
      <c r="BX148">
        <f t="shared" si="12"/>
        <v>2013</v>
      </c>
      <c r="BY148">
        <f t="shared" si="13"/>
        <v>3</v>
      </c>
      <c r="BZ148">
        <f t="shared" si="14"/>
        <v>1</v>
      </c>
    </row>
    <row r="149" spans="1:78" x14ac:dyDescent="0.35">
      <c r="A149" t="s">
        <v>5661</v>
      </c>
      <c r="B149" t="s">
        <v>4238</v>
      </c>
      <c r="C149" t="b">
        <v>0</v>
      </c>
      <c r="D149" t="b">
        <v>0</v>
      </c>
      <c r="F149" t="s">
        <v>323</v>
      </c>
      <c r="G149" t="s">
        <v>15</v>
      </c>
      <c r="H149" t="s">
        <v>5662</v>
      </c>
      <c r="I149" t="s">
        <v>4239</v>
      </c>
      <c r="J149">
        <v>8</v>
      </c>
      <c r="K149" t="s">
        <v>5663</v>
      </c>
      <c r="L149" t="s">
        <v>4240</v>
      </c>
      <c r="M149" s="2">
        <v>41562</v>
      </c>
      <c r="N149" s="1">
        <v>0.74513888888888891</v>
      </c>
      <c r="O149" s="2">
        <v>41562</v>
      </c>
      <c r="P149" s="1">
        <v>0.74652777777777779</v>
      </c>
      <c r="Q149" t="s">
        <v>328</v>
      </c>
      <c r="S149">
        <v>1</v>
      </c>
      <c r="T149" t="s">
        <v>67</v>
      </c>
      <c r="W149" t="s">
        <v>1</v>
      </c>
      <c r="AG149" t="s">
        <v>5664</v>
      </c>
      <c r="AM149" t="s">
        <v>4241</v>
      </c>
      <c r="AO149" t="s">
        <v>334</v>
      </c>
      <c r="BU149" t="s">
        <v>353</v>
      </c>
      <c r="BV149" t="str">
        <f t="shared" si="10"/>
        <v>u94v-9e5z</v>
      </c>
      <c r="BW149">
        <f t="shared" si="11"/>
        <v>2013</v>
      </c>
      <c r="BX149">
        <f t="shared" si="12"/>
        <v>2013</v>
      </c>
      <c r="BY149">
        <f t="shared" si="13"/>
        <v>3</v>
      </c>
      <c r="BZ149">
        <f t="shared" si="14"/>
        <v>2</v>
      </c>
    </row>
    <row r="150" spans="1:78" x14ac:dyDescent="0.35">
      <c r="A150" t="s">
        <v>573</v>
      </c>
      <c r="B150" t="s">
        <v>574</v>
      </c>
      <c r="C150" t="b">
        <v>0</v>
      </c>
      <c r="D150" t="b">
        <v>0</v>
      </c>
      <c r="F150" t="s">
        <v>323</v>
      </c>
      <c r="G150" t="s">
        <v>15</v>
      </c>
      <c r="H150" t="s">
        <v>575</v>
      </c>
      <c r="I150" t="s">
        <v>576</v>
      </c>
      <c r="J150">
        <v>5</v>
      </c>
      <c r="K150" t="s">
        <v>577</v>
      </c>
      <c r="L150" t="s">
        <v>578</v>
      </c>
      <c r="M150" s="2">
        <v>41878</v>
      </c>
      <c r="N150" s="1">
        <v>0.72916666666666663</v>
      </c>
      <c r="O150" s="2">
        <v>41878</v>
      </c>
      <c r="P150" s="1">
        <v>0.73749999999999993</v>
      </c>
      <c r="Q150" t="s">
        <v>328</v>
      </c>
      <c r="R150" t="s">
        <v>579</v>
      </c>
      <c r="S150">
        <v>1</v>
      </c>
      <c r="T150" t="s">
        <v>26</v>
      </c>
      <c r="U150" t="s">
        <v>26</v>
      </c>
      <c r="V150" t="s">
        <v>7</v>
      </c>
      <c r="W150" t="s">
        <v>1</v>
      </c>
      <c r="Z150" t="s">
        <v>53</v>
      </c>
      <c r="AG150" t="s">
        <v>580</v>
      </c>
      <c r="AK150" t="s">
        <v>581</v>
      </c>
      <c r="AL150" t="s">
        <v>582</v>
      </c>
      <c r="AM150" t="s">
        <v>583</v>
      </c>
      <c r="AO150" t="s">
        <v>334</v>
      </c>
      <c r="BT150" t="s">
        <v>335</v>
      </c>
      <c r="BU150" t="s">
        <v>336</v>
      </c>
      <c r="BV150" t="str">
        <f t="shared" si="10"/>
        <v>7k34-g5x2</v>
      </c>
      <c r="BW150">
        <f t="shared" si="11"/>
        <v>2014</v>
      </c>
      <c r="BX150">
        <f t="shared" si="12"/>
        <v>2014</v>
      </c>
      <c r="BY150">
        <f t="shared" si="13"/>
        <v>5</v>
      </c>
      <c r="BZ150">
        <f t="shared" si="14"/>
        <v>6</v>
      </c>
    </row>
    <row r="151" spans="1:78" x14ac:dyDescent="0.35">
      <c r="A151" t="s">
        <v>4944</v>
      </c>
      <c r="B151" t="s">
        <v>4623</v>
      </c>
      <c r="C151" t="b">
        <v>0</v>
      </c>
      <c r="D151" t="b">
        <v>0</v>
      </c>
      <c r="F151" t="s">
        <v>323</v>
      </c>
      <c r="G151" t="s">
        <v>15</v>
      </c>
      <c r="H151" t="s">
        <v>4945</v>
      </c>
      <c r="J151">
        <v>5</v>
      </c>
      <c r="K151" t="s">
        <v>4946</v>
      </c>
      <c r="L151" t="s">
        <v>4624</v>
      </c>
      <c r="M151" s="2">
        <v>41736</v>
      </c>
      <c r="N151" s="1">
        <v>0.63680555555555551</v>
      </c>
      <c r="O151" s="2">
        <v>41736</v>
      </c>
      <c r="P151" s="1">
        <v>0.6381944444444444</v>
      </c>
      <c r="S151">
        <v>1</v>
      </c>
      <c r="T151" t="s">
        <v>177</v>
      </c>
      <c r="W151" t="s">
        <v>1</v>
      </c>
      <c r="AG151" t="s">
        <v>4947</v>
      </c>
      <c r="AM151" t="s">
        <v>3964</v>
      </c>
      <c r="AO151" t="s">
        <v>334</v>
      </c>
      <c r="BU151" t="s">
        <v>353</v>
      </c>
      <c r="BV151" t="str">
        <f t="shared" si="10"/>
        <v>gw7j-3ejt</v>
      </c>
      <c r="BW151">
        <f t="shared" si="11"/>
        <v>2014</v>
      </c>
      <c r="BX151">
        <f t="shared" si="12"/>
        <v>2014</v>
      </c>
      <c r="BY151">
        <f t="shared" si="13"/>
        <v>3</v>
      </c>
      <c r="BZ151">
        <f t="shared" si="14"/>
        <v>0</v>
      </c>
    </row>
    <row r="152" spans="1:78" x14ac:dyDescent="0.35">
      <c r="A152" t="s">
        <v>5281</v>
      </c>
      <c r="B152" t="s">
        <v>5282</v>
      </c>
      <c r="C152" t="b">
        <v>0</v>
      </c>
      <c r="D152" t="b">
        <v>0</v>
      </c>
      <c r="F152" t="s">
        <v>323</v>
      </c>
      <c r="G152" t="s">
        <v>15</v>
      </c>
      <c r="H152" t="s">
        <v>5283</v>
      </c>
      <c r="I152" t="s">
        <v>5284</v>
      </c>
      <c r="J152">
        <v>5</v>
      </c>
      <c r="K152" t="s">
        <v>5285</v>
      </c>
      <c r="L152" t="s">
        <v>5285</v>
      </c>
      <c r="M152" s="2">
        <v>41717</v>
      </c>
      <c r="N152" s="1">
        <v>0.67638888888888893</v>
      </c>
      <c r="O152" s="2">
        <v>41717</v>
      </c>
      <c r="P152" s="1">
        <v>0.67638888888888893</v>
      </c>
      <c r="S152">
        <v>1</v>
      </c>
      <c r="T152" t="s">
        <v>121</v>
      </c>
      <c r="W152" t="s">
        <v>1</v>
      </c>
      <c r="AG152" t="s">
        <v>5286</v>
      </c>
      <c r="AM152" t="s">
        <v>518</v>
      </c>
      <c r="AO152" t="s">
        <v>334</v>
      </c>
      <c r="BU152" t="s">
        <v>336</v>
      </c>
      <c r="BV152" t="str">
        <f t="shared" si="10"/>
        <v>mpjx-76tu</v>
      </c>
      <c r="BW152">
        <f t="shared" si="11"/>
        <v>2014</v>
      </c>
      <c r="BX152">
        <f t="shared" si="12"/>
        <v>2014</v>
      </c>
      <c r="BY152">
        <f t="shared" si="13"/>
        <v>3</v>
      </c>
      <c r="BZ152">
        <f t="shared" si="14"/>
        <v>1</v>
      </c>
    </row>
    <row r="153" spans="1:78" x14ac:dyDescent="0.35">
      <c r="A153" t="s">
        <v>5648</v>
      </c>
      <c r="B153" t="s">
        <v>4372</v>
      </c>
      <c r="C153" t="b">
        <v>0</v>
      </c>
      <c r="D153" t="b">
        <v>0</v>
      </c>
      <c r="F153" t="s">
        <v>323</v>
      </c>
      <c r="G153" t="s">
        <v>15</v>
      </c>
      <c r="H153" t="s">
        <v>5649</v>
      </c>
      <c r="I153" t="s">
        <v>4373</v>
      </c>
      <c r="J153">
        <v>13</v>
      </c>
      <c r="K153" t="s">
        <v>5650</v>
      </c>
      <c r="L153" t="s">
        <v>4374</v>
      </c>
      <c r="M153" s="2">
        <v>41780</v>
      </c>
      <c r="N153" s="1">
        <v>0.63958333333333328</v>
      </c>
      <c r="O153" s="2">
        <v>41789</v>
      </c>
      <c r="P153" s="1">
        <v>0.79375000000000007</v>
      </c>
      <c r="S153">
        <v>1</v>
      </c>
      <c r="T153" t="s">
        <v>147</v>
      </c>
      <c r="W153" t="s">
        <v>1</v>
      </c>
      <c r="Z153" t="s">
        <v>39</v>
      </c>
      <c r="AG153" t="s">
        <v>5651</v>
      </c>
      <c r="AM153" t="s">
        <v>2136</v>
      </c>
      <c r="AO153" t="s">
        <v>334</v>
      </c>
      <c r="BU153" t="s">
        <v>353</v>
      </c>
      <c r="BV153" t="str">
        <f t="shared" si="10"/>
        <v>txra-bsgd</v>
      </c>
      <c r="BW153">
        <f t="shared" si="11"/>
        <v>2014</v>
      </c>
      <c r="BX153">
        <f t="shared" si="12"/>
        <v>2014</v>
      </c>
      <c r="BY153">
        <f t="shared" si="13"/>
        <v>4</v>
      </c>
      <c r="BZ153">
        <f t="shared" si="14"/>
        <v>2</v>
      </c>
    </row>
    <row r="154" spans="1:78" x14ac:dyDescent="0.35">
      <c r="A154" t="s">
        <v>4017</v>
      </c>
      <c r="B154" t="s">
        <v>4018</v>
      </c>
      <c r="C154" t="b">
        <v>0</v>
      </c>
      <c r="D154" t="b">
        <v>0</v>
      </c>
      <c r="F154" t="s">
        <v>323</v>
      </c>
      <c r="G154" t="s">
        <v>15</v>
      </c>
      <c r="H154" t="s">
        <v>4019</v>
      </c>
      <c r="J154">
        <v>3</v>
      </c>
      <c r="K154" t="s">
        <v>4020</v>
      </c>
      <c r="L154" t="s">
        <v>4020</v>
      </c>
      <c r="M154" s="2">
        <v>42337</v>
      </c>
      <c r="N154" s="1">
        <v>0.14166666666666666</v>
      </c>
      <c r="O154" s="2">
        <v>42337</v>
      </c>
      <c r="P154" s="1">
        <v>0.14166666666666666</v>
      </c>
      <c r="S154">
        <v>1</v>
      </c>
      <c r="T154" t="s">
        <v>4</v>
      </c>
      <c r="W154" t="s">
        <v>1</v>
      </c>
      <c r="AG154" t="s">
        <v>4021</v>
      </c>
      <c r="AM154" t="s">
        <v>3507</v>
      </c>
      <c r="AO154" t="s">
        <v>334</v>
      </c>
      <c r="BU154" t="s">
        <v>336</v>
      </c>
      <c r="BV154" t="str">
        <f t="shared" si="10"/>
        <v>4nz4-rwap</v>
      </c>
      <c r="BW154">
        <f t="shared" si="11"/>
        <v>2015</v>
      </c>
      <c r="BX154">
        <f t="shared" si="12"/>
        <v>2015</v>
      </c>
      <c r="BY154">
        <f t="shared" si="13"/>
        <v>3</v>
      </c>
      <c r="BZ154">
        <f t="shared" si="14"/>
        <v>0</v>
      </c>
    </row>
    <row r="155" spans="1:78" x14ac:dyDescent="0.35">
      <c r="A155" t="s">
        <v>4114</v>
      </c>
      <c r="B155" t="s">
        <v>4115</v>
      </c>
      <c r="C155" t="b">
        <v>0</v>
      </c>
      <c r="D155" t="b">
        <v>0</v>
      </c>
      <c r="F155" t="s">
        <v>323</v>
      </c>
      <c r="G155" t="s">
        <v>15</v>
      </c>
      <c r="H155" t="s">
        <v>4116</v>
      </c>
      <c r="J155">
        <v>3</v>
      </c>
      <c r="K155" t="s">
        <v>4117</v>
      </c>
      <c r="L155" t="s">
        <v>4117</v>
      </c>
      <c r="M155" s="2">
        <v>42337</v>
      </c>
      <c r="N155" s="1">
        <v>8.2638888888888887E-2</v>
      </c>
      <c r="O155" s="2">
        <v>42337</v>
      </c>
      <c r="P155" s="1">
        <v>8.2638888888888887E-2</v>
      </c>
      <c r="S155">
        <v>1</v>
      </c>
      <c r="T155" t="s">
        <v>4</v>
      </c>
      <c r="W155" t="s">
        <v>1</v>
      </c>
      <c r="AG155" t="s">
        <v>4118</v>
      </c>
      <c r="AM155" t="s">
        <v>3507</v>
      </c>
      <c r="AO155" t="s">
        <v>334</v>
      </c>
      <c r="BU155" t="s">
        <v>336</v>
      </c>
      <c r="BV155" t="str">
        <f t="shared" si="10"/>
        <v>5fzm-fmfm</v>
      </c>
      <c r="BW155">
        <f t="shared" si="11"/>
        <v>2015</v>
      </c>
      <c r="BX155">
        <f t="shared" si="12"/>
        <v>2015</v>
      </c>
      <c r="BY155">
        <f t="shared" si="13"/>
        <v>3</v>
      </c>
      <c r="BZ155">
        <f t="shared" si="14"/>
        <v>0</v>
      </c>
    </row>
    <row r="156" spans="1:78" x14ac:dyDescent="0.35">
      <c r="A156" t="s">
        <v>4207</v>
      </c>
      <c r="B156" t="s">
        <v>4208</v>
      </c>
      <c r="C156" t="b">
        <v>0</v>
      </c>
      <c r="D156" t="b">
        <v>0</v>
      </c>
      <c r="F156" t="s">
        <v>323</v>
      </c>
      <c r="G156" t="s">
        <v>15</v>
      </c>
      <c r="H156" t="s">
        <v>4209</v>
      </c>
      <c r="J156">
        <v>11</v>
      </c>
      <c r="K156" t="s">
        <v>4210</v>
      </c>
      <c r="L156" t="s">
        <v>4210</v>
      </c>
      <c r="M156" s="2">
        <v>42321</v>
      </c>
      <c r="N156" s="1">
        <v>0.86597222222222225</v>
      </c>
      <c r="O156" s="2">
        <v>42321</v>
      </c>
      <c r="P156" s="1">
        <v>0.86597222222222225</v>
      </c>
      <c r="S156">
        <v>1</v>
      </c>
      <c r="T156" t="s">
        <v>4</v>
      </c>
      <c r="W156" t="s">
        <v>1</v>
      </c>
      <c r="AG156" t="s">
        <v>4211</v>
      </c>
      <c r="AM156" t="s">
        <v>3507</v>
      </c>
      <c r="AO156" t="s">
        <v>334</v>
      </c>
      <c r="BU156" t="s">
        <v>336</v>
      </c>
      <c r="BV156" t="str">
        <f t="shared" si="10"/>
        <v>68n8-d9vt</v>
      </c>
      <c r="BW156">
        <f t="shared" si="11"/>
        <v>2015</v>
      </c>
      <c r="BX156">
        <f t="shared" si="12"/>
        <v>2015</v>
      </c>
      <c r="BY156">
        <f t="shared" si="13"/>
        <v>3</v>
      </c>
      <c r="BZ156">
        <f t="shared" si="14"/>
        <v>0</v>
      </c>
    </row>
    <row r="157" spans="1:78" x14ac:dyDescent="0.35">
      <c r="A157" t="s">
        <v>4214</v>
      </c>
      <c r="B157" t="s">
        <v>4215</v>
      </c>
      <c r="C157" t="b">
        <v>0</v>
      </c>
      <c r="D157" t="b">
        <v>0</v>
      </c>
      <c r="F157" t="s">
        <v>323</v>
      </c>
      <c r="G157" t="s">
        <v>15</v>
      </c>
      <c r="H157" t="s">
        <v>4216</v>
      </c>
      <c r="J157">
        <v>4</v>
      </c>
      <c r="K157" t="s">
        <v>4217</v>
      </c>
      <c r="L157" t="s">
        <v>4217</v>
      </c>
      <c r="M157" s="2">
        <v>42337</v>
      </c>
      <c r="N157" s="1">
        <v>0.15833333333333333</v>
      </c>
      <c r="O157" s="2">
        <v>42337</v>
      </c>
      <c r="P157" s="1">
        <v>0.15833333333333333</v>
      </c>
      <c r="S157">
        <v>1</v>
      </c>
      <c r="T157" t="s">
        <v>4</v>
      </c>
      <c r="W157" t="s">
        <v>1</v>
      </c>
      <c r="AG157" t="s">
        <v>4218</v>
      </c>
      <c r="AM157" t="s">
        <v>3507</v>
      </c>
      <c r="AO157" t="s">
        <v>334</v>
      </c>
      <c r="BU157" t="s">
        <v>336</v>
      </c>
      <c r="BV157" t="str">
        <f t="shared" si="10"/>
        <v>6bg4-u46g</v>
      </c>
      <c r="BW157">
        <f t="shared" si="11"/>
        <v>2015</v>
      </c>
      <c r="BX157">
        <f t="shared" si="12"/>
        <v>2015</v>
      </c>
      <c r="BY157">
        <f t="shared" si="13"/>
        <v>3</v>
      </c>
      <c r="BZ157">
        <f t="shared" si="14"/>
        <v>0</v>
      </c>
    </row>
    <row r="158" spans="1:78" x14ac:dyDescent="0.35">
      <c r="A158" t="s">
        <v>4263</v>
      </c>
      <c r="B158" t="s">
        <v>3966</v>
      </c>
      <c r="C158" t="b">
        <v>0</v>
      </c>
      <c r="D158" t="b">
        <v>0</v>
      </c>
      <c r="F158" t="s">
        <v>323</v>
      </c>
      <c r="G158" t="s">
        <v>15</v>
      </c>
      <c r="H158" t="s">
        <v>4264</v>
      </c>
      <c r="J158">
        <v>3</v>
      </c>
      <c r="K158" t="s">
        <v>4265</v>
      </c>
      <c r="L158" t="s">
        <v>3967</v>
      </c>
      <c r="M158" s="2">
        <v>42325</v>
      </c>
      <c r="N158" s="1">
        <v>0.16805555555555554</v>
      </c>
      <c r="O158" s="2">
        <v>42325</v>
      </c>
      <c r="P158" s="1">
        <v>0.16874999999999998</v>
      </c>
      <c r="S158">
        <v>1</v>
      </c>
      <c r="T158" t="s">
        <v>4</v>
      </c>
      <c r="W158" t="s">
        <v>1</v>
      </c>
      <c r="AG158" t="s">
        <v>4266</v>
      </c>
      <c r="AM158" t="s">
        <v>3507</v>
      </c>
      <c r="AO158" t="s">
        <v>334</v>
      </c>
      <c r="BU158" t="s">
        <v>336</v>
      </c>
      <c r="BV158" t="str">
        <f t="shared" si="10"/>
        <v>6jqh-vbab</v>
      </c>
      <c r="BW158">
        <f t="shared" si="11"/>
        <v>2015</v>
      </c>
      <c r="BX158">
        <f t="shared" si="12"/>
        <v>2015</v>
      </c>
      <c r="BY158">
        <f t="shared" si="13"/>
        <v>3</v>
      </c>
      <c r="BZ158">
        <f t="shared" si="14"/>
        <v>0</v>
      </c>
    </row>
    <row r="159" spans="1:78" x14ac:dyDescent="0.35">
      <c r="A159" t="s">
        <v>4314</v>
      </c>
      <c r="B159" t="s">
        <v>4315</v>
      </c>
      <c r="C159" t="b">
        <v>0</v>
      </c>
      <c r="D159" t="b">
        <v>0</v>
      </c>
      <c r="F159" t="s">
        <v>323</v>
      </c>
      <c r="G159" t="s">
        <v>15</v>
      </c>
      <c r="H159" t="s">
        <v>4316</v>
      </c>
      <c r="J159">
        <v>5</v>
      </c>
      <c r="K159" t="s">
        <v>4317</v>
      </c>
      <c r="L159" t="s">
        <v>4318</v>
      </c>
      <c r="M159" s="2">
        <v>42325</v>
      </c>
      <c r="N159" s="1">
        <v>0.20347222222222219</v>
      </c>
      <c r="O159" s="2">
        <v>42325</v>
      </c>
      <c r="P159" s="1">
        <v>0.20416666666666669</v>
      </c>
      <c r="S159">
        <v>1</v>
      </c>
      <c r="T159" t="s">
        <v>4</v>
      </c>
      <c r="W159" t="s">
        <v>1</v>
      </c>
      <c r="AG159" t="s">
        <v>4319</v>
      </c>
      <c r="AM159" t="s">
        <v>3507</v>
      </c>
      <c r="AO159" t="s">
        <v>334</v>
      </c>
      <c r="BU159" t="s">
        <v>336</v>
      </c>
      <c r="BV159" t="str">
        <f t="shared" si="10"/>
        <v>7cc2-us6z</v>
      </c>
      <c r="BW159">
        <f t="shared" si="11"/>
        <v>2015</v>
      </c>
      <c r="BX159">
        <f t="shared" si="12"/>
        <v>2015</v>
      </c>
      <c r="BY159">
        <f t="shared" si="13"/>
        <v>3</v>
      </c>
      <c r="BZ159">
        <f t="shared" si="14"/>
        <v>0</v>
      </c>
    </row>
    <row r="160" spans="1:78" x14ac:dyDescent="0.35">
      <c r="A160" t="s">
        <v>4526</v>
      </c>
      <c r="B160" t="s">
        <v>4074</v>
      </c>
      <c r="C160" t="b">
        <v>0</v>
      </c>
      <c r="D160" t="b">
        <v>0</v>
      </c>
      <c r="F160" t="s">
        <v>323</v>
      </c>
      <c r="G160" t="s">
        <v>15</v>
      </c>
      <c r="H160" t="s">
        <v>4527</v>
      </c>
      <c r="J160">
        <v>4</v>
      </c>
      <c r="K160" t="s">
        <v>4528</v>
      </c>
      <c r="L160" t="s">
        <v>4075</v>
      </c>
      <c r="M160" s="2">
        <v>42325</v>
      </c>
      <c r="N160" s="1">
        <v>0.17777777777777778</v>
      </c>
      <c r="O160" s="2">
        <v>42325</v>
      </c>
      <c r="P160" s="1">
        <v>0.17916666666666667</v>
      </c>
      <c r="S160">
        <v>1</v>
      </c>
      <c r="T160" t="s">
        <v>4</v>
      </c>
      <c r="W160" t="s">
        <v>1</v>
      </c>
      <c r="AG160" t="s">
        <v>4529</v>
      </c>
      <c r="AM160" t="s">
        <v>3507</v>
      </c>
      <c r="AO160" t="s">
        <v>334</v>
      </c>
      <c r="BU160" t="s">
        <v>336</v>
      </c>
      <c r="BV160" t="str">
        <f t="shared" si="10"/>
        <v>aebg-3ycn</v>
      </c>
      <c r="BW160">
        <f t="shared" si="11"/>
        <v>2015</v>
      </c>
      <c r="BX160">
        <f t="shared" si="12"/>
        <v>2015</v>
      </c>
      <c r="BY160">
        <f t="shared" si="13"/>
        <v>3</v>
      </c>
      <c r="BZ160">
        <f t="shared" si="14"/>
        <v>0</v>
      </c>
    </row>
    <row r="161" spans="1:78" x14ac:dyDescent="0.35">
      <c r="A161" t="s">
        <v>3599</v>
      </c>
      <c r="B161" t="s">
        <v>3600</v>
      </c>
      <c r="C161" t="b">
        <v>0</v>
      </c>
      <c r="D161" t="b">
        <v>0</v>
      </c>
      <c r="F161" t="s">
        <v>323</v>
      </c>
      <c r="G161" t="s">
        <v>15</v>
      </c>
      <c r="H161" t="s">
        <v>3601</v>
      </c>
      <c r="J161">
        <v>8</v>
      </c>
      <c r="K161" t="s">
        <v>3602</v>
      </c>
      <c r="L161" t="s">
        <v>3602</v>
      </c>
      <c r="M161" s="2">
        <v>42321</v>
      </c>
      <c r="N161" s="1">
        <v>0.87152777777777779</v>
      </c>
      <c r="O161" s="2">
        <v>42321</v>
      </c>
      <c r="P161" s="1">
        <v>0.87152777777777779</v>
      </c>
      <c r="Q161" t="s">
        <v>995</v>
      </c>
      <c r="R161" t="s">
        <v>3535</v>
      </c>
      <c r="S161">
        <v>1</v>
      </c>
      <c r="T161" t="s">
        <v>4</v>
      </c>
      <c r="U161" t="s">
        <v>3502</v>
      </c>
      <c r="V161" t="s">
        <v>7</v>
      </c>
      <c r="W161" t="s">
        <v>1</v>
      </c>
      <c r="Z161" t="s">
        <v>116</v>
      </c>
      <c r="AA161" t="s">
        <v>3603</v>
      </c>
      <c r="AB161">
        <v>2012</v>
      </c>
      <c r="AG161" t="s">
        <v>3604</v>
      </c>
      <c r="AI161" t="s">
        <v>3605</v>
      </c>
      <c r="AJ161" t="s">
        <v>14</v>
      </c>
      <c r="AK161" t="s">
        <v>3606</v>
      </c>
      <c r="AL161" t="s">
        <v>3506</v>
      </c>
      <c r="AM161" t="s">
        <v>3507</v>
      </c>
      <c r="AO161" t="s">
        <v>334</v>
      </c>
      <c r="BT161" t="s">
        <v>3508</v>
      </c>
      <c r="BU161" t="s">
        <v>336</v>
      </c>
      <c r="BV161" t="str">
        <f t="shared" si="10"/>
        <v>bm93-7wna</v>
      </c>
      <c r="BW161">
        <f t="shared" si="11"/>
        <v>2015</v>
      </c>
      <c r="BX161">
        <f t="shared" si="12"/>
        <v>2015</v>
      </c>
      <c r="BY161">
        <f t="shared" si="13"/>
        <v>5</v>
      </c>
      <c r="BZ161">
        <f t="shared" si="14"/>
        <v>5</v>
      </c>
    </row>
    <row r="162" spans="1:78" x14ac:dyDescent="0.35">
      <c r="A162" t="s">
        <v>4625</v>
      </c>
      <c r="B162" t="s">
        <v>4626</v>
      </c>
      <c r="C162" t="b">
        <v>0</v>
      </c>
      <c r="D162" t="b">
        <v>0</v>
      </c>
      <c r="F162" t="s">
        <v>323</v>
      </c>
      <c r="G162" t="s">
        <v>15</v>
      </c>
      <c r="H162" t="s">
        <v>4627</v>
      </c>
      <c r="J162">
        <v>4</v>
      </c>
      <c r="K162" t="s">
        <v>4628</v>
      </c>
      <c r="L162" t="s">
        <v>4629</v>
      </c>
      <c r="M162" s="2">
        <v>42325</v>
      </c>
      <c r="N162" s="1">
        <v>0.19513888888888889</v>
      </c>
      <c r="O162" s="2">
        <v>42325</v>
      </c>
      <c r="P162" s="1">
        <v>0.19583333333333333</v>
      </c>
      <c r="S162">
        <v>1</v>
      </c>
      <c r="T162" t="s">
        <v>4</v>
      </c>
      <c r="W162" t="s">
        <v>1</v>
      </c>
      <c r="AG162" t="s">
        <v>4630</v>
      </c>
      <c r="AM162" t="s">
        <v>3507</v>
      </c>
      <c r="AO162" t="s">
        <v>334</v>
      </c>
      <c r="BU162" t="s">
        <v>336</v>
      </c>
      <c r="BV162" t="str">
        <f t="shared" si="10"/>
        <v>c5zw-r8p6</v>
      </c>
      <c r="BW162">
        <f t="shared" si="11"/>
        <v>2015</v>
      </c>
      <c r="BX162">
        <f t="shared" si="12"/>
        <v>2015</v>
      </c>
      <c r="BY162">
        <f t="shared" si="13"/>
        <v>3</v>
      </c>
      <c r="BZ162">
        <f t="shared" si="14"/>
        <v>0</v>
      </c>
    </row>
    <row r="163" spans="1:78" x14ac:dyDescent="0.35">
      <c r="A163" t="s">
        <v>4696</v>
      </c>
      <c r="B163" t="s">
        <v>4697</v>
      </c>
      <c r="C163" t="b">
        <v>0</v>
      </c>
      <c r="D163" t="b">
        <v>0</v>
      </c>
      <c r="F163" t="s">
        <v>323</v>
      </c>
      <c r="G163" t="s">
        <v>15</v>
      </c>
      <c r="H163" t="s">
        <v>4698</v>
      </c>
      <c r="J163">
        <v>12</v>
      </c>
      <c r="K163" t="s">
        <v>4699</v>
      </c>
      <c r="L163" t="s">
        <v>4699</v>
      </c>
      <c r="M163" s="2">
        <v>42321</v>
      </c>
      <c r="N163" s="1">
        <v>0.89166666666666661</v>
      </c>
      <c r="O163" s="2">
        <v>42321</v>
      </c>
      <c r="P163" s="1">
        <v>0.89166666666666661</v>
      </c>
      <c r="S163">
        <v>1</v>
      </c>
      <c r="T163" t="s">
        <v>4</v>
      </c>
      <c r="W163" t="s">
        <v>1</v>
      </c>
      <c r="AG163" t="s">
        <v>4700</v>
      </c>
      <c r="AM163" t="s">
        <v>3507</v>
      </c>
      <c r="AO163" t="s">
        <v>334</v>
      </c>
      <c r="BU163" t="s">
        <v>336</v>
      </c>
      <c r="BV163" t="str">
        <f t="shared" si="10"/>
        <v>dfc3-z4xg</v>
      </c>
      <c r="BW163">
        <f t="shared" si="11"/>
        <v>2015</v>
      </c>
      <c r="BX163">
        <f t="shared" si="12"/>
        <v>2015</v>
      </c>
      <c r="BY163">
        <f t="shared" si="13"/>
        <v>3</v>
      </c>
      <c r="BZ163">
        <f t="shared" si="14"/>
        <v>0</v>
      </c>
    </row>
    <row r="164" spans="1:78" x14ac:dyDescent="0.35">
      <c r="A164" t="s">
        <v>4778</v>
      </c>
      <c r="B164" t="s">
        <v>4236</v>
      </c>
      <c r="C164" t="b">
        <v>0</v>
      </c>
      <c r="D164" t="b">
        <v>0</v>
      </c>
      <c r="F164" t="s">
        <v>323</v>
      </c>
      <c r="G164" t="s">
        <v>15</v>
      </c>
      <c r="H164" t="s">
        <v>4779</v>
      </c>
      <c r="J164">
        <v>4</v>
      </c>
      <c r="K164" t="s">
        <v>4237</v>
      </c>
      <c r="L164" t="s">
        <v>4237</v>
      </c>
      <c r="M164" s="2">
        <v>42325</v>
      </c>
      <c r="N164" s="1">
        <v>0.15763888888888888</v>
      </c>
      <c r="O164" s="2">
        <v>42325</v>
      </c>
      <c r="P164" s="1">
        <v>0.15763888888888888</v>
      </c>
      <c r="S164">
        <v>1</v>
      </c>
      <c r="T164" t="s">
        <v>4</v>
      </c>
      <c r="W164" t="s">
        <v>1</v>
      </c>
      <c r="AG164" t="s">
        <v>4780</v>
      </c>
      <c r="AM164" t="s">
        <v>3507</v>
      </c>
      <c r="AO164" t="s">
        <v>334</v>
      </c>
      <c r="BU164" t="s">
        <v>336</v>
      </c>
      <c r="BV164" t="str">
        <f t="shared" si="10"/>
        <v>e4he-66p9</v>
      </c>
      <c r="BW164">
        <f t="shared" si="11"/>
        <v>2015</v>
      </c>
      <c r="BX164">
        <f t="shared" si="12"/>
        <v>2015</v>
      </c>
      <c r="BY164">
        <f t="shared" si="13"/>
        <v>3</v>
      </c>
      <c r="BZ164">
        <f t="shared" si="14"/>
        <v>0</v>
      </c>
    </row>
    <row r="165" spans="1:78" x14ac:dyDescent="0.35">
      <c r="A165" t="s">
        <v>4817</v>
      </c>
      <c r="B165" t="s">
        <v>4033</v>
      </c>
      <c r="C165" t="b">
        <v>0</v>
      </c>
      <c r="D165" t="b">
        <v>0</v>
      </c>
      <c r="F165" t="s">
        <v>323</v>
      </c>
      <c r="G165" t="s">
        <v>15</v>
      </c>
      <c r="H165" t="s">
        <v>4818</v>
      </c>
      <c r="J165">
        <v>18</v>
      </c>
      <c r="K165" t="s">
        <v>4819</v>
      </c>
      <c r="L165" t="s">
        <v>4034</v>
      </c>
      <c r="M165" s="2">
        <v>42013</v>
      </c>
      <c r="N165" s="1">
        <v>0.84930555555555554</v>
      </c>
      <c r="O165" s="2">
        <v>42013</v>
      </c>
      <c r="P165" s="1">
        <v>0.85</v>
      </c>
      <c r="R165" t="s">
        <v>1757</v>
      </c>
      <c r="S165">
        <v>1</v>
      </c>
      <c r="T165" t="s">
        <v>123</v>
      </c>
      <c r="W165" t="s">
        <v>1</v>
      </c>
      <c r="AG165" t="s">
        <v>4820</v>
      </c>
      <c r="AM165" t="s">
        <v>1760</v>
      </c>
      <c r="AO165" t="s">
        <v>334</v>
      </c>
      <c r="BU165" t="s">
        <v>336</v>
      </c>
      <c r="BV165" t="str">
        <f t="shared" si="10"/>
        <v>em55-bnns</v>
      </c>
      <c r="BW165">
        <f t="shared" si="11"/>
        <v>2015</v>
      </c>
      <c r="BX165">
        <f t="shared" si="12"/>
        <v>2015</v>
      </c>
      <c r="BY165">
        <f t="shared" si="13"/>
        <v>3</v>
      </c>
      <c r="BZ165">
        <f t="shared" si="14"/>
        <v>1</v>
      </c>
    </row>
    <row r="166" spans="1:78" x14ac:dyDescent="0.35">
      <c r="A166" t="s">
        <v>4907</v>
      </c>
      <c r="B166" t="s">
        <v>4908</v>
      </c>
      <c r="C166" t="b">
        <v>0</v>
      </c>
      <c r="D166" t="b">
        <v>0</v>
      </c>
      <c r="F166" t="s">
        <v>323</v>
      </c>
      <c r="G166" t="s">
        <v>15</v>
      </c>
      <c r="H166" t="s">
        <v>4909</v>
      </c>
      <c r="J166">
        <v>4</v>
      </c>
      <c r="K166" t="s">
        <v>4910</v>
      </c>
      <c r="L166" t="s">
        <v>4910</v>
      </c>
      <c r="M166" s="2">
        <v>42339</v>
      </c>
      <c r="N166" s="1">
        <v>0.19305555555555554</v>
      </c>
      <c r="O166" s="2">
        <v>42339</v>
      </c>
      <c r="P166" s="1">
        <v>0.19305555555555554</v>
      </c>
      <c r="S166">
        <v>1</v>
      </c>
      <c r="T166" t="s">
        <v>4</v>
      </c>
      <c r="W166" t="s">
        <v>1</v>
      </c>
      <c r="AG166" t="s">
        <v>4911</v>
      </c>
      <c r="AM166" t="s">
        <v>3507</v>
      </c>
      <c r="AO166" t="s">
        <v>334</v>
      </c>
      <c r="BU166" t="s">
        <v>336</v>
      </c>
      <c r="BV166" t="str">
        <f t="shared" si="10"/>
        <v>gfhm-evjb</v>
      </c>
      <c r="BW166">
        <f t="shared" si="11"/>
        <v>2015</v>
      </c>
      <c r="BX166">
        <f t="shared" si="12"/>
        <v>2015</v>
      </c>
      <c r="BY166">
        <f t="shared" si="13"/>
        <v>3</v>
      </c>
      <c r="BZ166">
        <f t="shared" si="14"/>
        <v>0</v>
      </c>
    </row>
    <row r="167" spans="1:78" x14ac:dyDescent="0.35">
      <c r="A167" t="s">
        <v>4883</v>
      </c>
      <c r="B167" t="s">
        <v>4042</v>
      </c>
      <c r="C167" t="b">
        <v>0</v>
      </c>
      <c r="D167" t="b">
        <v>0</v>
      </c>
      <c r="F167" t="s">
        <v>323</v>
      </c>
      <c r="G167" t="s">
        <v>15</v>
      </c>
      <c r="H167" t="s">
        <v>4884</v>
      </c>
      <c r="J167">
        <v>21</v>
      </c>
      <c r="K167" t="s">
        <v>4885</v>
      </c>
      <c r="L167" t="s">
        <v>4043</v>
      </c>
      <c r="M167" s="2">
        <v>42706</v>
      </c>
      <c r="N167" s="1">
        <v>0.71180555555555547</v>
      </c>
      <c r="O167" s="2">
        <v>42709</v>
      </c>
      <c r="P167" s="1">
        <v>0.79513888888888884</v>
      </c>
      <c r="S167">
        <v>1</v>
      </c>
      <c r="T167" t="s">
        <v>189</v>
      </c>
      <c r="W167" t="s">
        <v>1</v>
      </c>
      <c r="AG167" t="s">
        <v>4886</v>
      </c>
      <c r="AM167" t="s">
        <v>2447</v>
      </c>
      <c r="AO167" t="s">
        <v>334</v>
      </c>
      <c r="BU167" t="s">
        <v>336</v>
      </c>
      <c r="BV167" t="str">
        <f t="shared" si="10"/>
        <v>g5qx-dang</v>
      </c>
      <c r="BW167">
        <f t="shared" si="11"/>
        <v>2016</v>
      </c>
      <c r="BX167">
        <f t="shared" si="12"/>
        <v>2016</v>
      </c>
      <c r="BY167">
        <f t="shared" si="13"/>
        <v>3</v>
      </c>
      <c r="BZ167">
        <f t="shared" si="14"/>
        <v>0</v>
      </c>
    </row>
    <row r="168" spans="1:78" x14ac:dyDescent="0.35">
      <c r="A168" t="s">
        <v>5346</v>
      </c>
      <c r="B168" t="s">
        <v>342</v>
      </c>
      <c r="C168" t="b">
        <v>0</v>
      </c>
      <c r="D168" t="b">
        <v>0</v>
      </c>
      <c r="F168" t="s">
        <v>323</v>
      </c>
      <c r="G168" t="s">
        <v>15</v>
      </c>
      <c r="H168" t="s">
        <v>5347</v>
      </c>
      <c r="I168" t="s">
        <v>5348</v>
      </c>
      <c r="J168">
        <v>20</v>
      </c>
      <c r="K168" t="s">
        <v>5349</v>
      </c>
      <c r="L168" t="s">
        <v>343</v>
      </c>
      <c r="M168" s="2">
        <v>42732</v>
      </c>
      <c r="N168" s="1">
        <v>0.72083333333333333</v>
      </c>
      <c r="O168" s="2">
        <v>43378</v>
      </c>
      <c r="P168" s="1">
        <v>0.62638888888888888</v>
      </c>
      <c r="Q168" t="s">
        <v>328</v>
      </c>
      <c r="R168" t="s">
        <v>5350</v>
      </c>
      <c r="S168">
        <v>1</v>
      </c>
      <c r="T168" t="s">
        <v>103</v>
      </c>
      <c r="V168" t="s">
        <v>7</v>
      </c>
      <c r="W168" t="s">
        <v>1</v>
      </c>
      <c r="Z168" t="s">
        <v>344</v>
      </c>
      <c r="AG168" t="s">
        <v>5351</v>
      </c>
      <c r="AK168" t="s">
        <v>345</v>
      </c>
      <c r="AL168" t="s">
        <v>346</v>
      </c>
      <c r="AM168" t="s">
        <v>333</v>
      </c>
      <c r="AO168" t="s">
        <v>334</v>
      </c>
      <c r="BU168" t="s">
        <v>336</v>
      </c>
      <c r="BV168" t="str">
        <f t="shared" si="10"/>
        <v>ncri-v6ym</v>
      </c>
      <c r="BW168">
        <f t="shared" si="11"/>
        <v>2016</v>
      </c>
      <c r="BX168">
        <f t="shared" si="12"/>
        <v>2018</v>
      </c>
      <c r="BY168">
        <f t="shared" si="13"/>
        <v>5</v>
      </c>
      <c r="BZ168">
        <f t="shared" si="14"/>
        <v>5</v>
      </c>
    </row>
    <row r="169" spans="1:78" x14ac:dyDescent="0.35">
      <c r="A169" t="s">
        <v>5861</v>
      </c>
      <c r="B169" t="s">
        <v>4135</v>
      </c>
      <c r="C169" t="b">
        <v>0</v>
      </c>
      <c r="D169" t="b">
        <v>0</v>
      </c>
      <c r="F169" t="s">
        <v>323</v>
      </c>
      <c r="G169" t="s">
        <v>15</v>
      </c>
      <c r="H169" t="s">
        <v>5862</v>
      </c>
      <c r="J169">
        <v>7</v>
      </c>
      <c r="K169" t="s">
        <v>5863</v>
      </c>
      <c r="L169" t="s">
        <v>4136</v>
      </c>
      <c r="M169" s="2">
        <v>42615</v>
      </c>
      <c r="N169" s="1">
        <v>0.92152777777777783</v>
      </c>
      <c r="O169" s="2">
        <v>42615</v>
      </c>
      <c r="P169" s="1">
        <v>0.92222222222222217</v>
      </c>
      <c r="S169">
        <v>1</v>
      </c>
      <c r="T169" t="s">
        <v>121</v>
      </c>
      <c r="W169" t="s">
        <v>1</v>
      </c>
      <c r="AG169" t="s">
        <v>5864</v>
      </c>
      <c r="AM169" t="s">
        <v>518</v>
      </c>
      <c r="AO169" t="s">
        <v>334</v>
      </c>
      <c r="BU169" t="s">
        <v>336</v>
      </c>
      <c r="BV169" t="str">
        <f t="shared" si="10"/>
        <v>yjpi-2jge</v>
      </c>
      <c r="BW169">
        <f t="shared" si="11"/>
        <v>2016</v>
      </c>
      <c r="BX169">
        <f t="shared" si="12"/>
        <v>2016</v>
      </c>
      <c r="BY169">
        <f t="shared" si="13"/>
        <v>3</v>
      </c>
      <c r="BZ169">
        <f t="shared" si="14"/>
        <v>0</v>
      </c>
    </row>
    <row r="170" spans="1:78" x14ac:dyDescent="0.35">
      <c r="A170" t="s">
        <v>5482</v>
      </c>
      <c r="B170" t="s">
        <v>4948</v>
      </c>
      <c r="C170" t="b">
        <v>0</v>
      </c>
      <c r="D170" t="b">
        <v>0</v>
      </c>
      <c r="F170" t="s">
        <v>323</v>
      </c>
      <c r="G170" t="s">
        <v>15</v>
      </c>
      <c r="H170" t="s">
        <v>5483</v>
      </c>
      <c r="J170">
        <v>13</v>
      </c>
      <c r="K170" t="s">
        <v>5484</v>
      </c>
      <c r="L170" t="s">
        <v>4949</v>
      </c>
      <c r="M170" s="2">
        <v>43013</v>
      </c>
      <c r="N170" s="1">
        <v>0.92638888888888893</v>
      </c>
      <c r="O170" s="2">
        <v>43028</v>
      </c>
      <c r="P170" s="1">
        <v>0.93958333333333333</v>
      </c>
      <c r="S170">
        <v>1</v>
      </c>
      <c r="T170" t="s">
        <v>216</v>
      </c>
      <c r="W170" t="s">
        <v>1</v>
      </c>
      <c r="AG170" t="s">
        <v>5485</v>
      </c>
      <c r="AM170" t="s">
        <v>701</v>
      </c>
      <c r="AO170" t="s">
        <v>334</v>
      </c>
      <c r="BU170" t="s">
        <v>336</v>
      </c>
      <c r="BV170" t="str">
        <f t="shared" si="10"/>
        <v>rbzx-kwwt</v>
      </c>
      <c r="BW170">
        <f t="shared" si="11"/>
        <v>2017</v>
      </c>
      <c r="BX170">
        <f t="shared" si="12"/>
        <v>2017</v>
      </c>
      <c r="BY170">
        <f t="shared" si="13"/>
        <v>3</v>
      </c>
      <c r="BZ170">
        <f t="shared" si="14"/>
        <v>0</v>
      </c>
    </row>
    <row r="171" spans="1:78" x14ac:dyDescent="0.35">
      <c r="A171" t="s">
        <v>4141</v>
      </c>
      <c r="B171" t="s">
        <v>4142</v>
      </c>
      <c r="C171" t="b">
        <v>0</v>
      </c>
      <c r="D171" t="b">
        <v>0</v>
      </c>
      <c r="F171" t="s">
        <v>323</v>
      </c>
      <c r="G171" t="s">
        <v>15</v>
      </c>
      <c r="H171" t="s">
        <v>4143</v>
      </c>
      <c r="I171" t="s">
        <v>3850</v>
      </c>
      <c r="J171">
        <v>6</v>
      </c>
      <c r="K171" t="s">
        <v>4144</v>
      </c>
      <c r="L171" t="s">
        <v>4144</v>
      </c>
      <c r="M171" s="2">
        <v>43174</v>
      </c>
      <c r="N171" s="1">
        <v>0.69374999999999998</v>
      </c>
      <c r="O171" s="2">
        <v>43174</v>
      </c>
      <c r="P171" s="1">
        <v>0.69374999999999998</v>
      </c>
      <c r="Q171" t="s">
        <v>328</v>
      </c>
      <c r="R171" t="s">
        <v>3777</v>
      </c>
      <c r="S171">
        <v>1</v>
      </c>
      <c r="T171" t="s">
        <v>50</v>
      </c>
      <c r="W171" t="s">
        <v>1</v>
      </c>
      <c r="Z171" t="s">
        <v>206</v>
      </c>
      <c r="AB171">
        <v>2016</v>
      </c>
      <c r="AG171" t="s">
        <v>4145</v>
      </c>
      <c r="AL171" t="s">
        <v>3852</v>
      </c>
      <c r="AM171" t="s">
        <v>3779</v>
      </c>
      <c r="AO171" t="s">
        <v>334</v>
      </c>
      <c r="BU171" t="s">
        <v>336</v>
      </c>
      <c r="BV171" t="str">
        <f t="shared" si="10"/>
        <v>5rh9-2kbv</v>
      </c>
      <c r="BW171">
        <f t="shared" si="11"/>
        <v>2018</v>
      </c>
      <c r="BX171">
        <f t="shared" si="12"/>
        <v>2018</v>
      </c>
      <c r="BY171">
        <f t="shared" si="13"/>
        <v>4</v>
      </c>
      <c r="BZ171">
        <f t="shared" si="14"/>
        <v>4</v>
      </c>
    </row>
    <row r="172" spans="1:78" x14ac:dyDescent="0.35">
      <c r="A172" t="s">
        <v>3490</v>
      </c>
      <c r="B172" t="s">
        <v>3491</v>
      </c>
      <c r="C172" t="b">
        <v>0</v>
      </c>
      <c r="D172" t="b">
        <v>0</v>
      </c>
      <c r="F172" t="s">
        <v>323</v>
      </c>
      <c r="G172" t="s">
        <v>15</v>
      </c>
      <c r="H172" t="s">
        <v>3492</v>
      </c>
      <c r="I172" t="s">
        <v>3039</v>
      </c>
      <c r="J172">
        <v>6</v>
      </c>
      <c r="K172" t="s">
        <v>3493</v>
      </c>
      <c r="L172" t="s">
        <v>3494</v>
      </c>
      <c r="M172" s="2">
        <v>43378</v>
      </c>
      <c r="N172" s="1">
        <v>0.79583333333333339</v>
      </c>
      <c r="O172" s="2">
        <v>43378</v>
      </c>
      <c r="P172" s="1">
        <v>0.9</v>
      </c>
      <c r="Q172" t="s">
        <v>881</v>
      </c>
      <c r="R172" t="s">
        <v>3495</v>
      </c>
      <c r="S172">
        <v>1</v>
      </c>
      <c r="T172" t="s">
        <v>164</v>
      </c>
      <c r="U172" t="s">
        <v>3496</v>
      </c>
      <c r="W172" t="s">
        <v>1</v>
      </c>
      <c r="AG172" t="s">
        <v>3497</v>
      </c>
      <c r="AM172" t="s">
        <v>572</v>
      </c>
      <c r="AO172" t="s">
        <v>334</v>
      </c>
      <c r="BT172" t="s">
        <v>973</v>
      </c>
      <c r="BU172" t="s">
        <v>336</v>
      </c>
      <c r="BV172" t="str">
        <f t="shared" si="10"/>
        <v>fwfc-rdjm</v>
      </c>
      <c r="BW172">
        <f t="shared" si="11"/>
        <v>2018</v>
      </c>
      <c r="BX172">
        <f t="shared" si="12"/>
        <v>2018</v>
      </c>
      <c r="BY172">
        <f t="shared" si="13"/>
        <v>3</v>
      </c>
      <c r="BZ172">
        <f t="shared" si="14"/>
        <v>4</v>
      </c>
    </row>
    <row r="173" spans="1:78" x14ac:dyDescent="0.35">
      <c r="A173" t="s">
        <v>5308</v>
      </c>
      <c r="B173" t="s">
        <v>4104</v>
      </c>
      <c r="C173" t="b">
        <v>0</v>
      </c>
      <c r="D173" t="b">
        <v>0</v>
      </c>
      <c r="F173" t="s">
        <v>323</v>
      </c>
      <c r="G173" t="s">
        <v>15</v>
      </c>
      <c r="H173" t="s">
        <v>5108</v>
      </c>
      <c r="I173" t="s">
        <v>4105</v>
      </c>
      <c r="J173">
        <v>8</v>
      </c>
      <c r="K173" t="s">
        <v>5309</v>
      </c>
      <c r="L173" t="s">
        <v>4106</v>
      </c>
      <c r="M173" s="2">
        <v>43447</v>
      </c>
      <c r="N173" s="1">
        <v>0.8569444444444444</v>
      </c>
      <c r="O173" s="2">
        <v>43447</v>
      </c>
      <c r="P173" s="1">
        <v>0.85833333333333339</v>
      </c>
      <c r="Q173" t="s">
        <v>328</v>
      </c>
      <c r="R173" t="s">
        <v>3777</v>
      </c>
      <c r="S173">
        <v>1</v>
      </c>
      <c r="T173" t="s">
        <v>50</v>
      </c>
      <c r="W173" t="s">
        <v>1</v>
      </c>
      <c r="Z173" t="s">
        <v>206</v>
      </c>
      <c r="AB173" t="s">
        <v>5112</v>
      </c>
      <c r="AG173" t="s">
        <v>5310</v>
      </c>
      <c r="AL173" t="s">
        <v>4060</v>
      </c>
      <c r="AM173" t="s">
        <v>3779</v>
      </c>
      <c r="AO173" t="s">
        <v>334</v>
      </c>
      <c r="BI173" t="s">
        <v>50</v>
      </c>
      <c r="BU173" t="s">
        <v>336</v>
      </c>
      <c r="BV173" t="str">
        <f t="shared" si="10"/>
        <v>n23p-bjc7</v>
      </c>
      <c r="BW173">
        <f t="shared" si="11"/>
        <v>2018</v>
      </c>
      <c r="BX173">
        <f t="shared" si="12"/>
        <v>2018</v>
      </c>
      <c r="BY173">
        <f t="shared" si="13"/>
        <v>4</v>
      </c>
      <c r="BZ173">
        <f t="shared" si="14"/>
        <v>4</v>
      </c>
    </row>
    <row r="174" spans="1:78" x14ac:dyDescent="0.35">
      <c r="A174" t="s">
        <v>3351</v>
      </c>
      <c r="B174" t="s">
        <v>3352</v>
      </c>
      <c r="C174" t="b">
        <v>0</v>
      </c>
      <c r="D174" t="b">
        <v>0</v>
      </c>
      <c r="F174" t="s">
        <v>323</v>
      </c>
      <c r="G174" t="s">
        <v>15</v>
      </c>
      <c r="H174" t="s">
        <v>3353</v>
      </c>
      <c r="I174" t="s">
        <v>3354</v>
      </c>
      <c r="J174">
        <v>2</v>
      </c>
      <c r="K174" t="s">
        <v>3355</v>
      </c>
      <c r="L174" t="s">
        <v>3356</v>
      </c>
      <c r="M174" s="2">
        <v>43423</v>
      </c>
      <c r="N174" s="1">
        <v>0.9555555555555556</v>
      </c>
      <c r="O174" s="2">
        <v>43423</v>
      </c>
      <c r="P174" s="1">
        <v>0.9604166666666667</v>
      </c>
      <c r="Q174" t="s">
        <v>995</v>
      </c>
      <c r="S174">
        <v>1</v>
      </c>
      <c r="T174" t="s">
        <v>193</v>
      </c>
      <c r="U174" t="s">
        <v>3233</v>
      </c>
      <c r="V174" t="s">
        <v>7</v>
      </c>
      <c r="W174" t="s">
        <v>1</v>
      </c>
      <c r="Z174" t="s">
        <v>239</v>
      </c>
      <c r="AA174" t="s">
        <v>3282</v>
      </c>
      <c r="AC174" t="s">
        <v>3283</v>
      </c>
      <c r="AF174" t="s">
        <v>3284</v>
      </c>
      <c r="AG174" t="s">
        <v>3357</v>
      </c>
      <c r="AH174" t="s">
        <v>3286</v>
      </c>
      <c r="AI174" t="s">
        <v>3287</v>
      </c>
      <c r="AJ174" t="s">
        <v>3227</v>
      </c>
      <c r="AK174" t="s">
        <v>3235</v>
      </c>
      <c r="AL174" t="s">
        <v>3288</v>
      </c>
      <c r="AM174" t="s">
        <v>3239</v>
      </c>
      <c r="AO174" t="s">
        <v>334</v>
      </c>
      <c r="BT174" t="s">
        <v>368</v>
      </c>
      <c r="BU174" t="s">
        <v>336</v>
      </c>
      <c r="BV174" t="str">
        <f t="shared" si="10"/>
        <v>wscv-sfyj</v>
      </c>
      <c r="BW174">
        <f t="shared" si="11"/>
        <v>2018</v>
      </c>
      <c r="BX174">
        <f t="shared" si="12"/>
        <v>2018</v>
      </c>
      <c r="BY174">
        <f t="shared" si="13"/>
        <v>5</v>
      </c>
      <c r="BZ174">
        <f t="shared" si="14"/>
        <v>5</v>
      </c>
    </row>
    <row r="175" spans="1:78" x14ac:dyDescent="0.35">
      <c r="A175" t="s">
        <v>3886</v>
      </c>
      <c r="B175" t="s">
        <v>3745</v>
      </c>
      <c r="C175" t="b">
        <v>0</v>
      </c>
      <c r="D175" t="b">
        <v>0</v>
      </c>
      <c r="F175" t="s">
        <v>323</v>
      </c>
      <c r="G175" t="s">
        <v>15</v>
      </c>
      <c r="H175" t="s">
        <v>3746</v>
      </c>
      <c r="I175" t="s">
        <v>3747</v>
      </c>
      <c r="J175">
        <v>7</v>
      </c>
      <c r="K175" t="s">
        <v>3887</v>
      </c>
      <c r="L175" t="s">
        <v>3748</v>
      </c>
      <c r="M175" s="2">
        <v>43481</v>
      </c>
      <c r="N175" s="1">
        <v>4.027777777777778E-2</v>
      </c>
      <c r="O175" s="2">
        <v>43481</v>
      </c>
      <c r="P175" s="1">
        <v>5.347222222222222E-2</v>
      </c>
      <c r="Q175" t="s">
        <v>359</v>
      </c>
      <c r="R175" t="s">
        <v>3888</v>
      </c>
      <c r="S175">
        <v>1</v>
      </c>
      <c r="T175" t="s">
        <v>201</v>
      </c>
      <c r="W175" t="s">
        <v>1</v>
      </c>
      <c r="AG175" t="s">
        <v>3889</v>
      </c>
      <c r="AM175" t="s">
        <v>835</v>
      </c>
      <c r="AO175" t="s">
        <v>334</v>
      </c>
      <c r="BU175" t="s">
        <v>336</v>
      </c>
      <c r="BV175" t="str">
        <f t="shared" si="10"/>
        <v>3f4d-qr7b</v>
      </c>
      <c r="BW175">
        <f t="shared" si="11"/>
        <v>2019</v>
      </c>
      <c r="BX175">
        <f t="shared" si="12"/>
        <v>2019</v>
      </c>
      <c r="BY175">
        <f t="shared" si="13"/>
        <v>3</v>
      </c>
      <c r="BZ175">
        <f t="shared" si="14"/>
        <v>3</v>
      </c>
    </row>
    <row r="176" spans="1:78" x14ac:dyDescent="0.35">
      <c r="A176" t="s">
        <v>4638</v>
      </c>
      <c r="B176" t="s">
        <v>4639</v>
      </c>
      <c r="C176" t="b">
        <v>0</v>
      </c>
      <c r="D176" t="b">
        <v>0</v>
      </c>
      <c r="F176" t="s">
        <v>323</v>
      </c>
      <c r="G176" t="s">
        <v>15</v>
      </c>
      <c r="H176" t="s">
        <v>4640</v>
      </c>
      <c r="J176">
        <v>29</v>
      </c>
      <c r="K176" t="s">
        <v>4641</v>
      </c>
      <c r="L176" t="s">
        <v>4642</v>
      </c>
      <c r="M176" s="2">
        <v>43546</v>
      </c>
      <c r="N176" s="1">
        <v>0.90763888888888899</v>
      </c>
      <c r="O176" s="2">
        <v>43546</v>
      </c>
      <c r="P176" s="1">
        <v>0.96527777777777779</v>
      </c>
      <c r="S176">
        <v>1</v>
      </c>
      <c r="T176" t="s">
        <v>191</v>
      </c>
      <c r="W176" t="s">
        <v>1</v>
      </c>
      <c r="AG176" t="s">
        <v>4643</v>
      </c>
      <c r="AM176" t="s">
        <v>3163</v>
      </c>
      <c r="AO176" t="s">
        <v>334</v>
      </c>
      <c r="BU176" t="s">
        <v>336</v>
      </c>
      <c r="BV176" t="str">
        <f t="shared" si="10"/>
        <v>cpk8-daxh</v>
      </c>
      <c r="BW176">
        <f t="shared" si="11"/>
        <v>2019</v>
      </c>
      <c r="BX176">
        <f t="shared" si="12"/>
        <v>2019</v>
      </c>
      <c r="BY176">
        <f t="shared" si="13"/>
        <v>3</v>
      </c>
      <c r="BZ176">
        <f t="shared" si="14"/>
        <v>0</v>
      </c>
    </row>
    <row r="177" spans="1:78" x14ac:dyDescent="0.35">
      <c r="A177" t="s">
        <v>1741</v>
      </c>
      <c r="B177" t="s">
        <v>1733</v>
      </c>
      <c r="C177" t="b">
        <v>0</v>
      </c>
      <c r="D177" t="b">
        <v>0</v>
      </c>
      <c r="F177" t="s">
        <v>323</v>
      </c>
      <c r="G177" t="s">
        <v>15</v>
      </c>
      <c r="H177" t="s">
        <v>1742</v>
      </c>
      <c r="I177" t="s">
        <v>1734</v>
      </c>
      <c r="J177">
        <v>44</v>
      </c>
      <c r="K177" t="s">
        <v>1743</v>
      </c>
      <c r="L177" t="s">
        <v>1735</v>
      </c>
      <c r="M177" s="2">
        <v>41183</v>
      </c>
      <c r="N177" s="1">
        <v>0.75</v>
      </c>
      <c r="O177" s="2">
        <v>43454</v>
      </c>
      <c r="P177" s="1">
        <v>1.3888888888888889E-3</v>
      </c>
      <c r="R177" t="s">
        <v>1736</v>
      </c>
      <c r="S177">
        <v>2</v>
      </c>
      <c r="T177" t="s">
        <v>121</v>
      </c>
      <c r="U177" t="s">
        <v>1707</v>
      </c>
      <c r="V177" t="s">
        <v>7</v>
      </c>
      <c r="W177" t="s">
        <v>1</v>
      </c>
      <c r="Z177" t="s">
        <v>206</v>
      </c>
      <c r="AG177" t="s">
        <v>1744</v>
      </c>
      <c r="AM177" t="s">
        <v>518</v>
      </c>
      <c r="AO177" t="s">
        <v>334</v>
      </c>
      <c r="BT177" t="s">
        <v>335</v>
      </c>
      <c r="BU177" t="s">
        <v>336</v>
      </c>
      <c r="BV177" t="str">
        <f t="shared" si="10"/>
        <v>kdip-53i7</v>
      </c>
      <c r="BW177">
        <f t="shared" si="11"/>
        <v>2012</v>
      </c>
      <c r="BX177">
        <f t="shared" si="12"/>
        <v>2018</v>
      </c>
      <c r="BY177">
        <f t="shared" si="13"/>
        <v>5</v>
      </c>
      <c r="BZ177">
        <f t="shared" si="14"/>
        <v>5</v>
      </c>
    </row>
    <row r="178" spans="1:78" x14ac:dyDescent="0.35">
      <c r="A178" t="s">
        <v>4950</v>
      </c>
      <c r="B178" t="s">
        <v>4631</v>
      </c>
      <c r="C178" t="b">
        <v>0</v>
      </c>
      <c r="D178" t="b">
        <v>0</v>
      </c>
      <c r="F178" t="s">
        <v>323</v>
      </c>
      <c r="G178" t="s">
        <v>15</v>
      </c>
      <c r="H178" t="s">
        <v>4951</v>
      </c>
      <c r="I178" t="s">
        <v>4952</v>
      </c>
      <c r="J178">
        <v>39</v>
      </c>
      <c r="K178" t="s">
        <v>4632</v>
      </c>
      <c r="L178" t="s">
        <v>4632</v>
      </c>
      <c r="M178" s="2">
        <v>41773</v>
      </c>
      <c r="N178" s="1">
        <v>0.7680555555555556</v>
      </c>
      <c r="O178" s="2">
        <v>41773</v>
      </c>
      <c r="P178" s="1">
        <v>0.7680555555555556</v>
      </c>
      <c r="Q178" t="s">
        <v>328</v>
      </c>
      <c r="R178" t="s">
        <v>4953</v>
      </c>
      <c r="S178">
        <v>2</v>
      </c>
      <c r="T178" t="s">
        <v>82</v>
      </c>
      <c r="W178" t="s">
        <v>1</v>
      </c>
      <c r="Z178" t="s">
        <v>232</v>
      </c>
      <c r="AG178" t="s">
        <v>4954</v>
      </c>
      <c r="AK178" t="s">
        <v>4955</v>
      </c>
      <c r="AL178" t="s">
        <v>1291</v>
      </c>
      <c r="AM178" t="s">
        <v>1272</v>
      </c>
      <c r="AO178" t="s">
        <v>334</v>
      </c>
      <c r="BU178" t="s">
        <v>353</v>
      </c>
      <c r="BV178" t="str">
        <f t="shared" si="10"/>
        <v>h4ip-8hec</v>
      </c>
      <c r="BW178">
        <f t="shared" si="11"/>
        <v>2014</v>
      </c>
      <c r="BX178">
        <f t="shared" si="12"/>
        <v>2014</v>
      </c>
      <c r="BY178">
        <f t="shared" si="13"/>
        <v>4</v>
      </c>
      <c r="BZ178">
        <f t="shared" si="14"/>
        <v>4</v>
      </c>
    </row>
    <row r="179" spans="1:78" x14ac:dyDescent="0.35">
      <c r="A179" t="s">
        <v>3557</v>
      </c>
      <c r="B179" t="s">
        <v>3558</v>
      </c>
      <c r="C179" t="b">
        <v>0</v>
      </c>
      <c r="D179" t="b">
        <v>0</v>
      </c>
      <c r="F179" t="s">
        <v>323</v>
      </c>
      <c r="G179" t="s">
        <v>15</v>
      </c>
      <c r="H179" t="s">
        <v>3559</v>
      </c>
      <c r="J179">
        <v>28</v>
      </c>
      <c r="K179" t="s">
        <v>3560</v>
      </c>
      <c r="L179" t="s">
        <v>3560</v>
      </c>
      <c r="M179" s="2">
        <v>42315</v>
      </c>
      <c r="N179" s="1">
        <v>0.87847222222222221</v>
      </c>
      <c r="O179" s="2">
        <v>42315</v>
      </c>
      <c r="P179" s="1">
        <v>0.87847222222222221</v>
      </c>
      <c r="Q179" t="s">
        <v>995</v>
      </c>
      <c r="R179" t="s">
        <v>3535</v>
      </c>
      <c r="S179">
        <v>2</v>
      </c>
      <c r="T179" t="s">
        <v>4</v>
      </c>
      <c r="U179" t="s">
        <v>3502</v>
      </c>
      <c r="V179" t="s">
        <v>7</v>
      </c>
      <c r="W179" t="s">
        <v>1</v>
      </c>
      <c r="Z179" t="s">
        <v>116</v>
      </c>
      <c r="AB179" t="s">
        <v>3561</v>
      </c>
      <c r="AG179" t="s">
        <v>3562</v>
      </c>
      <c r="AI179" t="s">
        <v>3563</v>
      </c>
      <c r="AJ179" t="s">
        <v>14</v>
      </c>
      <c r="AK179" t="s">
        <v>3564</v>
      </c>
      <c r="AL179" t="s">
        <v>3506</v>
      </c>
      <c r="AM179" t="s">
        <v>3507</v>
      </c>
      <c r="AO179" t="s">
        <v>334</v>
      </c>
      <c r="BT179" t="s">
        <v>3508</v>
      </c>
      <c r="BU179" t="s">
        <v>336</v>
      </c>
      <c r="BV179" t="str">
        <f t="shared" si="10"/>
        <v>6q6b-rvc7</v>
      </c>
      <c r="BW179">
        <f t="shared" si="11"/>
        <v>2015</v>
      </c>
      <c r="BX179">
        <f t="shared" si="12"/>
        <v>2015</v>
      </c>
      <c r="BY179">
        <f t="shared" si="13"/>
        <v>5</v>
      </c>
      <c r="BZ179">
        <f t="shared" si="14"/>
        <v>5</v>
      </c>
    </row>
    <row r="180" spans="1:78" x14ac:dyDescent="0.35">
      <c r="A180" t="s">
        <v>321</v>
      </c>
      <c r="B180" t="s">
        <v>322</v>
      </c>
      <c r="C180" t="b">
        <v>0</v>
      </c>
      <c r="D180" t="b">
        <v>0</v>
      </c>
      <c r="F180" t="s">
        <v>323</v>
      </c>
      <c r="G180" t="s">
        <v>15</v>
      </c>
      <c r="H180" t="s">
        <v>324</v>
      </c>
      <c r="I180" t="s">
        <v>325</v>
      </c>
      <c r="J180">
        <v>11</v>
      </c>
      <c r="K180" t="s">
        <v>326</v>
      </c>
      <c r="L180" t="s">
        <v>327</v>
      </c>
      <c r="M180" s="2">
        <v>42307</v>
      </c>
      <c r="N180" s="1">
        <v>0.67847222222222225</v>
      </c>
      <c r="O180" s="2">
        <v>42318</v>
      </c>
      <c r="P180" s="1">
        <v>1.1805555555555555E-2</v>
      </c>
      <c r="Q180" t="s">
        <v>328</v>
      </c>
      <c r="R180" t="s">
        <v>329</v>
      </c>
      <c r="S180">
        <v>2</v>
      </c>
      <c r="T180" t="s">
        <v>103</v>
      </c>
      <c r="U180" t="s">
        <v>330</v>
      </c>
      <c r="V180" t="s">
        <v>7</v>
      </c>
      <c r="W180" t="s">
        <v>1</v>
      </c>
      <c r="Z180" t="s">
        <v>24</v>
      </c>
      <c r="AG180" t="s">
        <v>331</v>
      </c>
      <c r="AL180" t="s">
        <v>332</v>
      </c>
      <c r="AM180" t="s">
        <v>333</v>
      </c>
      <c r="AO180" t="s">
        <v>334</v>
      </c>
      <c r="BT180" t="s">
        <v>335</v>
      </c>
      <c r="BU180" t="s">
        <v>336</v>
      </c>
      <c r="BV180" t="str">
        <f t="shared" si="10"/>
        <v>ebqc-wddc</v>
      </c>
      <c r="BW180">
        <f t="shared" si="11"/>
        <v>2015</v>
      </c>
      <c r="BX180">
        <f t="shared" si="12"/>
        <v>2015</v>
      </c>
      <c r="BY180">
        <f t="shared" si="13"/>
        <v>5</v>
      </c>
      <c r="BZ180">
        <f t="shared" si="14"/>
        <v>6</v>
      </c>
    </row>
    <row r="181" spans="1:78" x14ac:dyDescent="0.35">
      <c r="A181" t="s">
        <v>4557</v>
      </c>
      <c r="B181" t="s">
        <v>4558</v>
      </c>
      <c r="C181" t="b">
        <v>0</v>
      </c>
      <c r="D181" t="b">
        <v>0</v>
      </c>
      <c r="F181" t="s">
        <v>323</v>
      </c>
      <c r="G181" t="s">
        <v>15</v>
      </c>
      <c r="H181" t="s">
        <v>4559</v>
      </c>
      <c r="J181">
        <v>2</v>
      </c>
      <c r="K181" t="s">
        <v>4560</v>
      </c>
      <c r="L181" t="s">
        <v>4561</v>
      </c>
      <c r="M181" s="2">
        <v>43474</v>
      </c>
      <c r="N181" s="1">
        <v>0.83819444444444446</v>
      </c>
      <c r="O181" s="2">
        <v>43474</v>
      </c>
      <c r="P181" s="1">
        <v>0.83888888888888891</v>
      </c>
      <c r="S181">
        <v>2</v>
      </c>
      <c r="T181" t="s">
        <v>164</v>
      </c>
      <c r="W181" t="s">
        <v>1</v>
      </c>
      <c r="AG181" t="s">
        <v>4562</v>
      </c>
      <c r="AM181" t="s">
        <v>572</v>
      </c>
      <c r="AO181" t="s">
        <v>334</v>
      </c>
      <c r="BU181" t="s">
        <v>336</v>
      </c>
      <c r="BV181" t="str">
        <f t="shared" si="10"/>
        <v>asyt-c3pq</v>
      </c>
      <c r="BW181">
        <f t="shared" si="11"/>
        <v>2019</v>
      </c>
      <c r="BX181">
        <f t="shared" si="12"/>
        <v>2019</v>
      </c>
      <c r="BY181">
        <f t="shared" si="13"/>
        <v>3</v>
      </c>
      <c r="BZ181">
        <f t="shared" si="14"/>
        <v>0</v>
      </c>
    </row>
    <row r="182" spans="1:78" x14ac:dyDescent="0.35">
      <c r="A182" t="s">
        <v>4789</v>
      </c>
      <c r="B182" t="s">
        <v>4790</v>
      </c>
      <c r="C182" t="b">
        <v>0</v>
      </c>
      <c r="D182" t="b">
        <v>0</v>
      </c>
      <c r="F182" t="s">
        <v>323</v>
      </c>
      <c r="G182" t="s">
        <v>15</v>
      </c>
      <c r="H182" t="s">
        <v>4791</v>
      </c>
      <c r="J182">
        <v>19</v>
      </c>
      <c r="K182" t="s">
        <v>4792</v>
      </c>
      <c r="L182" t="s">
        <v>4793</v>
      </c>
      <c r="M182" s="2">
        <v>42056</v>
      </c>
      <c r="N182" s="1">
        <v>0.87986111111111109</v>
      </c>
      <c r="O182" s="2">
        <v>42056</v>
      </c>
      <c r="P182" s="1">
        <v>0.88055555555555554</v>
      </c>
      <c r="S182">
        <v>4</v>
      </c>
      <c r="T182" t="s">
        <v>130</v>
      </c>
      <c r="W182" t="s">
        <v>1</v>
      </c>
      <c r="AG182" t="s">
        <v>4794</v>
      </c>
      <c r="AM182" t="s">
        <v>1665</v>
      </c>
      <c r="AO182" t="s">
        <v>334</v>
      </c>
      <c r="BU182" t="s">
        <v>336</v>
      </c>
      <c r="BV182" t="str">
        <f t="shared" si="10"/>
        <v>ea83-f4np</v>
      </c>
      <c r="BW182">
        <f t="shared" si="11"/>
        <v>2015</v>
      </c>
      <c r="BX182">
        <f t="shared" si="12"/>
        <v>2015</v>
      </c>
      <c r="BY182">
        <f t="shared" si="13"/>
        <v>3</v>
      </c>
      <c r="BZ182">
        <f t="shared" si="14"/>
        <v>0</v>
      </c>
    </row>
    <row r="183" spans="1:78" x14ac:dyDescent="0.35">
      <c r="A183" t="s">
        <v>2072</v>
      </c>
      <c r="B183" t="s">
        <v>2061</v>
      </c>
      <c r="C183" t="b">
        <v>0</v>
      </c>
      <c r="D183" t="b">
        <v>0</v>
      </c>
      <c r="F183" t="s">
        <v>323</v>
      </c>
      <c r="G183" t="s">
        <v>15</v>
      </c>
      <c r="H183" t="s">
        <v>2071</v>
      </c>
      <c r="I183" t="s">
        <v>2073</v>
      </c>
      <c r="J183">
        <v>380</v>
      </c>
      <c r="K183" t="s">
        <v>2074</v>
      </c>
      <c r="L183" t="s">
        <v>2062</v>
      </c>
      <c r="M183" s="2">
        <v>42492</v>
      </c>
      <c r="N183" s="1">
        <v>0.80972222222222223</v>
      </c>
      <c r="O183" s="2">
        <v>43528</v>
      </c>
      <c r="P183" s="1">
        <v>0.7104166666666667</v>
      </c>
      <c r="S183">
        <v>6</v>
      </c>
      <c r="T183" t="s">
        <v>166</v>
      </c>
      <c r="U183" t="s">
        <v>2063</v>
      </c>
      <c r="V183" t="s">
        <v>7</v>
      </c>
      <c r="W183" t="s">
        <v>1</v>
      </c>
      <c r="Z183" t="s">
        <v>85</v>
      </c>
      <c r="AG183" t="s">
        <v>2075</v>
      </c>
      <c r="AL183" t="s">
        <v>2064</v>
      </c>
      <c r="AM183" t="s">
        <v>2065</v>
      </c>
      <c r="AO183" t="s">
        <v>334</v>
      </c>
      <c r="BT183" t="s">
        <v>2066</v>
      </c>
      <c r="BU183" t="s">
        <v>336</v>
      </c>
      <c r="BV183" t="str">
        <f t="shared" si="10"/>
        <v>tn3n-uv4s</v>
      </c>
      <c r="BW183">
        <f t="shared" si="11"/>
        <v>2016</v>
      </c>
      <c r="BX183">
        <f t="shared" si="12"/>
        <v>2019</v>
      </c>
      <c r="BY183">
        <f t="shared" si="13"/>
        <v>5</v>
      </c>
      <c r="BZ183">
        <f t="shared" si="14"/>
        <v>4</v>
      </c>
    </row>
    <row r="184" spans="1:78" x14ac:dyDescent="0.35">
      <c r="A184" t="s">
        <v>3670</v>
      </c>
      <c r="B184" t="s">
        <v>3671</v>
      </c>
      <c r="C184" t="b">
        <v>0</v>
      </c>
      <c r="D184" t="b">
        <v>0</v>
      </c>
      <c r="F184" t="s">
        <v>323</v>
      </c>
      <c r="G184" t="s">
        <v>15</v>
      </c>
      <c r="H184" t="s">
        <v>3672</v>
      </c>
      <c r="I184" t="s">
        <v>3673</v>
      </c>
      <c r="J184">
        <v>34</v>
      </c>
      <c r="K184" t="s">
        <v>3674</v>
      </c>
      <c r="L184" t="s">
        <v>3675</v>
      </c>
      <c r="M184" s="2">
        <v>42342</v>
      </c>
      <c r="N184" s="1">
        <v>0.88680555555555562</v>
      </c>
      <c r="O184" s="2">
        <v>42342</v>
      </c>
      <c r="P184" s="1">
        <v>0.8881944444444444</v>
      </c>
      <c r="Q184" t="s">
        <v>571</v>
      </c>
      <c r="R184" t="s">
        <v>3535</v>
      </c>
      <c r="S184">
        <v>7</v>
      </c>
      <c r="T184" t="s">
        <v>4</v>
      </c>
      <c r="U184" t="s">
        <v>3502</v>
      </c>
      <c r="V184" t="s">
        <v>7</v>
      </c>
      <c r="W184" t="s">
        <v>1</v>
      </c>
      <c r="Z184" t="s">
        <v>116</v>
      </c>
      <c r="AB184" t="s">
        <v>3676</v>
      </c>
      <c r="AG184" t="s">
        <v>3677</v>
      </c>
      <c r="AI184" t="s">
        <v>3678</v>
      </c>
      <c r="AJ184" t="s">
        <v>14</v>
      </c>
      <c r="AK184" t="s">
        <v>3679</v>
      </c>
      <c r="AL184" t="s">
        <v>3506</v>
      </c>
      <c r="AM184" t="s">
        <v>3507</v>
      </c>
      <c r="AO184" t="s">
        <v>334</v>
      </c>
      <c r="BT184" t="s">
        <v>3508</v>
      </c>
      <c r="BU184" t="s">
        <v>336</v>
      </c>
      <c r="BV184" t="str">
        <f t="shared" si="10"/>
        <v>rvac-ifpa</v>
      </c>
      <c r="BW184">
        <f t="shared" si="11"/>
        <v>2015</v>
      </c>
      <c r="BX184">
        <f t="shared" si="12"/>
        <v>2015</v>
      </c>
      <c r="BY184">
        <f t="shared" si="13"/>
        <v>5</v>
      </c>
      <c r="BZ184">
        <f t="shared" si="14"/>
        <v>6</v>
      </c>
    </row>
    <row r="185" spans="1:78" x14ac:dyDescent="0.35">
      <c r="A185" t="s">
        <v>5746</v>
      </c>
      <c r="B185" t="s">
        <v>5747</v>
      </c>
      <c r="C185" t="b">
        <v>0</v>
      </c>
      <c r="D185" t="b">
        <v>0</v>
      </c>
      <c r="F185" t="s">
        <v>323</v>
      </c>
      <c r="G185" t="s">
        <v>15</v>
      </c>
      <c r="H185" t="s">
        <v>5748</v>
      </c>
      <c r="J185" s="3">
        <v>2387</v>
      </c>
      <c r="K185" t="s">
        <v>5749</v>
      </c>
      <c r="L185" t="s">
        <v>5638</v>
      </c>
      <c r="M185" s="2">
        <v>40478</v>
      </c>
      <c r="N185" s="1">
        <v>0.99791666666666667</v>
      </c>
      <c r="O185" s="2">
        <v>40776</v>
      </c>
      <c r="P185" s="1">
        <v>0.11944444444444445</v>
      </c>
      <c r="S185">
        <v>13</v>
      </c>
      <c r="T185" t="s">
        <v>149</v>
      </c>
      <c r="V185" t="s">
        <v>7</v>
      </c>
      <c r="W185" t="s">
        <v>1</v>
      </c>
      <c r="AG185" t="s">
        <v>5750</v>
      </c>
      <c r="AM185" t="s">
        <v>5640</v>
      </c>
      <c r="AO185" t="s">
        <v>334</v>
      </c>
      <c r="BU185" t="s">
        <v>336</v>
      </c>
      <c r="BV185" t="str">
        <f t="shared" si="10"/>
        <v>w29t-8mh2</v>
      </c>
      <c r="BW185">
        <f t="shared" si="11"/>
        <v>2010</v>
      </c>
      <c r="BX185">
        <f t="shared" si="12"/>
        <v>2011</v>
      </c>
      <c r="BY185">
        <f t="shared" si="13"/>
        <v>4</v>
      </c>
      <c r="BZ185">
        <f t="shared" si="14"/>
        <v>1</v>
      </c>
    </row>
    <row r="186" spans="1:78" x14ac:dyDescent="0.35">
      <c r="A186" t="s">
        <v>4292</v>
      </c>
      <c r="B186" t="s">
        <v>4293</v>
      </c>
      <c r="C186" t="b">
        <v>0</v>
      </c>
      <c r="D186" t="b">
        <v>0</v>
      </c>
      <c r="F186" t="s">
        <v>323</v>
      </c>
      <c r="G186" t="s">
        <v>15</v>
      </c>
      <c r="H186" t="s">
        <v>4294</v>
      </c>
      <c r="I186" t="s">
        <v>4295</v>
      </c>
      <c r="J186">
        <v>267</v>
      </c>
      <c r="K186" t="s">
        <v>4296</v>
      </c>
      <c r="L186" t="s">
        <v>4297</v>
      </c>
      <c r="M186" s="2">
        <v>42514</v>
      </c>
      <c r="N186" s="1">
        <v>0.92361111111111116</v>
      </c>
      <c r="O186" s="2">
        <v>42575</v>
      </c>
      <c r="P186" s="1">
        <v>0.61458333333333337</v>
      </c>
      <c r="Q186" t="s">
        <v>328</v>
      </c>
      <c r="R186" t="s">
        <v>4298</v>
      </c>
      <c r="S186">
        <v>14</v>
      </c>
      <c r="T186" t="s">
        <v>47</v>
      </c>
      <c r="V186" t="s">
        <v>7</v>
      </c>
      <c r="W186" t="s">
        <v>1</v>
      </c>
      <c r="AG186" t="s">
        <v>4299</v>
      </c>
      <c r="AM186" t="s">
        <v>692</v>
      </c>
      <c r="AO186" t="s">
        <v>334</v>
      </c>
      <c r="BU186" t="s">
        <v>336</v>
      </c>
      <c r="BV186" t="str">
        <f t="shared" si="10"/>
        <v>77yy-pvas</v>
      </c>
      <c r="BW186">
        <f t="shared" si="11"/>
        <v>2016</v>
      </c>
      <c r="BX186">
        <f t="shared" si="12"/>
        <v>2016</v>
      </c>
      <c r="BY186">
        <f t="shared" si="13"/>
        <v>4</v>
      </c>
      <c r="BZ186">
        <f t="shared" si="14"/>
        <v>4</v>
      </c>
    </row>
    <row r="187" spans="1:78" x14ac:dyDescent="0.35">
      <c r="A187" t="s">
        <v>5841</v>
      </c>
      <c r="B187" t="s">
        <v>4227</v>
      </c>
      <c r="C187" t="b">
        <v>0</v>
      </c>
      <c r="D187" t="b">
        <v>0</v>
      </c>
      <c r="F187" t="s">
        <v>323</v>
      </c>
      <c r="G187" t="s">
        <v>15</v>
      </c>
      <c r="H187" t="s">
        <v>5842</v>
      </c>
      <c r="J187">
        <v>144</v>
      </c>
      <c r="K187" t="s">
        <v>5843</v>
      </c>
      <c r="L187" t="s">
        <v>4228</v>
      </c>
      <c r="M187" s="2">
        <v>41864</v>
      </c>
      <c r="N187" s="1">
        <v>0.90555555555555556</v>
      </c>
      <c r="O187" s="2">
        <v>42034</v>
      </c>
      <c r="P187" s="1">
        <v>0.70972222222222225</v>
      </c>
      <c r="S187">
        <v>16</v>
      </c>
      <c r="T187" t="s">
        <v>121</v>
      </c>
      <c r="W187" t="s">
        <v>1</v>
      </c>
      <c r="AG187" t="s">
        <v>5844</v>
      </c>
      <c r="AM187" t="s">
        <v>518</v>
      </c>
      <c r="AO187" t="s">
        <v>334</v>
      </c>
      <c r="BU187" t="s">
        <v>336</v>
      </c>
      <c r="BV187" t="str">
        <f t="shared" si="10"/>
        <v>xzh7-tr9e</v>
      </c>
      <c r="BW187">
        <f t="shared" si="11"/>
        <v>2014</v>
      </c>
      <c r="BX187">
        <f t="shared" si="12"/>
        <v>2015</v>
      </c>
      <c r="BY187">
        <f t="shared" si="13"/>
        <v>3</v>
      </c>
      <c r="BZ187">
        <f t="shared" si="14"/>
        <v>0</v>
      </c>
    </row>
    <row r="188" spans="1:78" x14ac:dyDescent="0.35">
      <c r="A188" t="s">
        <v>928</v>
      </c>
      <c r="B188" t="s">
        <v>926</v>
      </c>
      <c r="C188" t="b">
        <v>0</v>
      </c>
      <c r="D188" t="b">
        <v>0</v>
      </c>
      <c r="F188" t="s">
        <v>323</v>
      </c>
      <c r="G188" t="s">
        <v>15</v>
      </c>
      <c r="H188" t="s">
        <v>929</v>
      </c>
      <c r="J188">
        <v>45</v>
      </c>
      <c r="K188" t="s">
        <v>930</v>
      </c>
      <c r="L188" t="s">
        <v>927</v>
      </c>
      <c r="M188" s="2">
        <v>42683</v>
      </c>
      <c r="N188" s="1">
        <v>3.125E-2</v>
      </c>
      <c r="O188" s="2">
        <v>42706</v>
      </c>
      <c r="P188" s="1">
        <v>4.4444444444444446E-2</v>
      </c>
      <c r="Q188" t="s">
        <v>328</v>
      </c>
      <c r="S188">
        <v>16</v>
      </c>
      <c r="T188" t="s">
        <v>58</v>
      </c>
      <c r="U188" t="s">
        <v>919</v>
      </c>
      <c r="W188" t="s">
        <v>1</v>
      </c>
      <c r="AG188" t="s">
        <v>931</v>
      </c>
      <c r="AM188" t="s">
        <v>920</v>
      </c>
      <c r="AO188" t="s">
        <v>334</v>
      </c>
      <c r="BT188" t="s">
        <v>335</v>
      </c>
      <c r="BU188" t="s">
        <v>336</v>
      </c>
      <c r="BV188" t="str">
        <f t="shared" si="10"/>
        <v>vwx3-h5xi</v>
      </c>
      <c r="BW188">
        <f t="shared" si="11"/>
        <v>2016</v>
      </c>
      <c r="BX188">
        <f t="shared" si="12"/>
        <v>2016</v>
      </c>
      <c r="BY188">
        <f t="shared" si="13"/>
        <v>3</v>
      </c>
      <c r="BZ188">
        <f t="shared" si="14"/>
        <v>2</v>
      </c>
    </row>
    <row r="189" spans="1:78" x14ac:dyDescent="0.35">
      <c r="A189" t="s">
        <v>5634</v>
      </c>
      <c r="B189" t="s">
        <v>5635</v>
      </c>
      <c r="C189" t="b">
        <v>0</v>
      </c>
      <c r="D189" t="b">
        <v>0</v>
      </c>
      <c r="F189" t="s">
        <v>323</v>
      </c>
      <c r="G189" t="s">
        <v>15</v>
      </c>
      <c r="H189" t="s">
        <v>5636</v>
      </c>
      <c r="J189" s="3">
        <v>2427</v>
      </c>
      <c r="K189" t="s">
        <v>5637</v>
      </c>
      <c r="L189" t="s">
        <v>5638</v>
      </c>
      <c r="M189" s="2">
        <v>40478</v>
      </c>
      <c r="N189" s="1">
        <v>0.97222222222222221</v>
      </c>
      <c r="O189" s="2">
        <v>40776</v>
      </c>
      <c r="P189" s="1">
        <v>0.11944444444444445</v>
      </c>
      <c r="S189">
        <v>21</v>
      </c>
      <c r="T189" t="s">
        <v>149</v>
      </c>
      <c r="V189" t="s">
        <v>7</v>
      </c>
      <c r="W189" t="s">
        <v>1</v>
      </c>
      <c r="Z189" t="s">
        <v>165</v>
      </c>
      <c r="AG189" t="s">
        <v>5639</v>
      </c>
      <c r="AM189" t="s">
        <v>5640</v>
      </c>
      <c r="AO189" t="s">
        <v>334</v>
      </c>
      <c r="BU189" t="s">
        <v>336</v>
      </c>
      <c r="BV189" t="str">
        <f t="shared" si="10"/>
        <v>tw27-vzz9</v>
      </c>
      <c r="BW189">
        <f t="shared" si="11"/>
        <v>2010</v>
      </c>
      <c r="BX189">
        <f t="shared" si="12"/>
        <v>2011</v>
      </c>
      <c r="BY189">
        <f t="shared" si="13"/>
        <v>5</v>
      </c>
      <c r="BZ189">
        <f t="shared" si="14"/>
        <v>2</v>
      </c>
    </row>
    <row r="190" spans="1:78" x14ac:dyDescent="0.35">
      <c r="A190" t="s">
        <v>1675</v>
      </c>
      <c r="B190" t="s">
        <v>1676</v>
      </c>
      <c r="C190" t="b">
        <v>0</v>
      </c>
      <c r="D190" t="b">
        <v>0</v>
      </c>
      <c r="F190" t="s">
        <v>323</v>
      </c>
      <c r="G190" t="s">
        <v>15</v>
      </c>
      <c r="H190" t="s">
        <v>1677</v>
      </c>
      <c r="I190" t="s">
        <v>1678</v>
      </c>
      <c r="J190">
        <v>82</v>
      </c>
      <c r="K190" t="s">
        <v>1679</v>
      </c>
      <c r="L190" t="s">
        <v>1680</v>
      </c>
      <c r="M190" s="2">
        <v>41103</v>
      </c>
      <c r="N190" s="1">
        <v>0.65069444444444446</v>
      </c>
      <c r="O190" s="2">
        <v>41103</v>
      </c>
      <c r="P190" s="1">
        <v>0.65486111111111112</v>
      </c>
      <c r="Q190" t="s">
        <v>359</v>
      </c>
      <c r="R190" t="s">
        <v>1681</v>
      </c>
      <c r="S190">
        <v>21</v>
      </c>
      <c r="T190" t="s">
        <v>117</v>
      </c>
      <c r="U190" t="s">
        <v>1682</v>
      </c>
      <c r="V190" t="s">
        <v>7</v>
      </c>
      <c r="W190" t="s">
        <v>1</v>
      </c>
      <c r="Z190" t="s">
        <v>224</v>
      </c>
      <c r="AG190" t="s">
        <v>1683</v>
      </c>
      <c r="AL190" t="s">
        <v>824</v>
      </c>
      <c r="AM190" t="s">
        <v>815</v>
      </c>
      <c r="AO190" t="s">
        <v>334</v>
      </c>
      <c r="BT190" t="s">
        <v>816</v>
      </c>
      <c r="BU190" t="s">
        <v>336</v>
      </c>
      <c r="BV190" t="str">
        <f t="shared" si="10"/>
        <v>bcef-qppj</v>
      </c>
      <c r="BW190">
        <f t="shared" si="11"/>
        <v>2012</v>
      </c>
      <c r="BX190">
        <f t="shared" si="12"/>
        <v>2012</v>
      </c>
      <c r="BY190">
        <f t="shared" si="13"/>
        <v>5</v>
      </c>
      <c r="BZ190">
        <f t="shared" si="14"/>
        <v>6</v>
      </c>
    </row>
    <row r="191" spans="1:78" x14ac:dyDescent="0.35">
      <c r="A191" t="s">
        <v>629</v>
      </c>
      <c r="B191" t="s">
        <v>630</v>
      </c>
      <c r="C191" t="b">
        <v>0</v>
      </c>
      <c r="D191" t="b">
        <v>0</v>
      </c>
      <c r="F191" t="s">
        <v>323</v>
      </c>
      <c r="G191" t="s">
        <v>15</v>
      </c>
      <c r="H191" t="s">
        <v>631</v>
      </c>
      <c r="I191" t="s">
        <v>632</v>
      </c>
      <c r="J191">
        <v>159</v>
      </c>
      <c r="K191" t="s">
        <v>633</v>
      </c>
      <c r="L191" t="s">
        <v>634</v>
      </c>
      <c r="M191" s="2">
        <v>41159</v>
      </c>
      <c r="N191" s="1">
        <v>0.75347222222222221</v>
      </c>
      <c r="O191" s="2">
        <v>41423</v>
      </c>
      <c r="P191" s="1">
        <v>0.83888888888888891</v>
      </c>
      <c r="Q191" t="s">
        <v>328</v>
      </c>
      <c r="R191" t="s">
        <v>635</v>
      </c>
      <c r="S191">
        <v>36</v>
      </c>
      <c r="T191" t="s">
        <v>38</v>
      </c>
      <c r="U191" t="s">
        <v>626</v>
      </c>
      <c r="W191" t="s">
        <v>1</v>
      </c>
      <c r="Z191" t="s">
        <v>247</v>
      </c>
      <c r="AG191" t="s">
        <v>636</v>
      </c>
      <c r="AM191" t="s">
        <v>628</v>
      </c>
      <c r="AO191" t="s">
        <v>334</v>
      </c>
      <c r="BT191" t="s">
        <v>592</v>
      </c>
      <c r="BU191" t="s">
        <v>336</v>
      </c>
      <c r="BV191" t="str">
        <f t="shared" si="10"/>
        <v>6gz9-kery</v>
      </c>
      <c r="BW191">
        <f t="shared" si="11"/>
        <v>2012</v>
      </c>
      <c r="BX191">
        <f t="shared" si="12"/>
        <v>2013</v>
      </c>
      <c r="BY191">
        <f t="shared" si="13"/>
        <v>4</v>
      </c>
      <c r="BZ191">
        <f t="shared" si="14"/>
        <v>5</v>
      </c>
    </row>
    <row r="192" spans="1:78" x14ac:dyDescent="0.35">
      <c r="A192" t="s">
        <v>5630</v>
      </c>
      <c r="B192" t="s">
        <v>3768</v>
      </c>
      <c r="C192" t="b">
        <v>0</v>
      </c>
      <c r="D192" t="b">
        <v>0</v>
      </c>
      <c r="F192" t="s">
        <v>323</v>
      </c>
      <c r="G192" t="s">
        <v>15</v>
      </c>
      <c r="H192" t="s">
        <v>5631</v>
      </c>
      <c r="I192" t="s">
        <v>3769</v>
      </c>
      <c r="J192">
        <v>272</v>
      </c>
      <c r="K192" t="s">
        <v>5632</v>
      </c>
      <c r="L192" t="s">
        <v>3770</v>
      </c>
      <c r="M192" s="2">
        <v>41414</v>
      </c>
      <c r="N192" s="1">
        <v>0.67361111111111116</v>
      </c>
      <c r="O192" s="2">
        <v>43621</v>
      </c>
      <c r="P192" s="1">
        <v>0.95833333333333337</v>
      </c>
      <c r="Q192" t="s">
        <v>359</v>
      </c>
      <c r="R192" t="s">
        <v>3771</v>
      </c>
      <c r="S192">
        <v>41</v>
      </c>
      <c r="T192" t="s">
        <v>70</v>
      </c>
      <c r="W192" t="s">
        <v>1</v>
      </c>
      <c r="AG192" t="s">
        <v>5633</v>
      </c>
      <c r="AM192" t="s">
        <v>1052</v>
      </c>
      <c r="AO192" t="s">
        <v>334</v>
      </c>
      <c r="BU192" t="s">
        <v>336</v>
      </c>
      <c r="BV192" t="str">
        <f t="shared" si="10"/>
        <v>tvcw-86a9</v>
      </c>
      <c r="BW192">
        <f t="shared" si="11"/>
        <v>2013</v>
      </c>
      <c r="BX192">
        <f t="shared" si="12"/>
        <v>2019</v>
      </c>
      <c r="BY192">
        <f t="shared" si="13"/>
        <v>3</v>
      </c>
      <c r="BZ192">
        <f t="shared" si="14"/>
        <v>3</v>
      </c>
    </row>
    <row r="193" spans="1:78" x14ac:dyDescent="0.35">
      <c r="A193" t="s">
        <v>664</v>
      </c>
      <c r="B193" t="s">
        <v>665</v>
      </c>
      <c r="C193" t="b">
        <v>0</v>
      </c>
      <c r="D193" t="b">
        <v>0</v>
      </c>
      <c r="F193" t="s">
        <v>323</v>
      </c>
      <c r="G193" t="s">
        <v>15</v>
      </c>
      <c r="H193" t="s">
        <v>666</v>
      </c>
      <c r="J193">
        <v>70</v>
      </c>
      <c r="K193" t="s">
        <v>667</v>
      </c>
      <c r="L193" t="s">
        <v>668</v>
      </c>
      <c r="M193" s="2">
        <v>42264</v>
      </c>
      <c r="N193" s="1">
        <v>0.85972222222222217</v>
      </c>
      <c r="O193" s="2">
        <v>42583</v>
      </c>
      <c r="P193" s="1">
        <v>0.53611111111111109</v>
      </c>
      <c r="Q193" t="s">
        <v>328</v>
      </c>
      <c r="R193" t="s">
        <v>669</v>
      </c>
      <c r="S193">
        <v>44</v>
      </c>
      <c r="T193" t="s">
        <v>195</v>
      </c>
      <c r="U193" t="s">
        <v>663</v>
      </c>
      <c r="W193" t="s">
        <v>1</v>
      </c>
      <c r="AG193" t="s">
        <v>670</v>
      </c>
      <c r="AM193" t="s">
        <v>609</v>
      </c>
      <c r="AO193" t="s">
        <v>334</v>
      </c>
      <c r="BT193" t="s">
        <v>335</v>
      </c>
      <c r="BU193" t="s">
        <v>336</v>
      </c>
      <c r="BV193" t="str">
        <f t="shared" si="10"/>
        <v>g39u-b47h</v>
      </c>
      <c r="BW193">
        <f t="shared" si="11"/>
        <v>2015</v>
      </c>
      <c r="BX193">
        <f t="shared" si="12"/>
        <v>2016</v>
      </c>
      <c r="BY193">
        <f t="shared" si="13"/>
        <v>3</v>
      </c>
      <c r="BZ193">
        <f t="shared" si="14"/>
        <v>3</v>
      </c>
    </row>
    <row r="194" spans="1:78" x14ac:dyDescent="0.35">
      <c r="A194" t="s">
        <v>519</v>
      </c>
      <c r="B194" t="s">
        <v>513</v>
      </c>
      <c r="C194" t="b">
        <v>0</v>
      </c>
      <c r="D194" t="b">
        <v>0</v>
      </c>
      <c r="F194" t="s">
        <v>323</v>
      </c>
      <c r="G194" t="s">
        <v>15</v>
      </c>
      <c r="H194" t="s">
        <v>520</v>
      </c>
      <c r="J194">
        <v>416</v>
      </c>
      <c r="K194" t="s">
        <v>521</v>
      </c>
      <c r="L194" t="s">
        <v>514</v>
      </c>
      <c r="M194" s="2">
        <v>41564</v>
      </c>
      <c r="N194" s="1">
        <v>0.8027777777777777</v>
      </c>
      <c r="O194" s="2">
        <v>41821</v>
      </c>
      <c r="P194" s="1">
        <v>0.94305555555555554</v>
      </c>
      <c r="Q194" t="s">
        <v>328</v>
      </c>
      <c r="R194" t="s">
        <v>515</v>
      </c>
      <c r="S194">
        <v>55</v>
      </c>
      <c r="T194" t="s">
        <v>121</v>
      </c>
      <c r="U194" t="s">
        <v>516</v>
      </c>
      <c r="V194" t="s">
        <v>7</v>
      </c>
      <c r="W194" t="s">
        <v>1</v>
      </c>
      <c r="Z194" t="s">
        <v>204</v>
      </c>
      <c r="AG194" t="s">
        <v>522</v>
      </c>
      <c r="AL194" t="s">
        <v>517</v>
      </c>
      <c r="AM194" t="s">
        <v>518</v>
      </c>
      <c r="AO194" t="s">
        <v>334</v>
      </c>
      <c r="BT194" t="s">
        <v>335</v>
      </c>
      <c r="BU194" t="s">
        <v>336</v>
      </c>
      <c r="BV194" t="str">
        <f t="shared" ref="BV194:BV226" si="15">IF(E194="",B194,E194)</f>
        <v>v447-ceze</v>
      </c>
      <c r="BW194">
        <f t="shared" ref="BW194:BW226" si="16">YEAR(M194)</f>
        <v>2013</v>
      </c>
      <c r="BX194">
        <f t="shared" ref="BX194:BX226" si="17">YEAR(O194)</f>
        <v>2014</v>
      </c>
      <c r="BY194">
        <f t="shared" ref="BY194:BY226" si="18">COUNTA(K194,L194,T194,V194,Z194)</f>
        <v>5</v>
      </c>
      <c r="BZ194">
        <f t="shared" ref="BZ194:BZ226" si="19">COUNTA(I194,Q194,R194,U194,V194,Z194)</f>
        <v>5</v>
      </c>
    </row>
    <row r="195" spans="1:78" x14ac:dyDescent="0.35">
      <c r="A195" t="s">
        <v>5699</v>
      </c>
      <c r="B195" t="s">
        <v>5700</v>
      </c>
      <c r="C195" t="b">
        <v>0</v>
      </c>
      <c r="D195" t="b">
        <v>0</v>
      </c>
      <c r="F195" t="s">
        <v>323</v>
      </c>
      <c r="G195" t="s">
        <v>15</v>
      </c>
      <c r="H195" t="s">
        <v>5701</v>
      </c>
      <c r="J195">
        <v>46</v>
      </c>
      <c r="K195" t="s">
        <v>5702</v>
      </c>
      <c r="L195" t="s">
        <v>5703</v>
      </c>
      <c r="M195" s="2">
        <v>41158</v>
      </c>
      <c r="N195" s="1">
        <v>0.86458333333333337</v>
      </c>
      <c r="O195" s="2">
        <v>42213</v>
      </c>
      <c r="P195" s="1">
        <v>0.88958333333333339</v>
      </c>
      <c r="S195">
        <v>63</v>
      </c>
      <c r="T195" t="s">
        <v>123</v>
      </c>
      <c r="W195" t="s">
        <v>1</v>
      </c>
      <c r="AG195" t="s">
        <v>5704</v>
      </c>
      <c r="AM195" t="s">
        <v>1760</v>
      </c>
      <c r="AO195" t="s">
        <v>334</v>
      </c>
      <c r="BU195" t="s">
        <v>336</v>
      </c>
      <c r="BV195" t="str">
        <f t="shared" si="15"/>
        <v>uvnn-hfw5</v>
      </c>
      <c r="BW195">
        <f t="shared" si="16"/>
        <v>2012</v>
      </c>
      <c r="BX195">
        <f t="shared" si="17"/>
        <v>2015</v>
      </c>
      <c r="BY195">
        <f t="shared" si="18"/>
        <v>3</v>
      </c>
      <c r="BZ195">
        <f t="shared" si="19"/>
        <v>0</v>
      </c>
    </row>
    <row r="196" spans="1:78" x14ac:dyDescent="0.35">
      <c r="A196" t="s">
        <v>2949</v>
      </c>
      <c r="B196" t="s">
        <v>2944</v>
      </c>
      <c r="C196" t="b">
        <v>0</v>
      </c>
      <c r="D196" t="b">
        <v>0</v>
      </c>
      <c r="F196" t="s">
        <v>323</v>
      </c>
      <c r="G196" t="s">
        <v>15</v>
      </c>
      <c r="H196" t="s">
        <v>2950</v>
      </c>
      <c r="I196" t="s">
        <v>2945</v>
      </c>
      <c r="J196">
        <v>94</v>
      </c>
      <c r="K196" t="s">
        <v>2951</v>
      </c>
      <c r="L196" t="s">
        <v>2946</v>
      </c>
      <c r="M196" s="2">
        <v>42431</v>
      </c>
      <c r="N196" s="1">
        <v>0.97569444444444453</v>
      </c>
      <c r="O196" s="2">
        <v>42568</v>
      </c>
      <c r="P196" s="1">
        <v>0.44444444444444442</v>
      </c>
      <c r="Q196" t="s">
        <v>328</v>
      </c>
      <c r="R196" t="s">
        <v>2947</v>
      </c>
      <c r="S196">
        <v>69</v>
      </c>
      <c r="T196" t="s">
        <v>47</v>
      </c>
      <c r="U196" t="s">
        <v>2948</v>
      </c>
      <c r="W196" t="s">
        <v>1</v>
      </c>
      <c r="AG196" t="s">
        <v>2952</v>
      </c>
      <c r="AM196" t="s">
        <v>692</v>
      </c>
      <c r="AO196" t="s">
        <v>334</v>
      </c>
      <c r="BT196" t="s">
        <v>335</v>
      </c>
      <c r="BU196" t="s">
        <v>336</v>
      </c>
      <c r="BV196" t="str">
        <f t="shared" si="15"/>
        <v>7xfj-p68e</v>
      </c>
      <c r="BW196">
        <f t="shared" si="16"/>
        <v>2016</v>
      </c>
      <c r="BX196">
        <f t="shared" si="17"/>
        <v>2016</v>
      </c>
      <c r="BY196">
        <f t="shared" si="18"/>
        <v>3</v>
      </c>
      <c r="BZ196">
        <f t="shared" si="19"/>
        <v>4</v>
      </c>
    </row>
    <row r="197" spans="1:78" x14ac:dyDescent="0.35">
      <c r="A197" t="s">
        <v>4730</v>
      </c>
      <c r="B197" t="s">
        <v>3841</v>
      </c>
      <c r="C197" t="b">
        <v>0</v>
      </c>
      <c r="D197" t="b">
        <v>0</v>
      </c>
      <c r="F197" t="s">
        <v>323</v>
      </c>
      <c r="G197" t="s">
        <v>15</v>
      </c>
      <c r="H197" t="s">
        <v>4731</v>
      </c>
      <c r="I197" t="s">
        <v>3842</v>
      </c>
      <c r="J197">
        <v>227</v>
      </c>
      <c r="K197" t="s">
        <v>4732</v>
      </c>
      <c r="L197" t="s">
        <v>3843</v>
      </c>
      <c r="M197" s="2">
        <v>41621</v>
      </c>
      <c r="N197" s="1">
        <v>0.70694444444444438</v>
      </c>
      <c r="O197" s="2">
        <v>43621</v>
      </c>
      <c r="P197" s="1">
        <v>0.9604166666666667</v>
      </c>
      <c r="Q197" t="s">
        <v>359</v>
      </c>
      <c r="R197" t="s">
        <v>3844</v>
      </c>
      <c r="S197">
        <v>71</v>
      </c>
      <c r="T197" t="s">
        <v>70</v>
      </c>
      <c r="W197" t="s">
        <v>1</v>
      </c>
      <c r="AG197" t="s">
        <v>4733</v>
      </c>
      <c r="AM197" t="s">
        <v>1052</v>
      </c>
      <c r="AO197" t="s">
        <v>334</v>
      </c>
      <c r="BU197" t="s">
        <v>336</v>
      </c>
      <c r="BV197" t="str">
        <f t="shared" si="15"/>
        <v>dwbh-u4rr</v>
      </c>
      <c r="BW197">
        <f t="shared" si="16"/>
        <v>2013</v>
      </c>
      <c r="BX197">
        <f t="shared" si="17"/>
        <v>2019</v>
      </c>
      <c r="BY197">
        <f t="shared" si="18"/>
        <v>3</v>
      </c>
      <c r="BZ197">
        <f t="shared" si="19"/>
        <v>3</v>
      </c>
    </row>
    <row r="198" spans="1:78" x14ac:dyDescent="0.35">
      <c r="A198" t="s">
        <v>825</v>
      </c>
      <c r="B198" t="s">
        <v>809</v>
      </c>
      <c r="C198" t="b">
        <v>0</v>
      </c>
      <c r="D198" t="b">
        <v>0</v>
      </c>
      <c r="F198" t="s">
        <v>323</v>
      </c>
      <c r="G198" t="s">
        <v>15</v>
      </c>
      <c r="H198" t="s">
        <v>826</v>
      </c>
      <c r="I198" t="s">
        <v>810</v>
      </c>
      <c r="J198">
        <v>30</v>
      </c>
      <c r="K198" t="s">
        <v>827</v>
      </c>
      <c r="L198" t="s">
        <v>811</v>
      </c>
      <c r="M198" s="2">
        <v>42866</v>
      </c>
      <c r="N198" s="1">
        <v>0.95347222222222217</v>
      </c>
      <c r="O198" s="2">
        <v>42866</v>
      </c>
      <c r="P198" s="1">
        <v>0.96180555555555547</v>
      </c>
      <c r="Q198" t="s">
        <v>359</v>
      </c>
      <c r="R198" t="s">
        <v>812</v>
      </c>
      <c r="S198">
        <v>74</v>
      </c>
      <c r="T198" t="s">
        <v>117</v>
      </c>
      <c r="U198" t="s">
        <v>813</v>
      </c>
      <c r="V198" t="s">
        <v>7</v>
      </c>
      <c r="W198" t="s">
        <v>1</v>
      </c>
      <c r="Z198" t="s">
        <v>221</v>
      </c>
      <c r="AG198" t="s">
        <v>828</v>
      </c>
      <c r="AJ198" t="s">
        <v>553</v>
      </c>
      <c r="AL198" t="s">
        <v>814</v>
      </c>
      <c r="AM198" t="s">
        <v>815</v>
      </c>
      <c r="AO198" t="s">
        <v>334</v>
      </c>
      <c r="BT198" t="s">
        <v>816</v>
      </c>
      <c r="BU198" t="s">
        <v>336</v>
      </c>
      <c r="BV198" t="str">
        <f t="shared" si="15"/>
        <v>qb4i-rg7u</v>
      </c>
      <c r="BW198">
        <f t="shared" si="16"/>
        <v>2017</v>
      </c>
      <c r="BX198">
        <f t="shared" si="17"/>
        <v>2017</v>
      </c>
      <c r="BY198">
        <f t="shared" si="18"/>
        <v>5</v>
      </c>
      <c r="BZ198">
        <f t="shared" si="19"/>
        <v>6</v>
      </c>
    </row>
    <row r="199" spans="1:78" x14ac:dyDescent="0.35">
      <c r="A199" t="s">
        <v>1540</v>
      </c>
      <c r="B199" t="s">
        <v>1541</v>
      </c>
      <c r="C199" t="b">
        <v>0</v>
      </c>
      <c r="D199" t="b">
        <v>0</v>
      </c>
      <c r="F199" t="s">
        <v>323</v>
      </c>
      <c r="G199" t="s">
        <v>15</v>
      </c>
      <c r="H199" t="s">
        <v>1542</v>
      </c>
      <c r="J199">
        <v>62</v>
      </c>
      <c r="K199" t="s">
        <v>1543</v>
      </c>
      <c r="L199" t="s">
        <v>1543</v>
      </c>
      <c r="M199" s="2">
        <v>42234</v>
      </c>
      <c r="N199" s="1">
        <v>0.72152777777777777</v>
      </c>
      <c r="O199" s="2">
        <v>42234</v>
      </c>
      <c r="P199" s="1">
        <v>0.72152777777777777</v>
      </c>
      <c r="Q199" t="s">
        <v>328</v>
      </c>
      <c r="R199" t="s">
        <v>1544</v>
      </c>
      <c r="S199">
        <v>130</v>
      </c>
      <c r="T199" t="s">
        <v>113</v>
      </c>
      <c r="U199" t="s">
        <v>1384</v>
      </c>
      <c r="W199" t="s">
        <v>1</v>
      </c>
      <c r="Z199" t="s">
        <v>206</v>
      </c>
      <c r="AG199" t="s">
        <v>1545</v>
      </c>
      <c r="AM199" t="s">
        <v>1509</v>
      </c>
      <c r="AO199" t="s">
        <v>334</v>
      </c>
      <c r="BT199" t="s">
        <v>335</v>
      </c>
      <c r="BU199" t="s">
        <v>336</v>
      </c>
      <c r="BV199" t="str">
        <f t="shared" si="15"/>
        <v>tvhz-yb88</v>
      </c>
      <c r="BW199">
        <f t="shared" si="16"/>
        <v>2015</v>
      </c>
      <c r="BX199">
        <f t="shared" si="17"/>
        <v>2015</v>
      </c>
      <c r="BY199">
        <f t="shared" si="18"/>
        <v>4</v>
      </c>
      <c r="BZ199">
        <f t="shared" si="19"/>
        <v>4</v>
      </c>
    </row>
    <row r="200" spans="1:78" x14ac:dyDescent="0.35">
      <c r="A200" t="s">
        <v>1500</v>
      </c>
      <c r="B200" t="s">
        <v>1501</v>
      </c>
      <c r="C200" t="b">
        <v>0</v>
      </c>
      <c r="D200" t="b">
        <v>0</v>
      </c>
      <c r="F200" t="s">
        <v>323</v>
      </c>
      <c r="G200" t="s">
        <v>15</v>
      </c>
      <c r="H200" t="s">
        <v>1502</v>
      </c>
      <c r="I200" t="s">
        <v>1503</v>
      </c>
      <c r="J200">
        <v>66</v>
      </c>
      <c r="K200" t="s">
        <v>1504</v>
      </c>
      <c r="L200" t="s">
        <v>1505</v>
      </c>
      <c r="M200" s="2">
        <v>42234</v>
      </c>
      <c r="N200" s="1">
        <v>0.7090277777777777</v>
      </c>
      <c r="O200" s="2">
        <v>42234</v>
      </c>
      <c r="P200" s="1">
        <v>0.70972222222222225</v>
      </c>
      <c r="Q200" t="s">
        <v>328</v>
      </c>
      <c r="R200" t="s">
        <v>1506</v>
      </c>
      <c r="S200">
        <v>150</v>
      </c>
      <c r="T200" t="s">
        <v>113</v>
      </c>
      <c r="U200" t="s">
        <v>1384</v>
      </c>
      <c r="W200" t="s">
        <v>1</v>
      </c>
      <c r="Z200" t="s">
        <v>206</v>
      </c>
      <c r="AA200" t="s">
        <v>1387</v>
      </c>
      <c r="AG200" t="s">
        <v>1507</v>
      </c>
      <c r="AI200" t="s">
        <v>1385</v>
      </c>
      <c r="AK200" t="s">
        <v>1508</v>
      </c>
      <c r="AM200" t="s">
        <v>1509</v>
      </c>
      <c r="AO200" t="s">
        <v>334</v>
      </c>
      <c r="BT200" t="s">
        <v>335</v>
      </c>
      <c r="BU200" t="s">
        <v>336</v>
      </c>
      <c r="BV200" t="str">
        <f t="shared" si="15"/>
        <v>nqh3-jr8e</v>
      </c>
      <c r="BW200">
        <f t="shared" si="16"/>
        <v>2015</v>
      </c>
      <c r="BX200">
        <f t="shared" si="17"/>
        <v>2015</v>
      </c>
      <c r="BY200">
        <f t="shared" si="18"/>
        <v>4</v>
      </c>
      <c r="BZ200">
        <f t="shared" si="19"/>
        <v>5</v>
      </c>
    </row>
    <row r="201" spans="1:78" x14ac:dyDescent="0.35">
      <c r="A201" t="s">
        <v>1043</v>
      </c>
      <c r="B201" t="s">
        <v>1044</v>
      </c>
      <c r="C201" t="b">
        <v>0</v>
      </c>
      <c r="D201" t="b">
        <v>0</v>
      </c>
      <c r="F201" t="s">
        <v>323</v>
      </c>
      <c r="G201" t="s">
        <v>15</v>
      </c>
      <c r="H201" t="s">
        <v>1045</v>
      </c>
      <c r="I201" t="s">
        <v>1046</v>
      </c>
      <c r="J201">
        <v>360</v>
      </c>
      <c r="K201" t="s">
        <v>1047</v>
      </c>
      <c r="L201" t="s">
        <v>1048</v>
      </c>
      <c r="M201" s="2">
        <v>41437</v>
      </c>
      <c r="N201" s="1">
        <v>0.63750000000000007</v>
      </c>
      <c r="O201" s="2">
        <v>43621</v>
      </c>
      <c r="P201" s="1">
        <v>0.95972222222222225</v>
      </c>
      <c r="Q201" t="s">
        <v>359</v>
      </c>
      <c r="R201" t="s">
        <v>1049</v>
      </c>
      <c r="S201">
        <v>169</v>
      </c>
      <c r="T201" t="s">
        <v>70</v>
      </c>
      <c r="U201" t="s">
        <v>1050</v>
      </c>
      <c r="W201" t="s">
        <v>1</v>
      </c>
      <c r="Z201" t="s">
        <v>229</v>
      </c>
      <c r="AG201" t="s">
        <v>1051</v>
      </c>
      <c r="AM201" t="s">
        <v>1052</v>
      </c>
      <c r="AO201" t="s">
        <v>334</v>
      </c>
      <c r="BT201" t="s">
        <v>1053</v>
      </c>
      <c r="BU201" t="s">
        <v>336</v>
      </c>
      <c r="BV201" t="str">
        <f t="shared" si="15"/>
        <v>thnz-yg58</v>
      </c>
      <c r="BW201">
        <f t="shared" si="16"/>
        <v>2013</v>
      </c>
      <c r="BX201">
        <f t="shared" si="17"/>
        <v>2019</v>
      </c>
      <c r="BY201">
        <f t="shared" si="18"/>
        <v>4</v>
      </c>
      <c r="BZ201">
        <f t="shared" si="19"/>
        <v>5</v>
      </c>
    </row>
    <row r="202" spans="1:78" x14ac:dyDescent="0.35">
      <c r="A202" t="s">
        <v>5809</v>
      </c>
      <c r="B202" t="s">
        <v>4874</v>
      </c>
      <c r="C202" t="b">
        <v>0</v>
      </c>
      <c r="D202" t="b">
        <v>0</v>
      </c>
      <c r="F202" t="s">
        <v>323</v>
      </c>
      <c r="G202" t="s">
        <v>15</v>
      </c>
      <c r="H202" t="s">
        <v>5810</v>
      </c>
      <c r="I202" t="s">
        <v>4875</v>
      </c>
      <c r="J202">
        <v>97</v>
      </c>
      <c r="K202" t="s">
        <v>5811</v>
      </c>
      <c r="L202" t="s">
        <v>4876</v>
      </c>
      <c r="M202" s="2">
        <v>42039</v>
      </c>
      <c r="N202" s="1">
        <v>0.73749999999999993</v>
      </c>
      <c r="O202" s="2">
        <v>42039</v>
      </c>
      <c r="P202" s="1">
        <v>0.74375000000000002</v>
      </c>
      <c r="Q202" t="s">
        <v>913</v>
      </c>
      <c r="R202" t="s">
        <v>4877</v>
      </c>
      <c r="S202">
        <v>182</v>
      </c>
      <c r="T202" t="s">
        <v>164</v>
      </c>
      <c r="V202" t="s">
        <v>7</v>
      </c>
      <c r="W202" t="s">
        <v>1</v>
      </c>
      <c r="Z202" t="s">
        <v>188</v>
      </c>
      <c r="AG202" t="s">
        <v>5812</v>
      </c>
      <c r="AK202" t="s">
        <v>4878</v>
      </c>
      <c r="AM202" t="s">
        <v>572</v>
      </c>
      <c r="AO202" t="s">
        <v>334</v>
      </c>
      <c r="BU202" t="s">
        <v>336</v>
      </c>
      <c r="BV202" t="str">
        <f t="shared" si="15"/>
        <v>xf78-ek9m</v>
      </c>
      <c r="BW202">
        <f t="shared" si="16"/>
        <v>2015</v>
      </c>
      <c r="BX202">
        <f t="shared" si="17"/>
        <v>2015</v>
      </c>
      <c r="BY202">
        <f t="shared" si="18"/>
        <v>5</v>
      </c>
      <c r="BZ202">
        <f t="shared" si="19"/>
        <v>5</v>
      </c>
    </row>
    <row r="203" spans="1:78" x14ac:dyDescent="0.35">
      <c r="A203" t="s">
        <v>3470</v>
      </c>
      <c r="B203" t="s">
        <v>3471</v>
      </c>
      <c r="C203" t="b">
        <v>0</v>
      </c>
      <c r="D203" t="b">
        <v>0</v>
      </c>
      <c r="F203" t="s">
        <v>323</v>
      </c>
      <c r="G203" t="s">
        <v>15</v>
      </c>
      <c r="H203" t="s">
        <v>3472</v>
      </c>
      <c r="J203">
        <v>213</v>
      </c>
      <c r="K203" t="s">
        <v>3473</v>
      </c>
      <c r="L203" t="s">
        <v>3474</v>
      </c>
      <c r="M203" s="2">
        <v>43108</v>
      </c>
      <c r="N203" s="1">
        <v>0.78402777777777777</v>
      </c>
      <c r="O203" s="2">
        <v>43132</v>
      </c>
      <c r="P203" s="1">
        <v>0.69930555555555562</v>
      </c>
      <c r="Q203" t="s">
        <v>881</v>
      </c>
      <c r="R203" t="s">
        <v>3475</v>
      </c>
      <c r="S203">
        <v>190</v>
      </c>
      <c r="T203" t="s">
        <v>164</v>
      </c>
      <c r="U203" t="s">
        <v>3476</v>
      </c>
      <c r="V203" t="s">
        <v>7</v>
      </c>
      <c r="W203" t="s">
        <v>1</v>
      </c>
      <c r="Z203" t="s">
        <v>118</v>
      </c>
      <c r="AB203" t="s">
        <v>3477</v>
      </c>
      <c r="AG203" t="s">
        <v>3478</v>
      </c>
      <c r="AJ203" t="s">
        <v>14</v>
      </c>
      <c r="AL203" t="s">
        <v>3479</v>
      </c>
      <c r="AM203" t="s">
        <v>572</v>
      </c>
      <c r="AO203" t="s">
        <v>334</v>
      </c>
      <c r="BI203" t="s">
        <v>118</v>
      </c>
      <c r="BJ203" t="s">
        <v>723</v>
      </c>
      <c r="BT203" t="s">
        <v>973</v>
      </c>
      <c r="BU203" t="s">
        <v>336</v>
      </c>
      <c r="BV203" t="str">
        <f t="shared" si="15"/>
        <v>dwex-7tr8</v>
      </c>
      <c r="BW203">
        <f t="shared" si="16"/>
        <v>2018</v>
      </c>
      <c r="BX203">
        <f t="shared" si="17"/>
        <v>2018</v>
      </c>
      <c r="BY203">
        <f t="shared" si="18"/>
        <v>5</v>
      </c>
      <c r="BZ203">
        <f t="shared" si="19"/>
        <v>5</v>
      </c>
    </row>
    <row r="204" spans="1:78" x14ac:dyDescent="0.35">
      <c r="A204" t="s">
        <v>5532</v>
      </c>
      <c r="B204" t="s">
        <v>4501</v>
      </c>
      <c r="C204" t="b">
        <v>0</v>
      </c>
      <c r="D204" t="b">
        <v>0</v>
      </c>
      <c r="F204" t="s">
        <v>323</v>
      </c>
      <c r="G204" t="s">
        <v>15</v>
      </c>
      <c r="H204" t="s">
        <v>5533</v>
      </c>
      <c r="J204">
        <v>113</v>
      </c>
      <c r="K204" t="s">
        <v>5534</v>
      </c>
      <c r="L204" t="s">
        <v>4502</v>
      </c>
      <c r="M204" s="2">
        <v>43125</v>
      </c>
      <c r="N204" s="1">
        <v>0.86458333333333337</v>
      </c>
      <c r="O204" s="2">
        <v>43125</v>
      </c>
      <c r="P204" s="1">
        <v>0.8833333333333333</v>
      </c>
      <c r="S204">
        <v>218</v>
      </c>
      <c r="T204" t="s">
        <v>164</v>
      </c>
      <c r="W204" t="s">
        <v>1</v>
      </c>
      <c r="AG204" t="s">
        <v>5535</v>
      </c>
      <c r="AM204" t="s">
        <v>572</v>
      </c>
      <c r="AO204" t="s">
        <v>334</v>
      </c>
      <c r="BU204" t="s">
        <v>336</v>
      </c>
      <c r="BV204" t="str">
        <f t="shared" si="15"/>
        <v>s85g-jk2n</v>
      </c>
      <c r="BW204">
        <f t="shared" si="16"/>
        <v>2018</v>
      </c>
      <c r="BX204">
        <f t="shared" si="17"/>
        <v>2018</v>
      </c>
      <c r="BY204">
        <f t="shared" si="18"/>
        <v>3</v>
      </c>
      <c r="BZ204">
        <f t="shared" si="19"/>
        <v>0</v>
      </c>
    </row>
    <row r="205" spans="1:78" x14ac:dyDescent="0.35">
      <c r="A205" t="s">
        <v>1684</v>
      </c>
      <c r="B205" t="s">
        <v>1685</v>
      </c>
      <c r="C205" t="b">
        <v>0</v>
      </c>
      <c r="D205" t="b">
        <v>0</v>
      </c>
      <c r="F205" t="s">
        <v>323</v>
      </c>
      <c r="G205" t="s">
        <v>15</v>
      </c>
      <c r="H205" t="s">
        <v>1686</v>
      </c>
      <c r="I205" t="s">
        <v>1687</v>
      </c>
      <c r="J205">
        <v>199</v>
      </c>
      <c r="K205" t="s">
        <v>1688</v>
      </c>
      <c r="L205" t="s">
        <v>1689</v>
      </c>
      <c r="M205" s="2">
        <v>41347</v>
      </c>
      <c r="N205" s="1">
        <v>0.90208333333333324</v>
      </c>
      <c r="O205" s="2">
        <v>41347</v>
      </c>
      <c r="P205" s="1">
        <v>0.97083333333333333</v>
      </c>
      <c r="Q205" t="s">
        <v>359</v>
      </c>
      <c r="R205" t="s">
        <v>812</v>
      </c>
      <c r="S205">
        <v>224</v>
      </c>
      <c r="T205" t="s">
        <v>117</v>
      </c>
      <c r="U205" t="s">
        <v>1682</v>
      </c>
      <c r="V205" t="s">
        <v>7</v>
      </c>
      <c r="W205" t="s">
        <v>1</v>
      </c>
      <c r="Z205" t="s">
        <v>223</v>
      </c>
      <c r="AG205" t="s">
        <v>1690</v>
      </c>
      <c r="AL205" t="s">
        <v>824</v>
      </c>
      <c r="AM205" t="s">
        <v>815</v>
      </c>
      <c r="AO205" t="s">
        <v>334</v>
      </c>
      <c r="BT205" t="s">
        <v>816</v>
      </c>
      <c r="BU205" t="s">
        <v>336</v>
      </c>
      <c r="BV205" t="str">
        <f t="shared" si="15"/>
        <v>dh5p-ha28</v>
      </c>
      <c r="BW205">
        <f t="shared" si="16"/>
        <v>2013</v>
      </c>
      <c r="BX205">
        <f t="shared" si="17"/>
        <v>2013</v>
      </c>
      <c r="BY205">
        <f t="shared" si="18"/>
        <v>5</v>
      </c>
      <c r="BZ205">
        <f t="shared" si="19"/>
        <v>6</v>
      </c>
    </row>
    <row r="206" spans="1:78" x14ac:dyDescent="0.35">
      <c r="A206" t="s">
        <v>904</v>
      </c>
      <c r="B206" t="s">
        <v>905</v>
      </c>
      <c r="C206" t="b">
        <v>0</v>
      </c>
      <c r="D206" t="b">
        <v>0</v>
      </c>
      <c r="F206" t="s">
        <v>323</v>
      </c>
      <c r="G206" t="s">
        <v>15</v>
      </c>
      <c r="H206" t="s">
        <v>906</v>
      </c>
      <c r="I206" t="s">
        <v>907</v>
      </c>
      <c r="J206" s="3">
        <v>1118</v>
      </c>
      <c r="K206" t="s">
        <v>908</v>
      </c>
      <c r="L206" t="s">
        <v>909</v>
      </c>
      <c r="M206" s="2">
        <v>42494</v>
      </c>
      <c r="N206" s="1">
        <v>0.69791666666666663</v>
      </c>
      <c r="O206" s="2">
        <v>42506</v>
      </c>
      <c r="P206" s="1">
        <v>0.94097222222222221</v>
      </c>
      <c r="Q206" t="s">
        <v>881</v>
      </c>
      <c r="R206" t="s">
        <v>910</v>
      </c>
      <c r="S206">
        <v>269</v>
      </c>
      <c r="T206" t="s">
        <v>81</v>
      </c>
      <c r="U206" t="s">
        <v>911</v>
      </c>
      <c r="W206" t="s">
        <v>1</v>
      </c>
      <c r="Z206" t="s">
        <v>30</v>
      </c>
      <c r="AG206" t="s">
        <v>912</v>
      </c>
      <c r="AM206" t="s">
        <v>893</v>
      </c>
      <c r="AO206" t="s">
        <v>334</v>
      </c>
      <c r="BT206" t="s">
        <v>884</v>
      </c>
      <c r="BU206" t="s">
        <v>336</v>
      </c>
      <c r="BV206" t="str">
        <f t="shared" si="15"/>
        <v>seiu-bbm7</v>
      </c>
      <c r="BW206">
        <f t="shared" si="16"/>
        <v>2016</v>
      </c>
      <c r="BX206">
        <f t="shared" si="17"/>
        <v>2016</v>
      </c>
      <c r="BY206">
        <f t="shared" si="18"/>
        <v>4</v>
      </c>
      <c r="BZ206">
        <f t="shared" si="19"/>
        <v>5</v>
      </c>
    </row>
    <row r="207" spans="1:78" x14ac:dyDescent="0.35">
      <c r="A207" t="s">
        <v>3183</v>
      </c>
      <c r="B207" t="s">
        <v>3184</v>
      </c>
      <c r="C207" t="b">
        <v>0</v>
      </c>
      <c r="D207" t="b">
        <v>0</v>
      </c>
      <c r="F207" t="s">
        <v>323</v>
      </c>
      <c r="G207" t="s">
        <v>15</v>
      </c>
      <c r="H207" t="s">
        <v>3185</v>
      </c>
      <c r="I207" t="s">
        <v>3186</v>
      </c>
      <c r="J207">
        <v>293</v>
      </c>
      <c r="K207" t="s">
        <v>3187</v>
      </c>
      <c r="L207" t="s">
        <v>3188</v>
      </c>
      <c r="M207" s="2">
        <v>42411</v>
      </c>
      <c r="N207" s="1">
        <v>3.2638888888888891E-2</v>
      </c>
      <c r="O207" s="2">
        <v>42447</v>
      </c>
      <c r="P207" s="1">
        <v>0.97013888888888899</v>
      </c>
      <c r="R207" t="s">
        <v>3189</v>
      </c>
      <c r="S207">
        <v>278</v>
      </c>
      <c r="T207" t="s">
        <v>164</v>
      </c>
      <c r="U207" t="s">
        <v>3190</v>
      </c>
      <c r="W207" t="s">
        <v>1</v>
      </c>
      <c r="Z207" t="s">
        <v>246</v>
      </c>
      <c r="AB207">
        <v>2016</v>
      </c>
      <c r="AG207" t="s">
        <v>3191</v>
      </c>
      <c r="AJ207" t="s">
        <v>63</v>
      </c>
      <c r="AM207" t="s">
        <v>572</v>
      </c>
      <c r="AO207" t="s">
        <v>334</v>
      </c>
      <c r="BT207" t="s">
        <v>1890</v>
      </c>
      <c r="BU207" t="s">
        <v>336</v>
      </c>
      <c r="BV207" t="str">
        <f t="shared" si="15"/>
        <v>j4bp-2yjx</v>
      </c>
      <c r="BW207">
        <f t="shared" si="16"/>
        <v>2016</v>
      </c>
      <c r="BX207">
        <f t="shared" si="17"/>
        <v>2016</v>
      </c>
      <c r="BY207">
        <f t="shared" si="18"/>
        <v>4</v>
      </c>
      <c r="BZ207">
        <f t="shared" si="19"/>
        <v>4</v>
      </c>
    </row>
    <row r="208" spans="1:78" x14ac:dyDescent="0.35">
      <c r="A208" t="s">
        <v>5835</v>
      </c>
      <c r="B208" t="s">
        <v>5114</v>
      </c>
      <c r="C208" t="b">
        <v>0</v>
      </c>
      <c r="D208" t="b">
        <v>0</v>
      </c>
      <c r="F208" t="s">
        <v>323</v>
      </c>
      <c r="G208" t="s">
        <v>15</v>
      </c>
      <c r="H208" t="s">
        <v>5477</v>
      </c>
      <c r="I208" t="s">
        <v>820</v>
      </c>
      <c r="J208">
        <v>251</v>
      </c>
      <c r="K208" t="s">
        <v>5115</v>
      </c>
      <c r="L208" t="s">
        <v>5115</v>
      </c>
      <c r="M208" s="2">
        <v>42515</v>
      </c>
      <c r="N208" s="1">
        <v>0.96875</v>
      </c>
      <c r="O208" s="2">
        <v>42515</v>
      </c>
      <c r="P208" s="1">
        <v>0.96875</v>
      </c>
      <c r="Q208" t="s">
        <v>359</v>
      </c>
      <c r="R208" t="s">
        <v>812</v>
      </c>
      <c r="S208">
        <v>440</v>
      </c>
      <c r="T208" t="s">
        <v>201</v>
      </c>
      <c r="V208" t="s">
        <v>7</v>
      </c>
      <c r="W208" t="s">
        <v>1</v>
      </c>
      <c r="Z208" t="s">
        <v>223</v>
      </c>
      <c r="AG208" t="s">
        <v>5836</v>
      </c>
      <c r="AJ208" t="s">
        <v>553</v>
      </c>
      <c r="AL208" t="s">
        <v>824</v>
      </c>
      <c r="AM208" t="s">
        <v>835</v>
      </c>
      <c r="AO208" t="s">
        <v>334</v>
      </c>
      <c r="BU208" t="s">
        <v>336</v>
      </c>
      <c r="BV208" t="str">
        <f t="shared" si="15"/>
        <v>xx9k-ku4q</v>
      </c>
      <c r="BW208">
        <f t="shared" si="16"/>
        <v>2016</v>
      </c>
      <c r="BX208">
        <f t="shared" si="17"/>
        <v>2016</v>
      </c>
      <c r="BY208">
        <f t="shared" si="18"/>
        <v>5</v>
      </c>
      <c r="BZ208">
        <f t="shared" si="19"/>
        <v>5</v>
      </c>
    </row>
    <row r="209" spans="1:78" x14ac:dyDescent="0.35">
      <c r="A209" t="s">
        <v>2526</v>
      </c>
      <c r="B209" t="s">
        <v>2527</v>
      </c>
      <c r="C209" t="b">
        <v>0</v>
      </c>
      <c r="D209" t="b">
        <v>0</v>
      </c>
      <c r="F209" t="s">
        <v>323</v>
      </c>
      <c r="G209" t="s">
        <v>15</v>
      </c>
      <c r="H209" t="s">
        <v>2528</v>
      </c>
      <c r="I209" t="s">
        <v>2529</v>
      </c>
      <c r="J209">
        <v>201</v>
      </c>
      <c r="K209" t="s">
        <v>2530</v>
      </c>
      <c r="L209" t="s">
        <v>2531</v>
      </c>
      <c r="M209" s="2">
        <v>42877</v>
      </c>
      <c r="N209" s="1">
        <v>0.6972222222222223</v>
      </c>
      <c r="O209" s="2">
        <v>42905</v>
      </c>
      <c r="P209" s="1">
        <v>0.15833333333333333</v>
      </c>
      <c r="Q209" t="s">
        <v>2373</v>
      </c>
      <c r="R209" t="s">
        <v>2397</v>
      </c>
      <c r="S209">
        <v>454</v>
      </c>
      <c r="T209" t="s">
        <v>208</v>
      </c>
      <c r="U209" t="s">
        <v>2375</v>
      </c>
      <c r="V209" t="s">
        <v>7</v>
      </c>
      <c r="W209" t="s">
        <v>1</v>
      </c>
      <c r="Z209" t="s">
        <v>131</v>
      </c>
      <c r="AB209" t="s">
        <v>2398</v>
      </c>
      <c r="AG209" t="s">
        <v>2532</v>
      </c>
      <c r="AJ209" t="s">
        <v>28</v>
      </c>
      <c r="AL209" t="s">
        <v>2390</v>
      </c>
      <c r="AM209" t="s">
        <v>2379</v>
      </c>
      <c r="AO209" t="s">
        <v>334</v>
      </c>
      <c r="BT209" t="s">
        <v>2380</v>
      </c>
      <c r="BU209" t="s">
        <v>336</v>
      </c>
      <c r="BV209" t="str">
        <f t="shared" si="15"/>
        <v>m6wv-f9g5</v>
      </c>
      <c r="BW209">
        <f t="shared" si="16"/>
        <v>2017</v>
      </c>
      <c r="BX209">
        <f t="shared" si="17"/>
        <v>2017</v>
      </c>
      <c r="BY209">
        <f t="shared" si="18"/>
        <v>5</v>
      </c>
      <c r="BZ209">
        <f t="shared" si="19"/>
        <v>6</v>
      </c>
    </row>
    <row r="210" spans="1:78" x14ac:dyDescent="0.35">
      <c r="A210" t="s">
        <v>5556</v>
      </c>
      <c r="B210" t="s">
        <v>4308</v>
      </c>
      <c r="C210" t="b">
        <v>0</v>
      </c>
      <c r="D210" t="b">
        <v>0</v>
      </c>
      <c r="F210" t="s">
        <v>323</v>
      </c>
      <c r="G210" t="s">
        <v>15</v>
      </c>
      <c r="H210" t="s">
        <v>5557</v>
      </c>
      <c r="I210" t="s">
        <v>4309</v>
      </c>
      <c r="J210">
        <v>660</v>
      </c>
      <c r="K210" t="s">
        <v>5558</v>
      </c>
      <c r="L210" t="s">
        <v>4310</v>
      </c>
      <c r="M210" s="2">
        <v>42275</v>
      </c>
      <c r="N210" s="1">
        <v>0.77083333333333337</v>
      </c>
      <c r="O210" s="2">
        <v>42275</v>
      </c>
      <c r="P210" s="1">
        <v>0.95277777777777783</v>
      </c>
      <c r="Q210" t="s">
        <v>881</v>
      </c>
      <c r="R210" t="s">
        <v>4311</v>
      </c>
      <c r="S210">
        <v>472</v>
      </c>
      <c r="T210" t="s">
        <v>164</v>
      </c>
      <c r="W210" t="s">
        <v>1</v>
      </c>
      <c r="Z210" t="s">
        <v>76</v>
      </c>
      <c r="AG210" t="s">
        <v>5559</v>
      </c>
      <c r="AK210" t="s">
        <v>4312</v>
      </c>
      <c r="AL210" t="s">
        <v>4313</v>
      </c>
      <c r="AM210" t="s">
        <v>572</v>
      </c>
      <c r="AO210" t="s">
        <v>334</v>
      </c>
      <c r="BU210" t="s">
        <v>336</v>
      </c>
      <c r="BV210" t="str">
        <f t="shared" si="15"/>
        <v>sufm-u7rz</v>
      </c>
      <c r="BW210">
        <f t="shared" si="16"/>
        <v>2015</v>
      </c>
      <c r="BX210">
        <f t="shared" si="17"/>
        <v>2015</v>
      </c>
      <c r="BY210">
        <f t="shared" si="18"/>
        <v>4</v>
      </c>
      <c r="BZ210">
        <f t="shared" si="19"/>
        <v>4</v>
      </c>
    </row>
    <row r="211" spans="1:78" x14ac:dyDescent="0.35">
      <c r="A211" t="s">
        <v>3403</v>
      </c>
      <c r="B211" t="s">
        <v>3404</v>
      </c>
      <c r="C211" t="b">
        <v>0</v>
      </c>
      <c r="D211" t="b">
        <v>0</v>
      </c>
      <c r="F211" t="s">
        <v>323</v>
      </c>
      <c r="G211" t="s">
        <v>15</v>
      </c>
      <c r="H211" t="s">
        <v>3405</v>
      </c>
      <c r="J211">
        <v>159</v>
      </c>
      <c r="K211" t="s">
        <v>3406</v>
      </c>
      <c r="L211" t="s">
        <v>3407</v>
      </c>
      <c r="M211" s="2">
        <v>42137</v>
      </c>
      <c r="N211" s="1">
        <v>0.99097222222222225</v>
      </c>
      <c r="O211" s="2">
        <v>42138</v>
      </c>
      <c r="P211" s="1">
        <v>0.94652777777777775</v>
      </c>
      <c r="Q211" t="s">
        <v>913</v>
      </c>
      <c r="R211" t="s">
        <v>3408</v>
      </c>
      <c r="S211">
        <v>542</v>
      </c>
      <c r="T211" t="s">
        <v>212</v>
      </c>
      <c r="U211" t="s">
        <v>3409</v>
      </c>
      <c r="W211" t="s">
        <v>1</v>
      </c>
      <c r="Z211" t="s">
        <v>250</v>
      </c>
      <c r="AG211" t="s">
        <v>3410</v>
      </c>
      <c r="AM211" t="s">
        <v>3411</v>
      </c>
      <c r="AO211" t="s">
        <v>334</v>
      </c>
      <c r="BT211" t="s">
        <v>368</v>
      </c>
      <c r="BU211" t="s">
        <v>336</v>
      </c>
      <c r="BV211" t="str">
        <f t="shared" si="15"/>
        <v>4yjd-2ysy</v>
      </c>
      <c r="BW211">
        <f t="shared" si="16"/>
        <v>2015</v>
      </c>
      <c r="BX211">
        <f t="shared" si="17"/>
        <v>2015</v>
      </c>
      <c r="BY211">
        <f t="shared" si="18"/>
        <v>4</v>
      </c>
      <c r="BZ211">
        <f t="shared" si="19"/>
        <v>4</v>
      </c>
    </row>
    <row r="212" spans="1:78" x14ac:dyDescent="0.35">
      <c r="A212" t="s">
        <v>2573</v>
      </c>
      <c r="B212" t="s">
        <v>2574</v>
      </c>
      <c r="C212" t="b">
        <v>0</v>
      </c>
      <c r="D212" t="b">
        <v>0</v>
      </c>
      <c r="F212" t="s">
        <v>323</v>
      </c>
      <c r="G212" t="s">
        <v>15</v>
      </c>
      <c r="H212" t="s">
        <v>2575</v>
      </c>
      <c r="I212" t="s">
        <v>2576</v>
      </c>
      <c r="J212">
        <v>176</v>
      </c>
      <c r="K212" t="s">
        <v>2577</v>
      </c>
      <c r="L212" t="s">
        <v>2578</v>
      </c>
      <c r="M212" s="2">
        <v>43020</v>
      </c>
      <c r="N212" s="1">
        <v>0.90833333333333333</v>
      </c>
      <c r="O212" s="2">
        <v>43166</v>
      </c>
      <c r="P212" s="1">
        <v>0.64236111111111105</v>
      </c>
      <c r="Q212" t="s">
        <v>2373</v>
      </c>
      <c r="R212" t="s">
        <v>2477</v>
      </c>
      <c r="S212">
        <v>547</v>
      </c>
      <c r="T212" t="s">
        <v>208</v>
      </c>
      <c r="U212" t="s">
        <v>2375</v>
      </c>
      <c r="V212" t="s">
        <v>16</v>
      </c>
      <c r="W212" t="s">
        <v>1</v>
      </c>
      <c r="Z212" t="s">
        <v>131</v>
      </c>
      <c r="AB212" t="s">
        <v>2469</v>
      </c>
      <c r="AG212" t="s">
        <v>2579</v>
      </c>
      <c r="AJ212" t="s">
        <v>28</v>
      </c>
      <c r="AL212" t="s">
        <v>2390</v>
      </c>
      <c r="AM212" t="s">
        <v>2379</v>
      </c>
      <c r="AO212" t="s">
        <v>334</v>
      </c>
      <c r="BT212" t="s">
        <v>2380</v>
      </c>
      <c r="BU212" t="s">
        <v>336</v>
      </c>
      <c r="BV212" t="str">
        <f t="shared" si="15"/>
        <v>xsk3-ppp5</v>
      </c>
      <c r="BW212">
        <f t="shared" si="16"/>
        <v>2017</v>
      </c>
      <c r="BX212">
        <f t="shared" si="17"/>
        <v>2018</v>
      </c>
      <c r="BY212">
        <f t="shared" si="18"/>
        <v>5</v>
      </c>
      <c r="BZ212">
        <f t="shared" si="19"/>
        <v>6</v>
      </c>
    </row>
    <row r="213" spans="1:78" x14ac:dyDescent="0.35">
      <c r="A213" t="s">
        <v>3463</v>
      </c>
      <c r="B213" t="s">
        <v>3464</v>
      </c>
      <c r="C213" t="b">
        <v>0</v>
      </c>
      <c r="D213" t="b">
        <v>0</v>
      </c>
      <c r="F213" t="s">
        <v>323</v>
      </c>
      <c r="G213" t="s">
        <v>15</v>
      </c>
      <c r="H213" t="s">
        <v>3465</v>
      </c>
      <c r="I213" t="s">
        <v>3466</v>
      </c>
      <c r="J213">
        <v>134</v>
      </c>
      <c r="K213" t="s">
        <v>3467</v>
      </c>
      <c r="L213" t="s">
        <v>3468</v>
      </c>
      <c r="M213" s="2">
        <v>42135</v>
      </c>
      <c r="N213" s="1">
        <v>0.96319444444444446</v>
      </c>
      <c r="O213" s="2">
        <v>42136</v>
      </c>
      <c r="P213" s="1">
        <v>2.9861111111111113E-2</v>
      </c>
      <c r="Q213" t="s">
        <v>913</v>
      </c>
      <c r="S213">
        <v>570</v>
      </c>
      <c r="T213" t="s">
        <v>212</v>
      </c>
      <c r="U213" t="s">
        <v>3409</v>
      </c>
      <c r="W213" t="s">
        <v>1</v>
      </c>
      <c r="AG213" t="s">
        <v>3469</v>
      </c>
      <c r="AM213" t="s">
        <v>3411</v>
      </c>
      <c r="AO213" t="s">
        <v>334</v>
      </c>
      <c r="BT213" t="s">
        <v>368</v>
      </c>
      <c r="BU213" t="s">
        <v>336</v>
      </c>
      <c r="BV213" t="str">
        <f t="shared" si="15"/>
        <v>utvd-sddk</v>
      </c>
      <c r="BW213">
        <f t="shared" si="16"/>
        <v>2015</v>
      </c>
      <c r="BX213">
        <f t="shared" si="17"/>
        <v>2015</v>
      </c>
      <c r="BY213">
        <f t="shared" si="18"/>
        <v>3</v>
      </c>
      <c r="BZ213">
        <f t="shared" si="19"/>
        <v>3</v>
      </c>
    </row>
    <row r="214" spans="1:78" x14ac:dyDescent="0.35">
      <c r="A214" t="s">
        <v>3419</v>
      </c>
      <c r="B214" t="s">
        <v>3420</v>
      </c>
      <c r="C214" t="b">
        <v>0</v>
      </c>
      <c r="D214" t="b">
        <v>0</v>
      </c>
      <c r="F214" t="s">
        <v>323</v>
      </c>
      <c r="G214" t="s">
        <v>15</v>
      </c>
      <c r="H214" t="s">
        <v>3421</v>
      </c>
      <c r="J214">
        <v>144</v>
      </c>
      <c r="K214" t="s">
        <v>3422</v>
      </c>
      <c r="L214" t="s">
        <v>3423</v>
      </c>
      <c r="M214" s="2">
        <v>42136</v>
      </c>
      <c r="N214" s="1">
        <v>0.64444444444444449</v>
      </c>
      <c r="O214" s="2">
        <v>42136</v>
      </c>
      <c r="P214" s="1">
        <v>0.68055555555555547</v>
      </c>
      <c r="Q214" t="s">
        <v>913</v>
      </c>
      <c r="R214" t="s">
        <v>3424</v>
      </c>
      <c r="S214">
        <v>577</v>
      </c>
      <c r="T214" t="s">
        <v>212</v>
      </c>
      <c r="U214" t="s">
        <v>3409</v>
      </c>
      <c r="W214" t="s">
        <v>1</v>
      </c>
      <c r="Z214" t="s">
        <v>250</v>
      </c>
      <c r="AG214" t="s">
        <v>3425</v>
      </c>
      <c r="AM214" t="s">
        <v>3411</v>
      </c>
      <c r="AO214" t="s">
        <v>334</v>
      </c>
      <c r="BT214" t="s">
        <v>368</v>
      </c>
      <c r="BU214" t="s">
        <v>336</v>
      </c>
      <c r="BV214" t="str">
        <f t="shared" si="15"/>
        <v>igkk-2imr</v>
      </c>
      <c r="BW214">
        <f t="shared" si="16"/>
        <v>2015</v>
      </c>
      <c r="BX214">
        <f t="shared" si="17"/>
        <v>2015</v>
      </c>
      <c r="BY214">
        <f t="shared" si="18"/>
        <v>4</v>
      </c>
      <c r="BZ214">
        <f t="shared" si="19"/>
        <v>4</v>
      </c>
    </row>
    <row r="215" spans="1:78" x14ac:dyDescent="0.35">
      <c r="A215" t="s">
        <v>1949</v>
      </c>
      <c r="B215" t="s">
        <v>1940</v>
      </c>
      <c r="C215" t="b">
        <v>0</v>
      </c>
      <c r="D215" t="b">
        <v>0</v>
      </c>
      <c r="F215" t="s">
        <v>323</v>
      </c>
      <c r="G215" t="s">
        <v>15</v>
      </c>
      <c r="H215" t="s">
        <v>1950</v>
      </c>
      <c r="I215" t="s">
        <v>1941</v>
      </c>
      <c r="J215">
        <v>145</v>
      </c>
      <c r="K215" t="s">
        <v>1951</v>
      </c>
      <c r="L215" t="s">
        <v>1942</v>
      </c>
      <c r="M215" s="2">
        <v>41983</v>
      </c>
      <c r="N215" s="1">
        <v>0.85625000000000007</v>
      </c>
      <c r="O215" s="2">
        <v>41983</v>
      </c>
      <c r="P215" s="1">
        <v>0.86458333333333337</v>
      </c>
      <c r="R215" t="s">
        <v>1757</v>
      </c>
      <c r="S215">
        <v>676</v>
      </c>
      <c r="T215" t="s">
        <v>123</v>
      </c>
      <c r="U215" t="s">
        <v>1927</v>
      </c>
      <c r="W215" t="s">
        <v>1</v>
      </c>
      <c r="AG215" t="s">
        <v>1952</v>
      </c>
      <c r="AM215" t="s">
        <v>1760</v>
      </c>
      <c r="AO215" t="s">
        <v>334</v>
      </c>
      <c r="BT215" t="s">
        <v>1761</v>
      </c>
      <c r="BU215" t="s">
        <v>336</v>
      </c>
      <c r="BV215" t="str">
        <f t="shared" si="15"/>
        <v>bnsy-2w82</v>
      </c>
      <c r="BW215">
        <f t="shared" si="16"/>
        <v>2014</v>
      </c>
      <c r="BX215">
        <f t="shared" si="17"/>
        <v>2014</v>
      </c>
      <c r="BY215">
        <f t="shared" si="18"/>
        <v>3</v>
      </c>
      <c r="BZ215">
        <f t="shared" si="19"/>
        <v>3</v>
      </c>
    </row>
    <row r="216" spans="1:78" x14ac:dyDescent="0.35">
      <c r="A216" t="s">
        <v>4982</v>
      </c>
      <c r="B216" t="s">
        <v>4983</v>
      </c>
      <c r="C216" t="b">
        <v>0</v>
      </c>
      <c r="D216" t="b">
        <v>0</v>
      </c>
      <c r="F216" t="s">
        <v>323</v>
      </c>
      <c r="G216" t="s">
        <v>15</v>
      </c>
      <c r="H216" t="s">
        <v>4984</v>
      </c>
      <c r="I216" t="s">
        <v>4985</v>
      </c>
      <c r="J216">
        <v>494</v>
      </c>
      <c r="K216" t="s">
        <v>4986</v>
      </c>
      <c r="L216" t="s">
        <v>2283</v>
      </c>
      <c r="M216" s="2">
        <v>42092</v>
      </c>
      <c r="N216" s="1">
        <v>0.27083333333333331</v>
      </c>
      <c r="O216" s="2">
        <v>42373</v>
      </c>
      <c r="P216" s="1">
        <v>0.90972222222222221</v>
      </c>
      <c r="Q216" t="s">
        <v>881</v>
      </c>
      <c r="R216" t="s">
        <v>2284</v>
      </c>
      <c r="S216">
        <v>694</v>
      </c>
      <c r="T216" t="s">
        <v>151</v>
      </c>
      <c r="V216" t="s">
        <v>7</v>
      </c>
      <c r="W216" t="s">
        <v>1</v>
      </c>
      <c r="Z216" t="s">
        <v>118</v>
      </c>
      <c r="AG216" t="s">
        <v>4987</v>
      </c>
      <c r="AL216" t="s">
        <v>2287</v>
      </c>
      <c r="AM216" t="s">
        <v>2020</v>
      </c>
      <c r="AO216" t="s">
        <v>334</v>
      </c>
      <c r="BU216" t="s">
        <v>336</v>
      </c>
      <c r="BV216" t="str">
        <f t="shared" si="15"/>
        <v>hdh3-xc9r</v>
      </c>
      <c r="BW216">
        <f t="shared" si="16"/>
        <v>2015</v>
      </c>
      <c r="BX216">
        <f t="shared" si="17"/>
        <v>2016</v>
      </c>
      <c r="BY216">
        <f t="shared" si="18"/>
        <v>5</v>
      </c>
      <c r="BZ216">
        <f t="shared" si="19"/>
        <v>5</v>
      </c>
    </row>
    <row r="217" spans="1:78" x14ac:dyDescent="0.35">
      <c r="A217" t="s">
        <v>1653</v>
      </c>
      <c r="B217" t="s">
        <v>1646</v>
      </c>
      <c r="C217" t="b">
        <v>0</v>
      </c>
      <c r="D217" t="b">
        <v>0</v>
      </c>
      <c r="F217" t="s">
        <v>323</v>
      </c>
      <c r="G217" t="s">
        <v>15</v>
      </c>
      <c r="H217" t="s">
        <v>1654</v>
      </c>
      <c r="I217" t="s">
        <v>1647</v>
      </c>
      <c r="J217">
        <v>525</v>
      </c>
      <c r="K217" t="s">
        <v>1655</v>
      </c>
      <c r="L217" t="s">
        <v>1648</v>
      </c>
      <c r="M217" s="2">
        <v>42389</v>
      </c>
      <c r="N217" s="1">
        <v>0.80208333333333337</v>
      </c>
      <c r="O217" s="2">
        <v>42389</v>
      </c>
      <c r="P217" s="1">
        <v>0.8027777777777777</v>
      </c>
      <c r="Q217" t="s">
        <v>881</v>
      </c>
      <c r="R217" t="s">
        <v>1649</v>
      </c>
      <c r="S217">
        <v>711</v>
      </c>
      <c r="T217" t="s">
        <v>164</v>
      </c>
      <c r="U217" t="s">
        <v>1650</v>
      </c>
      <c r="V217" t="s">
        <v>7</v>
      </c>
      <c r="W217" t="s">
        <v>1</v>
      </c>
      <c r="Z217" t="s">
        <v>186</v>
      </c>
      <c r="AB217" t="s">
        <v>1651</v>
      </c>
      <c r="AG217" t="s">
        <v>1656</v>
      </c>
      <c r="AJ217" t="s">
        <v>69</v>
      </c>
      <c r="AL217" t="s">
        <v>1652</v>
      </c>
      <c r="AM217" t="s">
        <v>572</v>
      </c>
      <c r="AO217" t="s">
        <v>334</v>
      </c>
      <c r="BT217" t="s">
        <v>352</v>
      </c>
      <c r="BU217" t="s">
        <v>336</v>
      </c>
      <c r="BV217" t="str">
        <f t="shared" si="15"/>
        <v>txep-7uqx</v>
      </c>
      <c r="BW217">
        <f t="shared" si="16"/>
        <v>2016</v>
      </c>
      <c r="BX217">
        <f t="shared" si="17"/>
        <v>2016</v>
      </c>
      <c r="BY217">
        <f t="shared" si="18"/>
        <v>5</v>
      </c>
      <c r="BZ217">
        <f t="shared" si="19"/>
        <v>6</v>
      </c>
    </row>
    <row r="218" spans="1:78" x14ac:dyDescent="0.35">
      <c r="A218" t="s">
        <v>5165</v>
      </c>
      <c r="B218" t="s">
        <v>4927</v>
      </c>
      <c r="C218" t="b">
        <v>0</v>
      </c>
      <c r="D218" t="b">
        <v>0</v>
      </c>
      <c r="F218" t="s">
        <v>323</v>
      </c>
      <c r="G218" t="s">
        <v>15</v>
      </c>
      <c r="H218" t="s">
        <v>4928</v>
      </c>
      <c r="J218">
        <v>370</v>
      </c>
      <c r="K218" t="s">
        <v>5166</v>
      </c>
      <c r="L218" t="s">
        <v>4929</v>
      </c>
      <c r="M218" s="2">
        <v>42045</v>
      </c>
      <c r="N218" s="1">
        <v>0.72430555555555554</v>
      </c>
      <c r="O218" s="2">
        <v>42045</v>
      </c>
      <c r="P218" s="1">
        <v>0.82916666666666661</v>
      </c>
      <c r="Q218" t="s">
        <v>571</v>
      </c>
      <c r="R218" t="s">
        <v>5083</v>
      </c>
      <c r="S218">
        <v>755</v>
      </c>
      <c r="T218" t="s">
        <v>164</v>
      </c>
      <c r="W218" t="s">
        <v>1</v>
      </c>
      <c r="Z218" t="s">
        <v>48</v>
      </c>
      <c r="AA218" t="s">
        <v>3529</v>
      </c>
      <c r="AC218" t="s">
        <v>5084</v>
      </c>
      <c r="AG218" t="s">
        <v>5167</v>
      </c>
      <c r="AH218" t="s">
        <v>5085</v>
      </c>
      <c r="AI218" t="s">
        <v>3528</v>
      </c>
      <c r="AK218" t="s">
        <v>3669</v>
      </c>
      <c r="AM218" t="s">
        <v>572</v>
      </c>
      <c r="AO218" t="s">
        <v>334</v>
      </c>
      <c r="BU218" t="s">
        <v>336</v>
      </c>
      <c r="BV218" t="str">
        <f t="shared" si="15"/>
        <v>jwyj-mg7x</v>
      </c>
      <c r="BW218">
        <f t="shared" si="16"/>
        <v>2015</v>
      </c>
      <c r="BX218">
        <f t="shared" si="17"/>
        <v>2015</v>
      </c>
      <c r="BY218">
        <f t="shared" si="18"/>
        <v>4</v>
      </c>
      <c r="BZ218">
        <f t="shared" si="19"/>
        <v>3</v>
      </c>
    </row>
    <row r="219" spans="1:78" x14ac:dyDescent="0.35">
      <c r="A219" t="s">
        <v>5394</v>
      </c>
      <c r="B219" t="s">
        <v>4171</v>
      </c>
      <c r="C219" t="b">
        <v>0</v>
      </c>
      <c r="D219" t="b">
        <v>0</v>
      </c>
      <c r="F219" t="s">
        <v>323</v>
      </c>
      <c r="G219" t="s">
        <v>15</v>
      </c>
      <c r="H219" t="s">
        <v>5395</v>
      </c>
      <c r="I219" t="s">
        <v>4172</v>
      </c>
      <c r="J219">
        <v>401</v>
      </c>
      <c r="K219" t="s">
        <v>5396</v>
      </c>
      <c r="L219" t="s">
        <v>4173</v>
      </c>
      <c r="M219" s="2">
        <v>42418</v>
      </c>
      <c r="N219" s="1">
        <v>0.92569444444444438</v>
      </c>
      <c r="O219" s="2">
        <v>43024</v>
      </c>
      <c r="P219" s="1">
        <v>0.66597222222222219</v>
      </c>
      <c r="R219" t="s">
        <v>4174</v>
      </c>
      <c r="S219">
        <v>829</v>
      </c>
      <c r="T219" t="s">
        <v>125</v>
      </c>
      <c r="W219" t="s">
        <v>1</v>
      </c>
      <c r="Z219" t="s">
        <v>245</v>
      </c>
      <c r="AB219" t="s">
        <v>4175</v>
      </c>
      <c r="AG219" t="s">
        <v>5397</v>
      </c>
      <c r="AJ219" t="s">
        <v>46</v>
      </c>
      <c r="AM219" t="s">
        <v>1889</v>
      </c>
      <c r="AO219" t="s">
        <v>334</v>
      </c>
      <c r="BU219" t="s">
        <v>336</v>
      </c>
      <c r="BV219" t="str">
        <f t="shared" si="15"/>
        <v>pqva-awv7</v>
      </c>
      <c r="BW219">
        <f t="shared" si="16"/>
        <v>2016</v>
      </c>
      <c r="BX219">
        <f t="shared" si="17"/>
        <v>2017</v>
      </c>
      <c r="BY219">
        <f t="shared" si="18"/>
        <v>4</v>
      </c>
      <c r="BZ219">
        <f t="shared" si="19"/>
        <v>3</v>
      </c>
    </row>
    <row r="220" spans="1:78" x14ac:dyDescent="0.35">
      <c r="A220" t="s">
        <v>817</v>
      </c>
      <c r="B220" t="s">
        <v>818</v>
      </c>
      <c r="C220" t="b">
        <v>0</v>
      </c>
      <c r="D220" t="b">
        <v>0</v>
      </c>
      <c r="F220" t="s">
        <v>323</v>
      </c>
      <c r="G220" t="s">
        <v>15</v>
      </c>
      <c r="H220" t="s">
        <v>819</v>
      </c>
      <c r="I220" t="s">
        <v>820</v>
      </c>
      <c r="J220">
        <v>337</v>
      </c>
      <c r="K220" t="s">
        <v>821</v>
      </c>
      <c r="L220" t="s">
        <v>822</v>
      </c>
      <c r="M220" s="2">
        <v>41914</v>
      </c>
      <c r="N220" s="1">
        <v>0.90486111111111101</v>
      </c>
      <c r="O220" s="2">
        <v>41914</v>
      </c>
      <c r="P220" s="1">
        <v>0.90833333333333333</v>
      </c>
      <c r="Q220" t="s">
        <v>359</v>
      </c>
      <c r="R220" t="s">
        <v>812</v>
      </c>
      <c r="S220">
        <v>942</v>
      </c>
      <c r="T220" t="s">
        <v>117</v>
      </c>
      <c r="U220" t="s">
        <v>813</v>
      </c>
      <c r="W220" t="s">
        <v>1</v>
      </c>
      <c r="Z220" t="s">
        <v>223</v>
      </c>
      <c r="AG220" t="s">
        <v>823</v>
      </c>
      <c r="AL220" t="s">
        <v>824</v>
      </c>
      <c r="AM220" t="s">
        <v>815</v>
      </c>
      <c r="AO220" t="s">
        <v>334</v>
      </c>
      <c r="BT220" t="s">
        <v>816</v>
      </c>
      <c r="BU220" t="s">
        <v>336</v>
      </c>
      <c r="BV220" t="str">
        <f t="shared" si="15"/>
        <v>eae8-g7j8</v>
      </c>
      <c r="BW220">
        <f t="shared" si="16"/>
        <v>2014</v>
      </c>
      <c r="BX220">
        <f t="shared" si="17"/>
        <v>2014</v>
      </c>
      <c r="BY220">
        <f t="shared" si="18"/>
        <v>4</v>
      </c>
      <c r="BZ220">
        <f t="shared" si="19"/>
        <v>5</v>
      </c>
    </row>
    <row r="221" spans="1:78" x14ac:dyDescent="0.35">
      <c r="A221" t="s">
        <v>5519</v>
      </c>
      <c r="B221" t="s">
        <v>5208</v>
      </c>
      <c r="C221" t="b">
        <v>0</v>
      </c>
      <c r="D221" t="b">
        <v>0</v>
      </c>
      <c r="F221" t="s">
        <v>323</v>
      </c>
      <c r="G221" t="s">
        <v>15</v>
      </c>
      <c r="H221" t="s">
        <v>5520</v>
      </c>
      <c r="I221" t="s">
        <v>5209</v>
      </c>
      <c r="J221" s="3">
        <v>2077</v>
      </c>
      <c r="K221" t="s">
        <v>5521</v>
      </c>
      <c r="L221" t="s">
        <v>3948</v>
      </c>
      <c r="M221" s="2">
        <v>41850</v>
      </c>
      <c r="N221" s="1">
        <v>0.81874999999999998</v>
      </c>
      <c r="O221" s="2">
        <v>42373</v>
      </c>
      <c r="P221" s="1">
        <v>0.91041666666666676</v>
      </c>
      <c r="Q221" t="s">
        <v>881</v>
      </c>
      <c r="R221" t="s">
        <v>2284</v>
      </c>
      <c r="S221" s="3">
        <v>1129</v>
      </c>
      <c r="T221" t="s">
        <v>119</v>
      </c>
      <c r="V221" t="s">
        <v>7</v>
      </c>
      <c r="W221" t="s">
        <v>1</v>
      </c>
      <c r="Z221" t="s">
        <v>118</v>
      </c>
      <c r="AG221" t="s">
        <v>5522</v>
      </c>
      <c r="AL221" t="s">
        <v>2287</v>
      </c>
      <c r="AM221" t="s">
        <v>2288</v>
      </c>
      <c r="AO221" t="s">
        <v>334</v>
      </c>
      <c r="BU221" t="s">
        <v>336</v>
      </c>
      <c r="BV221" t="str">
        <f t="shared" si="15"/>
        <v>s29e-i2mw</v>
      </c>
      <c r="BW221">
        <f t="shared" si="16"/>
        <v>2014</v>
      </c>
      <c r="BX221">
        <f t="shared" si="17"/>
        <v>2016</v>
      </c>
      <c r="BY221">
        <f t="shared" si="18"/>
        <v>5</v>
      </c>
      <c r="BZ221">
        <f t="shared" si="19"/>
        <v>5</v>
      </c>
    </row>
    <row r="222" spans="1:78" x14ac:dyDescent="0.35">
      <c r="A222" t="s">
        <v>2278</v>
      </c>
      <c r="B222" t="s">
        <v>2279</v>
      </c>
      <c r="C222" t="b">
        <v>0</v>
      </c>
      <c r="D222" t="b">
        <v>0</v>
      </c>
      <c r="F222" t="s">
        <v>323</v>
      </c>
      <c r="G222" t="s">
        <v>15</v>
      </c>
      <c r="H222" t="s">
        <v>2280</v>
      </c>
      <c r="I222" t="s">
        <v>2281</v>
      </c>
      <c r="J222">
        <v>477</v>
      </c>
      <c r="K222" t="s">
        <v>2282</v>
      </c>
      <c r="L222" t="s">
        <v>2283</v>
      </c>
      <c r="M222" s="2">
        <v>41835</v>
      </c>
      <c r="N222" s="1">
        <v>0.86111111111111116</v>
      </c>
      <c r="O222" s="2">
        <v>42373</v>
      </c>
      <c r="P222" s="1">
        <v>0.90972222222222221</v>
      </c>
      <c r="Q222" t="s">
        <v>881</v>
      </c>
      <c r="R222" t="s">
        <v>2284</v>
      </c>
      <c r="S222" s="3">
        <v>1226</v>
      </c>
      <c r="T222" t="s">
        <v>119</v>
      </c>
      <c r="U222" t="s">
        <v>2285</v>
      </c>
      <c r="V222" t="s">
        <v>7</v>
      </c>
      <c r="W222" t="s">
        <v>1</v>
      </c>
      <c r="Z222" t="s">
        <v>118</v>
      </c>
      <c r="AG222" t="s">
        <v>2286</v>
      </c>
      <c r="AL222" t="s">
        <v>2287</v>
      </c>
      <c r="AM222" t="s">
        <v>2288</v>
      </c>
      <c r="AO222" t="s">
        <v>334</v>
      </c>
      <c r="BT222" t="s">
        <v>368</v>
      </c>
      <c r="BU222" t="s">
        <v>336</v>
      </c>
      <c r="BV222" t="str">
        <f t="shared" si="15"/>
        <v>jym6-rqxg</v>
      </c>
      <c r="BW222">
        <f t="shared" si="16"/>
        <v>2014</v>
      </c>
      <c r="BX222">
        <f t="shared" si="17"/>
        <v>2016</v>
      </c>
      <c r="BY222">
        <f t="shared" si="18"/>
        <v>5</v>
      </c>
      <c r="BZ222">
        <f t="shared" si="19"/>
        <v>6</v>
      </c>
    </row>
    <row r="223" spans="1:78" x14ac:dyDescent="0.35">
      <c r="A223" t="s">
        <v>4438</v>
      </c>
      <c r="B223" t="s">
        <v>4439</v>
      </c>
      <c r="C223" t="b">
        <v>0</v>
      </c>
      <c r="D223" t="b">
        <v>0</v>
      </c>
      <c r="F223" t="s">
        <v>323</v>
      </c>
      <c r="G223" t="s">
        <v>15</v>
      </c>
      <c r="H223" t="s">
        <v>4440</v>
      </c>
      <c r="I223" t="s">
        <v>4441</v>
      </c>
      <c r="J223">
        <v>545</v>
      </c>
      <c r="K223" t="s">
        <v>4442</v>
      </c>
      <c r="L223" t="s">
        <v>4443</v>
      </c>
      <c r="M223" s="2">
        <v>41850</v>
      </c>
      <c r="N223" s="1">
        <v>0.80763888888888891</v>
      </c>
      <c r="O223" s="2">
        <v>42369</v>
      </c>
      <c r="P223" s="1">
        <v>0.875</v>
      </c>
      <c r="Q223" t="s">
        <v>881</v>
      </c>
      <c r="R223" t="s">
        <v>2284</v>
      </c>
      <c r="S223" s="3">
        <v>1279</v>
      </c>
      <c r="T223" t="s">
        <v>119</v>
      </c>
      <c r="V223" t="s">
        <v>7</v>
      </c>
      <c r="W223" t="s">
        <v>1</v>
      </c>
      <c r="Z223" t="s">
        <v>118</v>
      </c>
      <c r="AG223" t="s">
        <v>4444</v>
      </c>
      <c r="AL223" t="s">
        <v>2287</v>
      </c>
      <c r="AM223" t="s">
        <v>2288</v>
      </c>
      <c r="AO223" t="s">
        <v>334</v>
      </c>
      <c r="BU223" t="s">
        <v>336</v>
      </c>
      <c r="BV223" t="str">
        <f t="shared" si="15"/>
        <v>9dnz-48uh</v>
      </c>
      <c r="BW223">
        <f t="shared" si="16"/>
        <v>2014</v>
      </c>
      <c r="BX223">
        <f t="shared" si="17"/>
        <v>2015</v>
      </c>
      <c r="BY223">
        <f t="shared" si="18"/>
        <v>5</v>
      </c>
      <c r="BZ223">
        <f t="shared" si="19"/>
        <v>5</v>
      </c>
    </row>
    <row r="224" spans="1:78" x14ac:dyDescent="0.35">
      <c r="A224" t="s">
        <v>4536</v>
      </c>
      <c r="B224" t="s">
        <v>4537</v>
      </c>
      <c r="C224" t="b">
        <v>0</v>
      </c>
      <c r="D224" t="b">
        <v>0</v>
      </c>
      <c r="F224" t="s">
        <v>323</v>
      </c>
      <c r="G224" t="s">
        <v>15</v>
      </c>
      <c r="H224" t="s">
        <v>4538</v>
      </c>
      <c r="I224" t="s">
        <v>4539</v>
      </c>
      <c r="J224">
        <v>943</v>
      </c>
      <c r="K224" t="s">
        <v>4540</v>
      </c>
      <c r="L224" t="s">
        <v>4541</v>
      </c>
      <c r="M224" s="2">
        <v>41676</v>
      </c>
      <c r="N224" s="1">
        <v>0.19166666666666665</v>
      </c>
      <c r="O224" s="2">
        <v>41676</v>
      </c>
      <c r="P224" s="1">
        <v>0.21944444444444444</v>
      </c>
      <c r="Q224" t="s">
        <v>351</v>
      </c>
      <c r="R224" t="s">
        <v>4542</v>
      </c>
      <c r="S224" s="3">
        <v>1280</v>
      </c>
      <c r="T224" t="s">
        <v>164</v>
      </c>
      <c r="W224" t="s">
        <v>1</v>
      </c>
      <c r="Z224" t="s">
        <v>157</v>
      </c>
      <c r="AG224" t="s">
        <v>4543</v>
      </c>
      <c r="AL224" t="s">
        <v>4544</v>
      </c>
      <c r="AM224" t="s">
        <v>572</v>
      </c>
      <c r="AO224" t="s">
        <v>334</v>
      </c>
      <c r="BU224" t="s">
        <v>336</v>
      </c>
      <c r="BV224" t="str">
        <f t="shared" si="15"/>
        <v>ak95-mjh9</v>
      </c>
      <c r="BW224">
        <f t="shared" si="16"/>
        <v>2014</v>
      </c>
      <c r="BX224">
        <f t="shared" si="17"/>
        <v>2014</v>
      </c>
      <c r="BY224">
        <f t="shared" si="18"/>
        <v>4</v>
      </c>
      <c r="BZ224">
        <f t="shared" si="19"/>
        <v>4</v>
      </c>
    </row>
    <row r="225" spans="1:78" x14ac:dyDescent="0.35">
      <c r="A225" t="s">
        <v>1723</v>
      </c>
      <c r="B225" t="s">
        <v>1724</v>
      </c>
      <c r="C225" t="b">
        <v>0</v>
      </c>
      <c r="D225" t="b">
        <v>0</v>
      </c>
      <c r="F225" t="s">
        <v>323</v>
      </c>
      <c r="G225" t="s">
        <v>15</v>
      </c>
      <c r="H225" t="s">
        <v>1725</v>
      </c>
      <c r="I225" t="s">
        <v>1726</v>
      </c>
      <c r="J225" s="3">
        <v>5953</v>
      </c>
      <c r="K225" t="s">
        <v>1727</v>
      </c>
      <c r="L225" t="s">
        <v>1728</v>
      </c>
      <c r="M225" s="2">
        <v>41193</v>
      </c>
      <c r="N225" s="1">
        <v>0.98055555555555562</v>
      </c>
      <c r="O225" s="2">
        <v>43154</v>
      </c>
      <c r="P225" s="1">
        <v>0.80138888888888893</v>
      </c>
      <c r="Q225" t="s">
        <v>328</v>
      </c>
      <c r="R225" t="s">
        <v>1720</v>
      </c>
      <c r="S225" s="3">
        <v>1608</v>
      </c>
      <c r="T225" t="s">
        <v>121</v>
      </c>
      <c r="U225" t="s">
        <v>1707</v>
      </c>
      <c r="W225" t="s">
        <v>1</v>
      </c>
      <c r="Z225" t="s">
        <v>206</v>
      </c>
      <c r="AA225" t="s">
        <v>1729</v>
      </c>
      <c r="AG225" t="s">
        <v>1730</v>
      </c>
      <c r="AI225" t="s">
        <v>1731</v>
      </c>
      <c r="AK225" t="s">
        <v>1732</v>
      </c>
      <c r="AL225" t="s">
        <v>1722</v>
      </c>
      <c r="AM225" t="s">
        <v>518</v>
      </c>
      <c r="AO225" t="s">
        <v>334</v>
      </c>
      <c r="BT225" t="s">
        <v>335</v>
      </c>
      <c r="BU225" t="s">
        <v>336</v>
      </c>
      <c r="BV225" t="str">
        <f t="shared" si="15"/>
        <v>9ubz-5r4b</v>
      </c>
      <c r="BW225">
        <f t="shared" si="16"/>
        <v>2012</v>
      </c>
      <c r="BX225">
        <f t="shared" si="17"/>
        <v>2018</v>
      </c>
      <c r="BY225">
        <f t="shared" si="18"/>
        <v>4</v>
      </c>
      <c r="BZ225">
        <f t="shared" si="19"/>
        <v>5</v>
      </c>
    </row>
    <row r="226" spans="1:78" x14ac:dyDescent="0.35">
      <c r="A226" t="s">
        <v>3943</v>
      </c>
      <c r="B226" t="s">
        <v>3944</v>
      </c>
      <c r="C226" t="b">
        <v>0</v>
      </c>
      <c r="D226" t="b">
        <v>0</v>
      </c>
      <c r="F226" t="s">
        <v>323</v>
      </c>
      <c r="G226" t="s">
        <v>15</v>
      </c>
      <c r="H226" t="s">
        <v>3945</v>
      </c>
      <c r="I226" t="s">
        <v>3946</v>
      </c>
      <c r="J226">
        <v>389</v>
      </c>
      <c r="K226" t="s">
        <v>3947</v>
      </c>
      <c r="L226" t="s">
        <v>3948</v>
      </c>
      <c r="M226" s="2">
        <v>41850</v>
      </c>
      <c r="N226" s="1">
        <v>0.83819444444444446</v>
      </c>
      <c r="O226" s="2">
        <v>42373</v>
      </c>
      <c r="P226" s="1">
        <v>0.91041666666666676</v>
      </c>
      <c r="Q226" t="s">
        <v>881</v>
      </c>
      <c r="R226" t="s">
        <v>2284</v>
      </c>
      <c r="S226" s="3">
        <v>1992</v>
      </c>
      <c r="T226" t="s">
        <v>119</v>
      </c>
      <c r="V226" t="s">
        <v>7</v>
      </c>
      <c r="W226" t="s">
        <v>1</v>
      </c>
      <c r="Z226" t="s">
        <v>118</v>
      </c>
      <c r="AG226" t="s">
        <v>3949</v>
      </c>
      <c r="AL226" t="s">
        <v>2287</v>
      </c>
      <c r="AM226" t="s">
        <v>2288</v>
      </c>
      <c r="AO226" t="s">
        <v>334</v>
      </c>
      <c r="BU226" t="s">
        <v>336</v>
      </c>
      <c r="BV226" t="str">
        <f t="shared" si="15"/>
        <v>3uf4-3kn2</v>
      </c>
      <c r="BW226">
        <f t="shared" si="16"/>
        <v>2014</v>
      </c>
      <c r="BX226">
        <f t="shared" si="17"/>
        <v>2016</v>
      </c>
      <c r="BY226">
        <f t="shared" si="18"/>
        <v>5</v>
      </c>
      <c r="BZ226">
        <f t="shared" si="19"/>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1EA2D-259F-4AA9-873C-C66C8EC20997}">
  <dimension ref="A1:I116"/>
  <sheetViews>
    <sheetView workbookViewId="0">
      <selection activeCell="A2" sqref="A2"/>
    </sheetView>
  </sheetViews>
  <sheetFormatPr defaultRowHeight="14.5" x14ac:dyDescent="0.35"/>
  <sheetData>
    <row r="1" spans="1:9" x14ac:dyDescent="0.35">
      <c r="A1" t="s">
        <v>6094</v>
      </c>
    </row>
    <row r="2" spans="1:9" x14ac:dyDescent="0.35">
      <c r="A2" t="s">
        <v>5907</v>
      </c>
      <c r="B2" t="s">
        <v>5916</v>
      </c>
    </row>
    <row r="3" spans="1:9" x14ac:dyDescent="0.35">
      <c r="A3">
        <v>0</v>
      </c>
      <c r="B3">
        <v>0</v>
      </c>
    </row>
    <row r="4" spans="1:9" x14ac:dyDescent="0.35">
      <c r="A4">
        <v>0</v>
      </c>
      <c r="B4">
        <v>0</v>
      </c>
      <c r="F4" t="s">
        <v>6088</v>
      </c>
      <c r="G4">
        <v>44</v>
      </c>
      <c r="I4">
        <f>74/108</f>
        <v>0.68518518518518523</v>
      </c>
    </row>
    <row r="5" spans="1:9" x14ac:dyDescent="0.35">
      <c r="A5">
        <v>0</v>
      </c>
      <c r="B5">
        <v>0</v>
      </c>
      <c r="F5" t="s">
        <v>6089</v>
      </c>
      <c r="G5">
        <f>108-78</f>
        <v>30</v>
      </c>
      <c r="I5">
        <f>44/108</f>
        <v>0.40740740740740738</v>
      </c>
    </row>
    <row r="6" spans="1:9" x14ac:dyDescent="0.35">
      <c r="A6">
        <v>0</v>
      </c>
      <c r="B6">
        <v>0</v>
      </c>
      <c r="F6" t="s">
        <v>6090</v>
      </c>
      <c r="G6">
        <v>34</v>
      </c>
      <c r="I6">
        <f>30/108</f>
        <v>0.27777777777777779</v>
      </c>
    </row>
    <row r="7" spans="1:9" x14ac:dyDescent="0.35">
      <c r="A7">
        <v>0</v>
      </c>
      <c r="B7">
        <v>0</v>
      </c>
    </row>
    <row r="8" spans="1:9" x14ac:dyDescent="0.35">
      <c r="A8">
        <v>0</v>
      </c>
      <c r="B8">
        <v>0</v>
      </c>
    </row>
    <row r="9" spans="1:9" x14ac:dyDescent="0.35">
      <c r="A9">
        <v>0</v>
      </c>
      <c r="B9">
        <v>0</v>
      </c>
    </row>
    <row r="10" spans="1:9" x14ac:dyDescent="0.35">
      <c r="A10">
        <v>0</v>
      </c>
      <c r="B10">
        <v>0</v>
      </c>
    </row>
    <row r="11" spans="1:9" x14ac:dyDescent="0.35">
      <c r="A11">
        <v>0</v>
      </c>
      <c r="B11">
        <v>0</v>
      </c>
    </row>
    <row r="12" spans="1:9" x14ac:dyDescent="0.35">
      <c r="A12">
        <v>0</v>
      </c>
      <c r="B12">
        <v>0</v>
      </c>
    </row>
    <row r="13" spans="1:9" x14ac:dyDescent="0.35">
      <c r="A13">
        <v>0</v>
      </c>
      <c r="B13">
        <v>0</v>
      </c>
    </row>
    <row r="14" spans="1:9" x14ac:dyDescent="0.35">
      <c r="A14">
        <v>0</v>
      </c>
      <c r="B14">
        <v>0</v>
      </c>
    </row>
    <row r="15" spans="1:9" x14ac:dyDescent="0.35">
      <c r="A15">
        <v>0</v>
      </c>
      <c r="B15">
        <v>0</v>
      </c>
    </row>
    <row r="16" spans="1:9" x14ac:dyDescent="0.35">
      <c r="A16">
        <v>0</v>
      </c>
      <c r="B16">
        <v>0</v>
      </c>
    </row>
    <row r="17" spans="1:2" x14ac:dyDescent="0.35">
      <c r="A17">
        <v>0</v>
      </c>
      <c r="B17">
        <v>0</v>
      </c>
    </row>
    <row r="18" spans="1:2" x14ac:dyDescent="0.35">
      <c r="A18">
        <v>0</v>
      </c>
      <c r="B18">
        <v>0</v>
      </c>
    </row>
    <row r="19" spans="1:2" x14ac:dyDescent="0.35">
      <c r="A19">
        <v>0</v>
      </c>
      <c r="B19">
        <v>0</v>
      </c>
    </row>
    <row r="20" spans="1:2" x14ac:dyDescent="0.35">
      <c r="A20">
        <v>0</v>
      </c>
      <c r="B20">
        <v>0</v>
      </c>
    </row>
    <row r="21" spans="1:2" x14ac:dyDescent="0.35">
      <c r="A21">
        <v>0</v>
      </c>
      <c r="B21">
        <v>0</v>
      </c>
    </row>
    <row r="22" spans="1:2" x14ac:dyDescent="0.35">
      <c r="A22">
        <v>0</v>
      </c>
      <c r="B22">
        <v>0</v>
      </c>
    </row>
    <row r="23" spans="1:2" x14ac:dyDescent="0.35">
      <c r="A23">
        <v>0</v>
      </c>
      <c r="B23">
        <v>0</v>
      </c>
    </row>
    <row r="24" spans="1:2" x14ac:dyDescent="0.35">
      <c r="A24">
        <v>0</v>
      </c>
      <c r="B24">
        <v>0</v>
      </c>
    </row>
    <row r="25" spans="1:2" x14ac:dyDescent="0.35">
      <c r="A25">
        <v>0</v>
      </c>
      <c r="B25">
        <v>1</v>
      </c>
    </row>
    <row r="26" spans="1:2" x14ac:dyDescent="0.35">
      <c r="A26">
        <v>0</v>
      </c>
      <c r="B26">
        <v>1</v>
      </c>
    </row>
    <row r="27" spans="1:2" x14ac:dyDescent="0.35">
      <c r="A27">
        <v>0</v>
      </c>
      <c r="B27">
        <v>1</v>
      </c>
    </row>
    <row r="28" spans="1:2" x14ac:dyDescent="0.35">
      <c r="A28">
        <v>0</v>
      </c>
      <c r="B28">
        <v>1</v>
      </c>
    </row>
    <row r="29" spans="1:2" x14ac:dyDescent="0.35">
      <c r="A29">
        <v>0</v>
      </c>
      <c r="B29">
        <v>1</v>
      </c>
    </row>
    <row r="30" spans="1:2" x14ac:dyDescent="0.35">
      <c r="A30">
        <v>0</v>
      </c>
      <c r="B30">
        <v>1</v>
      </c>
    </row>
    <row r="31" spans="1:2" x14ac:dyDescent="0.35">
      <c r="A31">
        <v>0</v>
      </c>
      <c r="B31">
        <v>1</v>
      </c>
    </row>
    <row r="32" spans="1:2" x14ac:dyDescent="0.35">
      <c r="A32">
        <v>0</v>
      </c>
      <c r="B32">
        <v>1</v>
      </c>
    </row>
    <row r="33" spans="1:2" x14ac:dyDescent="0.35">
      <c r="A33">
        <v>0</v>
      </c>
      <c r="B33">
        <v>2</v>
      </c>
    </row>
    <row r="34" spans="1:2" x14ac:dyDescent="0.35">
      <c r="A34">
        <v>0</v>
      </c>
      <c r="B34">
        <v>2</v>
      </c>
    </row>
    <row r="35" spans="1:2" x14ac:dyDescent="0.35">
      <c r="A35">
        <v>0</v>
      </c>
      <c r="B35">
        <v>2</v>
      </c>
    </row>
    <row r="36" spans="1:2" x14ac:dyDescent="0.35">
      <c r="A36">
        <v>0</v>
      </c>
      <c r="B36">
        <v>2</v>
      </c>
    </row>
    <row r="37" spans="1:2" x14ac:dyDescent="0.35">
      <c r="A37">
        <v>0</v>
      </c>
      <c r="B37">
        <v>2</v>
      </c>
    </row>
    <row r="38" spans="1:2" x14ac:dyDescent="0.35">
      <c r="A38">
        <v>0</v>
      </c>
      <c r="B38">
        <v>2</v>
      </c>
    </row>
    <row r="39" spans="1:2" x14ac:dyDescent="0.35">
      <c r="A39">
        <v>0</v>
      </c>
      <c r="B39">
        <v>2</v>
      </c>
    </row>
    <row r="40" spans="1:2" x14ac:dyDescent="0.35">
      <c r="A40">
        <v>0</v>
      </c>
      <c r="B40">
        <v>2</v>
      </c>
    </row>
    <row r="41" spans="1:2" x14ac:dyDescent="0.35">
      <c r="A41">
        <v>0</v>
      </c>
      <c r="B41">
        <v>2</v>
      </c>
    </row>
    <row r="42" spans="1:2" x14ac:dyDescent="0.35">
      <c r="A42">
        <v>0</v>
      </c>
      <c r="B42">
        <v>2</v>
      </c>
    </row>
    <row r="43" spans="1:2" x14ac:dyDescent="0.35">
      <c r="A43">
        <v>0</v>
      </c>
      <c r="B43">
        <v>2</v>
      </c>
    </row>
    <row r="44" spans="1:2" x14ac:dyDescent="0.35">
      <c r="A44">
        <v>0</v>
      </c>
      <c r="B44">
        <v>2</v>
      </c>
    </row>
    <row r="45" spans="1:2" x14ac:dyDescent="0.35">
      <c r="A45">
        <v>0</v>
      </c>
      <c r="B45">
        <v>2</v>
      </c>
    </row>
    <row r="46" spans="1:2" x14ac:dyDescent="0.35">
      <c r="A46">
        <v>0</v>
      </c>
      <c r="B46">
        <v>2</v>
      </c>
    </row>
    <row r="47" spans="1:2" x14ac:dyDescent="0.35">
      <c r="A47">
        <v>1</v>
      </c>
      <c r="B47">
        <v>0</v>
      </c>
    </row>
    <row r="48" spans="1:2" x14ac:dyDescent="0.35">
      <c r="A48">
        <v>1</v>
      </c>
      <c r="B48">
        <v>0</v>
      </c>
    </row>
    <row r="49" spans="1:2" x14ac:dyDescent="0.35">
      <c r="A49">
        <v>1</v>
      </c>
      <c r="B49">
        <v>0</v>
      </c>
    </row>
    <row r="50" spans="1:2" x14ac:dyDescent="0.35">
      <c r="A50">
        <v>1</v>
      </c>
      <c r="B50">
        <v>1</v>
      </c>
    </row>
    <row r="51" spans="1:2" x14ac:dyDescent="0.35">
      <c r="A51">
        <v>1</v>
      </c>
      <c r="B51">
        <v>1</v>
      </c>
    </row>
    <row r="52" spans="1:2" x14ac:dyDescent="0.35">
      <c r="A52">
        <v>1</v>
      </c>
      <c r="B52">
        <v>1</v>
      </c>
    </row>
    <row r="53" spans="1:2" x14ac:dyDescent="0.35">
      <c r="A53">
        <v>1</v>
      </c>
      <c r="B53">
        <v>1</v>
      </c>
    </row>
    <row r="54" spans="1:2" x14ac:dyDescent="0.35">
      <c r="A54">
        <v>1</v>
      </c>
      <c r="B54">
        <v>1</v>
      </c>
    </row>
    <row r="55" spans="1:2" x14ac:dyDescent="0.35">
      <c r="A55">
        <v>1</v>
      </c>
      <c r="B55">
        <v>1</v>
      </c>
    </row>
    <row r="56" spans="1:2" x14ac:dyDescent="0.35">
      <c r="A56">
        <v>1</v>
      </c>
      <c r="B56">
        <v>1</v>
      </c>
    </row>
    <row r="57" spans="1:2" x14ac:dyDescent="0.35">
      <c r="A57">
        <v>1</v>
      </c>
      <c r="B57">
        <v>1</v>
      </c>
    </row>
    <row r="58" spans="1:2" x14ac:dyDescent="0.35">
      <c r="A58">
        <v>1</v>
      </c>
      <c r="B58">
        <v>1</v>
      </c>
    </row>
    <row r="59" spans="1:2" x14ac:dyDescent="0.35">
      <c r="A59">
        <v>1</v>
      </c>
      <c r="B59">
        <v>1</v>
      </c>
    </row>
    <row r="60" spans="1:2" x14ac:dyDescent="0.35">
      <c r="A60">
        <v>1</v>
      </c>
      <c r="B60">
        <v>1</v>
      </c>
    </row>
    <row r="61" spans="1:2" x14ac:dyDescent="0.35">
      <c r="A61">
        <v>1</v>
      </c>
      <c r="B61">
        <v>2</v>
      </c>
    </row>
    <row r="62" spans="1:2" x14ac:dyDescent="0.35">
      <c r="A62">
        <v>1</v>
      </c>
      <c r="B62">
        <v>2</v>
      </c>
    </row>
    <row r="63" spans="1:2" x14ac:dyDescent="0.35">
      <c r="A63">
        <v>1</v>
      </c>
      <c r="B63">
        <v>2</v>
      </c>
    </row>
    <row r="64" spans="1:2" x14ac:dyDescent="0.35">
      <c r="A64">
        <v>1</v>
      </c>
      <c r="B64">
        <v>2</v>
      </c>
    </row>
    <row r="65" spans="1:2" x14ac:dyDescent="0.35">
      <c r="A65">
        <v>1</v>
      </c>
      <c r="B65">
        <v>2</v>
      </c>
    </row>
    <row r="66" spans="1:2" x14ac:dyDescent="0.35">
      <c r="A66">
        <v>2</v>
      </c>
      <c r="B66">
        <v>0</v>
      </c>
    </row>
    <row r="67" spans="1:2" x14ac:dyDescent="0.35">
      <c r="A67">
        <v>2</v>
      </c>
      <c r="B67">
        <v>0</v>
      </c>
    </row>
    <row r="68" spans="1:2" x14ac:dyDescent="0.35">
      <c r="A68">
        <v>2</v>
      </c>
      <c r="B68">
        <v>0</v>
      </c>
    </row>
    <row r="69" spans="1:2" x14ac:dyDescent="0.35">
      <c r="A69">
        <v>2</v>
      </c>
      <c r="B69">
        <v>0</v>
      </c>
    </row>
    <row r="70" spans="1:2" x14ac:dyDescent="0.35">
      <c r="A70">
        <v>2</v>
      </c>
      <c r="B70">
        <v>1</v>
      </c>
    </row>
    <row r="71" spans="1:2" x14ac:dyDescent="0.35">
      <c r="A71">
        <v>2</v>
      </c>
      <c r="B71">
        <v>1</v>
      </c>
    </row>
    <row r="72" spans="1:2" x14ac:dyDescent="0.35">
      <c r="A72">
        <v>2</v>
      </c>
      <c r="B72">
        <v>1</v>
      </c>
    </row>
    <row r="73" spans="1:2" x14ac:dyDescent="0.35">
      <c r="A73">
        <v>2</v>
      </c>
      <c r="B73">
        <v>1</v>
      </c>
    </row>
    <row r="74" spans="1:2" x14ac:dyDescent="0.35">
      <c r="A74">
        <v>2</v>
      </c>
      <c r="B74">
        <v>1</v>
      </c>
    </row>
    <row r="75" spans="1:2" x14ac:dyDescent="0.35">
      <c r="A75">
        <v>2</v>
      </c>
      <c r="B75">
        <v>1</v>
      </c>
    </row>
    <row r="76" spans="1:2" x14ac:dyDescent="0.35">
      <c r="A76">
        <v>2</v>
      </c>
      <c r="B76">
        <v>1</v>
      </c>
    </row>
    <row r="77" spans="1:2" x14ac:dyDescent="0.35">
      <c r="A77">
        <v>2</v>
      </c>
      <c r="B77">
        <v>2</v>
      </c>
    </row>
    <row r="78" spans="1:2" x14ac:dyDescent="0.35">
      <c r="A78">
        <v>2</v>
      </c>
      <c r="B78">
        <v>2</v>
      </c>
    </row>
    <row r="79" spans="1:2" x14ac:dyDescent="0.35">
      <c r="A79">
        <v>2</v>
      </c>
      <c r="B79">
        <v>2</v>
      </c>
    </row>
    <row r="80" spans="1:2" x14ac:dyDescent="0.35">
      <c r="A80">
        <v>2</v>
      </c>
      <c r="B80">
        <v>2</v>
      </c>
    </row>
    <row r="81" spans="1:2" x14ac:dyDescent="0.35">
      <c r="A81">
        <v>2</v>
      </c>
      <c r="B81">
        <v>2</v>
      </c>
    </row>
    <row r="82" spans="1:2" x14ac:dyDescent="0.35">
      <c r="A82">
        <v>2</v>
      </c>
      <c r="B82">
        <v>2</v>
      </c>
    </row>
    <row r="83" spans="1:2" x14ac:dyDescent="0.35">
      <c r="A83">
        <v>2</v>
      </c>
      <c r="B83">
        <v>2</v>
      </c>
    </row>
    <row r="84" spans="1:2" x14ac:dyDescent="0.35">
      <c r="A84">
        <v>2</v>
      </c>
      <c r="B84">
        <v>2</v>
      </c>
    </row>
    <row r="85" spans="1:2" x14ac:dyDescent="0.35">
      <c r="A85">
        <v>2</v>
      </c>
      <c r="B85">
        <v>2</v>
      </c>
    </row>
    <row r="86" spans="1:2" x14ac:dyDescent="0.35">
      <c r="A86">
        <v>2</v>
      </c>
      <c r="B86">
        <v>2</v>
      </c>
    </row>
    <row r="87" spans="1:2" x14ac:dyDescent="0.35">
      <c r="A87">
        <v>2</v>
      </c>
      <c r="B87">
        <v>2</v>
      </c>
    </row>
    <row r="88" spans="1:2" x14ac:dyDescent="0.35">
      <c r="A88">
        <v>2</v>
      </c>
      <c r="B88">
        <v>2</v>
      </c>
    </row>
    <row r="89" spans="1:2" x14ac:dyDescent="0.35">
      <c r="A89">
        <v>2</v>
      </c>
      <c r="B89">
        <v>2</v>
      </c>
    </row>
    <row r="90" spans="1:2" x14ac:dyDescent="0.35">
      <c r="A90">
        <v>2</v>
      </c>
      <c r="B90">
        <v>2</v>
      </c>
    </row>
    <row r="91" spans="1:2" x14ac:dyDescent="0.35">
      <c r="A91">
        <v>2</v>
      </c>
      <c r="B91">
        <v>2</v>
      </c>
    </row>
    <row r="92" spans="1:2" x14ac:dyDescent="0.35">
      <c r="A92">
        <v>2</v>
      </c>
      <c r="B92">
        <v>2</v>
      </c>
    </row>
    <row r="93" spans="1:2" x14ac:dyDescent="0.35">
      <c r="A93">
        <v>2</v>
      </c>
      <c r="B93">
        <v>2</v>
      </c>
    </row>
    <row r="94" spans="1:2" x14ac:dyDescent="0.35">
      <c r="A94">
        <v>2</v>
      </c>
      <c r="B94">
        <v>2</v>
      </c>
    </row>
    <row r="95" spans="1:2" x14ac:dyDescent="0.35">
      <c r="A95">
        <v>2</v>
      </c>
      <c r="B95">
        <v>2</v>
      </c>
    </row>
    <row r="96" spans="1:2" x14ac:dyDescent="0.35">
      <c r="A96">
        <v>2</v>
      </c>
      <c r="B96">
        <v>2</v>
      </c>
    </row>
    <row r="97" spans="1:2" x14ac:dyDescent="0.35">
      <c r="A97">
        <v>2</v>
      </c>
      <c r="B97">
        <v>2</v>
      </c>
    </row>
    <row r="98" spans="1:2" x14ac:dyDescent="0.35">
      <c r="A98">
        <v>2</v>
      </c>
      <c r="B98">
        <v>2</v>
      </c>
    </row>
    <row r="99" spans="1:2" x14ac:dyDescent="0.35">
      <c r="A99">
        <v>2</v>
      </c>
      <c r="B99">
        <v>2</v>
      </c>
    </row>
    <row r="100" spans="1:2" x14ac:dyDescent="0.35">
      <c r="A100">
        <v>2</v>
      </c>
      <c r="B100">
        <v>2</v>
      </c>
    </row>
    <row r="101" spans="1:2" x14ac:dyDescent="0.35">
      <c r="A101">
        <v>2</v>
      </c>
      <c r="B101">
        <v>2</v>
      </c>
    </row>
    <row r="102" spans="1:2" x14ac:dyDescent="0.35">
      <c r="A102">
        <v>2</v>
      </c>
      <c r="B102">
        <v>2</v>
      </c>
    </row>
    <row r="103" spans="1:2" x14ac:dyDescent="0.35">
      <c r="A103">
        <v>2</v>
      </c>
      <c r="B103">
        <v>2</v>
      </c>
    </row>
    <row r="104" spans="1:2" x14ac:dyDescent="0.35">
      <c r="A104">
        <v>2</v>
      </c>
      <c r="B104">
        <v>2</v>
      </c>
    </row>
    <row r="105" spans="1:2" x14ac:dyDescent="0.35">
      <c r="A105">
        <v>2</v>
      </c>
      <c r="B105">
        <v>2</v>
      </c>
    </row>
    <row r="106" spans="1:2" x14ac:dyDescent="0.35">
      <c r="A106">
        <v>2</v>
      </c>
      <c r="B106">
        <v>2</v>
      </c>
    </row>
    <row r="107" spans="1:2" x14ac:dyDescent="0.35">
      <c r="A107">
        <v>2</v>
      </c>
      <c r="B107">
        <v>2</v>
      </c>
    </row>
    <row r="108" spans="1:2" x14ac:dyDescent="0.35">
      <c r="A108">
        <v>2</v>
      </c>
      <c r="B108">
        <v>2</v>
      </c>
    </row>
    <row r="109" spans="1:2" x14ac:dyDescent="0.35">
      <c r="A109">
        <v>2</v>
      </c>
      <c r="B109">
        <v>2</v>
      </c>
    </row>
    <row r="110" spans="1:2" x14ac:dyDescent="0.35">
      <c r="A110">
        <v>2</v>
      </c>
      <c r="B110">
        <v>2</v>
      </c>
    </row>
    <row r="111" spans="1:2" x14ac:dyDescent="0.35">
      <c r="A111" t="s">
        <v>5981</v>
      </c>
      <c r="B111" t="s">
        <v>5981</v>
      </c>
    </row>
    <row r="112" spans="1:2" x14ac:dyDescent="0.35">
      <c r="A112" t="s">
        <v>5981</v>
      </c>
      <c r="B112" t="s">
        <v>5981</v>
      </c>
    </row>
    <row r="113" spans="1:2" x14ac:dyDescent="0.35">
      <c r="A113" t="s">
        <v>5981</v>
      </c>
      <c r="B113" t="s">
        <v>5981</v>
      </c>
    </row>
    <row r="114" spans="1:2" x14ac:dyDescent="0.35">
      <c r="A114" t="s">
        <v>5981</v>
      </c>
      <c r="B114" t="s">
        <v>5981</v>
      </c>
    </row>
    <row r="115" spans="1:2" x14ac:dyDescent="0.35">
      <c r="A115" t="s">
        <v>5981</v>
      </c>
      <c r="B115" t="s">
        <v>5981</v>
      </c>
    </row>
    <row r="116" spans="1:2" x14ac:dyDescent="0.35">
      <c r="A116" t="s">
        <v>6010</v>
      </c>
      <c r="B116" t="s">
        <v>6010</v>
      </c>
    </row>
  </sheetData>
  <sortState xmlns:xlrd2="http://schemas.microsoft.com/office/spreadsheetml/2017/richdata2" ref="A3:B116">
    <sortCondition ref="A3:A116"/>
    <sortCondition ref="B3:B11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Dataset-Prvenance-AMF</vt:lpstr>
      <vt:lpstr>All-Published-Datasets-18June</vt:lpstr>
      <vt:lpstr>Assessement-RandomSample</vt:lpstr>
      <vt:lpstr>Charts</vt:lpstr>
      <vt:lpstr>Overall Need</vt:lpstr>
      <vt:lpstr>histogram-choose-dnld-grps</vt:lpstr>
      <vt:lpstr>Not Public datasets-NOT USED</vt:lpstr>
      <vt:lpstr>Sptial-temporal-both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Mckenna-Foster</dc:creator>
  <cp:lastModifiedBy>Andrew Mckenna-Foster</cp:lastModifiedBy>
  <dcterms:modified xsi:type="dcterms:W3CDTF">2019-08-23T21:09:55Z</dcterms:modified>
</cp:coreProperties>
</file>