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35" yWindow="135" windowWidth="15870" windowHeight="6960" activeTab="1"/>
  </bookViews>
  <sheets>
    <sheet name="Reg_By_week" sheetId="2" r:id="rId1"/>
    <sheet name="Key_Summary" sheetId="3" r:id="rId2"/>
  </sheets>
  <calcPr calcId="145621"/>
</workbook>
</file>

<file path=xl/calcChain.xml><?xml version="1.0" encoding="utf-8"?>
<calcChain xmlns="http://schemas.openxmlformats.org/spreadsheetml/2006/main">
  <c r="F4" i="3" l="1"/>
  <c r="G2" i="3"/>
  <c r="M2" i="3"/>
  <c r="B2" i="3"/>
  <c r="D2" i="3"/>
  <c r="M3" i="3"/>
  <c r="E2" i="3" l="1"/>
  <c r="M3" i="2"/>
  <c r="O3" i="2"/>
  <c r="N3" i="2"/>
  <c r="L3" i="3" l="1"/>
  <c r="L4" i="3"/>
  <c r="L2" i="3"/>
  <c r="K3" i="3"/>
  <c r="K4" i="3"/>
  <c r="K2" i="3"/>
  <c r="J3" i="3"/>
  <c r="J4" i="3"/>
  <c r="J2" i="3"/>
  <c r="I3" i="3"/>
  <c r="I4" i="3"/>
  <c r="I2" i="3"/>
  <c r="C3" i="3"/>
  <c r="C4" i="3"/>
  <c r="C2" i="3"/>
  <c r="D4" i="3"/>
  <c r="D3" i="3"/>
  <c r="B3" i="3"/>
  <c r="H3" i="3" s="1"/>
  <c r="B4" i="3"/>
  <c r="H4" i="3" s="1"/>
  <c r="H2" i="3"/>
  <c r="N4" i="2"/>
  <c r="O4" i="2" s="1"/>
  <c r="N5" i="2"/>
  <c r="O5" i="2"/>
  <c r="N6" i="2"/>
  <c r="O6" i="2" s="1"/>
  <c r="N7" i="2"/>
  <c r="O7" i="2"/>
  <c r="N8" i="2"/>
  <c r="O8" i="2" s="1"/>
  <c r="N9" i="2"/>
  <c r="O9" i="2" s="1"/>
  <c r="N10" i="2"/>
  <c r="O10" i="2" s="1"/>
  <c r="N11" i="2"/>
  <c r="O11" i="2" s="1"/>
  <c r="N12" i="2"/>
  <c r="O12" i="2" s="1"/>
  <c r="N13" i="2"/>
  <c r="O13" i="2"/>
  <c r="N14" i="2"/>
  <c r="O14" i="2" s="1"/>
  <c r="N15" i="2"/>
  <c r="O15" i="2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/>
  <c r="N22" i="2"/>
  <c r="O22" i="2" s="1"/>
  <c r="N23" i="2"/>
  <c r="O23" i="2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/>
  <c r="N30" i="2"/>
  <c r="O30" i="2" s="1"/>
  <c r="N31" i="2"/>
  <c r="O31" i="2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/>
  <c r="N38" i="2"/>
  <c r="O38" i="2" s="1"/>
  <c r="N39" i="2"/>
  <c r="O39" i="2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/>
  <c r="N46" i="2"/>
  <c r="O46" i="2" s="1"/>
  <c r="N47" i="2"/>
  <c r="O47" i="2"/>
  <c r="N48" i="2"/>
  <c r="O48" i="2" s="1"/>
  <c r="N49" i="2"/>
  <c r="O49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N3" i="3" l="1"/>
  <c r="F3" i="3"/>
  <c r="E4" i="3"/>
  <c r="E3" i="3"/>
  <c r="F2" i="3"/>
  <c r="O2" i="3" l="1"/>
  <c r="N2" i="3"/>
  <c r="G4" i="3"/>
  <c r="N4" i="3"/>
  <c r="O4" i="3"/>
  <c r="G3" i="3"/>
  <c r="P3" i="3"/>
  <c r="O3" i="3"/>
  <c r="Q3" i="3"/>
  <c r="Q2" i="3"/>
  <c r="M4" i="3"/>
  <c r="Q4" i="3"/>
  <c r="P4" i="3"/>
  <c r="P2" i="3"/>
</calcChain>
</file>

<file path=xl/sharedStrings.xml><?xml version="1.0" encoding="utf-8"?>
<sst xmlns="http://schemas.openxmlformats.org/spreadsheetml/2006/main" count="130" uniqueCount="82">
  <si>
    <t>PATIA</t>
  </si>
  <si>
    <t>BOOMO</t>
  </si>
  <si>
    <t>BUNDI</t>
  </si>
  <si>
    <t>BULAWANU</t>
  </si>
  <si>
    <t>ELGIA / MARA</t>
  </si>
  <si>
    <t>EBO</t>
  </si>
  <si>
    <t>GORO</t>
  </si>
  <si>
    <t>HWANI</t>
  </si>
  <si>
    <t>IBRO</t>
  </si>
  <si>
    <t>KALINO</t>
  </si>
  <si>
    <t>KUKAMUNGI</t>
  </si>
  <si>
    <t>KALIMBO</t>
  </si>
  <si>
    <t>KIGAWA</t>
  </si>
  <si>
    <t>KARABA</t>
  </si>
  <si>
    <t>BIRINI</t>
  </si>
  <si>
    <t>KAYELSA</t>
  </si>
  <si>
    <t>KARIBO</t>
  </si>
  <si>
    <t>INSIZURU</t>
  </si>
  <si>
    <t>DENGA</t>
  </si>
  <si>
    <t>LUPANIA</t>
  </si>
  <si>
    <t>LIGER</t>
  </si>
  <si>
    <t>MATOKI</t>
  </si>
  <si>
    <t>MALIFI</t>
  </si>
  <si>
    <t>CONFLICTERI</t>
  </si>
  <si>
    <t>BERU</t>
  </si>
  <si>
    <t>MUNDIMA</t>
  </si>
  <si>
    <t>LEGOSAKOOL</t>
  </si>
  <si>
    <t>BARONGH'A</t>
  </si>
  <si>
    <t>OPA'CITY</t>
  </si>
  <si>
    <t>FLAMINGORO</t>
  </si>
  <si>
    <t>NANDOS</t>
  </si>
  <si>
    <t>WILDEBESTI</t>
  </si>
  <si>
    <t>KATSALAND</t>
  </si>
  <si>
    <t>MATWI</t>
  </si>
  <si>
    <t>NYUMI</t>
  </si>
  <si>
    <t>SORGHAMBO</t>
  </si>
  <si>
    <t>SIMBIR</t>
  </si>
  <si>
    <t>TARABWINDO</t>
  </si>
  <si>
    <t>CHICHIMO</t>
  </si>
  <si>
    <t>CHIMI - SHEL</t>
  </si>
  <si>
    <t>TANO</t>
  </si>
  <si>
    <t>DISPUTANA</t>
  </si>
  <si>
    <t>NYANGE</t>
  </si>
  <si>
    <t>WINGU</t>
  </si>
  <si>
    <t>CHIKOMO</t>
  </si>
  <si>
    <t>YODIA</t>
  </si>
  <si>
    <t>District_name</t>
  </si>
  <si>
    <t>District_code</t>
  </si>
  <si>
    <t>urban</t>
  </si>
  <si>
    <t>rural</t>
  </si>
  <si>
    <t>Final_female</t>
  </si>
  <si>
    <t>Finale_male</t>
  </si>
  <si>
    <t>Voting_Age_Population</t>
  </si>
  <si>
    <t>2010_Registered</t>
  </si>
  <si>
    <t>Reg_Tot_Final</t>
  </si>
  <si>
    <t>Type</t>
  </si>
  <si>
    <t>capital district</t>
  </si>
  <si>
    <t>Reg_Rate</t>
  </si>
  <si>
    <t>Caclulated</t>
  </si>
  <si>
    <t>Calculated</t>
  </si>
  <si>
    <t>nRV_increase_from_2010</t>
  </si>
  <si>
    <t>Inc_perc_2010</t>
  </si>
  <si>
    <t>Reg_week1</t>
  </si>
  <si>
    <t>Reg_week2</t>
  </si>
  <si>
    <t>Reg_week3</t>
  </si>
  <si>
    <t>Reg_week4</t>
  </si>
  <si>
    <t>VAP</t>
  </si>
  <si>
    <t>Reg_rate</t>
  </si>
  <si>
    <t>RV2014</t>
  </si>
  <si>
    <t>2010-2014</t>
  </si>
  <si>
    <t>RV2010</t>
  </si>
  <si>
    <t>nWk1_inc</t>
  </si>
  <si>
    <t>nWk2_inc</t>
  </si>
  <si>
    <t>nWk3_inc</t>
  </si>
  <si>
    <t>nWk4_inc</t>
  </si>
  <si>
    <t>nWkf_inc</t>
  </si>
  <si>
    <t>Perc_change_2010-2014</t>
  </si>
  <si>
    <t>Wk1_%of_total</t>
  </si>
  <si>
    <t>Wk2_%of_total</t>
  </si>
  <si>
    <t>Wk31_%of_total</t>
  </si>
  <si>
    <t>Wk4_%of_total</t>
  </si>
  <si>
    <t>Wk5_%of_total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</si>
</sst>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165" fontId="0" fillId="0" borderId="0" xfId="1" applyNumberFormat="1" applyFont="1"/>
    <xf numFmtId="9" fontId="0" fillId="0" borderId="0" xfId="2" applyFont="1"/>
    <xf numFmtId="0" fontId="0" fillId="2" borderId="1" xfId="0" applyFill="1" applyBorder="1"/>
    <xf numFmtId="164" fontId="0" fillId="2" borderId="1" xfId="1" applyNumberFormat="1" applyFont="1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65" fontId="0" fillId="0" borderId="1" xfId="1" applyNumberFormat="1" applyFont="1" applyBorder="1"/>
    <xf numFmtId="165" fontId="0" fillId="0" borderId="0" xfId="1" applyNumberFormat="1" applyFont="1" applyBorder="1"/>
    <xf numFmtId="0" fontId="0" fillId="0" borderId="3" xfId="0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9" fontId="0" fillId="3" borderId="0" xfId="2" applyFont="1" applyFill="1"/>
    <xf numFmtId="165" fontId="0" fillId="0" borderId="0" xfId="1" applyNumberFormat="1" applyFont="1" applyFill="1" applyAlignment="1">
      <alignment horizontal="left"/>
    </xf>
    <xf numFmtId="165" fontId="0" fillId="0" borderId="0" xfId="1" applyNumberFormat="1" applyFont="1" applyFill="1"/>
    <xf numFmtId="0" fontId="2" fillId="0" borderId="3" xfId="0" applyFont="1" applyBorder="1"/>
    <xf numFmtId="0" fontId="2" fillId="0" borderId="5" xfId="0" applyFont="1" applyBorder="1"/>
    <xf numFmtId="9" fontId="0" fillId="0" borderId="2" xfId="2" applyFont="1" applyBorder="1"/>
    <xf numFmtId="9" fontId="0" fillId="5" borderId="2" xfId="2" applyFont="1" applyFill="1" applyBorder="1"/>
    <xf numFmtId="165" fontId="0" fillId="0" borderId="2" xfId="1" applyNumberFormat="1" applyFont="1" applyBorder="1"/>
    <xf numFmtId="9" fontId="0" fillId="4" borderId="0" xfId="2" applyFont="1" applyFill="1"/>
    <xf numFmtId="0" fontId="0" fillId="4" borderId="0" xfId="0" applyFill="1"/>
    <xf numFmtId="0" fontId="0" fillId="4" borderId="3" xfId="0" applyFill="1" applyBorder="1"/>
    <xf numFmtId="165" fontId="0" fillId="4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zoomScale="110" zoomScaleNormal="110" workbookViewId="0">
      <selection activeCell="O2" sqref="O2"/>
    </sheetView>
  </sheetViews>
  <sheetFormatPr defaultRowHeight="15" x14ac:dyDescent="0.25"/>
  <cols>
    <col min="1" max="1" width="15.28515625" customWidth="1"/>
    <col min="2" max="2" width="6.5703125" customWidth="1"/>
    <col min="3" max="3" width="9" style="1" customWidth="1"/>
    <col min="4" max="4" width="15.42578125" style="5" customWidth="1"/>
    <col min="5" max="5" width="10.140625" style="1" customWidth="1"/>
    <col min="6" max="6" width="11.42578125" style="9" customWidth="1"/>
    <col min="7" max="8" width="11.42578125" style="8" customWidth="1"/>
    <col min="9" max="9" width="11.42578125" customWidth="1"/>
    <col min="10" max="10" width="13.140625" style="9" customWidth="1"/>
    <col min="11" max="11" width="11.42578125" customWidth="1"/>
    <col min="12" max="12" width="12.140625" style="7" customWidth="1"/>
    <col min="13" max="13" width="15.28515625" style="28" customWidth="1"/>
    <col min="14" max="15" width="8.85546875" style="28"/>
  </cols>
  <sheetData>
    <row r="1" spans="1:15" ht="14.45" x14ac:dyDescent="0.3">
      <c r="M1" s="28" t="s">
        <v>58</v>
      </c>
      <c r="N1" s="28" t="s">
        <v>59</v>
      </c>
    </row>
    <row r="2" spans="1:15" s="12" customFormat="1" ht="14.45" x14ac:dyDescent="0.3">
      <c r="A2" s="12" t="s">
        <v>46</v>
      </c>
      <c r="B2" s="12" t="s">
        <v>47</v>
      </c>
      <c r="C2" s="13" t="s">
        <v>55</v>
      </c>
      <c r="D2" s="14" t="s">
        <v>53</v>
      </c>
      <c r="E2" s="13" t="s">
        <v>52</v>
      </c>
      <c r="F2" s="15" t="s">
        <v>62</v>
      </c>
      <c r="G2" s="16" t="s">
        <v>63</v>
      </c>
      <c r="H2" s="16" t="s">
        <v>64</v>
      </c>
      <c r="I2" s="16" t="s">
        <v>65</v>
      </c>
      <c r="J2" s="17" t="s">
        <v>54</v>
      </c>
      <c r="K2" s="12" t="s">
        <v>50</v>
      </c>
      <c r="L2" s="18" t="s">
        <v>51</v>
      </c>
      <c r="M2" s="29" t="s">
        <v>57</v>
      </c>
      <c r="N2" s="29" t="s">
        <v>60</v>
      </c>
      <c r="O2" s="29" t="s">
        <v>61</v>
      </c>
    </row>
    <row r="3" spans="1:15" ht="14.45" x14ac:dyDescent="0.3">
      <c r="A3" t="s">
        <v>26</v>
      </c>
      <c r="B3">
        <v>1</v>
      </c>
      <c r="C3" s="2" t="s">
        <v>48</v>
      </c>
      <c r="D3" s="6">
        <v>51194</v>
      </c>
      <c r="E3" s="2">
        <v>91696</v>
      </c>
      <c r="F3" s="10">
        <v>51604</v>
      </c>
      <c r="G3" s="11">
        <v>52730</v>
      </c>
      <c r="H3" s="11">
        <v>58320</v>
      </c>
      <c r="I3" s="11">
        <v>59314</v>
      </c>
      <c r="J3" s="10">
        <v>64505</v>
      </c>
      <c r="K3">
        <v>29028</v>
      </c>
      <c r="L3" s="7">
        <v>35477</v>
      </c>
      <c r="M3" s="27">
        <f>J3/E3</f>
        <v>0.70346580003489789</v>
      </c>
      <c r="N3" s="30">
        <f>J3-D3</f>
        <v>13311</v>
      </c>
      <c r="O3" s="27">
        <f>N3/D3</f>
        <v>0.26001093878188852</v>
      </c>
    </row>
    <row r="4" spans="1:15" ht="14.45" x14ac:dyDescent="0.3">
      <c r="A4" t="s">
        <v>18</v>
      </c>
      <c r="B4">
        <v>2</v>
      </c>
      <c r="C4" s="2" t="s">
        <v>48</v>
      </c>
      <c r="D4" s="6">
        <v>6287</v>
      </c>
      <c r="E4" s="2">
        <v>14489</v>
      </c>
      <c r="F4" s="10">
        <v>6356</v>
      </c>
      <c r="G4" s="11">
        <v>6431</v>
      </c>
      <c r="H4" s="11">
        <v>7393</v>
      </c>
      <c r="I4" s="11">
        <v>7568</v>
      </c>
      <c r="J4" s="10">
        <v>8424</v>
      </c>
      <c r="K4">
        <v>3791</v>
      </c>
      <c r="L4" s="7">
        <v>4633</v>
      </c>
      <c r="M4" s="27">
        <f t="shared" ref="M4:M49" si="0">J4/E4</f>
        <v>0.58140658430533509</v>
      </c>
      <c r="N4" s="30">
        <f t="shared" ref="N4:N49" si="1">J4-D4</f>
        <v>2137</v>
      </c>
      <c r="O4" s="27">
        <f t="shared" ref="O4:O49" si="2">N4/D4</f>
        <v>0.33990774614283442</v>
      </c>
    </row>
    <row r="5" spans="1:15" ht="14.45" x14ac:dyDescent="0.3">
      <c r="A5" t="s">
        <v>13</v>
      </c>
      <c r="B5">
        <v>3</v>
      </c>
      <c r="C5" s="2" t="s">
        <v>48</v>
      </c>
      <c r="D5" s="6">
        <v>105780</v>
      </c>
      <c r="E5" s="2">
        <v>215642</v>
      </c>
      <c r="F5" s="10">
        <v>107155</v>
      </c>
      <c r="G5" s="11">
        <v>108636</v>
      </c>
      <c r="H5" s="11">
        <v>123995</v>
      </c>
      <c r="I5" s="11">
        <v>126725</v>
      </c>
      <c r="J5" s="10">
        <v>140688</v>
      </c>
      <c r="K5">
        <v>69031</v>
      </c>
      <c r="L5" s="7">
        <v>71657</v>
      </c>
      <c r="M5" s="27">
        <f t="shared" si="0"/>
        <v>0.65241465020728806</v>
      </c>
      <c r="N5" s="30">
        <f t="shared" si="1"/>
        <v>34908</v>
      </c>
      <c r="O5" s="27">
        <f t="shared" si="2"/>
        <v>0.33000567214974474</v>
      </c>
    </row>
    <row r="6" spans="1:15" ht="14.45" x14ac:dyDescent="0.3">
      <c r="A6" t="s">
        <v>38</v>
      </c>
      <c r="B6">
        <v>4</v>
      </c>
      <c r="C6" s="2" t="s">
        <v>48</v>
      </c>
      <c r="D6" s="6">
        <v>42241</v>
      </c>
      <c r="E6" s="2">
        <v>61558</v>
      </c>
      <c r="F6" s="10">
        <v>42368</v>
      </c>
      <c r="G6" s="11">
        <v>42410</v>
      </c>
      <c r="H6" s="11">
        <v>44640</v>
      </c>
      <c r="I6" s="11">
        <v>45384</v>
      </c>
      <c r="J6" s="10">
        <v>47310</v>
      </c>
      <c r="K6">
        <v>21366</v>
      </c>
      <c r="L6" s="7">
        <v>25944</v>
      </c>
      <c r="M6" s="27">
        <f t="shared" si="0"/>
        <v>0.76854348744273693</v>
      </c>
      <c r="N6" s="30">
        <f t="shared" si="1"/>
        <v>5069</v>
      </c>
      <c r="O6" s="27">
        <f t="shared" si="2"/>
        <v>0.12000189389455743</v>
      </c>
    </row>
    <row r="7" spans="1:15" ht="14.45" x14ac:dyDescent="0.3">
      <c r="A7" t="s">
        <v>20</v>
      </c>
      <c r="B7">
        <v>5</v>
      </c>
      <c r="C7" s="2" t="s">
        <v>48</v>
      </c>
      <c r="D7" s="6">
        <v>38884</v>
      </c>
      <c r="E7" s="2">
        <v>40332</v>
      </c>
      <c r="F7" s="10">
        <v>38884</v>
      </c>
      <c r="G7" s="11">
        <v>38911</v>
      </c>
      <c r="H7" s="11">
        <v>39424</v>
      </c>
      <c r="I7" s="11">
        <v>39572</v>
      </c>
      <c r="J7" s="10">
        <v>40051</v>
      </c>
      <c r="K7">
        <v>18423</v>
      </c>
      <c r="L7" s="7">
        <v>21628</v>
      </c>
      <c r="M7" s="27">
        <f t="shared" si="0"/>
        <v>0.99303282753148869</v>
      </c>
      <c r="N7" s="30">
        <f t="shared" si="1"/>
        <v>1167</v>
      </c>
      <c r="O7" s="27">
        <f t="shared" si="2"/>
        <v>3.0012344409011418E-2</v>
      </c>
    </row>
    <row r="8" spans="1:15" ht="14.45" x14ac:dyDescent="0.3">
      <c r="A8" t="s">
        <v>37</v>
      </c>
      <c r="B8">
        <v>6</v>
      </c>
      <c r="C8" s="2" t="s">
        <v>48</v>
      </c>
      <c r="D8" s="6">
        <v>22835</v>
      </c>
      <c r="E8" s="2">
        <v>33195</v>
      </c>
      <c r="F8" s="10">
        <v>22904</v>
      </c>
      <c r="G8" s="11">
        <v>22904</v>
      </c>
      <c r="H8" s="11">
        <v>23306</v>
      </c>
      <c r="I8" s="11">
        <v>23402</v>
      </c>
      <c r="J8" s="10">
        <v>23748</v>
      </c>
      <c r="K8">
        <v>10910</v>
      </c>
      <c r="L8" s="7">
        <v>12838</v>
      </c>
      <c r="M8" s="27">
        <f t="shared" si="0"/>
        <v>0.715408947130592</v>
      </c>
      <c r="N8" s="30">
        <f t="shared" si="1"/>
        <v>913</v>
      </c>
      <c r="O8" s="27">
        <f t="shared" si="2"/>
        <v>3.9982483030435736E-2</v>
      </c>
    </row>
    <row r="9" spans="1:15" ht="14.45" x14ac:dyDescent="0.3">
      <c r="A9" t="s">
        <v>6</v>
      </c>
      <c r="B9">
        <v>7</v>
      </c>
      <c r="C9" s="2" t="s">
        <v>49</v>
      </c>
      <c r="D9" s="6">
        <v>41316</v>
      </c>
      <c r="E9" s="2">
        <v>55650</v>
      </c>
      <c r="F9" s="10">
        <v>41562</v>
      </c>
      <c r="G9" s="11">
        <v>41687</v>
      </c>
      <c r="H9" s="11">
        <v>41851</v>
      </c>
      <c r="I9" s="11">
        <v>46759</v>
      </c>
      <c r="J9" s="10">
        <v>54950</v>
      </c>
      <c r="K9">
        <v>29124</v>
      </c>
      <c r="L9" s="7">
        <v>25826</v>
      </c>
      <c r="M9" s="27">
        <f t="shared" si="0"/>
        <v>0.98742138364779874</v>
      </c>
      <c r="N9" s="30">
        <f t="shared" si="1"/>
        <v>13634</v>
      </c>
      <c r="O9" s="27">
        <f t="shared" si="2"/>
        <v>0.32999322296446898</v>
      </c>
    </row>
    <row r="10" spans="1:15" ht="14.45" x14ac:dyDescent="0.3">
      <c r="A10" t="s">
        <v>44</v>
      </c>
      <c r="B10">
        <v>8</v>
      </c>
      <c r="C10" s="2" t="s">
        <v>49</v>
      </c>
      <c r="D10" s="6">
        <v>6588</v>
      </c>
      <c r="E10" s="2">
        <v>9826</v>
      </c>
      <c r="F10" s="10">
        <v>6714</v>
      </c>
      <c r="G10" s="11">
        <v>6793</v>
      </c>
      <c r="H10" s="11">
        <v>6841</v>
      </c>
      <c r="I10" s="11">
        <v>7987</v>
      </c>
      <c r="J10" s="10">
        <v>9685</v>
      </c>
      <c r="K10">
        <v>4261</v>
      </c>
      <c r="L10" s="7">
        <v>5424</v>
      </c>
      <c r="M10" s="27">
        <f t="shared" si="0"/>
        <v>0.98565031548951765</v>
      </c>
      <c r="N10" s="30">
        <f t="shared" si="1"/>
        <v>3097</v>
      </c>
      <c r="O10" s="27">
        <f t="shared" si="2"/>
        <v>0.4700971463266545</v>
      </c>
    </row>
    <row r="11" spans="1:15" ht="14.45" x14ac:dyDescent="0.3">
      <c r="A11" t="s">
        <v>23</v>
      </c>
      <c r="B11">
        <v>9</v>
      </c>
      <c r="C11" s="2" t="s">
        <v>49</v>
      </c>
      <c r="D11" s="6">
        <v>3394</v>
      </c>
      <c r="E11" s="2">
        <v>6112</v>
      </c>
      <c r="F11" s="10">
        <v>3422</v>
      </c>
      <c r="G11" s="11">
        <v>3450</v>
      </c>
      <c r="H11" s="11">
        <v>3466</v>
      </c>
      <c r="I11" s="11">
        <v>3914</v>
      </c>
      <c r="J11" s="10">
        <v>4752</v>
      </c>
      <c r="K11">
        <v>1551</v>
      </c>
      <c r="L11" s="7">
        <v>3201</v>
      </c>
      <c r="M11" s="27">
        <f t="shared" si="0"/>
        <v>0.77748691099476441</v>
      </c>
      <c r="N11" s="30">
        <f t="shared" si="1"/>
        <v>1358</v>
      </c>
      <c r="O11" s="27">
        <f t="shared" si="2"/>
        <v>0.40011785503830288</v>
      </c>
    </row>
    <row r="12" spans="1:15" ht="14.45" x14ac:dyDescent="0.3">
      <c r="A12" t="s">
        <v>10</v>
      </c>
      <c r="B12">
        <v>10</v>
      </c>
      <c r="C12" s="2" t="s">
        <v>49</v>
      </c>
      <c r="D12" s="6">
        <v>4352</v>
      </c>
      <c r="E12" s="2">
        <v>5849</v>
      </c>
      <c r="F12" s="10">
        <v>4366</v>
      </c>
      <c r="G12" s="11">
        <v>4395</v>
      </c>
      <c r="H12" s="11">
        <v>4395</v>
      </c>
      <c r="I12" s="11">
        <v>4813</v>
      </c>
      <c r="J12" s="10">
        <v>5745</v>
      </c>
      <c r="K12">
        <v>2586</v>
      </c>
      <c r="L12" s="7">
        <v>3159</v>
      </c>
      <c r="M12" s="27">
        <f t="shared" si="0"/>
        <v>0.98221918276628484</v>
      </c>
      <c r="N12" s="30">
        <f t="shared" si="1"/>
        <v>1393</v>
      </c>
      <c r="O12" s="27">
        <f t="shared" si="2"/>
        <v>0.32008272058823528</v>
      </c>
    </row>
    <row r="13" spans="1:15" ht="14.45" x14ac:dyDescent="0.3">
      <c r="A13" t="s">
        <v>8</v>
      </c>
      <c r="B13">
        <v>11</v>
      </c>
      <c r="C13" s="2" t="s">
        <v>49</v>
      </c>
      <c r="D13" s="6">
        <v>8511</v>
      </c>
      <c r="E13" s="2">
        <v>12252</v>
      </c>
      <c r="F13" s="10">
        <v>8612</v>
      </c>
      <c r="G13" s="11">
        <v>8653</v>
      </c>
      <c r="H13" s="11">
        <v>8696</v>
      </c>
      <c r="I13" s="11">
        <v>9854</v>
      </c>
      <c r="J13" s="10">
        <v>11916</v>
      </c>
      <c r="K13">
        <v>5876</v>
      </c>
      <c r="L13" s="7">
        <v>6040</v>
      </c>
      <c r="M13" s="27">
        <f t="shared" si="0"/>
        <v>0.9725759059745348</v>
      </c>
      <c r="N13" s="30">
        <f t="shared" si="1"/>
        <v>3405</v>
      </c>
      <c r="O13" s="27">
        <f t="shared" si="2"/>
        <v>0.40007049700387731</v>
      </c>
    </row>
    <row r="14" spans="1:15" ht="14.45" x14ac:dyDescent="0.3">
      <c r="A14" t="s">
        <v>24</v>
      </c>
      <c r="B14">
        <v>12</v>
      </c>
      <c r="C14" s="2" t="s">
        <v>49</v>
      </c>
      <c r="D14" s="6">
        <v>93053</v>
      </c>
      <c r="E14" s="2">
        <v>185265</v>
      </c>
      <c r="F14" s="10">
        <v>93152</v>
      </c>
      <c r="G14" s="11">
        <v>93303</v>
      </c>
      <c r="H14" s="11">
        <v>93320</v>
      </c>
      <c r="I14" s="11">
        <v>99378</v>
      </c>
      <c r="J14" s="10">
        <v>112594</v>
      </c>
      <c r="K14">
        <v>52921</v>
      </c>
      <c r="L14" s="7">
        <v>59673</v>
      </c>
      <c r="M14" s="27">
        <f t="shared" si="0"/>
        <v>0.60774566161984189</v>
      </c>
      <c r="N14" s="30">
        <f t="shared" si="1"/>
        <v>19541</v>
      </c>
      <c r="O14" s="27">
        <f t="shared" si="2"/>
        <v>0.2099986029467078</v>
      </c>
    </row>
    <row r="15" spans="1:15" ht="14.45" x14ac:dyDescent="0.3">
      <c r="A15" t="s">
        <v>39</v>
      </c>
      <c r="B15">
        <v>13</v>
      </c>
      <c r="C15" s="2" t="s">
        <v>49</v>
      </c>
      <c r="D15" s="6">
        <v>74539</v>
      </c>
      <c r="E15" s="2">
        <v>92855</v>
      </c>
      <c r="F15" s="10">
        <v>74703</v>
      </c>
      <c r="G15" s="11">
        <v>74784</v>
      </c>
      <c r="H15" s="11">
        <v>74893</v>
      </c>
      <c r="I15" s="11">
        <v>81579</v>
      </c>
      <c r="J15" s="10">
        <v>91683</v>
      </c>
      <c r="K15">
        <v>41984</v>
      </c>
      <c r="L15" s="7">
        <v>49699</v>
      </c>
      <c r="M15" s="27">
        <f t="shared" si="0"/>
        <v>0.9873781702654677</v>
      </c>
      <c r="N15" s="30">
        <f t="shared" si="1"/>
        <v>17144</v>
      </c>
      <c r="O15" s="27">
        <f t="shared" si="2"/>
        <v>0.23000040247387274</v>
      </c>
    </row>
    <row r="16" spans="1:15" ht="14.45" x14ac:dyDescent="0.3">
      <c r="A16" t="s">
        <v>5</v>
      </c>
      <c r="B16">
        <v>14</v>
      </c>
      <c r="C16" s="2" t="s">
        <v>49</v>
      </c>
      <c r="D16" s="6">
        <v>107489</v>
      </c>
      <c r="E16" s="2">
        <v>196394</v>
      </c>
      <c r="F16" s="10">
        <v>108395</v>
      </c>
      <c r="G16" s="11">
        <v>109882</v>
      </c>
      <c r="H16" s="11">
        <v>110224</v>
      </c>
      <c r="I16" s="11">
        <v>125014</v>
      </c>
      <c r="J16" s="10">
        <v>153709</v>
      </c>
      <c r="K16">
        <v>69876</v>
      </c>
      <c r="L16" s="7">
        <v>83833</v>
      </c>
      <c r="M16" s="27">
        <f t="shared" si="0"/>
        <v>0.78265629296210681</v>
      </c>
      <c r="N16" s="30">
        <f t="shared" si="1"/>
        <v>46220</v>
      </c>
      <c r="O16" s="27">
        <f t="shared" si="2"/>
        <v>0.42999748811506294</v>
      </c>
    </row>
    <row r="17" spans="1:15" ht="14.45" x14ac:dyDescent="0.3">
      <c r="A17" t="s">
        <v>17</v>
      </c>
      <c r="B17">
        <v>15</v>
      </c>
      <c r="C17" s="2" t="s">
        <v>48</v>
      </c>
      <c r="D17" s="6">
        <v>136372</v>
      </c>
      <c r="E17" s="2">
        <v>250380</v>
      </c>
      <c r="F17" s="10">
        <v>136917</v>
      </c>
      <c r="G17" s="11">
        <v>138144</v>
      </c>
      <c r="H17" s="11">
        <v>155150</v>
      </c>
      <c r="I17" s="11">
        <v>159705</v>
      </c>
      <c r="J17" s="10">
        <v>175920</v>
      </c>
      <c r="K17">
        <v>79801</v>
      </c>
      <c r="L17" s="7">
        <v>96119</v>
      </c>
      <c r="M17" s="27">
        <f t="shared" si="0"/>
        <v>0.7026120297148335</v>
      </c>
      <c r="N17" s="30">
        <f t="shared" si="1"/>
        <v>39548</v>
      </c>
      <c r="O17" s="27">
        <f t="shared" si="2"/>
        <v>0.29000087994602997</v>
      </c>
    </row>
    <row r="18" spans="1:15" ht="14.45" x14ac:dyDescent="0.3">
      <c r="A18" t="s">
        <v>21</v>
      </c>
      <c r="B18">
        <v>16</v>
      </c>
      <c r="C18" s="2" t="s">
        <v>48</v>
      </c>
      <c r="D18" s="6">
        <v>329311</v>
      </c>
      <c r="E18" s="2">
        <v>513655</v>
      </c>
      <c r="F18" s="10">
        <v>335568</v>
      </c>
      <c r="G18" s="11">
        <v>341166</v>
      </c>
      <c r="H18" s="11">
        <v>362505</v>
      </c>
      <c r="I18" s="11">
        <v>362900</v>
      </c>
      <c r="J18" s="10">
        <v>385294</v>
      </c>
      <c r="K18">
        <v>169529</v>
      </c>
      <c r="L18" s="7">
        <v>215765</v>
      </c>
      <c r="M18" s="27">
        <f t="shared" si="0"/>
        <v>0.75010269538892838</v>
      </c>
      <c r="N18" s="30">
        <f t="shared" si="1"/>
        <v>55983</v>
      </c>
      <c r="O18" s="27">
        <f t="shared" si="2"/>
        <v>0.17000039476361251</v>
      </c>
    </row>
    <row r="19" spans="1:15" ht="14.45" x14ac:dyDescent="0.3">
      <c r="A19" t="s">
        <v>22</v>
      </c>
      <c r="B19">
        <v>17</v>
      </c>
      <c r="C19" s="2" t="s">
        <v>48</v>
      </c>
      <c r="D19" s="6">
        <v>121983</v>
      </c>
      <c r="E19" s="2">
        <v>193234</v>
      </c>
      <c r="F19" s="10">
        <v>123325</v>
      </c>
      <c r="G19" s="11">
        <v>124911</v>
      </c>
      <c r="H19" s="11">
        <v>129180</v>
      </c>
      <c r="I19" s="11">
        <v>129302</v>
      </c>
      <c r="J19" s="10">
        <v>134181</v>
      </c>
      <c r="K19">
        <v>60344</v>
      </c>
      <c r="L19" s="7">
        <v>73837</v>
      </c>
      <c r="M19" s="27">
        <f t="shared" si="0"/>
        <v>0.69439643126985939</v>
      </c>
      <c r="N19" s="30">
        <f t="shared" si="1"/>
        <v>12198</v>
      </c>
      <c r="O19" s="27">
        <f t="shared" si="2"/>
        <v>9.9997540640908975E-2</v>
      </c>
    </row>
    <row r="20" spans="1:15" ht="14.45" x14ac:dyDescent="0.3">
      <c r="A20" t="s">
        <v>33</v>
      </c>
      <c r="B20">
        <v>18</v>
      </c>
      <c r="C20" s="2" t="s">
        <v>49</v>
      </c>
      <c r="D20" s="6">
        <v>82683</v>
      </c>
      <c r="E20" s="2">
        <v>139322</v>
      </c>
      <c r="F20" s="10">
        <v>83275</v>
      </c>
      <c r="G20" s="11">
        <v>84726</v>
      </c>
      <c r="H20" s="11">
        <v>85359</v>
      </c>
      <c r="I20" s="11">
        <v>99183</v>
      </c>
      <c r="J20" s="10">
        <v>119063</v>
      </c>
      <c r="K20">
        <v>55615</v>
      </c>
      <c r="L20" s="7">
        <v>63448</v>
      </c>
      <c r="M20" s="27">
        <f t="shared" si="0"/>
        <v>0.85458865075149648</v>
      </c>
      <c r="N20" s="30">
        <f t="shared" si="1"/>
        <v>36380</v>
      </c>
      <c r="O20" s="27">
        <f t="shared" si="2"/>
        <v>0.43999371092001982</v>
      </c>
    </row>
    <row r="21" spans="1:15" ht="14.45" x14ac:dyDescent="0.3">
      <c r="A21" t="s">
        <v>34</v>
      </c>
      <c r="B21">
        <v>19</v>
      </c>
      <c r="C21" s="2" t="s">
        <v>49</v>
      </c>
      <c r="D21" s="6">
        <v>116513</v>
      </c>
      <c r="E21" s="2">
        <v>207658</v>
      </c>
      <c r="F21" s="10">
        <v>119249</v>
      </c>
      <c r="G21" s="11">
        <v>121100</v>
      </c>
      <c r="H21" s="11">
        <v>123066</v>
      </c>
      <c r="I21" s="11">
        <v>147300</v>
      </c>
      <c r="J21" s="10">
        <v>177099</v>
      </c>
      <c r="K21">
        <v>86763</v>
      </c>
      <c r="L21" s="7">
        <v>90336</v>
      </c>
      <c r="M21" s="27">
        <f t="shared" si="0"/>
        <v>0.85283976538346706</v>
      </c>
      <c r="N21" s="30">
        <f t="shared" si="1"/>
        <v>60586</v>
      </c>
      <c r="O21" s="27">
        <f t="shared" si="2"/>
        <v>0.51999347712272448</v>
      </c>
    </row>
    <row r="22" spans="1:15" ht="14.45" x14ac:dyDescent="0.3">
      <c r="A22" t="s">
        <v>14</v>
      </c>
      <c r="B22">
        <v>20</v>
      </c>
      <c r="C22" s="2" t="s">
        <v>49</v>
      </c>
      <c r="D22" s="6">
        <v>55344</v>
      </c>
      <c r="E22" s="2">
        <v>101147</v>
      </c>
      <c r="F22" s="10">
        <v>55963</v>
      </c>
      <c r="G22" s="11">
        <v>57297</v>
      </c>
      <c r="H22" s="11">
        <v>57753</v>
      </c>
      <c r="I22" s="11">
        <v>67787</v>
      </c>
      <c r="J22" s="10">
        <v>82463</v>
      </c>
      <c r="K22">
        <v>37414</v>
      </c>
      <c r="L22" s="7">
        <v>45049</v>
      </c>
      <c r="M22" s="27">
        <f t="shared" si="0"/>
        <v>0.81527875270645689</v>
      </c>
      <c r="N22" s="30">
        <f t="shared" si="1"/>
        <v>27119</v>
      </c>
      <c r="O22" s="27">
        <f t="shared" si="2"/>
        <v>0.49000795027464583</v>
      </c>
    </row>
    <row r="23" spans="1:15" ht="14.45" x14ac:dyDescent="0.3">
      <c r="A23" t="s">
        <v>27</v>
      </c>
      <c r="B23">
        <v>21</v>
      </c>
      <c r="C23" s="2" t="s">
        <v>49</v>
      </c>
      <c r="D23" s="6">
        <v>189516</v>
      </c>
      <c r="E23" s="2">
        <v>308113</v>
      </c>
      <c r="F23" s="10">
        <v>190770</v>
      </c>
      <c r="G23" s="11">
        <v>195050</v>
      </c>
      <c r="H23" s="11">
        <v>195234</v>
      </c>
      <c r="I23" s="11">
        <v>222259</v>
      </c>
      <c r="J23" s="10">
        <v>276693</v>
      </c>
      <c r="K23">
        <v>125003</v>
      </c>
      <c r="L23" s="7">
        <v>151690</v>
      </c>
      <c r="M23" s="27">
        <f t="shared" si="0"/>
        <v>0.89802442610341016</v>
      </c>
      <c r="N23" s="30">
        <f t="shared" si="1"/>
        <v>87177</v>
      </c>
      <c r="O23" s="27">
        <f t="shared" si="2"/>
        <v>0.45999810042423861</v>
      </c>
    </row>
    <row r="24" spans="1:15" x14ac:dyDescent="0.25">
      <c r="A24" t="s">
        <v>12</v>
      </c>
      <c r="B24">
        <v>22</v>
      </c>
      <c r="C24" s="2" t="s">
        <v>49</v>
      </c>
      <c r="D24" s="6">
        <v>408371</v>
      </c>
      <c r="E24" s="2">
        <v>583385</v>
      </c>
      <c r="F24" s="10">
        <v>408818</v>
      </c>
      <c r="G24" s="11">
        <v>409663</v>
      </c>
      <c r="H24" s="11">
        <v>410259</v>
      </c>
      <c r="I24" s="11">
        <v>445951</v>
      </c>
      <c r="J24" s="10">
        <v>502296</v>
      </c>
      <c r="K24">
        <v>241102</v>
      </c>
      <c r="L24" s="7">
        <v>261194</v>
      </c>
      <c r="M24" s="27">
        <f t="shared" si="0"/>
        <v>0.86100259691284486</v>
      </c>
      <c r="N24" s="30">
        <f t="shared" si="1"/>
        <v>93925</v>
      </c>
      <c r="O24" s="27">
        <f t="shared" si="2"/>
        <v>0.22999919191127677</v>
      </c>
    </row>
    <row r="25" spans="1:15" x14ac:dyDescent="0.25">
      <c r="A25" t="s">
        <v>41</v>
      </c>
      <c r="B25">
        <v>23</v>
      </c>
      <c r="C25" s="2" t="s">
        <v>49</v>
      </c>
      <c r="D25" s="6">
        <v>20326</v>
      </c>
      <c r="E25" s="2">
        <v>36960</v>
      </c>
      <c r="F25" s="10">
        <v>20327</v>
      </c>
      <c r="G25" s="11">
        <v>20516</v>
      </c>
      <c r="H25" s="11">
        <v>20596</v>
      </c>
      <c r="I25" s="11">
        <v>23078</v>
      </c>
      <c r="J25" s="10">
        <v>27033</v>
      </c>
      <c r="K25">
        <v>7231</v>
      </c>
      <c r="L25" s="7">
        <v>19802</v>
      </c>
      <c r="M25" s="27">
        <f t="shared" si="0"/>
        <v>0.73141233766233771</v>
      </c>
      <c r="N25" s="30">
        <f t="shared" si="1"/>
        <v>6707</v>
      </c>
      <c r="O25" s="27">
        <f t="shared" si="2"/>
        <v>0.32997146511856734</v>
      </c>
    </row>
    <row r="26" spans="1:15" x14ac:dyDescent="0.25">
      <c r="A26" t="s">
        <v>45</v>
      </c>
      <c r="B26">
        <v>24</v>
      </c>
      <c r="C26" s="2" t="s">
        <v>49</v>
      </c>
      <c r="D26" s="6">
        <v>25995</v>
      </c>
      <c r="E26" s="2">
        <v>39469</v>
      </c>
      <c r="F26" s="10">
        <v>26088</v>
      </c>
      <c r="G26" s="11">
        <v>26227</v>
      </c>
      <c r="H26" s="11">
        <v>26251</v>
      </c>
      <c r="I26" s="11">
        <v>28910</v>
      </c>
      <c r="J26" s="10">
        <v>34053</v>
      </c>
      <c r="K26">
        <v>15601</v>
      </c>
      <c r="L26" s="7">
        <v>18452</v>
      </c>
      <c r="M26" s="27">
        <f t="shared" si="0"/>
        <v>0.86277838303478682</v>
      </c>
      <c r="N26" s="30">
        <f t="shared" si="1"/>
        <v>8058</v>
      </c>
      <c r="O26" s="27">
        <f t="shared" si="2"/>
        <v>0.30998268897864972</v>
      </c>
    </row>
    <row r="27" spans="1:15" x14ac:dyDescent="0.25">
      <c r="A27" t="s">
        <v>35</v>
      </c>
      <c r="B27">
        <v>25</v>
      </c>
      <c r="C27" s="2" t="s">
        <v>49</v>
      </c>
      <c r="D27" s="6">
        <v>25884</v>
      </c>
      <c r="E27" s="2">
        <v>35018</v>
      </c>
      <c r="F27" s="10">
        <v>26007</v>
      </c>
      <c r="G27" s="11">
        <v>26163</v>
      </c>
      <c r="H27" s="11">
        <v>26163</v>
      </c>
      <c r="I27" s="11">
        <v>28726</v>
      </c>
      <c r="J27" s="10">
        <v>34426</v>
      </c>
      <c r="K27">
        <v>15776</v>
      </c>
      <c r="L27" s="7">
        <v>18650</v>
      </c>
      <c r="M27" s="27">
        <f t="shared" si="0"/>
        <v>0.98309440858986807</v>
      </c>
      <c r="N27" s="30">
        <f t="shared" si="1"/>
        <v>8542</v>
      </c>
      <c r="O27" s="27">
        <f t="shared" si="2"/>
        <v>0.33001081749343225</v>
      </c>
    </row>
    <row r="28" spans="1:15" x14ac:dyDescent="0.25">
      <c r="A28" t="s">
        <v>40</v>
      </c>
      <c r="B28">
        <v>26</v>
      </c>
      <c r="C28" s="2" t="s">
        <v>49</v>
      </c>
      <c r="D28" s="6">
        <v>33495</v>
      </c>
      <c r="E28" s="2">
        <v>43195</v>
      </c>
      <c r="F28" s="10">
        <v>33619</v>
      </c>
      <c r="G28" s="11">
        <v>33694</v>
      </c>
      <c r="H28" s="11">
        <v>33738</v>
      </c>
      <c r="I28" s="11">
        <v>36833</v>
      </c>
      <c r="J28" s="10">
        <v>42873</v>
      </c>
      <c r="K28">
        <v>19593</v>
      </c>
      <c r="L28" s="7">
        <v>23280</v>
      </c>
      <c r="M28" s="27">
        <f t="shared" si="0"/>
        <v>0.99254543349924762</v>
      </c>
      <c r="N28" s="30">
        <f t="shared" si="1"/>
        <v>9378</v>
      </c>
      <c r="O28" s="27">
        <f t="shared" si="2"/>
        <v>0.27998208687863863</v>
      </c>
    </row>
    <row r="29" spans="1:15" x14ac:dyDescent="0.25">
      <c r="A29" t="s">
        <v>42</v>
      </c>
      <c r="B29">
        <v>27</v>
      </c>
      <c r="C29" s="2" t="s">
        <v>49</v>
      </c>
      <c r="D29" s="6">
        <v>56055</v>
      </c>
      <c r="E29" s="2">
        <v>79118</v>
      </c>
      <c r="F29" s="10">
        <v>56117</v>
      </c>
      <c r="G29" s="11">
        <v>56448</v>
      </c>
      <c r="H29" s="11">
        <v>56539</v>
      </c>
      <c r="I29" s="11">
        <v>61920</v>
      </c>
      <c r="J29" s="10">
        <v>72871</v>
      </c>
      <c r="K29">
        <v>36767</v>
      </c>
      <c r="L29" s="7">
        <v>36104</v>
      </c>
      <c r="M29" s="27">
        <f t="shared" si="0"/>
        <v>0.92104198791678249</v>
      </c>
      <c r="N29" s="30">
        <f t="shared" si="1"/>
        <v>16816</v>
      </c>
      <c r="O29" s="27">
        <f t="shared" si="2"/>
        <v>0.29999108018909998</v>
      </c>
    </row>
    <row r="30" spans="1:15" x14ac:dyDescent="0.25">
      <c r="A30" t="s">
        <v>4</v>
      </c>
      <c r="B30">
        <v>28</v>
      </c>
      <c r="C30" s="2" t="s">
        <v>49</v>
      </c>
      <c r="D30" s="6">
        <v>21023</v>
      </c>
      <c r="E30" s="2">
        <v>28317</v>
      </c>
      <c r="F30" s="10">
        <v>21103</v>
      </c>
      <c r="G30" s="11">
        <v>21223</v>
      </c>
      <c r="H30" s="11">
        <v>21230</v>
      </c>
      <c r="I30" s="11">
        <v>23248</v>
      </c>
      <c r="J30" s="10">
        <v>27751</v>
      </c>
      <c r="K30">
        <v>11933</v>
      </c>
      <c r="L30" s="7">
        <v>15818</v>
      </c>
      <c r="M30" s="27">
        <f t="shared" si="0"/>
        <v>0.98001200692163715</v>
      </c>
      <c r="N30" s="30">
        <f t="shared" si="1"/>
        <v>6728</v>
      </c>
      <c r="O30" s="27">
        <f t="shared" si="2"/>
        <v>0.320030442848309</v>
      </c>
    </row>
    <row r="31" spans="1:15" x14ac:dyDescent="0.25">
      <c r="A31" t="s">
        <v>30</v>
      </c>
      <c r="B31">
        <v>29</v>
      </c>
      <c r="C31" s="2" t="s">
        <v>49</v>
      </c>
      <c r="D31" s="6">
        <v>69751</v>
      </c>
      <c r="E31" s="2">
        <v>100206</v>
      </c>
      <c r="F31" s="10">
        <v>70078</v>
      </c>
      <c r="G31" s="11">
        <v>70910</v>
      </c>
      <c r="H31" s="11">
        <v>71365</v>
      </c>
      <c r="I31" s="11">
        <v>81974</v>
      </c>
      <c r="J31" s="10">
        <v>96954</v>
      </c>
      <c r="K31">
        <v>43630</v>
      </c>
      <c r="L31" s="7">
        <v>53324</v>
      </c>
      <c r="M31" s="27">
        <f t="shared" si="0"/>
        <v>0.96754685348182745</v>
      </c>
      <c r="N31" s="30">
        <f t="shared" si="1"/>
        <v>27203</v>
      </c>
      <c r="O31" s="27">
        <f t="shared" si="2"/>
        <v>0.39000157703832206</v>
      </c>
    </row>
    <row r="32" spans="1:15" x14ac:dyDescent="0.25">
      <c r="A32" t="s">
        <v>0</v>
      </c>
      <c r="B32">
        <v>30</v>
      </c>
      <c r="C32" s="2" t="s">
        <v>49</v>
      </c>
      <c r="D32" s="6">
        <v>67750</v>
      </c>
      <c r="E32" s="2">
        <v>86284</v>
      </c>
      <c r="F32" s="10">
        <v>67769</v>
      </c>
      <c r="G32" s="11">
        <v>68015</v>
      </c>
      <c r="H32" s="11">
        <v>68152</v>
      </c>
      <c r="I32" s="11">
        <v>74588</v>
      </c>
      <c r="J32" s="10">
        <v>84687</v>
      </c>
      <c r="K32">
        <v>38771</v>
      </c>
      <c r="L32" s="7">
        <v>45916</v>
      </c>
      <c r="M32" s="27">
        <f t="shared" si="0"/>
        <v>0.98149135413286359</v>
      </c>
      <c r="N32" s="30">
        <f t="shared" si="1"/>
        <v>16937</v>
      </c>
      <c r="O32" s="27">
        <f t="shared" si="2"/>
        <v>0.24999261992619926</v>
      </c>
    </row>
    <row r="33" spans="1:15" x14ac:dyDescent="0.25">
      <c r="A33" t="s">
        <v>19</v>
      </c>
      <c r="B33">
        <v>31</v>
      </c>
      <c r="C33" s="2" t="s">
        <v>49</v>
      </c>
      <c r="D33" s="6">
        <v>60218</v>
      </c>
      <c r="E33" s="2">
        <v>100545</v>
      </c>
      <c r="F33" s="10">
        <v>60828</v>
      </c>
      <c r="G33" s="11">
        <v>61297</v>
      </c>
      <c r="H33" s="11">
        <v>61878</v>
      </c>
      <c r="I33" s="11">
        <v>71754</v>
      </c>
      <c r="J33" s="10">
        <v>84908</v>
      </c>
      <c r="K33">
        <v>40227</v>
      </c>
      <c r="L33" s="7">
        <v>44681</v>
      </c>
      <c r="M33" s="27">
        <f t="shared" si="0"/>
        <v>0.8444775970958277</v>
      </c>
      <c r="N33" s="30">
        <f t="shared" si="1"/>
        <v>24690</v>
      </c>
      <c r="O33" s="27">
        <f t="shared" si="2"/>
        <v>0.41001029592480653</v>
      </c>
    </row>
    <row r="34" spans="1:15" x14ac:dyDescent="0.25">
      <c r="A34" t="s">
        <v>29</v>
      </c>
      <c r="B34">
        <v>32</v>
      </c>
      <c r="C34" s="2" t="s">
        <v>49</v>
      </c>
      <c r="D34" s="6">
        <v>236550</v>
      </c>
      <c r="E34" s="2">
        <v>324615</v>
      </c>
      <c r="F34" s="10">
        <v>237402</v>
      </c>
      <c r="G34" s="11">
        <v>239288</v>
      </c>
      <c r="H34" s="11">
        <v>239998</v>
      </c>
      <c r="I34" s="11">
        <v>268147</v>
      </c>
      <c r="J34" s="10">
        <v>319342</v>
      </c>
      <c r="K34">
        <v>156478</v>
      </c>
      <c r="L34" s="7">
        <v>162864</v>
      </c>
      <c r="M34" s="27">
        <f t="shared" si="0"/>
        <v>0.98375614189116334</v>
      </c>
      <c r="N34" s="30">
        <f t="shared" si="1"/>
        <v>82792</v>
      </c>
      <c r="O34" s="27">
        <f t="shared" si="2"/>
        <v>0.34999788628196998</v>
      </c>
    </row>
    <row r="35" spans="1:15" x14ac:dyDescent="0.25">
      <c r="A35" t="s">
        <v>31</v>
      </c>
      <c r="B35">
        <v>33</v>
      </c>
      <c r="C35" s="2" t="s">
        <v>49</v>
      </c>
      <c r="D35" s="6">
        <v>83301</v>
      </c>
      <c r="E35" s="2">
        <v>101427</v>
      </c>
      <c r="F35" s="10">
        <v>83413</v>
      </c>
      <c r="G35" s="11">
        <v>83517</v>
      </c>
      <c r="H35" s="11">
        <v>83602</v>
      </c>
      <c r="I35" s="11">
        <v>90424</v>
      </c>
      <c r="J35" s="10">
        <v>100794</v>
      </c>
      <c r="K35">
        <v>47303</v>
      </c>
      <c r="L35" s="7">
        <v>53491</v>
      </c>
      <c r="M35" s="27">
        <f t="shared" si="0"/>
        <v>0.99375905823893051</v>
      </c>
      <c r="N35" s="30">
        <f t="shared" si="1"/>
        <v>17493</v>
      </c>
      <c r="O35" s="27">
        <f t="shared" si="2"/>
        <v>0.20999747902186047</v>
      </c>
    </row>
    <row r="36" spans="1:15" x14ac:dyDescent="0.25">
      <c r="A36" t="s">
        <v>9</v>
      </c>
      <c r="B36">
        <v>34</v>
      </c>
      <c r="C36" s="2" t="s">
        <v>49</v>
      </c>
      <c r="D36" s="6">
        <v>92557</v>
      </c>
      <c r="E36" s="2">
        <v>145422</v>
      </c>
      <c r="F36" s="10">
        <v>93864</v>
      </c>
      <c r="G36" s="11">
        <v>95344</v>
      </c>
      <c r="H36" s="11">
        <v>96209</v>
      </c>
      <c r="I36" s="11">
        <v>112740</v>
      </c>
      <c r="J36" s="10">
        <v>136059</v>
      </c>
      <c r="K36">
        <v>61227</v>
      </c>
      <c r="L36" s="7">
        <v>74832</v>
      </c>
      <c r="M36" s="27">
        <f t="shared" si="0"/>
        <v>0.93561496884927997</v>
      </c>
      <c r="N36" s="30">
        <f t="shared" si="1"/>
        <v>43502</v>
      </c>
      <c r="O36" s="27">
        <f t="shared" si="2"/>
        <v>0.47000226887215446</v>
      </c>
    </row>
    <row r="37" spans="1:15" x14ac:dyDescent="0.25">
      <c r="A37" t="s">
        <v>11</v>
      </c>
      <c r="B37">
        <v>35</v>
      </c>
      <c r="C37" s="2" t="s">
        <v>49</v>
      </c>
      <c r="D37" s="6">
        <v>167268</v>
      </c>
      <c r="E37" s="2">
        <v>242827</v>
      </c>
      <c r="F37" s="10">
        <v>169064</v>
      </c>
      <c r="G37" s="11">
        <v>169749</v>
      </c>
      <c r="H37" s="11">
        <v>170443</v>
      </c>
      <c r="I37" s="11">
        <v>191318</v>
      </c>
      <c r="J37" s="10">
        <v>232502</v>
      </c>
      <c r="K37">
        <v>111136</v>
      </c>
      <c r="L37" s="7">
        <v>121366</v>
      </c>
      <c r="M37" s="27">
        <f t="shared" si="0"/>
        <v>0.95748001663735915</v>
      </c>
      <c r="N37" s="30">
        <f t="shared" si="1"/>
        <v>65234</v>
      </c>
      <c r="O37" s="27">
        <f t="shared" si="2"/>
        <v>0.38999689121649089</v>
      </c>
    </row>
    <row r="38" spans="1:15" x14ac:dyDescent="0.25">
      <c r="A38" t="s">
        <v>1</v>
      </c>
      <c r="B38">
        <v>36</v>
      </c>
      <c r="C38" s="2" t="s">
        <v>49</v>
      </c>
      <c r="D38" s="6">
        <v>79568</v>
      </c>
      <c r="E38" s="2">
        <v>125013</v>
      </c>
      <c r="F38" s="10">
        <v>80096</v>
      </c>
      <c r="G38" s="11">
        <v>82312</v>
      </c>
      <c r="H38" s="11">
        <v>83051</v>
      </c>
      <c r="I38" s="11">
        <v>96442</v>
      </c>
      <c r="J38" s="10">
        <v>120148</v>
      </c>
      <c r="K38">
        <v>62357</v>
      </c>
      <c r="L38" s="7">
        <v>57791</v>
      </c>
      <c r="M38" s="27">
        <f t="shared" si="0"/>
        <v>0.96108404725908503</v>
      </c>
      <c r="N38" s="30">
        <f t="shared" si="1"/>
        <v>40580</v>
      </c>
      <c r="O38" s="27">
        <f t="shared" si="2"/>
        <v>0.51000402171727333</v>
      </c>
    </row>
    <row r="39" spans="1:15" x14ac:dyDescent="0.25">
      <c r="A39" t="s">
        <v>10</v>
      </c>
      <c r="B39">
        <v>37</v>
      </c>
      <c r="C39" s="2" t="s">
        <v>48</v>
      </c>
      <c r="D39" s="6">
        <v>148685</v>
      </c>
      <c r="E39" s="2">
        <v>239861</v>
      </c>
      <c r="F39" s="10">
        <v>148982</v>
      </c>
      <c r="G39" s="11">
        <v>151956</v>
      </c>
      <c r="H39" s="11">
        <v>163821</v>
      </c>
      <c r="I39" s="11">
        <v>165917</v>
      </c>
      <c r="J39" s="10">
        <v>176935</v>
      </c>
      <c r="K39">
        <v>83225</v>
      </c>
      <c r="L39" s="7">
        <v>93710</v>
      </c>
      <c r="M39" s="27">
        <f t="shared" si="0"/>
        <v>0.73765639266074934</v>
      </c>
      <c r="N39" s="30">
        <f t="shared" si="1"/>
        <v>28250</v>
      </c>
      <c r="O39" s="27">
        <f t="shared" si="2"/>
        <v>0.18999899115579919</v>
      </c>
    </row>
    <row r="40" spans="1:15" x14ac:dyDescent="0.25">
      <c r="A40" t="s">
        <v>43</v>
      </c>
      <c r="B40">
        <v>38</v>
      </c>
      <c r="C40" s="2" t="s">
        <v>48</v>
      </c>
      <c r="D40" s="6">
        <v>41683</v>
      </c>
      <c r="E40" s="2">
        <v>56528</v>
      </c>
      <c r="F40" s="10">
        <v>41683</v>
      </c>
      <c r="G40" s="11">
        <v>41891</v>
      </c>
      <c r="H40" s="11">
        <v>42429</v>
      </c>
      <c r="I40" s="11">
        <v>42446</v>
      </c>
      <c r="J40" s="10">
        <v>42934</v>
      </c>
      <c r="K40">
        <v>21218</v>
      </c>
      <c r="L40" s="7">
        <v>21716</v>
      </c>
      <c r="M40" s="27">
        <f t="shared" si="0"/>
        <v>0.75951740730257566</v>
      </c>
      <c r="N40" s="30">
        <f t="shared" si="1"/>
        <v>1251</v>
      </c>
      <c r="O40" s="27">
        <f t="shared" si="2"/>
        <v>3.001223520380011E-2</v>
      </c>
    </row>
    <row r="41" spans="1:15" x14ac:dyDescent="0.25">
      <c r="A41" t="s">
        <v>2</v>
      </c>
      <c r="B41">
        <v>39</v>
      </c>
      <c r="C41" s="2" t="s">
        <v>48</v>
      </c>
      <c r="D41" s="6">
        <v>136586</v>
      </c>
      <c r="E41" s="2">
        <v>213367</v>
      </c>
      <c r="F41" s="10">
        <v>136586</v>
      </c>
      <c r="G41" s="11">
        <v>137679</v>
      </c>
      <c r="H41" s="11">
        <v>140616</v>
      </c>
      <c r="I41" s="11">
        <v>140821</v>
      </c>
      <c r="J41" s="10">
        <v>143415</v>
      </c>
      <c r="K41">
        <v>67281</v>
      </c>
      <c r="L41" s="7">
        <v>76134</v>
      </c>
      <c r="M41" s="27">
        <f t="shared" si="0"/>
        <v>0.67215173855375954</v>
      </c>
      <c r="N41" s="30">
        <f t="shared" si="1"/>
        <v>6829</v>
      </c>
      <c r="O41" s="27">
        <f t="shared" si="2"/>
        <v>4.9997803581626227E-2</v>
      </c>
    </row>
    <row r="42" spans="1:15" x14ac:dyDescent="0.25">
      <c r="A42" t="s">
        <v>3</v>
      </c>
      <c r="B42">
        <v>40</v>
      </c>
      <c r="C42" s="2" t="s">
        <v>48</v>
      </c>
      <c r="D42" s="6">
        <v>96594</v>
      </c>
      <c r="E42" s="2">
        <v>163887</v>
      </c>
      <c r="F42" s="10">
        <v>97463</v>
      </c>
      <c r="G42" s="11">
        <v>98429</v>
      </c>
      <c r="H42" s="11">
        <v>110329</v>
      </c>
      <c r="I42" s="11">
        <v>113091</v>
      </c>
      <c r="J42" s="10">
        <v>123640</v>
      </c>
      <c r="K42">
        <v>57961</v>
      </c>
      <c r="L42" s="7">
        <v>65679</v>
      </c>
      <c r="M42" s="27">
        <f t="shared" si="0"/>
        <v>0.75442225435818577</v>
      </c>
      <c r="N42" s="30">
        <f t="shared" si="1"/>
        <v>27046</v>
      </c>
      <c r="O42" s="27">
        <f t="shared" si="2"/>
        <v>0.27999668716483428</v>
      </c>
    </row>
    <row r="43" spans="1:15" x14ac:dyDescent="0.25">
      <c r="A43" t="s">
        <v>36</v>
      </c>
      <c r="B43">
        <v>41</v>
      </c>
      <c r="C43" s="2" t="s">
        <v>48</v>
      </c>
      <c r="D43" s="6">
        <v>118684</v>
      </c>
      <c r="E43" s="2">
        <v>160385</v>
      </c>
      <c r="F43" s="10">
        <v>119752</v>
      </c>
      <c r="G43" s="11">
        <v>120583</v>
      </c>
      <c r="H43" s="11">
        <v>122007</v>
      </c>
      <c r="I43" s="11">
        <v>122244</v>
      </c>
      <c r="J43" s="10">
        <v>124618</v>
      </c>
      <c r="K43">
        <v>57969</v>
      </c>
      <c r="L43" s="7">
        <v>66649</v>
      </c>
      <c r="M43" s="27">
        <f t="shared" si="0"/>
        <v>0.77699286092839104</v>
      </c>
      <c r="N43" s="30">
        <f t="shared" si="1"/>
        <v>5934</v>
      </c>
      <c r="O43" s="27">
        <f t="shared" si="2"/>
        <v>4.9998314852886659E-2</v>
      </c>
    </row>
    <row r="44" spans="1:15" x14ac:dyDescent="0.25">
      <c r="A44" t="s">
        <v>16</v>
      </c>
      <c r="B44">
        <v>42</v>
      </c>
      <c r="C44" s="2" t="s">
        <v>48</v>
      </c>
      <c r="D44" s="6">
        <v>106108</v>
      </c>
      <c r="E44" s="2">
        <v>156416</v>
      </c>
      <c r="F44" s="10">
        <v>106957</v>
      </c>
      <c r="G44" s="11">
        <v>107700</v>
      </c>
      <c r="H44" s="11">
        <v>116571</v>
      </c>
      <c r="I44" s="11">
        <v>118406</v>
      </c>
      <c r="J44" s="10">
        <v>126268</v>
      </c>
      <c r="K44">
        <v>58971</v>
      </c>
      <c r="L44" s="7">
        <v>67297</v>
      </c>
      <c r="M44" s="27">
        <f t="shared" si="0"/>
        <v>0.80725756955810146</v>
      </c>
      <c r="N44" s="30">
        <f t="shared" si="1"/>
        <v>20160</v>
      </c>
      <c r="O44" s="27">
        <f t="shared" si="2"/>
        <v>0.1899950993327553</v>
      </c>
    </row>
    <row r="45" spans="1:15" x14ac:dyDescent="0.25">
      <c r="A45" t="s">
        <v>7</v>
      </c>
      <c r="B45">
        <v>43</v>
      </c>
      <c r="C45" s="2" t="s">
        <v>48</v>
      </c>
      <c r="D45" s="6">
        <v>79326</v>
      </c>
      <c r="E45" s="2">
        <v>134645</v>
      </c>
      <c r="F45" s="10">
        <v>80357</v>
      </c>
      <c r="G45" s="11">
        <v>80912</v>
      </c>
      <c r="H45" s="11">
        <v>90804</v>
      </c>
      <c r="I45" s="11">
        <v>93359</v>
      </c>
      <c r="J45" s="10">
        <v>102331</v>
      </c>
      <c r="K45">
        <v>48783</v>
      </c>
      <c r="L45" s="7">
        <v>53548</v>
      </c>
      <c r="M45" s="27">
        <f t="shared" si="0"/>
        <v>0.7600059415500019</v>
      </c>
      <c r="N45" s="30">
        <f t="shared" si="1"/>
        <v>23005</v>
      </c>
      <c r="O45" s="27">
        <f t="shared" si="2"/>
        <v>0.29000579885535638</v>
      </c>
    </row>
    <row r="46" spans="1:15" x14ac:dyDescent="0.25">
      <c r="A46" t="s">
        <v>25</v>
      </c>
      <c r="B46">
        <v>44</v>
      </c>
      <c r="C46" s="2" t="s">
        <v>48</v>
      </c>
      <c r="D46" s="6">
        <v>98384</v>
      </c>
      <c r="E46" s="2">
        <v>157007</v>
      </c>
      <c r="F46" s="10">
        <v>99368</v>
      </c>
      <c r="G46" s="11">
        <v>100549</v>
      </c>
      <c r="H46" s="11">
        <v>106609</v>
      </c>
      <c r="I46" s="11">
        <v>108341</v>
      </c>
      <c r="J46" s="10">
        <v>112158</v>
      </c>
      <c r="K46">
        <v>49604</v>
      </c>
      <c r="L46" s="7">
        <v>62554</v>
      </c>
      <c r="M46" s="27">
        <f t="shared" si="0"/>
        <v>0.71435031559102458</v>
      </c>
      <c r="N46" s="30">
        <f t="shared" si="1"/>
        <v>13774</v>
      </c>
      <c r="O46" s="27">
        <f t="shared" si="2"/>
        <v>0.14000243942104407</v>
      </c>
    </row>
    <row r="47" spans="1:15" x14ac:dyDescent="0.25">
      <c r="A47" t="s">
        <v>15</v>
      </c>
      <c r="B47">
        <v>45</v>
      </c>
      <c r="C47" s="2" t="s">
        <v>48</v>
      </c>
      <c r="D47" s="6">
        <v>131234</v>
      </c>
      <c r="E47" s="2">
        <v>234192</v>
      </c>
      <c r="F47" s="10">
        <v>133990</v>
      </c>
      <c r="G47" s="11">
        <v>136221</v>
      </c>
      <c r="H47" s="11">
        <v>149213</v>
      </c>
      <c r="I47" s="11">
        <v>150446</v>
      </c>
      <c r="J47" s="10">
        <v>160105</v>
      </c>
      <c r="K47">
        <v>74456</v>
      </c>
      <c r="L47" s="7">
        <v>85649</v>
      </c>
      <c r="M47" s="27">
        <f t="shared" si="0"/>
        <v>0.68364845938375352</v>
      </c>
      <c r="N47" s="30">
        <f t="shared" si="1"/>
        <v>28871</v>
      </c>
      <c r="O47" s="27">
        <f t="shared" si="2"/>
        <v>0.21999634241126537</v>
      </c>
    </row>
    <row r="48" spans="1:15" x14ac:dyDescent="0.25">
      <c r="A48" t="s">
        <v>32</v>
      </c>
      <c r="B48">
        <v>46</v>
      </c>
      <c r="C48" s="2" t="s">
        <v>48</v>
      </c>
      <c r="D48" s="6">
        <v>103169</v>
      </c>
      <c r="E48" s="2">
        <v>142447</v>
      </c>
      <c r="F48" s="10">
        <v>103479</v>
      </c>
      <c r="G48" s="11">
        <v>103479</v>
      </c>
      <c r="H48" s="11">
        <v>115178</v>
      </c>
      <c r="I48" s="11">
        <v>119326</v>
      </c>
      <c r="J48" s="10">
        <v>131025</v>
      </c>
      <c r="K48">
        <v>63752</v>
      </c>
      <c r="L48" s="7">
        <v>67273</v>
      </c>
      <c r="M48" s="27">
        <f t="shared" si="0"/>
        <v>0.91981579113635248</v>
      </c>
      <c r="N48" s="30">
        <f t="shared" si="1"/>
        <v>27856</v>
      </c>
      <c r="O48" s="27">
        <f t="shared" si="2"/>
        <v>0.27000358634861249</v>
      </c>
    </row>
    <row r="49" spans="1:15" x14ac:dyDescent="0.25">
      <c r="A49" t="s">
        <v>28</v>
      </c>
      <c r="B49">
        <v>47</v>
      </c>
      <c r="C49" s="2" t="s">
        <v>56</v>
      </c>
      <c r="D49" s="6">
        <v>640747</v>
      </c>
      <c r="E49" s="2">
        <v>976675</v>
      </c>
      <c r="F49" s="10">
        <v>642919</v>
      </c>
      <c r="G49" s="11">
        <v>644810</v>
      </c>
      <c r="H49" s="11">
        <v>646685</v>
      </c>
      <c r="I49" s="11">
        <v>717295</v>
      </c>
      <c r="J49" s="10">
        <v>826563</v>
      </c>
      <c r="K49">
        <v>376725</v>
      </c>
      <c r="L49" s="7">
        <v>449838</v>
      </c>
      <c r="M49" s="27">
        <f t="shared" si="0"/>
        <v>0.84630301789233875</v>
      </c>
      <c r="N49" s="30">
        <f t="shared" si="1"/>
        <v>185816</v>
      </c>
      <c r="O49" s="27">
        <f t="shared" si="2"/>
        <v>0.2899990167726107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E26" sqref="E26"/>
    </sheetView>
  </sheetViews>
  <sheetFormatPr defaultRowHeight="15" x14ac:dyDescent="0.25"/>
  <cols>
    <col min="1" max="1" width="16.85546875" customWidth="1"/>
    <col min="2" max="2" width="10.7109375" customWidth="1"/>
    <col min="3" max="3" width="10.28515625" customWidth="1"/>
    <col min="4" max="4" width="11.7109375" customWidth="1"/>
    <col min="6" max="6" width="11.85546875" customWidth="1"/>
    <col min="7" max="7" width="12.42578125" style="7" customWidth="1"/>
    <col min="8" max="8" width="10.5703125" customWidth="1"/>
    <col min="9" max="9" width="12" customWidth="1"/>
    <col min="10" max="11" width="10.5703125" customWidth="1"/>
    <col min="12" max="12" width="10.5703125" style="7" customWidth="1"/>
    <col min="13" max="13" width="11" customWidth="1"/>
  </cols>
  <sheetData>
    <row r="1" spans="1:17" s="22" customFormat="1" x14ac:dyDescent="0.3">
      <c r="B1" s="22" t="s">
        <v>70</v>
      </c>
      <c r="C1" s="22" t="s">
        <v>66</v>
      </c>
      <c r="D1" s="22" t="s">
        <v>68</v>
      </c>
      <c r="E1" s="22" t="s">
        <v>67</v>
      </c>
      <c r="F1" s="22" t="s">
        <v>69</v>
      </c>
      <c r="G1" s="23" t="s">
        <v>76</v>
      </c>
      <c r="H1" s="22" t="s">
        <v>71</v>
      </c>
      <c r="I1" s="22" t="s">
        <v>72</v>
      </c>
      <c r="J1" s="22" t="s">
        <v>73</v>
      </c>
      <c r="K1" s="22" t="s">
        <v>74</v>
      </c>
      <c r="L1" s="23" t="s">
        <v>75</v>
      </c>
      <c r="M1" s="22" t="s">
        <v>77</v>
      </c>
      <c r="N1" s="22" t="s">
        <v>78</v>
      </c>
      <c r="O1" s="22" t="s">
        <v>79</v>
      </c>
      <c r="P1" s="22" t="s">
        <v>80</v>
      </c>
      <c r="Q1" s="22" t="s">
        <v>81</v>
      </c>
    </row>
    <row r="2" spans="1:17" x14ac:dyDescent="0.3">
      <c r="A2" s="21" t="s">
        <v>48</v>
      </c>
      <c r="B2" s="3">
        <f>SUMIF(Reg_By_week!$C3:$C49,Key_Summary!$A2,Reg_By_week!$D3:$D49)</f>
        <v>1915340</v>
      </c>
      <c r="C2" s="3">
        <f>SUMIF(Reg_By_week!$C3:$C49,Key_Summary!$A2,Reg_By_week!$E3:$E49)</f>
        <v>3072916</v>
      </c>
      <c r="D2" s="3">
        <f>SUMIF(Reg_By_week!$C3:$C49,Key_Summary!$A2,Reg_By_week!$J3:$J49)</f>
        <v>2263550</v>
      </c>
      <c r="E2" s="19">
        <f>D2/C2</f>
        <v>0.73661304116350723</v>
      </c>
      <c r="F2" s="3">
        <f>D2-B2</f>
        <v>348210</v>
      </c>
      <c r="G2" s="24">
        <f>F2/B2</f>
        <v>0.18180062025541158</v>
      </c>
      <c r="H2" s="3">
        <f>SUMIF(Reg_By_week!$C3:$C49,Key_Summary!$A2,Reg_By_week!$F3:$F49)-B2</f>
        <v>18358</v>
      </c>
      <c r="I2" s="3">
        <f>SUMIF(Reg_By_week!$C3:$C49,Key_Summary!$A2,Reg_By_week!$G3:$G49)-SUMIF(Reg_By_week!$C3:$C49,Key_Summary!$A2,Reg_By_week!$F3:$F49)</f>
        <v>21944</v>
      </c>
      <c r="J2" s="3">
        <f>SUMIF(Reg_By_week!$C3:$C49,Key_Summary!$A2,Reg_By_week!$H3:$H49)-SUMIF(Reg_By_week!$C3:$C49,Key_Summary!$A2,Reg_By_week!$G3:$G49)</f>
        <v>145848</v>
      </c>
      <c r="K2" s="3">
        <f>SUMIF(Reg_By_week!$C3:$C49,Key_Summary!$A2,Reg_By_week!$I3:$I49)-SUMIF(Reg_By_week!$C3:$C49,Key_Summary!$A2,Reg_By_week!$H3:$H49)</f>
        <v>26779</v>
      </c>
      <c r="L2" s="26">
        <f>SUMIF(Reg_By_week!$C3:$C49,Key_Summary!$A2,Reg_By_week!$J3:$J49)-SUMIF(Reg_By_week!$C3:$C49,Key_Summary!$A2,Reg_By_week!$I3:$I49)</f>
        <v>135281</v>
      </c>
      <c r="M2" s="4">
        <f>H2/$F2</f>
        <v>5.2721059130984176E-2</v>
      </c>
      <c r="N2" s="4">
        <f>I2/$F2</f>
        <v>6.3019442290571784E-2</v>
      </c>
      <c r="O2" s="27">
        <f>J2/$F2</f>
        <v>0.4188506935469975</v>
      </c>
      <c r="P2" s="4">
        <f t="shared" ref="N2:Q2" si="0">K2/$F2</f>
        <v>7.690474139168893E-2</v>
      </c>
      <c r="Q2" s="4">
        <f t="shared" si="0"/>
        <v>0.38850406363975759</v>
      </c>
    </row>
    <row r="3" spans="1:17" x14ac:dyDescent="0.3">
      <c r="A3" s="21" t="s">
        <v>49</v>
      </c>
      <c r="B3" s="3">
        <f>SUMIF(Reg_By_week!$C4:$C50,Key_Summary!$A3,Reg_By_week!$D4:$D50)</f>
        <v>2231410</v>
      </c>
      <c r="C3" s="3">
        <f>SUMIF(Reg_By_week!$C4:$C50,Key_Summary!$A3,Reg_By_week!$E4:$E50)</f>
        <v>3392244</v>
      </c>
      <c r="D3" s="3">
        <f>SUMIF(Reg_By_week!$C4:$C50,Key_Summary!$A3,Reg_By_week!$J4:$J50)</f>
        <v>3017049</v>
      </c>
      <c r="E3" s="19">
        <f t="shared" ref="E3:E4" si="1">D3/C3</f>
        <v>0.88939622267737817</v>
      </c>
      <c r="F3" s="3">
        <f t="shared" ref="F3:F4" si="2">D3-B3</f>
        <v>785639</v>
      </c>
      <c r="G3" s="25">
        <f t="shared" ref="G3:G4" si="3">F3/B3</f>
        <v>0.35208186751874376</v>
      </c>
      <c r="H3" s="3">
        <f>SUMIF(Reg_By_week!$C4:$C50,Key_Summary!$A3,Reg_By_week!$F4:$F50)-B3</f>
        <v>13366</v>
      </c>
      <c r="I3" s="3">
        <f>SUMIF(Reg_By_week!$C4:$C50,Key_Summary!$A3,Reg_By_week!$G4:$G50)-SUMIF(Reg_By_week!$C4:$C50,Key_Summary!$A3,Reg_By_week!$F4:$F50)</f>
        <v>20710</v>
      </c>
      <c r="J3" s="3">
        <f>SUMIF(Reg_By_week!$C4:$C50,Key_Summary!$A3,Reg_By_week!$H4:$H50)-SUMIF(Reg_By_week!$C4:$C50,Key_Summary!$A3,Reg_By_week!$G4:$G50)</f>
        <v>9086</v>
      </c>
      <c r="K3" s="3">
        <f>SUMIF(Reg_By_week!$C4:$C50,Key_Summary!$A3,Reg_By_week!$I4:$I50)-SUMIF(Reg_By_week!$C4:$C50,Key_Summary!$A3,Reg_By_week!$H4:$H50)</f>
        <v>277308</v>
      </c>
      <c r="L3" s="26">
        <f>SUMIF(Reg_By_week!$C4:$C50,Key_Summary!$A3,Reg_By_week!$J4:$J50)-SUMIF(Reg_By_week!$C4:$C50,Key_Summary!$A3,Reg_By_week!$I4:$I50)</f>
        <v>465169</v>
      </c>
      <c r="M3" s="4">
        <f>H3/$F3</f>
        <v>1.7012902872693438E-2</v>
      </c>
      <c r="N3" s="4">
        <f t="shared" ref="N3:N4" si="4">I3/$F3</f>
        <v>2.6360707653260596E-2</v>
      </c>
      <c r="O3" s="4">
        <f t="shared" ref="O3:O4" si="5">J3/$F3</f>
        <v>1.1565108147635237E-2</v>
      </c>
      <c r="P3" s="27">
        <f t="shared" ref="P3:P4" si="6">K3/$F3</f>
        <v>0.35297127561131769</v>
      </c>
      <c r="Q3" s="27">
        <f t="shared" ref="Q3:Q4" si="7">L3/$F3</f>
        <v>0.59209000571509307</v>
      </c>
    </row>
    <row r="4" spans="1:17" x14ac:dyDescent="0.3">
      <c r="A4" s="20" t="s">
        <v>56</v>
      </c>
      <c r="B4" s="3">
        <f>SUMIF(Reg_By_week!$C5:$C51,Key_Summary!$A4,Reg_By_week!$D5:$D51)</f>
        <v>640747</v>
      </c>
      <c r="C4" s="3">
        <f>SUMIF(Reg_By_week!$C5:$C51,Key_Summary!$A4,Reg_By_week!$E5:$E51)</f>
        <v>976675</v>
      </c>
      <c r="D4" s="3">
        <f>SUMIF(Reg_By_week!$C5:$C51,Key_Summary!$A4,Reg_By_week!$J5:$J51)</f>
        <v>826563</v>
      </c>
      <c r="E4" s="4">
        <f t="shared" si="1"/>
        <v>0.84630301789233875</v>
      </c>
      <c r="F4" s="3">
        <f>D4-B4</f>
        <v>185816</v>
      </c>
      <c r="G4" s="24">
        <f t="shared" si="3"/>
        <v>0.2899990167726107</v>
      </c>
      <c r="H4" s="3">
        <f>SUMIF(Reg_By_week!$C5:$C51,Key_Summary!$A4,Reg_By_week!$F5:$F51)-B4</f>
        <v>2172</v>
      </c>
      <c r="I4" s="3">
        <f>SUMIF(Reg_By_week!$C5:$C51,Key_Summary!$A4,Reg_By_week!$G5:$G51)-SUMIF(Reg_By_week!$C5:$C51,Key_Summary!$A4,Reg_By_week!$F5:$F51)</f>
        <v>1891</v>
      </c>
      <c r="J4" s="3">
        <f>SUMIF(Reg_By_week!$C5:$C51,Key_Summary!$A4,Reg_By_week!$H5:$H51)-SUMIF(Reg_By_week!$C5:$C51,Key_Summary!$A4,Reg_By_week!$G5:$G51)</f>
        <v>1875</v>
      </c>
      <c r="K4" s="3">
        <f>SUMIF(Reg_By_week!$C5:$C51,Key_Summary!$A4,Reg_By_week!$I5:$I51)-SUMIF(Reg_By_week!$C5:$C51,Key_Summary!$A4,Reg_By_week!$H5:$H51)</f>
        <v>70610</v>
      </c>
      <c r="L4" s="26">
        <f>SUMIF(Reg_By_week!$C5:$C51,Key_Summary!$A4,Reg_By_week!$J5:$J51)-SUMIF(Reg_By_week!$C5:$C51,Key_Summary!$A4,Reg_By_week!$I5:$I51)</f>
        <v>109268</v>
      </c>
      <c r="M4" s="4">
        <f t="shared" ref="M3:M4" si="8">H4/$F4</f>
        <v>1.1688982649502733E-2</v>
      </c>
      <c r="N4" s="4">
        <f t="shared" si="4"/>
        <v>1.0176733973393033E-2</v>
      </c>
      <c r="O4" s="4">
        <f t="shared" si="5"/>
        <v>1.0090627287208852E-2</v>
      </c>
      <c r="P4" s="27">
        <f t="shared" si="6"/>
        <v>0.3799995694665691</v>
      </c>
      <c r="Q4" s="27">
        <f t="shared" si="7"/>
        <v>0.5880440866233263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Reg_By_week</vt:lpstr>
      <vt:lpstr>Key_Summary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Brown</dc:creator>
  <cp:lastModifiedBy>NDI ADMIN</cp:lastModifiedBy>
  <dcterms:created xsi:type="dcterms:W3CDTF">2014-08-27T22:54:00Z</dcterms:created>
  <dcterms:modified xsi:type="dcterms:W3CDTF">2016-02-23T14:57:44Z</dcterms:modified>
</cp:coreProperties>
</file>