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  <sheet name="RER_HR" sheetId="2" r:id="rId2"/>
    <sheet name="RER_HR_Cut" sheetId="3" r:id="rId3"/>
    <sheet name="Sheet2" sheetId="4" r:id="rId4"/>
    <sheet name="PercentVO2_RER" sheetId="5" r:id="rId5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8" i="4" l="1"/>
  <c r="C3" i="3"/>
  <c r="C4" i="3"/>
  <c r="C5" i="3"/>
  <c r="C6" i="3"/>
  <c r="C7" i="3"/>
  <c r="C8" i="3"/>
  <c r="C9" i="3"/>
  <c r="C10" i="3"/>
  <c r="C11" i="3"/>
  <c r="C12" i="3"/>
  <c r="C13" i="3"/>
  <c r="C14" i="3"/>
  <c r="C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B2" i="3"/>
  <c r="A2" i="3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2" i="2"/>
  <c r="B2" i="2"/>
  <c r="A3" i="2"/>
  <c r="B3" i="2"/>
  <c r="A4" i="2"/>
  <c r="B4" i="2"/>
  <c r="A5" i="2"/>
  <c r="B5" i="2"/>
  <c r="A6" i="2"/>
  <c r="B6" i="2"/>
  <c r="A7" i="2"/>
  <c r="B7" i="2"/>
  <c r="B1" i="2"/>
  <c r="A1" i="2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10" i="1"/>
  <c r="G11" i="1"/>
  <c r="G12" i="1"/>
  <c r="G13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E42" i="4"/>
  <c r="D42" i="4"/>
  <c r="C42" i="4"/>
  <c r="E41" i="4"/>
  <c r="C41" i="4"/>
  <c r="D41" i="4" s="1"/>
  <c r="B41" i="4"/>
  <c r="E40" i="4"/>
  <c r="C40" i="4"/>
  <c r="D40" i="4" s="1"/>
  <c r="B40" i="4"/>
  <c r="E39" i="4"/>
  <c r="C39" i="4"/>
  <c r="D39" i="4" s="1"/>
  <c r="B39" i="4"/>
  <c r="E38" i="4"/>
  <c r="C38" i="4"/>
  <c r="D38" i="4" s="1"/>
  <c r="B38" i="4"/>
  <c r="E37" i="4"/>
  <c r="C37" i="4"/>
  <c r="D37" i="4" s="1"/>
  <c r="B37" i="4"/>
  <c r="E36" i="4"/>
  <c r="C36" i="4"/>
  <c r="D36" i="4" s="1"/>
  <c r="B36" i="4"/>
  <c r="E35" i="4"/>
  <c r="C35" i="4"/>
  <c r="D35" i="4" s="1"/>
  <c r="B35" i="4"/>
  <c r="E34" i="4"/>
  <c r="C34" i="4"/>
  <c r="D34" i="4" s="1"/>
  <c r="B34" i="4"/>
  <c r="E33" i="4"/>
  <c r="C33" i="4"/>
  <c r="D33" i="4" s="1"/>
  <c r="B33" i="4"/>
  <c r="D27" i="4"/>
  <c r="C27" i="4"/>
  <c r="B26" i="4"/>
  <c r="C26" i="4" s="1"/>
  <c r="D26" i="4" s="1"/>
  <c r="C25" i="4"/>
  <c r="D25" i="4" s="1"/>
  <c r="B25" i="4"/>
  <c r="B24" i="4"/>
  <c r="C24" i="4" s="1"/>
  <c r="D24" i="4" s="1"/>
  <c r="C23" i="4"/>
  <c r="D23" i="4" s="1"/>
  <c r="B23" i="4"/>
  <c r="B22" i="4"/>
  <c r="C22" i="4" s="1"/>
  <c r="D22" i="4" s="1"/>
  <c r="C21" i="4"/>
  <c r="D21" i="4" s="1"/>
  <c r="B21" i="4"/>
  <c r="B20" i="4"/>
  <c r="C20" i="4" s="1"/>
  <c r="D20" i="4" s="1"/>
  <c r="C19" i="4"/>
  <c r="D19" i="4" s="1"/>
  <c r="B19" i="4"/>
  <c r="C18" i="4"/>
  <c r="D18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E42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K13" i="1" l="1"/>
  <c r="E3" i="1"/>
  <c r="E11" i="1"/>
  <c r="E19" i="1"/>
  <c r="G19" i="1" s="1"/>
  <c r="E27" i="1"/>
  <c r="G27" i="1" s="1"/>
  <c r="E7" i="1"/>
  <c r="E15" i="1"/>
  <c r="G15" i="1" s="1"/>
  <c r="E23" i="1"/>
  <c r="G23" i="1" s="1"/>
  <c r="E35" i="1"/>
  <c r="E4" i="1"/>
  <c r="E8" i="1"/>
  <c r="E12" i="1"/>
  <c r="E16" i="1"/>
  <c r="G16" i="1" s="1"/>
  <c r="E20" i="1"/>
  <c r="G20" i="1" s="1"/>
  <c r="E24" i="1"/>
  <c r="G24" i="1" s="1"/>
  <c r="E31" i="1"/>
  <c r="E39" i="1"/>
  <c r="E28" i="1"/>
  <c r="E32" i="1"/>
  <c r="E36" i="1"/>
  <c r="E40" i="1"/>
  <c r="E5" i="1"/>
  <c r="E9" i="1"/>
  <c r="E13" i="1"/>
  <c r="E17" i="1"/>
  <c r="G17" i="1" s="1"/>
  <c r="E21" i="1"/>
  <c r="G21" i="1" s="1"/>
  <c r="E25" i="1"/>
  <c r="G25" i="1" s="1"/>
  <c r="E29" i="1"/>
  <c r="E33" i="1"/>
  <c r="E37" i="1"/>
  <c r="E41" i="1"/>
  <c r="E2" i="1"/>
  <c r="E6" i="1"/>
  <c r="E10" i="1"/>
  <c r="E14" i="1"/>
  <c r="G14" i="1" s="1"/>
  <c r="E18" i="1"/>
  <c r="G18" i="1" s="1"/>
  <c r="E22" i="1"/>
  <c r="G22" i="1" s="1"/>
  <c r="E26" i="1"/>
  <c r="G26" i="1" s="1"/>
  <c r="E30" i="1"/>
  <c r="E34" i="1"/>
  <c r="E38" i="1"/>
  <c r="K3" i="1"/>
  <c r="K5" i="1"/>
  <c r="K9" i="1"/>
  <c r="K11" i="1"/>
  <c r="K15" i="1"/>
  <c r="K17" i="1"/>
  <c r="K2" i="1"/>
  <c r="K4" i="1"/>
  <c r="K6" i="1"/>
  <c r="K8" i="1"/>
  <c r="K10" i="1"/>
  <c r="K12" i="1"/>
  <c r="K14" i="1"/>
  <c r="K16" i="1"/>
  <c r="K18" i="1"/>
  <c r="L21" i="1"/>
  <c r="M21" i="1" s="1"/>
  <c r="K21" i="1"/>
  <c r="L25" i="1"/>
  <c r="M25" i="1" s="1"/>
  <c r="K25" i="1"/>
  <c r="L29" i="1"/>
  <c r="M29" i="1" s="1"/>
  <c r="K29" i="1"/>
  <c r="L33" i="1"/>
  <c r="M33" i="1" s="1"/>
  <c r="K33" i="1"/>
  <c r="L37" i="1"/>
  <c r="M37" i="1" s="1"/>
  <c r="K37" i="1"/>
  <c r="L41" i="1"/>
  <c r="M41" i="1" s="1"/>
  <c r="K41" i="1"/>
  <c r="L2" i="1"/>
  <c r="M2" i="1" s="1"/>
  <c r="L4" i="1"/>
  <c r="M4" i="1" s="1"/>
  <c r="L6" i="1"/>
  <c r="M6" i="1" s="1"/>
  <c r="L8" i="1"/>
  <c r="M8" i="1" s="1"/>
  <c r="L10" i="1"/>
  <c r="M10" i="1" s="1"/>
  <c r="L12" i="1"/>
  <c r="M12" i="1" s="1"/>
  <c r="L14" i="1"/>
  <c r="M14" i="1" s="1"/>
  <c r="L16" i="1"/>
  <c r="M16" i="1" s="1"/>
  <c r="L18" i="1"/>
  <c r="M18" i="1" s="1"/>
  <c r="L22" i="1"/>
  <c r="M22" i="1" s="1"/>
  <c r="K22" i="1"/>
  <c r="L26" i="1"/>
  <c r="M26" i="1" s="1"/>
  <c r="K26" i="1"/>
  <c r="L30" i="1"/>
  <c r="M30" i="1" s="1"/>
  <c r="K30" i="1"/>
  <c r="L34" i="1"/>
  <c r="M34" i="1" s="1"/>
  <c r="K34" i="1"/>
  <c r="L38" i="1"/>
  <c r="M38" i="1" s="1"/>
  <c r="K38" i="1"/>
  <c r="L42" i="1"/>
  <c r="M42" i="1" s="1"/>
  <c r="K42" i="1"/>
  <c r="K7" i="1"/>
  <c r="L19" i="1"/>
  <c r="M19" i="1" s="1"/>
  <c r="K19" i="1"/>
  <c r="L23" i="1"/>
  <c r="M23" i="1" s="1"/>
  <c r="K23" i="1"/>
  <c r="L27" i="1"/>
  <c r="M27" i="1" s="1"/>
  <c r="K27" i="1"/>
  <c r="L31" i="1"/>
  <c r="M31" i="1" s="1"/>
  <c r="K31" i="1"/>
  <c r="L35" i="1"/>
  <c r="M35" i="1" s="1"/>
  <c r="K35" i="1"/>
  <c r="L39" i="1"/>
  <c r="M39" i="1" s="1"/>
  <c r="K39" i="1"/>
  <c r="L3" i="1"/>
  <c r="M3" i="1" s="1"/>
  <c r="L5" i="1"/>
  <c r="M5" i="1" s="1"/>
  <c r="L7" i="1"/>
  <c r="M7" i="1" s="1"/>
  <c r="L9" i="1"/>
  <c r="M9" i="1" s="1"/>
  <c r="L11" i="1"/>
  <c r="M11" i="1" s="1"/>
  <c r="L13" i="1"/>
  <c r="M13" i="1" s="1"/>
  <c r="L15" i="1"/>
  <c r="M15" i="1" s="1"/>
  <c r="L17" i="1"/>
  <c r="M17" i="1" s="1"/>
  <c r="L20" i="1"/>
  <c r="M20" i="1" s="1"/>
  <c r="K20" i="1"/>
  <c r="L24" i="1"/>
  <c r="M24" i="1" s="1"/>
  <c r="K24" i="1"/>
  <c r="L28" i="1"/>
  <c r="M28" i="1" s="1"/>
  <c r="K28" i="1"/>
  <c r="L32" i="1"/>
  <c r="M32" i="1" s="1"/>
  <c r="K32" i="1"/>
  <c r="L36" i="1"/>
  <c r="M36" i="1" s="1"/>
  <c r="K36" i="1"/>
  <c r="L40" i="1"/>
  <c r="M40" i="1" s="1"/>
  <c r="K40" i="1"/>
</calcChain>
</file>

<file path=xl/sharedStrings.xml><?xml version="1.0" encoding="utf-8"?>
<sst xmlns="http://schemas.openxmlformats.org/spreadsheetml/2006/main" count="31" uniqueCount="20">
  <si>
    <t>time</t>
  </si>
  <si>
    <t>VO2/kg</t>
  </si>
  <si>
    <t>VCO2</t>
  </si>
  <si>
    <t>REE</t>
  </si>
  <si>
    <t>%VO2Max</t>
  </si>
  <si>
    <t>HR</t>
  </si>
  <si>
    <t>RERx100</t>
  </si>
  <si>
    <t>RER</t>
  </si>
  <si>
    <t>Fract Fat</t>
  </si>
  <si>
    <t>Fat g/min</t>
  </si>
  <si>
    <t>Fract Carbs</t>
  </si>
  <si>
    <t>Carbs g/min</t>
  </si>
  <si>
    <t>Max</t>
  </si>
  <si>
    <t>Est RER</t>
  </si>
  <si>
    <t>fat</t>
  </si>
  <si>
    <t>Fat</t>
  </si>
  <si>
    <t>Carbs</t>
  </si>
  <si>
    <t>%Fat</t>
  </si>
  <si>
    <t>%Carbs</t>
  </si>
  <si>
    <t>%VO2max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</si>
</sst>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\:mm"/>
  </numFmts>
  <fonts count="3" x14ac:knownFonts="1"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2" fillId="0" borderId="0" applyBorder="0" applyProtection="0"/>
  </cellStyleXfs>
  <cellXfs count="39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2" fontId="0" fillId="0" borderId="8" xfId="0" applyNumberFormat="1" applyBorder="1"/>
    <xf numFmtId="9" fontId="0" fillId="0" borderId="8" xfId="1" applyFont="1" applyBorder="1" applyAlignment="1" applyProtection="1"/>
    <xf numFmtId="9" fontId="0" fillId="0" borderId="9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9" fontId="0" fillId="0" borderId="11" xfId="1" applyFont="1" applyBorder="1" applyAlignment="1" applyProtection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1" applyFont="1" applyBorder="1" applyAlignment="1" applyProtection="1">
      <alignment horizontal="center"/>
    </xf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1" applyFont="1" applyBorder="1" applyAlignment="1" applyProtection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3" xfId="1" applyFont="1" applyBorder="1" applyAlignment="1" applyProtection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9" fontId="0" fillId="0" borderId="8" xfId="1" applyFont="1" applyBorder="1" applyAlignment="1" applyProtection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14" xfId="1" applyFont="1" applyBorder="1" applyAlignment="1" applyProtection="1">
      <alignment horizontal="center"/>
    </xf>
    <xf numFmtId="0" fontId="1" fillId="0" borderId="0" xfId="0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RERx100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71</c:v>
                </c:pt>
                <c:pt idx="1">
                  <c:v>72</c:v>
                </c:pt>
                <c:pt idx="2">
                  <c:v>74</c:v>
                </c:pt>
                <c:pt idx="3">
                  <c:v>78</c:v>
                </c:pt>
                <c:pt idx="4">
                  <c:v>89</c:v>
                </c:pt>
                <c:pt idx="5">
                  <c:v>88</c:v>
                </c:pt>
                <c:pt idx="6">
                  <c:v>87</c:v>
                </c:pt>
                <c:pt idx="7">
                  <c:v>86</c:v>
                </c:pt>
                <c:pt idx="8">
                  <c:v>63</c:v>
                </c:pt>
                <c:pt idx="9">
                  <c:v>63</c:v>
                </c:pt>
                <c:pt idx="10">
                  <c:v>66</c:v>
                </c:pt>
                <c:pt idx="11">
                  <c:v>69</c:v>
                </c:pt>
                <c:pt idx="12">
                  <c:v>69</c:v>
                </c:pt>
                <c:pt idx="13">
                  <c:v>68</c:v>
                </c:pt>
                <c:pt idx="14">
                  <c:v>71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77</c:v>
                </c:pt>
                <c:pt idx="20">
                  <c:v>81</c:v>
                </c:pt>
                <c:pt idx="21">
                  <c:v>83</c:v>
                </c:pt>
                <c:pt idx="22">
                  <c:v>87</c:v>
                </c:pt>
                <c:pt idx="23">
                  <c:v>89</c:v>
                </c:pt>
                <c:pt idx="24">
                  <c:v>87</c:v>
                </c:pt>
                <c:pt idx="25">
                  <c:v>92</c:v>
                </c:pt>
                <c:pt idx="26">
                  <c:v>91</c:v>
                </c:pt>
                <c:pt idx="27">
                  <c:v>103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4432"/>
        <c:axId val="126195968"/>
      </c:scatterChart>
      <c:valAx>
        <c:axId val="126194432"/>
        <c:scaling>
          <c:orientation val="minMax"/>
          <c:max val="170"/>
          <c:min val="6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95968"/>
        <c:crosses val="autoZero"/>
        <c:crossBetween val="midCat"/>
      </c:valAx>
      <c:valAx>
        <c:axId val="126195968"/>
        <c:scaling>
          <c:orientation val="minMax"/>
          <c:max val="100"/>
          <c:min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944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082663433886902"/>
          <c:y val="0.84643259379276203"/>
          <c:w val="0.186129020867907"/>
          <c:h val="9.9118390871818299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106</c:v>
                </c:pt>
                <c:pt idx="1">
                  <c:v>112</c:v>
                </c:pt>
                <c:pt idx="2">
                  <c:v>113</c:v>
                </c:pt>
                <c:pt idx="3">
                  <c:v>125</c:v>
                </c:pt>
                <c:pt idx="4">
                  <c:v>125</c:v>
                </c:pt>
                <c:pt idx="5">
                  <c:v>127</c:v>
                </c:pt>
                <c:pt idx="6">
                  <c:v>129</c:v>
                </c:pt>
                <c:pt idx="7">
                  <c:v>135</c:v>
                </c:pt>
                <c:pt idx="8">
                  <c:v>138</c:v>
                </c:pt>
                <c:pt idx="9">
                  <c:v>147</c:v>
                </c:pt>
                <c:pt idx="10">
                  <c:v>155</c:v>
                </c:pt>
                <c:pt idx="11">
                  <c:v>155</c:v>
                </c:pt>
                <c:pt idx="12">
                  <c:v>163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68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81</c:v>
                </c:pt>
                <c:pt idx="8">
                  <c:v>83</c:v>
                </c:pt>
                <c:pt idx="9">
                  <c:v>87</c:v>
                </c:pt>
                <c:pt idx="10">
                  <c:v>89</c:v>
                </c:pt>
                <c:pt idx="11">
                  <c:v>87</c:v>
                </c:pt>
                <c:pt idx="12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2800"/>
        <c:axId val="126094336"/>
      </c:scatterChart>
      <c:valAx>
        <c:axId val="126092800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094336"/>
        <c:crosses val="autoZero"/>
        <c:crossBetween val="midCat"/>
      </c:valAx>
      <c:valAx>
        <c:axId val="126094336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0928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002"/>
          <c:y val="0.86961579251453303"/>
          <c:w val="0.15235262451984899"/>
          <c:h val="6.806083103663750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fat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9760"/>
        <c:axId val="126151296"/>
      </c:scatterChart>
      <c:valAx>
        <c:axId val="126149760"/>
        <c:scaling>
          <c:orientation val="minMax"/>
          <c:max val="1"/>
          <c:min val="0.7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51296"/>
        <c:crosses val="autoZero"/>
        <c:crossBetween val="midCat"/>
      </c:valAx>
      <c:valAx>
        <c:axId val="126151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61497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40692423482201"/>
          <c:y val="4.18187442004330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%VO2Max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Sheet1!$F$2:$F$38</c:f>
              <c:numCache>
                <c:formatCode>General</c:formatCode>
                <c:ptCount val="37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Sheet1!$G$2:$G$38</c:f>
              <c:numCache>
                <c:formatCode>0.00</c:formatCode>
                <c:ptCount val="37"/>
                <c:pt idx="0">
                  <c:v>6.5714285714285711E-2</c:v>
                </c:pt>
                <c:pt idx="1">
                  <c:v>5.7142857142857141E-2</c:v>
                </c:pt>
                <c:pt idx="2">
                  <c:v>9.4285714285714278E-2</c:v>
                </c:pt>
                <c:pt idx="3">
                  <c:v>7.1428571428571425E-2</c:v>
                </c:pt>
                <c:pt idx="4">
                  <c:v>6.0000000000000005E-2</c:v>
                </c:pt>
                <c:pt idx="5">
                  <c:v>9.1428571428571428E-2</c:v>
                </c:pt>
                <c:pt idx="6">
                  <c:v>0.11714285714285713</c:v>
                </c:pt>
                <c:pt idx="7">
                  <c:v>0.14571428571428571</c:v>
                </c:pt>
                <c:pt idx="8">
                  <c:v>0.26</c:v>
                </c:pt>
                <c:pt idx="9">
                  <c:v>0.31714285714285712</c:v>
                </c:pt>
                <c:pt idx="10">
                  <c:v>0.38285714285714284</c:v>
                </c:pt>
                <c:pt idx="11">
                  <c:v>0.30857142857142861</c:v>
                </c:pt>
                <c:pt idx="12">
                  <c:v>0.28000000000000003</c:v>
                </c:pt>
                <c:pt idx="13">
                  <c:v>0.3457142857142857</c:v>
                </c:pt>
                <c:pt idx="14">
                  <c:v>0.30285714285714282</c:v>
                </c:pt>
                <c:pt idx="15">
                  <c:v>0.32</c:v>
                </c:pt>
                <c:pt idx="16">
                  <c:v>0.38</c:v>
                </c:pt>
                <c:pt idx="17">
                  <c:v>0.3914285714285714</c:v>
                </c:pt>
                <c:pt idx="18">
                  <c:v>0.36285714285714282</c:v>
                </c:pt>
                <c:pt idx="19">
                  <c:v>0.48000000000000004</c:v>
                </c:pt>
                <c:pt idx="20">
                  <c:v>0.48285714285714282</c:v>
                </c:pt>
                <c:pt idx="21">
                  <c:v>0.6</c:v>
                </c:pt>
                <c:pt idx="22">
                  <c:v>0.60285714285714287</c:v>
                </c:pt>
                <c:pt idx="23">
                  <c:v>0.77142857142857146</c:v>
                </c:pt>
                <c:pt idx="24">
                  <c:v>0.72571428571428565</c:v>
                </c:pt>
                <c:pt idx="25">
                  <c:v>0.84571428571428575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58912"/>
        <c:axId val="119968896"/>
      </c:scatterChart>
      <c:valAx>
        <c:axId val="119958912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968896"/>
        <c:crosses val="autoZero"/>
        <c:crossBetween val="midCat"/>
      </c:valAx>
      <c:valAx>
        <c:axId val="11996889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9589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8998"/>
          <c:y val="0.78807464135476202"/>
          <c:w val="0.18128909019794501"/>
          <c:h val="7.8921621355056107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%VO2max(x) vs RER(y)</a:t>
            </a:r>
          </a:p>
        </c:rich>
      </c:tx>
      <c:layout>
        <c:manualLayout>
          <c:xMode val="edge"/>
          <c:yMode val="edge"/>
          <c:x val="0.20955446383195001"/>
          <c:y val="2.790669272105519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RER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Sheet1!$G$2:$G$38</c:f>
              <c:numCache>
                <c:formatCode>0.00</c:formatCode>
                <c:ptCount val="37"/>
                <c:pt idx="0">
                  <c:v>6.5714285714285711E-2</c:v>
                </c:pt>
                <c:pt idx="1">
                  <c:v>5.7142857142857141E-2</c:v>
                </c:pt>
                <c:pt idx="2">
                  <c:v>9.4285714285714278E-2</c:v>
                </c:pt>
                <c:pt idx="3">
                  <c:v>7.1428571428571425E-2</c:v>
                </c:pt>
                <c:pt idx="4">
                  <c:v>6.0000000000000005E-2</c:v>
                </c:pt>
                <c:pt idx="5">
                  <c:v>9.1428571428571428E-2</c:v>
                </c:pt>
                <c:pt idx="6">
                  <c:v>0.11714285714285713</c:v>
                </c:pt>
                <c:pt idx="7">
                  <c:v>0.14571428571428571</c:v>
                </c:pt>
                <c:pt idx="8">
                  <c:v>0.26</c:v>
                </c:pt>
                <c:pt idx="9">
                  <c:v>0.31714285714285712</c:v>
                </c:pt>
                <c:pt idx="10">
                  <c:v>0.38285714285714284</c:v>
                </c:pt>
                <c:pt idx="11">
                  <c:v>0.30857142857142861</c:v>
                </c:pt>
                <c:pt idx="12">
                  <c:v>0.28000000000000003</c:v>
                </c:pt>
                <c:pt idx="13">
                  <c:v>0.3457142857142857</c:v>
                </c:pt>
                <c:pt idx="14">
                  <c:v>0.30285714285714282</c:v>
                </c:pt>
                <c:pt idx="15">
                  <c:v>0.32</c:v>
                </c:pt>
                <c:pt idx="16">
                  <c:v>0.38</c:v>
                </c:pt>
                <c:pt idx="17">
                  <c:v>0.3914285714285714</c:v>
                </c:pt>
                <c:pt idx="18">
                  <c:v>0.36285714285714282</c:v>
                </c:pt>
                <c:pt idx="19">
                  <c:v>0.48000000000000004</c:v>
                </c:pt>
                <c:pt idx="20">
                  <c:v>0.48285714285714282</c:v>
                </c:pt>
                <c:pt idx="21">
                  <c:v>0.6</c:v>
                </c:pt>
                <c:pt idx="22">
                  <c:v>0.60285714285714287</c:v>
                </c:pt>
                <c:pt idx="23">
                  <c:v>0.77142857142857146</c:v>
                </c:pt>
                <c:pt idx="24">
                  <c:v>0.72571428571428565</c:v>
                </c:pt>
                <c:pt idx="25">
                  <c:v>0.84571428571428575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xVal>
          <c:yVal>
            <c:numRef>
              <c:f>Sheet1!$I$2:$I$38</c:f>
              <c:numCache>
                <c:formatCode>General</c:formatCode>
                <c:ptCount val="37"/>
                <c:pt idx="0">
                  <c:v>0.71</c:v>
                </c:pt>
                <c:pt idx="1">
                  <c:v>0.72</c:v>
                </c:pt>
                <c:pt idx="2">
                  <c:v>0.74</c:v>
                </c:pt>
                <c:pt idx="3">
                  <c:v>0.78</c:v>
                </c:pt>
                <c:pt idx="4">
                  <c:v>0.89</c:v>
                </c:pt>
                <c:pt idx="5">
                  <c:v>0.88</c:v>
                </c:pt>
                <c:pt idx="6">
                  <c:v>0.87</c:v>
                </c:pt>
                <c:pt idx="7">
                  <c:v>0.86</c:v>
                </c:pt>
                <c:pt idx="8">
                  <c:v>0.63</c:v>
                </c:pt>
                <c:pt idx="9">
                  <c:v>0.63</c:v>
                </c:pt>
                <c:pt idx="10">
                  <c:v>0.66</c:v>
                </c:pt>
                <c:pt idx="11">
                  <c:v>0.69</c:v>
                </c:pt>
                <c:pt idx="12">
                  <c:v>0.69</c:v>
                </c:pt>
                <c:pt idx="13">
                  <c:v>0.68</c:v>
                </c:pt>
                <c:pt idx="14">
                  <c:v>0.71</c:v>
                </c:pt>
                <c:pt idx="15">
                  <c:v>0.74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0.77</c:v>
                </c:pt>
                <c:pt idx="20">
                  <c:v>0.81</c:v>
                </c:pt>
                <c:pt idx="21">
                  <c:v>0.83</c:v>
                </c:pt>
                <c:pt idx="22">
                  <c:v>0.87</c:v>
                </c:pt>
                <c:pt idx="23">
                  <c:v>0.89</c:v>
                </c:pt>
                <c:pt idx="24">
                  <c:v>0.87</c:v>
                </c:pt>
                <c:pt idx="25">
                  <c:v>0.92</c:v>
                </c:pt>
                <c:pt idx="26">
                  <c:v>0.91</c:v>
                </c:pt>
                <c:pt idx="27">
                  <c:v>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46720"/>
        <c:axId val="120048256"/>
      </c:scatterChart>
      <c:valAx>
        <c:axId val="120046720"/>
        <c:scaling>
          <c:orientation val="minMax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048256"/>
        <c:crosses val="autoZero"/>
        <c:crossBetween val="midCat"/>
      </c:valAx>
      <c:valAx>
        <c:axId val="120048256"/>
        <c:scaling>
          <c:orientation val="minMax"/>
          <c:max val="1.2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00467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7541601049868799"/>
          <c:y val="0.423169291338583"/>
          <c:w val="0.17065334770762"/>
          <c:h val="8.9964743213068493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9360</xdr:colOff>
      <xdr:row>1</xdr:row>
      <xdr:rowOff>90360</xdr:rowOff>
    </xdr:from>
    <xdr:to>
      <xdr:col>13</xdr:col>
      <xdr:colOff>208800</xdr:colOff>
      <xdr:row>27</xdr:row>
      <xdr:rowOff>18360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504720</xdr:colOff>
      <xdr:row>0</xdr:row>
      <xdr:rowOff>81000</xdr:rowOff>
    </xdr:from>
    <xdr:to>
      <xdr:col>15</xdr:col>
      <xdr:colOff>494640</xdr:colOff>
      <xdr:row>37</xdr:row>
      <xdr:rowOff>132840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399960</xdr:colOff>
      <xdr:row>13</xdr:row>
      <xdr:rowOff>176040</xdr:rowOff>
    </xdr:from>
    <xdr:to>
      <xdr:col>12</xdr:col>
      <xdr:colOff>170640</xdr:colOff>
      <xdr:row>29</xdr:row>
      <xdr:rowOff>23040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361800</xdr:colOff>
      <xdr:row>1</xdr:row>
      <xdr:rowOff>47520</xdr:rowOff>
    </xdr:from>
    <xdr:to>
      <xdr:col>19</xdr:col>
      <xdr:colOff>208800</xdr:colOff>
      <xdr:row>32</xdr:row>
      <xdr:rowOff>180000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380160</xdr:colOff>
      <xdr:row>32</xdr:row>
      <xdr:rowOff>104040</xdr:rowOff>
    </xdr:to>
    <xdr:graphicFrame macro="">
      <xdr:nvGraphicFramePr>
        <xdr:cNvPr id="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zoomScaleNormal="100" workbookViewId="0">
      <selection activeCell="N37" sqref="N37:N40"/>
    </sheetView>
  </sheetViews>
  <sheetFormatPr defaultRowHeight="14.25" x14ac:dyDescent="0.2"/>
  <cols>
    <col min="1" max="1" width="5.75" customWidth="1"/>
    <col min="2" max="2" width="7.125" customWidth="1"/>
    <col min="3" max="5" width="9.375" customWidth="1"/>
    <col min="6" max="6" width="4.375" customWidth="1"/>
    <col min="7" max="7" width="9.375" customWidth="1"/>
    <col min="8" max="8" width="8.75" bestFit="1" customWidth="1"/>
    <col min="9" max="9" width="5" customWidth="1"/>
    <col min="10" max="10" width="10" customWidth="1"/>
    <col min="11" max="1025" width="8.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1">
        <v>1.3888888888888888E-2</v>
      </c>
      <c r="B2">
        <v>2.2999999999999998</v>
      </c>
      <c r="C2">
        <v>0.17</v>
      </c>
      <c r="D2">
        <f t="shared" ref="D2:D42" si="0">((3.9*B2)+(1.1*C2))*144</f>
        <v>1318.6079999999997</v>
      </c>
      <c r="E2" s="2">
        <f>$B2/$B$44</f>
        <v>6.5714285714285711E-2</v>
      </c>
      <c r="F2">
        <v>83</v>
      </c>
      <c r="G2" s="3">
        <f>E2</f>
        <v>6.5714285714285711E-2</v>
      </c>
      <c r="H2">
        <f>I2*100</f>
        <v>71</v>
      </c>
      <c r="I2">
        <v>0.71</v>
      </c>
      <c r="J2" s="4">
        <f>1-((I2-0.7)/0.3)</f>
        <v>0.96666666666666667</v>
      </c>
      <c r="K2">
        <f t="shared" ref="K2:K42" si="1">((J2*D2)/9)/(24*60)</f>
        <v>9.8352962962962934E-2</v>
      </c>
      <c r="L2">
        <f t="shared" ref="L2:L42" si="2">1-J2</f>
        <v>3.3333333333333326E-2</v>
      </c>
      <c r="M2">
        <f t="shared" ref="M2:M42" si="3">(L2*D2/(4*24*60))</f>
        <v>7.6308333333333297E-3</v>
      </c>
    </row>
    <row r="3" spans="1:13" x14ac:dyDescent="0.2">
      <c r="A3" s="1">
        <v>2.8472222222222222E-2</v>
      </c>
      <c r="B3">
        <v>2</v>
      </c>
      <c r="C3">
        <v>0.15</v>
      </c>
      <c r="D3">
        <f t="shared" si="0"/>
        <v>1146.96</v>
      </c>
      <c r="E3" s="2">
        <f t="shared" ref="E3:E42" si="4">B3/$B$44</f>
        <v>5.7142857142857141E-2</v>
      </c>
      <c r="F3">
        <v>86</v>
      </c>
      <c r="G3" s="3">
        <f t="shared" ref="G3:G42" si="5">E3</f>
        <v>5.7142857142857141E-2</v>
      </c>
      <c r="H3">
        <f t="shared" ref="H3:H43" si="6">I3*100</f>
        <v>72</v>
      </c>
      <c r="I3">
        <v>0.72</v>
      </c>
      <c r="J3" s="4">
        <f t="shared" ref="J3:J42" si="7">1-((I3-0.7)/0.3)</f>
        <v>0.93333333333333324</v>
      </c>
      <c r="K3">
        <f t="shared" si="1"/>
        <v>8.2599999999999993E-2</v>
      </c>
      <c r="L3">
        <f t="shared" si="2"/>
        <v>6.6666666666666763E-2</v>
      </c>
      <c r="M3">
        <f t="shared" si="3"/>
        <v>1.3275000000000019E-2</v>
      </c>
    </row>
    <row r="4" spans="1:13" x14ac:dyDescent="0.2">
      <c r="A4" s="1">
        <v>4.1666666666666664E-2</v>
      </c>
      <c r="B4">
        <v>3.3</v>
      </c>
      <c r="C4">
        <v>0.26</v>
      </c>
      <c r="D4">
        <f t="shared" si="0"/>
        <v>1894.4639999999999</v>
      </c>
      <c r="E4" s="2">
        <f t="shared" si="4"/>
        <v>9.4285714285714278E-2</v>
      </c>
      <c r="F4">
        <v>80</v>
      </c>
      <c r="G4" s="3">
        <f t="shared" si="5"/>
        <v>9.4285714285714278E-2</v>
      </c>
      <c r="H4">
        <f t="shared" si="6"/>
        <v>74</v>
      </c>
      <c r="I4">
        <v>0.74</v>
      </c>
      <c r="J4" s="4">
        <f t="shared" si="7"/>
        <v>0.86666666666666647</v>
      </c>
      <c r="K4">
        <f t="shared" si="1"/>
        <v>0.12668740740740736</v>
      </c>
      <c r="L4">
        <f t="shared" si="2"/>
        <v>0.13333333333333353</v>
      </c>
      <c r="M4">
        <f t="shared" si="3"/>
        <v>4.3853333333333397E-2</v>
      </c>
    </row>
    <row r="5" spans="1:13" x14ac:dyDescent="0.2">
      <c r="A5" s="1">
        <v>5.5555555555555552E-2</v>
      </c>
      <c r="B5">
        <v>2.5</v>
      </c>
      <c r="C5">
        <v>0.2</v>
      </c>
      <c r="D5">
        <f t="shared" si="0"/>
        <v>1435.68</v>
      </c>
      <c r="E5" s="2">
        <f t="shared" si="4"/>
        <v>7.1428571428571425E-2</v>
      </c>
      <c r="F5">
        <v>99</v>
      </c>
      <c r="G5" s="3">
        <f t="shared" si="5"/>
        <v>7.1428571428571425E-2</v>
      </c>
      <c r="H5">
        <f t="shared" si="6"/>
        <v>78</v>
      </c>
      <c r="I5">
        <v>0.78</v>
      </c>
      <c r="J5" s="4">
        <f t="shared" si="7"/>
        <v>0.73333333333333306</v>
      </c>
      <c r="K5">
        <f t="shared" si="1"/>
        <v>8.123703703703701E-2</v>
      </c>
      <c r="L5">
        <f t="shared" si="2"/>
        <v>0.26666666666666694</v>
      </c>
      <c r="M5">
        <f t="shared" si="3"/>
        <v>6.6466666666666743E-2</v>
      </c>
    </row>
    <row r="6" spans="1:13" x14ac:dyDescent="0.2">
      <c r="A6" s="1">
        <v>7.0138888888888903E-2</v>
      </c>
      <c r="B6">
        <v>2.1</v>
      </c>
      <c r="C6">
        <v>0.19</v>
      </c>
      <c r="D6">
        <f t="shared" si="0"/>
        <v>1209.4559999999999</v>
      </c>
      <c r="E6" s="2">
        <f t="shared" si="4"/>
        <v>6.0000000000000005E-2</v>
      </c>
      <c r="F6">
        <v>86</v>
      </c>
      <c r="G6" s="3">
        <f t="shared" si="5"/>
        <v>6.0000000000000005E-2</v>
      </c>
      <c r="H6">
        <f t="shared" si="6"/>
        <v>89</v>
      </c>
      <c r="I6">
        <v>0.89</v>
      </c>
      <c r="J6" s="4">
        <f t="shared" si="7"/>
        <v>0.36666666666666647</v>
      </c>
      <c r="K6">
        <f t="shared" si="1"/>
        <v>3.4218148148148129E-2</v>
      </c>
      <c r="L6">
        <f t="shared" si="2"/>
        <v>0.63333333333333353</v>
      </c>
      <c r="M6">
        <f t="shared" si="3"/>
        <v>0.13298416666666671</v>
      </c>
    </row>
    <row r="7" spans="1:13" x14ac:dyDescent="0.2">
      <c r="A7" s="1">
        <v>8.3333333333333301E-2</v>
      </c>
      <c r="B7">
        <v>3.2</v>
      </c>
      <c r="C7">
        <v>0.28999999999999998</v>
      </c>
      <c r="D7">
        <f t="shared" si="0"/>
        <v>1843.0560000000003</v>
      </c>
      <c r="E7" s="2">
        <f t="shared" si="4"/>
        <v>9.1428571428571428E-2</v>
      </c>
      <c r="F7">
        <v>92</v>
      </c>
      <c r="G7" s="3">
        <f t="shared" si="5"/>
        <v>9.1428571428571428E-2</v>
      </c>
      <c r="H7">
        <f t="shared" si="6"/>
        <v>88</v>
      </c>
      <c r="I7">
        <v>0.88</v>
      </c>
      <c r="J7" s="4">
        <f t="shared" si="7"/>
        <v>0.3999999999999998</v>
      </c>
      <c r="K7">
        <f t="shared" si="1"/>
        <v>5.6884444444444425E-2</v>
      </c>
      <c r="L7">
        <f t="shared" si="2"/>
        <v>0.6000000000000002</v>
      </c>
      <c r="M7">
        <f t="shared" si="3"/>
        <v>0.1919850000000001</v>
      </c>
    </row>
    <row r="8" spans="1:13" x14ac:dyDescent="0.2">
      <c r="A8" s="1">
        <v>9.9999999999999992E-2</v>
      </c>
      <c r="B8">
        <v>4.0999999999999996</v>
      </c>
      <c r="C8">
        <v>0.37</v>
      </c>
      <c r="D8">
        <f t="shared" si="0"/>
        <v>2361.1679999999997</v>
      </c>
      <c r="E8" s="2">
        <f t="shared" si="4"/>
        <v>0.11714285714285713</v>
      </c>
      <c r="F8">
        <v>91</v>
      </c>
      <c r="G8" s="3">
        <f t="shared" si="5"/>
        <v>0.11714285714285713</v>
      </c>
      <c r="H8">
        <f t="shared" si="6"/>
        <v>87</v>
      </c>
      <c r="I8">
        <v>0.87</v>
      </c>
      <c r="J8" s="4">
        <f t="shared" si="7"/>
        <v>0.43333333333333313</v>
      </c>
      <c r="K8">
        <f t="shared" si="1"/>
        <v>7.8948518518518473E-2</v>
      </c>
      <c r="L8">
        <f t="shared" si="2"/>
        <v>0.56666666666666687</v>
      </c>
      <c r="M8">
        <f t="shared" si="3"/>
        <v>0.23229083333333339</v>
      </c>
    </row>
    <row r="9" spans="1:13" x14ac:dyDescent="0.2">
      <c r="A9" s="1">
        <v>0.111805555555556</v>
      </c>
      <c r="B9">
        <v>5.0999999999999996</v>
      </c>
      <c r="C9">
        <v>0.46</v>
      </c>
      <c r="D9">
        <f t="shared" si="0"/>
        <v>2937.0239999999994</v>
      </c>
      <c r="E9" s="2">
        <f t="shared" si="4"/>
        <v>0.14571428571428571</v>
      </c>
      <c r="F9">
        <v>110</v>
      </c>
      <c r="G9" s="3">
        <f t="shared" si="5"/>
        <v>0.14571428571428571</v>
      </c>
      <c r="H9">
        <f t="shared" si="6"/>
        <v>86</v>
      </c>
      <c r="I9">
        <v>0.86</v>
      </c>
      <c r="J9" s="4">
        <f t="shared" si="7"/>
        <v>0.46666666666666656</v>
      </c>
      <c r="K9">
        <f t="shared" si="1"/>
        <v>0.105757037037037</v>
      </c>
      <c r="L9">
        <f t="shared" si="2"/>
        <v>0.53333333333333344</v>
      </c>
      <c r="M9">
        <f t="shared" si="3"/>
        <v>0.27194666666666667</v>
      </c>
    </row>
    <row r="10" spans="1:13" x14ac:dyDescent="0.2">
      <c r="A10" s="1">
        <v>0.125</v>
      </c>
      <c r="B10">
        <v>9.1</v>
      </c>
      <c r="C10">
        <v>0.66</v>
      </c>
      <c r="D10">
        <f t="shared" si="0"/>
        <v>5215.1039999999994</v>
      </c>
      <c r="E10" s="2">
        <f t="shared" si="4"/>
        <v>0.26</v>
      </c>
      <c r="F10">
        <v>108</v>
      </c>
      <c r="G10" s="3">
        <f t="shared" si="5"/>
        <v>0.26</v>
      </c>
      <c r="H10">
        <f t="shared" si="6"/>
        <v>63</v>
      </c>
      <c r="I10">
        <v>0.63</v>
      </c>
      <c r="J10" s="4">
        <f t="shared" si="7"/>
        <v>1.2333333333333332</v>
      </c>
      <c r="K10">
        <f t="shared" si="1"/>
        <v>0.4962933333333332</v>
      </c>
      <c r="L10">
        <f t="shared" si="2"/>
        <v>-0.23333333333333317</v>
      </c>
      <c r="M10">
        <f t="shared" si="3"/>
        <v>-0.21125999999999981</v>
      </c>
    </row>
    <row r="11" spans="1:13" x14ac:dyDescent="0.2">
      <c r="A11" s="1">
        <v>0.13958333333333334</v>
      </c>
      <c r="B11">
        <v>11.1</v>
      </c>
      <c r="C11">
        <v>0.74</v>
      </c>
      <c r="D11">
        <f t="shared" si="0"/>
        <v>6350.9759999999997</v>
      </c>
      <c r="E11" s="2">
        <f t="shared" si="4"/>
        <v>0.31714285714285712</v>
      </c>
      <c r="F11">
        <v>109</v>
      </c>
      <c r="G11" s="3">
        <f t="shared" si="5"/>
        <v>0.31714285714285712</v>
      </c>
      <c r="H11">
        <f t="shared" si="6"/>
        <v>63</v>
      </c>
      <c r="I11">
        <v>0.63</v>
      </c>
      <c r="J11" s="4">
        <f t="shared" si="7"/>
        <v>1.2333333333333332</v>
      </c>
      <c r="K11">
        <f t="shared" si="1"/>
        <v>0.60438814814814812</v>
      </c>
      <c r="L11">
        <f t="shared" si="2"/>
        <v>-0.23333333333333317</v>
      </c>
      <c r="M11">
        <f t="shared" si="3"/>
        <v>-0.25727333333333313</v>
      </c>
    </row>
    <row r="12" spans="1:13" x14ac:dyDescent="0.2">
      <c r="A12" s="1">
        <v>0.19583333333333333</v>
      </c>
      <c r="B12">
        <v>13.4</v>
      </c>
      <c r="C12">
        <v>0.92</v>
      </c>
      <c r="D12">
        <f t="shared" si="0"/>
        <v>7671.1679999999997</v>
      </c>
      <c r="E12" s="2">
        <f t="shared" si="4"/>
        <v>0.38285714285714284</v>
      </c>
      <c r="F12">
        <v>111</v>
      </c>
      <c r="G12" s="3">
        <f t="shared" si="5"/>
        <v>0.38285714285714284</v>
      </c>
      <c r="H12">
        <f t="shared" si="6"/>
        <v>66</v>
      </c>
      <c r="I12">
        <v>0.66</v>
      </c>
      <c r="J12" s="4">
        <f t="shared" si="7"/>
        <v>1.1333333333333331</v>
      </c>
      <c r="K12">
        <f t="shared" si="1"/>
        <v>0.67083259259259231</v>
      </c>
      <c r="L12">
        <f t="shared" si="2"/>
        <v>-0.13333333333333308</v>
      </c>
      <c r="M12">
        <f t="shared" si="3"/>
        <v>-0.17757333333333297</v>
      </c>
    </row>
    <row r="13" spans="1:13" x14ac:dyDescent="0.2">
      <c r="A13" s="1">
        <v>0.16805555555555601</v>
      </c>
      <c r="B13">
        <v>10.8</v>
      </c>
      <c r="C13">
        <v>0.78</v>
      </c>
      <c r="D13">
        <f t="shared" si="0"/>
        <v>6188.8320000000003</v>
      </c>
      <c r="E13" s="2">
        <f t="shared" si="4"/>
        <v>0.30857142857142861</v>
      </c>
      <c r="F13">
        <v>109</v>
      </c>
      <c r="G13" s="3">
        <f t="shared" si="5"/>
        <v>0.30857142857142861</v>
      </c>
      <c r="H13">
        <f t="shared" si="6"/>
        <v>69</v>
      </c>
      <c r="I13">
        <v>0.69</v>
      </c>
      <c r="J13" s="4">
        <f t="shared" si="7"/>
        <v>1.0333333333333334</v>
      </c>
      <c r="K13">
        <f t="shared" si="1"/>
        <v>0.49345111111111123</v>
      </c>
      <c r="L13">
        <f t="shared" si="2"/>
        <v>-3.3333333333333437E-2</v>
      </c>
      <c r="M13">
        <f t="shared" si="3"/>
        <v>-3.5815000000000111E-2</v>
      </c>
    </row>
    <row r="14" spans="1:13" x14ac:dyDescent="0.2">
      <c r="A14" s="1">
        <v>0.18194444444444444</v>
      </c>
      <c r="B14">
        <v>9.8000000000000007</v>
      </c>
      <c r="C14">
        <v>0.64</v>
      </c>
      <c r="D14">
        <f t="shared" si="0"/>
        <v>5605.0559999999996</v>
      </c>
      <c r="E14" s="2">
        <f t="shared" si="4"/>
        <v>0.28000000000000003</v>
      </c>
      <c r="F14">
        <v>109</v>
      </c>
      <c r="G14" s="3">
        <f t="shared" si="5"/>
        <v>0.28000000000000003</v>
      </c>
      <c r="H14">
        <f t="shared" si="6"/>
        <v>69</v>
      </c>
      <c r="I14">
        <v>0.69</v>
      </c>
      <c r="J14" s="4">
        <f t="shared" si="7"/>
        <v>1.0333333333333334</v>
      </c>
      <c r="K14">
        <f t="shared" si="1"/>
        <v>0.44690518518518518</v>
      </c>
      <c r="L14">
        <f t="shared" si="2"/>
        <v>-3.3333333333333437E-2</v>
      </c>
      <c r="M14">
        <f t="shared" si="3"/>
        <v>-3.2436666666666766E-2</v>
      </c>
    </row>
    <row r="15" spans="1:13" x14ac:dyDescent="0.2">
      <c r="A15" s="1">
        <v>0.19513888888888889</v>
      </c>
      <c r="B15">
        <v>12.1</v>
      </c>
      <c r="C15">
        <v>0.86</v>
      </c>
      <c r="D15">
        <f t="shared" si="0"/>
        <v>6931.5839999999989</v>
      </c>
      <c r="E15" s="2">
        <f t="shared" si="4"/>
        <v>0.3457142857142857</v>
      </c>
      <c r="F15">
        <v>106</v>
      </c>
      <c r="G15" s="3">
        <f t="shared" si="5"/>
        <v>0.3457142857142857</v>
      </c>
      <c r="H15">
        <f t="shared" si="6"/>
        <v>68</v>
      </c>
      <c r="I15">
        <v>0.68</v>
      </c>
      <c r="J15" s="4">
        <f t="shared" si="7"/>
        <v>1.0666666666666664</v>
      </c>
      <c r="K15">
        <f t="shared" si="1"/>
        <v>0.57050074074074053</v>
      </c>
      <c r="L15">
        <f t="shared" si="2"/>
        <v>-6.666666666666643E-2</v>
      </c>
      <c r="M15">
        <f t="shared" si="3"/>
        <v>-8.0226666666666363E-2</v>
      </c>
    </row>
    <row r="16" spans="1:13" x14ac:dyDescent="0.2">
      <c r="A16" s="1">
        <v>0.20902777777777801</v>
      </c>
      <c r="B16">
        <v>10.6</v>
      </c>
      <c r="C16">
        <v>0.79</v>
      </c>
      <c r="D16">
        <f t="shared" si="0"/>
        <v>6078.0959999999995</v>
      </c>
      <c r="E16" s="2">
        <f t="shared" si="4"/>
        <v>0.30285714285714282</v>
      </c>
      <c r="F16">
        <v>112</v>
      </c>
      <c r="G16" s="3">
        <f t="shared" si="5"/>
        <v>0.30285714285714282</v>
      </c>
      <c r="H16">
        <f t="shared" si="6"/>
        <v>71</v>
      </c>
      <c r="I16">
        <v>0.71</v>
      </c>
      <c r="J16" s="4">
        <f t="shared" si="7"/>
        <v>0.96666666666666667</v>
      </c>
      <c r="K16">
        <f t="shared" si="1"/>
        <v>0.45335592592592594</v>
      </c>
      <c r="L16">
        <f t="shared" si="2"/>
        <v>3.3333333333333326E-2</v>
      </c>
      <c r="M16">
        <f t="shared" si="3"/>
        <v>3.5174166666666652E-2</v>
      </c>
    </row>
    <row r="17" spans="1:13" x14ac:dyDescent="0.2">
      <c r="A17" s="1">
        <v>0.22361111111111101</v>
      </c>
      <c r="B17">
        <v>11.2</v>
      </c>
      <c r="C17">
        <v>0.87</v>
      </c>
      <c r="D17">
        <f t="shared" si="0"/>
        <v>6427.7280000000001</v>
      </c>
      <c r="E17" s="2">
        <f t="shared" si="4"/>
        <v>0.32</v>
      </c>
      <c r="F17">
        <v>113</v>
      </c>
      <c r="G17" s="3">
        <f t="shared" si="5"/>
        <v>0.32</v>
      </c>
      <c r="H17">
        <f t="shared" si="6"/>
        <v>74</v>
      </c>
      <c r="I17">
        <v>0.74</v>
      </c>
      <c r="J17" s="4">
        <f t="shared" si="7"/>
        <v>0.86666666666666647</v>
      </c>
      <c r="K17">
        <f t="shared" si="1"/>
        <v>0.42983777777777765</v>
      </c>
      <c r="L17">
        <f t="shared" si="2"/>
        <v>0.13333333333333353</v>
      </c>
      <c r="M17">
        <f t="shared" si="3"/>
        <v>0.14879000000000023</v>
      </c>
    </row>
    <row r="18" spans="1:13" x14ac:dyDescent="0.2">
      <c r="A18" s="1">
        <v>0.23611111111111099</v>
      </c>
      <c r="B18">
        <v>13.3</v>
      </c>
      <c r="C18">
        <v>1.05</v>
      </c>
      <c r="D18">
        <f t="shared" si="0"/>
        <v>7635.6</v>
      </c>
      <c r="E18" s="2">
        <f t="shared" si="4"/>
        <v>0.38</v>
      </c>
      <c r="F18">
        <v>125</v>
      </c>
      <c r="G18" s="3">
        <f t="shared" si="5"/>
        <v>0.38</v>
      </c>
      <c r="H18">
        <f t="shared" si="6"/>
        <v>75</v>
      </c>
      <c r="I18">
        <v>0.75</v>
      </c>
      <c r="J18" s="4">
        <f t="shared" si="7"/>
        <v>0.83333333333333315</v>
      </c>
      <c r="K18">
        <f t="shared" si="1"/>
        <v>0.49097222222222214</v>
      </c>
      <c r="L18">
        <f t="shared" si="2"/>
        <v>0.16666666666666685</v>
      </c>
      <c r="M18">
        <f t="shared" si="3"/>
        <v>0.22093750000000026</v>
      </c>
    </row>
    <row r="19" spans="1:13" x14ac:dyDescent="0.2">
      <c r="A19" s="1">
        <v>0.25</v>
      </c>
      <c r="B19">
        <v>13.7</v>
      </c>
      <c r="C19">
        <v>1.1000000000000001</v>
      </c>
      <c r="D19">
        <f t="shared" si="0"/>
        <v>7868.1599999999989</v>
      </c>
      <c r="E19" s="2">
        <f t="shared" si="4"/>
        <v>0.3914285714285714</v>
      </c>
      <c r="F19">
        <v>125</v>
      </c>
      <c r="G19" s="3">
        <f t="shared" si="5"/>
        <v>0.3914285714285714</v>
      </c>
      <c r="H19">
        <f t="shared" si="6"/>
        <v>76</v>
      </c>
      <c r="I19">
        <v>0.76</v>
      </c>
      <c r="J19" s="4">
        <f t="shared" si="7"/>
        <v>0.79999999999999982</v>
      </c>
      <c r="K19">
        <f t="shared" si="1"/>
        <v>0.48568888888888867</v>
      </c>
      <c r="L19">
        <f t="shared" si="2"/>
        <v>0.20000000000000018</v>
      </c>
      <c r="M19">
        <f t="shared" si="3"/>
        <v>0.27320000000000022</v>
      </c>
    </row>
    <row r="20" spans="1:13" x14ac:dyDescent="0.2">
      <c r="A20" s="1">
        <v>0.26388888888888901</v>
      </c>
      <c r="B20">
        <v>12.7</v>
      </c>
      <c r="C20">
        <v>1.03</v>
      </c>
      <c r="D20">
        <f t="shared" si="0"/>
        <v>7295.4719999999998</v>
      </c>
      <c r="E20" s="2">
        <f t="shared" si="4"/>
        <v>0.36285714285714282</v>
      </c>
      <c r="F20">
        <v>127</v>
      </c>
      <c r="G20" s="3">
        <f t="shared" si="5"/>
        <v>0.36285714285714282</v>
      </c>
      <c r="H20">
        <f t="shared" si="6"/>
        <v>77</v>
      </c>
      <c r="I20">
        <v>0.77</v>
      </c>
      <c r="J20" s="4">
        <f t="shared" si="7"/>
        <v>0.76666666666666639</v>
      </c>
      <c r="K20">
        <f t="shared" si="1"/>
        <v>0.43157370370370346</v>
      </c>
      <c r="L20">
        <f t="shared" si="2"/>
        <v>0.23333333333333361</v>
      </c>
      <c r="M20">
        <f t="shared" si="3"/>
        <v>0.29553416666666699</v>
      </c>
    </row>
    <row r="21" spans="1:13" x14ac:dyDescent="0.2">
      <c r="A21" s="1">
        <v>0.27916666666666701</v>
      </c>
      <c r="B21">
        <v>16.8</v>
      </c>
      <c r="C21">
        <v>1.35</v>
      </c>
      <c r="D21">
        <f t="shared" si="0"/>
        <v>9648.7199999999993</v>
      </c>
      <c r="E21" s="2">
        <f t="shared" si="4"/>
        <v>0.48000000000000004</v>
      </c>
      <c r="F21">
        <v>129</v>
      </c>
      <c r="G21" s="3">
        <f t="shared" si="5"/>
        <v>0.48000000000000004</v>
      </c>
      <c r="H21">
        <f t="shared" si="6"/>
        <v>77</v>
      </c>
      <c r="I21">
        <v>0.77</v>
      </c>
      <c r="J21" s="4">
        <f t="shared" si="7"/>
        <v>0.76666666666666639</v>
      </c>
      <c r="K21">
        <f t="shared" si="1"/>
        <v>0.57078333333333309</v>
      </c>
      <c r="L21">
        <f t="shared" si="2"/>
        <v>0.23333333333333361</v>
      </c>
      <c r="M21">
        <f t="shared" si="3"/>
        <v>0.39086250000000045</v>
      </c>
    </row>
    <row r="22" spans="1:13" x14ac:dyDescent="0.2">
      <c r="A22" s="1">
        <v>0.29305555555555601</v>
      </c>
      <c r="B22">
        <v>16.899999999999999</v>
      </c>
      <c r="C22">
        <v>1.45</v>
      </c>
      <c r="D22">
        <f t="shared" si="0"/>
        <v>9720.7199999999993</v>
      </c>
      <c r="E22" s="2">
        <f t="shared" si="4"/>
        <v>0.48285714285714282</v>
      </c>
      <c r="F22">
        <v>135</v>
      </c>
      <c r="G22" s="3">
        <f t="shared" si="5"/>
        <v>0.48285714285714282</v>
      </c>
      <c r="H22">
        <f t="shared" si="6"/>
        <v>81</v>
      </c>
      <c r="I22">
        <v>0.81</v>
      </c>
      <c r="J22" s="4">
        <f t="shared" si="7"/>
        <v>0.63333333333333297</v>
      </c>
      <c r="K22">
        <f t="shared" si="1"/>
        <v>0.47503518518518495</v>
      </c>
      <c r="L22">
        <f t="shared" si="2"/>
        <v>0.36666666666666703</v>
      </c>
      <c r="M22">
        <f t="shared" si="3"/>
        <v>0.61879583333333388</v>
      </c>
    </row>
    <row r="23" spans="1:13" x14ac:dyDescent="0.2">
      <c r="A23" s="1">
        <v>0.30625000000000002</v>
      </c>
      <c r="B23">
        <v>21</v>
      </c>
      <c r="C23">
        <v>1.84</v>
      </c>
      <c r="D23">
        <f t="shared" si="0"/>
        <v>12085.055999999999</v>
      </c>
      <c r="E23" s="2">
        <f t="shared" si="4"/>
        <v>0.6</v>
      </c>
      <c r="F23">
        <v>138</v>
      </c>
      <c r="G23" s="3">
        <f t="shared" si="5"/>
        <v>0.6</v>
      </c>
      <c r="H23">
        <f t="shared" si="6"/>
        <v>83</v>
      </c>
      <c r="I23">
        <v>0.83</v>
      </c>
      <c r="J23" s="4">
        <f t="shared" si="7"/>
        <v>0.56666666666666665</v>
      </c>
      <c r="K23">
        <f t="shared" si="1"/>
        <v>0.52841037037037031</v>
      </c>
      <c r="L23">
        <f t="shared" si="2"/>
        <v>0.43333333333333335</v>
      </c>
      <c r="M23">
        <f t="shared" si="3"/>
        <v>0.90917666666666652</v>
      </c>
    </row>
    <row r="24" spans="1:13" x14ac:dyDescent="0.2">
      <c r="A24" s="1">
        <v>0.32152777777777802</v>
      </c>
      <c r="B24">
        <v>21.1</v>
      </c>
      <c r="C24">
        <v>1.93</v>
      </c>
      <c r="D24">
        <f t="shared" si="0"/>
        <v>12155.472000000002</v>
      </c>
      <c r="E24" s="2">
        <f t="shared" si="4"/>
        <v>0.60285714285714287</v>
      </c>
      <c r="F24">
        <v>147</v>
      </c>
      <c r="G24" s="3">
        <f t="shared" si="5"/>
        <v>0.60285714285714287</v>
      </c>
      <c r="H24">
        <f t="shared" si="6"/>
        <v>87</v>
      </c>
      <c r="I24">
        <v>0.87</v>
      </c>
      <c r="J24" s="4">
        <f t="shared" si="7"/>
        <v>0.43333333333333313</v>
      </c>
      <c r="K24">
        <f t="shared" si="1"/>
        <v>0.40643296296296277</v>
      </c>
      <c r="L24">
        <f t="shared" si="2"/>
        <v>0.56666666666666687</v>
      </c>
      <c r="M24">
        <f t="shared" si="3"/>
        <v>1.195850833333334</v>
      </c>
    </row>
    <row r="25" spans="1:13" x14ac:dyDescent="0.2">
      <c r="A25" s="1">
        <v>0.33333333333333298</v>
      </c>
      <c r="B25">
        <v>27</v>
      </c>
      <c r="C25">
        <v>2.42</v>
      </c>
      <c r="D25">
        <f t="shared" si="0"/>
        <v>15546.528</v>
      </c>
      <c r="E25" s="2">
        <f t="shared" si="4"/>
        <v>0.77142857142857146</v>
      </c>
      <c r="F25">
        <v>155</v>
      </c>
      <c r="G25" s="3">
        <f t="shared" si="5"/>
        <v>0.77142857142857146</v>
      </c>
      <c r="H25">
        <f t="shared" si="6"/>
        <v>89</v>
      </c>
      <c r="I25">
        <v>0.89</v>
      </c>
      <c r="J25" s="4">
        <f t="shared" si="7"/>
        <v>0.36666666666666647</v>
      </c>
      <c r="K25">
        <f t="shared" si="1"/>
        <v>0.43984518518518495</v>
      </c>
      <c r="L25">
        <f t="shared" si="2"/>
        <v>0.63333333333333353</v>
      </c>
      <c r="M25">
        <f t="shared" si="3"/>
        <v>1.7093983333333338</v>
      </c>
    </row>
    <row r="26" spans="1:13" x14ac:dyDescent="0.2">
      <c r="A26" s="1">
        <v>0.34930555555555598</v>
      </c>
      <c r="B26">
        <v>25.4</v>
      </c>
      <c r="C26">
        <v>2.37</v>
      </c>
      <c r="D26">
        <f t="shared" si="0"/>
        <v>14640.047999999999</v>
      </c>
      <c r="E26" s="2">
        <f t="shared" si="4"/>
        <v>0.72571428571428565</v>
      </c>
      <c r="F26">
        <v>155</v>
      </c>
      <c r="G26" s="3">
        <f t="shared" si="5"/>
        <v>0.72571428571428565</v>
      </c>
      <c r="H26">
        <f t="shared" si="6"/>
        <v>87</v>
      </c>
      <c r="I26">
        <v>0.87</v>
      </c>
      <c r="J26" s="4">
        <f t="shared" si="7"/>
        <v>0.43333333333333313</v>
      </c>
      <c r="K26">
        <f t="shared" si="1"/>
        <v>0.48950777777777749</v>
      </c>
      <c r="L26">
        <f t="shared" si="2"/>
        <v>0.56666666666666687</v>
      </c>
      <c r="M26">
        <f t="shared" si="3"/>
        <v>1.4402825000000004</v>
      </c>
    </row>
    <row r="27" spans="1:13" x14ac:dyDescent="0.2">
      <c r="A27" s="1">
        <v>0.36180555555555599</v>
      </c>
      <c r="B27">
        <v>29.6</v>
      </c>
      <c r="C27">
        <v>2.71</v>
      </c>
      <c r="D27">
        <f t="shared" si="0"/>
        <v>17052.624</v>
      </c>
      <c r="E27" s="2">
        <f t="shared" si="4"/>
        <v>0.84571428571428575</v>
      </c>
      <c r="F27">
        <v>163</v>
      </c>
      <c r="G27" s="3">
        <f t="shared" si="5"/>
        <v>0.84571428571428575</v>
      </c>
      <c r="H27">
        <f t="shared" si="6"/>
        <v>92</v>
      </c>
      <c r="I27">
        <v>0.92</v>
      </c>
      <c r="J27" s="4">
        <f t="shared" si="7"/>
        <v>0.26666666666666639</v>
      </c>
      <c r="K27">
        <f t="shared" si="1"/>
        <v>0.35087703703703665</v>
      </c>
      <c r="L27">
        <f t="shared" si="2"/>
        <v>0.73333333333333361</v>
      </c>
      <c r="M27">
        <f t="shared" si="3"/>
        <v>2.1710516666666675</v>
      </c>
    </row>
    <row r="28" spans="1:13" x14ac:dyDescent="0.2">
      <c r="A28" s="1">
        <v>0.37638888888888899</v>
      </c>
      <c r="D28">
        <f t="shared" si="0"/>
        <v>0</v>
      </c>
      <c r="E28" s="2">
        <f t="shared" si="4"/>
        <v>0</v>
      </c>
      <c r="G28" s="3">
        <f t="shared" si="5"/>
        <v>0</v>
      </c>
      <c r="H28">
        <f t="shared" si="6"/>
        <v>91</v>
      </c>
      <c r="I28">
        <v>0.91</v>
      </c>
      <c r="J28" s="4">
        <f t="shared" si="7"/>
        <v>0.29999999999999971</v>
      </c>
      <c r="K28">
        <f t="shared" si="1"/>
        <v>0</v>
      </c>
      <c r="L28">
        <f t="shared" si="2"/>
        <v>0.70000000000000029</v>
      </c>
      <c r="M28">
        <f t="shared" si="3"/>
        <v>0</v>
      </c>
    </row>
    <row r="29" spans="1:13" x14ac:dyDescent="0.2">
      <c r="A29" s="1">
        <v>0.389583333333333</v>
      </c>
      <c r="D29">
        <f t="shared" si="0"/>
        <v>0</v>
      </c>
      <c r="E29" s="2">
        <f t="shared" si="4"/>
        <v>0</v>
      </c>
      <c r="G29" s="3">
        <f t="shared" si="5"/>
        <v>0</v>
      </c>
      <c r="H29">
        <f t="shared" si="6"/>
        <v>103</v>
      </c>
      <c r="I29">
        <v>1.03</v>
      </c>
      <c r="J29" s="4">
        <f t="shared" si="7"/>
        <v>-0.10000000000000031</v>
      </c>
      <c r="K29">
        <f t="shared" si="1"/>
        <v>0</v>
      </c>
      <c r="L29">
        <f t="shared" si="2"/>
        <v>1.1000000000000003</v>
      </c>
      <c r="M29">
        <f t="shared" si="3"/>
        <v>0</v>
      </c>
    </row>
    <row r="30" spans="1:13" x14ac:dyDescent="0.2">
      <c r="A30" s="1">
        <v>0.40416666666666701</v>
      </c>
      <c r="D30">
        <f t="shared" si="0"/>
        <v>0</v>
      </c>
      <c r="E30" s="2">
        <f t="shared" si="4"/>
        <v>0</v>
      </c>
      <c r="G30" s="3">
        <f t="shared" si="5"/>
        <v>0</v>
      </c>
      <c r="H30">
        <f t="shared" si="6"/>
        <v>0</v>
      </c>
      <c r="J30" s="4">
        <f t="shared" si="7"/>
        <v>3.3333333333333335</v>
      </c>
      <c r="K30">
        <f t="shared" si="1"/>
        <v>0</v>
      </c>
      <c r="L30">
        <f t="shared" si="2"/>
        <v>-2.3333333333333335</v>
      </c>
      <c r="M30">
        <f t="shared" si="3"/>
        <v>0</v>
      </c>
    </row>
    <row r="31" spans="1:13" x14ac:dyDescent="0.2">
      <c r="A31" s="1">
        <v>0.41805555555555601</v>
      </c>
      <c r="D31">
        <f t="shared" si="0"/>
        <v>0</v>
      </c>
      <c r="E31" s="2">
        <f t="shared" si="4"/>
        <v>0</v>
      </c>
      <c r="G31" s="3">
        <f t="shared" si="5"/>
        <v>0</v>
      </c>
      <c r="H31">
        <f t="shared" si="6"/>
        <v>0</v>
      </c>
      <c r="J31" s="4">
        <f t="shared" si="7"/>
        <v>3.3333333333333335</v>
      </c>
      <c r="K31">
        <f t="shared" si="1"/>
        <v>0</v>
      </c>
      <c r="L31">
        <f t="shared" si="2"/>
        <v>-2.3333333333333335</v>
      </c>
      <c r="M31">
        <f t="shared" si="3"/>
        <v>0</v>
      </c>
    </row>
    <row r="32" spans="1:13" x14ac:dyDescent="0.2">
      <c r="A32" s="1">
        <v>0.43055555555555602</v>
      </c>
      <c r="D32">
        <f t="shared" si="0"/>
        <v>0</v>
      </c>
      <c r="E32" s="2">
        <f t="shared" si="4"/>
        <v>0</v>
      </c>
      <c r="G32" s="3">
        <f t="shared" si="5"/>
        <v>0</v>
      </c>
      <c r="H32">
        <f t="shared" si="6"/>
        <v>0</v>
      </c>
      <c r="J32" s="4">
        <f t="shared" si="7"/>
        <v>3.3333333333333335</v>
      </c>
      <c r="K32">
        <f t="shared" si="1"/>
        <v>0</v>
      </c>
      <c r="L32">
        <f t="shared" si="2"/>
        <v>-2.3333333333333335</v>
      </c>
      <c r="M32">
        <f t="shared" si="3"/>
        <v>0</v>
      </c>
    </row>
    <row r="33" spans="1:13" x14ac:dyDescent="0.2">
      <c r="A33" s="1">
        <v>0.44513888888888897</v>
      </c>
      <c r="D33">
        <f t="shared" si="0"/>
        <v>0</v>
      </c>
      <c r="E33" s="2">
        <f t="shared" si="4"/>
        <v>0</v>
      </c>
      <c r="G33" s="3">
        <f t="shared" si="5"/>
        <v>0</v>
      </c>
      <c r="H33">
        <f t="shared" si="6"/>
        <v>0</v>
      </c>
      <c r="J33" s="4">
        <f t="shared" si="7"/>
        <v>3.3333333333333335</v>
      </c>
      <c r="K33">
        <f t="shared" si="1"/>
        <v>0</v>
      </c>
      <c r="L33">
        <f t="shared" si="2"/>
        <v>-2.3333333333333335</v>
      </c>
      <c r="M33">
        <f t="shared" si="3"/>
        <v>0</v>
      </c>
    </row>
    <row r="34" spans="1:13" x14ac:dyDescent="0.2">
      <c r="A34" s="1">
        <v>0.45902777777777798</v>
      </c>
      <c r="D34">
        <f t="shared" si="0"/>
        <v>0</v>
      </c>
      <c r="E34" s="2">
        <f t="shared" si="4"/>
        <v>0</v>
      </c>
      <c r="G34" s="3">
        <f t="shared" si="5"/>
        <v>0</v>
      </c>
      <c r="H34">
        <f t="shared" si="6"/>
        <v>0</v>
      </c>
      <c r="J34" s="4">
        <f t="shared" si="7"/>
        <v>3.3333333333333335</v>
      </c>
      <c r="K34">
        <f t="shared" si="1"/>
        <v>0</v>
      </c>
      <c r="L34">
        <f t="shared" si="2"/>
        <v>-2.3333333333333335</v>
      </c>
      <c r="M34">
        <f t="shared" si="3"/>
        <v>0</v>
      </c>
    </row>
    <row r="35" spans="1:13" x14ac:dyDescent="0.2">
      <c r="A35" s="1">
        <v>0.47222222222222199</v>
      </c>
      <c r="D35">
        <f t="shared" si="0"/>
        <v>0</v>
      </c>
      <c r="E35" s="2">
        <f t="shared" si="4"/>
        <v>0</v>
      </c>
      <c r="G35" s="3">
        <f t="shared" si="5"/>
        <v>0</v>
      </c>
      <c r="H35">
        <f t="shared" si="6"/>
        <v>0</v>
      </c>
      <c r="J35" s="4">
        <f t="shared" si="7"/>
        <v>3.3333333333333335</v>
      </c>
      <c r="K35">
        <f t="shared" si="1"/>
        <v>0</v>
      </c>
      <c r="L35">
        <f t="shared" si="2"/>
        <v>-2.3333333333333335</v>
      </c>
      <c r="M35">
        <f t="shared" si="3"/>
        <v>0</v>
      </c>
    </row>
    <row r="36" spans="1:13" x14ac:dyDescent="0.2">
      <c r="A36" s="1">
        <v>0.48680555555555599</v>
      </c>
      <c r="D36">
        <f t="shared" si="0"/>
        <v>0</v>
      </c>
      <c r="E36" s="2">
        <f t="shared" si="4"/>
        <v>0</v>
      </c>
      <c r="G36" s="3">
        <f t="shared" si="5"/>
        <v>0</v>
      </c>
      <c r="H36">
        <f t="shared" si="6"/>
        <v>0</v>
      </c>
      <c r="J36" s="4">
        <f t="shared" si="7"/>
        <v>3.3333333333333335</v>
      </c>
      <c r="K36">
        <f t="shared" si="1"/>
        <v>0</v>
      </c>
      <c r="L36">
        <f t="shared" si="2"/>
        <v>-2.3333333333333335</v>
      </c>
      <c r="M36">
        <f t="shared" si="3"/>
        <v>0</v>
      </c>
    </row>
    <row r="37" spans="1:13" x14ac:dyDescent="0.2">
      <c r="A37" s="1">
        <v>0.50138888888888899</v>
      </c>
      <c r="D37">
        <f t="shared" si="0"/>
        <v>0</v>
      </c>
      <c r="E37" s="2">
        <f t="shared" si="4"/>
        <v>0</v>
      </c>
      <c r="G37" s="3">
        <f t="shared" si="5"/>
        <v>0</v>
      </c>
      <c r="H37">
        <f t="shared" si="6"/>
        <v>0</v>
      </c>
      <c r="J37" s="4">
        <f t="shared" si="7"/>
        <v>3.3333333333333335</v>
      </c>
      <c r="K37">
        <f t="shared" si="1"/>
        <v>0</v>
      </c>
      <c r="L37">
        <f t="shared" si="2"/>
        <v>-2.3333333333333335</v>
      </c>
      <c r="M37">
        <f t="shared" si="3"/>
        <v>0</v>
      </c>
    </row>
    <row r="38" spans="1:13" x14ac:dyDescent="0.2">
      <c r="A38" s="1">
        <v>0.51458333333333295</v>
      </c>
      <c r="D38">
        <f t="shared" si="0"/>
        <v>0</v>
      </c>
      <c r="E38" s="2">
        <f t="shared" si="4"/>
        <v>0</v>
      </c>
      <c r="G38" s="3">
        <f t="shared" si="5"/>
        <v>0</v>
      </c>
      <c r="H38">
        <f t="shared" si="6"/>
        <v>0</v>
      </c>
      <c r="J38" s="4">
        <f t="shared" si="7"/>
        <v>3.3333333333333335</v>
      </c>
      <c r="K38">
        <f t="shared" si="1"/>
        <v>0</v>
      </c>
      <c r="L38">
        <f t="shared" si="2"/>
        <v>-2.3333333333333335</v>
      </c>
      <c r="M38">
        <f t="shared" si="3"/>
        <v>0</v>
      </c>
    </row>
    <row r="39" spans="1:13" x14ac:dyDescent="0.2">
      <c r="A39" s="1">
        <v>0.52847222222222201</v>
      </c>
      <c r="D39">
        <f t="shared" si="0"/>
        <v>0</v>
      </c>
      <c r="E39" s="2">
        <f t="shared" si="4"/>
        <v>0</v>
      </c>
      <c r="G39" s="3">
        <f t="shared" si="5"/>
        <v>0</v>
      </c>
      <c r="H39">
        <f t="shared" si="6"/>
        <v>0</v>
      </c>
      <c r="J39" s="4">
        <f t="shared" si="7"/>
        <v>3.3333333333333335</v>
      </c>
      <c r="K39">
        <f t="shared" si="1"/>
        <v>0</v>
      </c>
      <c r="L39">
        <f t="shared" si="2"/>
        <v>-2.3333333333333335</v>
      </c>
      <c r="M39">
        <f t="shared" si="3"/>
        <v>0</v>
      </c>
    </row>
    <row r="40" spans="1:13" x14ac:dyDescent="0.2">
      <c r="A40" s="1">
        <v>0.54236111111111096</v>
      </c>
      <c r="D40">
        <f t="shared" si="0"/>
        <v>0</v>
      </c>
      <c r="E40" s="2">
        <f t="shared" si="4"/>
        <v>0</v>
      </c>
      <c r="G40" s="3">
        <f t="shared" si="5"/>
        <v>0</v>
      </c>
      <c r="H40">
        <f t="shared" si="6"/>
        <v>0</v>
      </c>
      <c r="J40" s="4">
        <f t="shared" si="7"/>
        <v>3.3333333333333335</v>
      </c>
      <c r="K40">
        <f t="shared" si="1"/>
        <v>0</v>
      </c>
      <c r="L40">
        <f t="shared" si="2"/>
        <v>-2.3333333333333335</v>
      </c>
      <c r="M40">
        <f t="shared" si="3"/>
        <v>0</v>
      </c>
    </row>
    <row r="41" spans="1:13" x14ac:dyDescent="0.2">
      <c r="A41" s="1">
        <v>0.55625000000000002</v>
      </c>
      <c r="D41">
        <f t="shared" si="0"/>
        <v>0</v>
      </c>
      <c r="E41" s="2">
        <f t="shared" si="4"/>
        <v>0</v>
      </c>
      <c r="G41" s="3">
        <f t="shared" si="5"/>
        <v>0</v>
      </c>
      <c r="H41">
        <f t="shared" si="6"/>
        <v>0</v>
      </c>
      <c r="J41" s="4">
        <f t="shared" si="7"/>
        <v>3.3333333333333335</v>
      </c>
      <c r="K41">
        <f t="shared" si="1"/>
        <v>0</v>
      </c>
      <c r="L41">
        <f t="shared" si="2"/>
        <v>-2.3333333333333335</v>
      </c>
      <c r="M41">
        <f t="shared" si="3"/>
        <v>0</v>
      </c>
    </row>
    <row r="42" spans="1:13" x14ac:dyDescent="0.2">
      <c r="A42" s="1">
        <v>0.56805555555555598</v>
      </c>
      <c r="D42">
        <f t="shared" si="0"/>
        <v>0</v>
      </c>
      <c r="E42" s="2">
        <f t="shared" si="4"/>
        <v>0</v>
      </c>
      <c r="G42" s="3">
        <f t="shared" si="5"/>
        <v>0</v>
      </c>
      <c r="H42">
        <f t="shared" si="6"/>
        <v>0</v>
      </c>
      <c r="J42" s="4">
        <f t="shared" si="7"/>
        <v>3.3333333333333335</v>
      </c>
      <c r="K42">
        <f t="shared" si="1"/>
        <v>0</v>
      </c>
      <c r="L42">
        <f t="shared" si="2"/>
        <v>-2.3333333333333335</v>
      </c>
      <c r="M42">
        <f t="shared" si="3"/>
        <v>0</v>
      </c>
    </row>
    <row r="43" spans="1:13" x14ac:dyDescent="0.2">
      <c r="A43" s="1"/>
    </row>
    <row r="44" spans="1:13" x14ac:dyDescent="0.2">
      <c r="A44" s="1" t="s">
        <v>12</v>
      </c>
      <c r="B44">
        <v>35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zoomScaleNormal="100" workbookViewId="0">
      <selection sqref="A1:B36"/>
    </sheetView>
  </sheetViews>
  <sheetFormatPr defaultRowHeight="14.25" x14ac:dyDescent="0.2"/>
  <cols>
    <col min="1" max="1025" width="8.625" customWidth="1"/>
  </cols>
  <sheetData>
    <row r="1" spans="1:2" x14ac:dyDescent="0.2">
      <c r="A1" t="str">
        <f>Sheet1!F1</f>
        <v>HR</v>
      </c>
      <c r="B1" t="str">
        <f>Sheet1!H1</f>
        <v>RERx100</v>
      </c>
    </row>
    <row r="2" spans="1:2" x14ac:dyDescent="0.2">
      <c r="A2">
        <f>Sheet1!F2</f>
        <v>83</v>
      </c>
      <c r="B2">
        <f>Sheet1!H2</f>
        <v>71</v>
      </c>
    </row>
    <row r="3" spans="1:2" x14ac:dyDescent="0.2">
      <c r="A3">
        <f>Sheet1!F3</f>
        <v>86</v>
      </c>
      <c r="B3">
        <f>Sheet1!H3</f>
        <v>72</v>
      </c>
    </row>
    <row r="4" spans="1:2" x14ac:dyDescent="0.2">
      <c r="A4">
        <f>Sheet1!F4</f>
        <v>80</v>
      </c>
      <c r="B4">
        <f>Sheet1!H4</f>
        <v>74</v>
      </c>
    </row>
    <row r="5" spans="1:2" x14ac:dyDescent="0.2">
      <c r="A5">
        <f>Sheet1!F5</f>
        <v>99</v>
      </c>
      <c r="B5">
        <f>Sheet1!H5</f>
        <v>78</v>
      </c>
    </row>
    <row r="6" spans="1:2" x14ac:dyDescent="0.2">
      <c r="A6">
        <f>Sheet1!F6</f>
        <v>86</v>
      </c>
      <c r="B6">
        <f>Sheet1!H6</f>
        <v>89</v>
      </c>
    </row>
    <row r="7" spans="1:2" x14ac:dyDescent="0.2">
      <c r="A7">
        <f>Sheet1!F7</f>
        <v>92</v>
      </c>
      <c r="B7">
        <f>Sheet1!H7</f>
        <v>88</v>
      </c>
    </row>
    <row r="8" spans="1:2" x14ac:dyDescent="0.2">
      <c r="A8">
        <f>Sheet1!F8</f>
        <v>91</v>
      </c>
      <c r="B8">
        <f>Sheet1!H8</f>
        <v>87</v>
      </c>
    </row>
    <row r="9" spans="1:2" x14ac:dyDescent="0.2">
      <c r="A9">
        <f>Sheet1!F9</f>
        <v>110</v>
      </c>
      <c r="B9">
        <f>Sheet1!H9</f>
        <v>86</v>
      </c>
    </row>
    <row r="10" spans="1:2" x14ac:dyDescent="0.2">
      <c r="A10">
        <f>Sheet1!F10</f>
        <v>108</v>
      </c>
      <c r="B10">
        <f>Sheet1!H10</f>
        <v>63</v>
      </c>
    </row>
    <row r="11" spans="1:2" x14ac:dyDescent="0.2">
      <c r="A11">
        <f>Sheet1!F11</f>
        <v>109</v>
      </c>
      <c r="B11">
        <f>Sheet1!H11</f>
        <v>63</v>
      </c>
    </row>
    <row r="12" spans="1:2" x14ac:dyDescent="0.2">
      <c r="A12">
        <f>Sheet1!F12</f>
        <v>111</v>
      </c>
      <c r="B12">
        <f>Sheet1!H12</f>
        <v>66</v>
      </c>
    </row>
    <row r="13" spans="1:2" x14ac:dyDescent="0.2">
      <c r="A13">
        <f>Sheet1!F13</f>
        <v>109</v>
      </c>
      <c r="B13">
        <f>Sheet1!H13</f>
        <v>69</v>
      </c>
    </row>
    <row r="14" spans="1:2" x14ac:dyDescent="0.2">
      <c r="A14">
        <f>Sheet1!F14</f>
        <v>109</v>
      </c>
      <c r="B14">
        <f>Sheet1!H14</f>
        <v>69</v>
      </c>
    </row>
    <row r="15" spans="1:2" x14ac:dyDescent="0.2">
      <c r="A15">
        <f>Sheet1!F15</f>
        <v>106</v>
      </c>
      <c r="B15">
        <f>Sheet1!H15</f>
        <v>68</v>
      </c>
    </row>
    <row r="16" spans="1:2" x14ac:dyDescent="0.2">
      <c r="A16">
        <f>Sheet1!F16</f>
        <v>112</v>
      </c>
      <c r="B16">
        <f>Sheet1!H16</f>
        <v>71</v>
      </c>
    </row>
    <row r="17" spans="1:2" x14ac:dyDescent="0.2">
      <c r="A17">
        <f>Sheet1!F17</f>
        <v>113</v>
      </c>
      <c r="B17">
        <f>Sheet1!H17</f>
        <v>74</v>
      </c>
    </row>
    <row r="18" spans="1:2" x14ac:dyDescent="0.2">
      <c r="A18">
        <f>Sheet1!F18</f>
        <v>125</v>
      </c>
      <c r="B18">
        <f>Sheet1!H18</f>
        <v>75</v>
      </c>
    </row>
    <row r="19" spans="1:2" x14ac:dyDescent="0.2">
      <c r="A19">
        <f>Sheet1!F19</f>
        <v>125</v>
      </c>
      <c r="B19">
        <f>Sheet1!H19</f>
        <v>76</v>
      </c>
    </row>
    <row r="20" spans="1:2" x14ac:dyDescent="0.2">
      <c r="A20">
        <f>Sheet1!F20</f>
        <v>127</v>
      </c>
      <c r="B20">
        <f>Sheet1!H20</f>
        <v>77</v>
      </c>
    </row>
    <row r="21" spans="1:2" x14ac:dyDescent="0.2">
      <c r="A21">
        <f>Sheet1!F21</f>
        <v>129</v>
      </c>
      <c r="B21">
        <f>Sheet1!H21</f>
        <v>77</v>
      </c>
    </row>
    <row r="22" spans="1:2" x14ac:dyDescent="0.2">
      <c r="A22">
        <f>Sheet1!F22</f>
        <v>135</v>
      </c>
      <c r="B22">
        <f>Sheet1!H22</f>
        <v>81</v>
      </c>
    </row>
    <row r="23" spans="1:2" x14ac:dyDescent="0.2">
      <c r="A23">
        <f>Sheet1!F23</f>
        <v>138</v>
      </c>
      <c r="B23">
        <f>Sheet1!H23</f>
        <v>83</v>
      </c>
    </row>
    <row r="24" spans="1:2" x14ac:dyDescent="0.2">
      <c r="A24">
        <f>Sheet1!F24</f>
        <v>147</v>
      </c>
      <c r="B24">
        <f>Sheet1!H24</f>
        <v>87</v>
      </c>
    </row>
    <row r="25" spans="1:2" x14ac:dyDescent="0.2">
      <c r="A25">
        <f>Sheet1!F25</f>
        <v>155</v>
      </c>
      <c r="B25">
        <f>Sheet1!H25</f>
        <v>89</v>
      </c>
    </row>
    <row r="26" spans="1:2" x14ac:dyDescent="0.2">
      <c r="A26">
        <f>Sheet1!F26</f>
        <v>155</v>
      </c>
      <c r="B26">
        <f>Sheet1!H26</f>
        <v>87</v>
      </c>
    </row>
    <row r="27" spans="1:2" x14ac:dyDescent="0.2">
      <c r="A27">
        <f>Sheet1!F27</f>
        <v>163</v>
      </c>
      <c r="B27">
        <f>Sheet1!H27</f>
        <v>92</v>
      </c>
    </row>
    <row r="28" spans="1:2" x14ac:dyDescent="0.2">
      <c r="A28">
        <f>Sheet1!F28</f>
        <v>0</v>
      </c>
      <c r="B28">
        <f>Sheet1!H28</f>
        <v>91</v>
      </c>
    </row>
    <row r="29" spans="1:2" x14ac:dyDescent="0.2">
      <c r="A29">
        <f>Sheet1!F29</f>
        <v>0</v>
      </c>
      <c r="B29">
        <f>Sheet1!H29</f>
        <v>103</v>
      </c>
    </row>
    <row r="30" spans="1:2" x14ac:dyDescent="0.2">
      <c r="A30">
        <f>Sheet1!F30</f>
        <v>0</v>
      </c>
      <c r="B30">
        <f>Sheet1!H30</f>
        <v>0</v>
      </c>
    </row>
    <row r="31" spans="1:2" x14ac:dyDescent="0.2">
      <c r="A31">
        <f>Sheet1!F31</f>
        <v>0</v>
      </c>
      <c r="B31">
        <f>Sheet1!H31</f>
        <v>0</v>
      </c>
    </row>
    <row r="32" spans="1:2" x14ac:dyDescent="0.2">
      <c r="A32">
        <f>Sheet1!F32</f>
        <v>0</v>
      </c>
      <c r="B32">
        <f>Sheet1!H32</f>
        <v>0</v>
      </c>
    </row>
    <row r="33" spans="1:2" x14ac:dyDescent="0.2">
      <c r="A33">
        <f>Sheet1!F33</f>
        <v>0</v>
      </c>
      <c r="B33">
        <f>Sheet1!H33</f>
        <v>0</v>
      </c>
    </row>
    <row r="34" spans="1:2" x14ac:dyDescent="0.2">
      <c r="A34">
        <f>Sheet1!F34</f>
        <v>0</v>
      </c>
      <c r="B34">
        <f>Sheet1!H34</f>
        <v>0</v>
      </c>
    </row>
    <row r="35" spans="1:2" x14ac:dyDescent="0.2">
      <c r="A35">
        <f>Sheet1!F35</f>
        <v>0</v>
      </c>
      <c r="B35">
        <f>Sheet1!H35</f>
        <v>0</v>
      </c>
    </row>
    <row r="36" spans="1:2" x14ac:dyDescent="0.2">
      <c r="A36">
        <f>Sheet1!F36</f>
        <v>0</v>
      </c>
      <c r="B36">
        <f>Sheet1!H36</f>
        <v>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/>
  </sheetViews>
  <sheetFormatPr defaultRowHeight="14.25" x14ac:dyDescent="0.2"/>
  <cols>
    <col min="1" max="1" width="3.875" customWidth="1"/>
    <col min="2" max="2" width="8.875" customWidth="1"/>
    <col min="3" max="1025" width="8.625" customWidth="1"/>
  </cols>
  <sheetData>
    <row r="1" spans="1:3" ht="15" x14ac:dyDescent="0.25">
      <c r="A1" s="5" t="s">
        <v>5</v>
      </c>
      <c r="B1" s="5" t="s">
        <v>6</v>
      </c>
      <c r="C1" t="s">
        <v>13</v>
      </c>
    </row>
    <row r="2" spans="1:3" x14ac:dyDescent="0.2">
      <c r="A2" s="6">
        <f>Sheet1!F15</f>
        <v>106</v>
      </c>
      <c r="B2" s="6">
        <f>Sheet1!H15</f>
        <v>68</v>
      </c>
      <c r="C2" s="6">
        <f>((0.4065*A2)+25.671)/100</f>
        <v>0.68759999999999988</v>
      </c>
    </row>
    <row r="3" spans="1:3" x14ac:dyDescent="0.2">
      <c r="A3" s="6">
        <f>Sheet1!F16</f>
        <v>112</v>
      </c>
      <c r="B3" s="6">
        <f>Sheet1!H16</f>
        <v>71</v>
      </c>
      <c r="C3" s="6">
        <f t="shared" ref="C3:C14" si="0">((0.4065*A3)+25.671)/100</f>
        <v>0.71199000000000001</v>
      </c>
    </row>
    <row r="4" spans="1:3" x14ac:dyDescent="0.2">
      <c r="A4" s="6">
        <f>Sheet1!F17</f>
        <v>113</v>
      </c>
      <c r="B4" s="6">
        <f>Sheet1!H17</f>
        <v>74</v>
      </c>
      <c r="C4" s="6">
        <f t="shared" si="0"/>
        <v>0.71605500000000011</v>
      </c>
    </row>
    <row r="5" spans="1:3" x14ac:dyDescent="0.2">
      <c r="A5" s="6">
        <f>Sheet1!F18</f>
        <v>125</v>
      </c>
      <c r="B5" s="6">
        <f>Sheet1!H18</f>
        <v>75</v>
      </c>
      <c r="C5" s="6">
        <f t="shared" si="0"/>
        <v>0.76483499999999993</v>
      </c>
    </row>
    <row r="6" spans="1:3" x14ac:dyDescent="0.2">
      <c r="A6" s="6">
        <f>Sheet1!F19</f>
        <v>125</v>
      </c>
      <c r="B6" s="6">
        <f>Sheet1!H19</f>
        <v>76</v>
      </c>
      <c r="C6" s="6">
        <f t="shared" si="0"/>
        <v>0.76483499999999993</v>
      </c>
    </row>
    <row r="7" spans="1:3" x14ac:dyDescent="0.2">
      <c r="A7" s="6">
        <f>Sheet1!F20</f>
        <v>127</v>
      </c>
      <c r="B7" s="6">
        <f>Sheet1!H20</f>
        <v>77</v>
      </c>
      <c r="C7" s="6">
        <f t="shared" si="0"/>
        <v>0.7729649999999999</v>
      </c>
    </row>
    <row r="8" spans="1:3" x14ac:dyDescent="0.2">
      <c r="A8" s="6">
        <f>Sheet1!F21</f>
        <v>129</v>
      </c>
      <c r="B8" s="6">
        <f>Sheet1!H21</f>
        <v>77</v>
      </c>
      <c r="C8" s="6">
        <f t="shared" si="0"/>
        <v>0.78109499999999998</v>
      </c>
    </row>
    <row r="9" spans="1:3" x14ac:dyDescent="0.2">
      <c r="A9" s="6">
        <f>Sheet1!F22</f>
        <v>135</v>
      </c>
      <c r="B9" s="6">
        <f>Sheet1!H22</f>
        <v>81</v>
      </c>
      <c r="C9" s="6">
        <f t="shared" si="0"/>
        <v>0.8054849999999999</v>
      </c>
    </row>
    <row r="10" spans="1:3" x14ac:dyDescent="0.2">
      <c r="A10" s="6">
        <f>Sheet1!F23</f>
        <v>138</v>
      </c>
      <c r="B10" s="6">
        <f>Sheet1!H23</f>
        <v>83</v>
      </c>
      <c r="C10" s="6">
        <f t="shared" si="0"/>
        <v>0.81767999999999996</v>
      </c>
    </row>
    <row r="11" spans="1:3" x14ac:dyDescent="0.2">
      <c r="A11" s="6">
        <f>Sheet1!F24</f>
        <v>147</v>
      </c>
      <c r="B11" s="6">
        <f>Sheet1!H24</f>
        <v>87</v>
      </c>
      <c r="C11" s="6">
        <f t="shared" si="0"/>
        <v>0.85426500000000005</v>
      </c>
    </row>
    <row r="12" spans="1:3" x14ac:dyDescent="0.2">
      <c r="A12" s="6">
        <f>Sheet1!F25</f>
        <v>155</v>
      </c>
      <c r="B12" s="6">
        <f>Sheet1!H25</f>
        <v>89</v>
      </c>
      <c r="C12" s="6">
        <f t="shared" si="0"/>
        <v>0.88678499999999982</v>
      </c>
    </row>
    <row r="13" spans="1:3" x14ac:dyDescent="0.2">
      <c r="A13" s="6">
        <f>Sheet1!F26</f>
        <v>155</v>
      </c>
      <c r="B13" s="6">
        <f>Sheet1!H26</f>
        <v>87</v>
      </c>
      <c r="C13" s="6">
        <f t="shared" si="0"/>
        <v>0.88678499999999982</v>
      </c>
    </row>
    <row r="14" spans="1:3" x14ac:dyDescent="0.2">
      <c r="A14" s="6">
        <f>Sheet1!F27</f>
        <v>163</v>
      </c>
      <c r="B14" s="6">
        <f>Sheet1!H27</f>
        <v>92</v>
      </c>
      <c r="C14" s="6">
        <f t="shared" si="0"/>
        <v>0.91930499999999993</v>
      </c>
    </row>
    <row r="20" spans="1:2" ht="15" x14ac:dyDescent="0.25">
      <c r="A20" s="37"/>
      <c r="B20" s="37"/>
    </row>
    <row r="21" spans="1:2" x14ac:dyDescent="0.2">
      <c r="A21" s="38"/>
      <c r="B21" s="38"/>
    </row>
    <row r="22" spans="1:2" x14ac:dyDescent="0.2">
      <c r="A22" s="38"/>
      <c r="B22" s="38"/>
    </row>
    <row r="23" spans="1:2" x14ac:dyDescent="0.2">
      <c r="A23" s="38"/>
      <c r="B23" s="38"/>
    </row>
    <row r="24" spans="1:2" x14ac:dyDescent="0.2">
      <c r="A24" s="38"/>
      <c r="B24" s="38"/>
    </row>
    <row r="25" spans="1:2" x14ac:dyDescent="0.2">
      <c r="A25" s="38"/>
      <c r="B25" s="38"/>
    </row>
    <row r="26" spans="1:2" x14ac:dyDescent="0.2">
      <c r="A26" s="38"/>
      <c r="B26" s="38"/>
    </row>
    <row r="27" spans="1:2" x14ac:dyDescent="0.2">
      <c r="A27" s="38"/>
      <c r="B27" s="38"/>
    </row>
    <row r="28" spans="1:2" x14ac:dyDescent="0.2">
      <c r="A28" s="38"/>
      <c r="B28" s="38"/>
    </row>
    <row r="29" spans="1:2" x14ac:dyDescent="0.2">
      <c r="A29" s="38"/>
      <c r="B29" s="38"/>
    </row>
    <row r="30" spans="1:2" x14ac:dyDescent="0.2">
      <c r="A30" s="38"/>
      <c r="B30" s="38"/>
    </row>
    <row r="31" spans="1:2" x14ac:dyDescent="0.2">
      <c r="A31" s="38"/>
      <c r="B31" s="38"/>
    </row>
    <row r="32" spans="1:2" x14ac:dyDescent="0.2">
      <c r="A32" s="38"/>
      <c r="B32" s="38"/>
    </row>
    <row r="33" spans="1:2" x14ac:dyDescent="0.2">
      <c r="A33" s="38"/>
      <c r="B33" s="38"/>
    </row>
    <row r="34" spans="1:2" x14ac:dyDescent="0.2">
      <c r="A34" s="38"/>
      <c r="B34" s="38"/>
    </row>
    <row r="35" spans="1:2" x14ac:dyDescent="0.2">
      <c r="A35" s="38"/>
      <c r="B35" s="38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C18" sqref="C18"/>
    </sheetView>
  </sheetViews>
  <sheetFormatPr defaultRowHeight="14.25" x14ac:dyDescent="0.2"/>
  <cols>
    <col min="1" max="1" width="4.875" customWidth="1"/>
    <col min="2" max="2" width="5.5" customWidth="1"/>
    <col min="3" max="3" width="6.125" customWidth="1"/>
    <col min="4" max="4" width="7.75" customWidth="1"/>
    <col min="5" max="5" width="9.625" customWidth="1"/>
    <col min="6" max="1025" width="8.625" customWidth="1"/>
  </cols>
  <sheetData>
    <row r="1" spans="1:3" x14ac:dyDescent="0.2">
      <c r="A1" t="s">
        <v>7</v>
      </c>
      <c r="B1" t="s">
        <v>14</v>
      </c>
    </row>
    <row r="2" spans="1:3" x14ac:dyDescent="0.2">
      <c r="A2">
        <v>0.7</v>
      </c>
      <c r="B2">
        <v>1</v>
      </c>
    </row>
    <row r="3" spans="1:3" x14ac:dyDescent="0.2">
      <c r="A3">
        <v>1</v>
      </c>
      <c r="B3">
        <v>0</v>
      </c>
    </row>
    <row r="7" spans="1:3" ht="15" x14ac:dyDescent="0.25">
      <c r="A7" s="5" t="s">
        <v>7</v>
      </c>
      <c r="B7" s="5" t="s">
        <v>15</v>
      </c>
      <c r="C7" s="5" t="s">
        <v>16</v>
      </c>
    </row>
    <row r="8" spans="1:3" x14ac:dyDescent="0.2">
      <c r="A8" s="7">
        <v>0.7</v>
      </c>
      <c r="B8" s="8">
        <f t="shared" ref="B8:B14" si="0">(-3.3333*A8)+3.3333</f>
        <v>0.99998999999999993</v>
      </c>
      <c r="C8" s="9">
        <f t="shared" ref="C8:C14" si="1">1-B8</f>
        <v>1.0000000000065512E-5</v>
      </c>
    </row>
    <row r="9" spans="1:3" x14ac:dyDescent="0.2">
      <c r="A9" s="6">
        <v>0.75</v>
      </c>
      <c r="B9" s="8">
        <f t="shared" si="0"/>
        <v>0.83332499999999987</v>
      </c>
      <c r="C9" s="9">
        <f t="shared" si="1"/>
        <v>0.16667500000000013</v>
      </c>
    </row>
    <row r="10" spans="1:3" x14ac:dyDescent="0.2">
      <c r="A10" s="7">
        <v>0.8</v>
      </c>
      <c r="B10" s="8">
        <f t="shared" si="0"/>
        <v>0.66665999999999981</v>
      </c>
      <c r="C10" s="9">
        <f t="shared" si="1"/>
        <v>0.33334000000000019</v>
      </c>
    </row>
    <row r="11" spans="1:3" x14ac:dyDescent="0.2">
      <c r="A11" s="6">
        <v>0.85</v>
      </c>
      <c r="B11" s="8">
        <f t="shared" si="0"/>
        <v>0.49999500000000019</v>
      </c>
      <c r="C11" s="9">
        <f t="shared" si="1"/>
        <v>0.50000499999999981</v>
      </c>
    </row>
    <row r="12" spans="1:3" x14ac:dyDescent="0.2">
      <c r="A12" s="7">
        <v>0.9</v>
      </c>
      <c r="B12" s="8">
        <f t="shared" si="0"/>
        <v>0.33333000000000013</v>
      </c>
      <c r="C12" s="9">
        <f t="shared" si="1"/>
        <v>0.66666999999999987</v>
      </c>
    </row>
    <row r="13" spans="1:3" x14ac:dyDescent="0.2">
      <c r="A13" s="6">
        <v>0.95</v>
      </c>
      <c r="B13" s="8">
        <f t="shared" si="0"/>
        <v>0.16666500000000006</v>
      </c>
      <c r="C13" s="9">
        <f t="shared" si="1"/>
        <v>0.83333499999999994</v>
      </c>
    </row>
    <row r="14" spans="1:3" x14ac:dyDescent="0.2">
      <c r="A14" s="7">
        <v>1</v>
      </c>
      <c r="B14" s="8">
        <f t="shared" si="0"/>
        <v>0</v>
      </c>
      <c r="C14" s="9">
        <f t="shared" si="1"/>
        <v>1</v>
      </c>
    </row>
    <row r="17" spans="1:5" ht="15" x14ac:dyDescent="0.25">
      <c r="A17" s="10" t="s">
        <v>5</v>
      </c>
      <c r="B17" s="11" t="s">
        <v>7</v>
      </c>
      <c r="C17" s="11" t="s">
        <v>17</v>
      </c>
      <c r="D17" s="12" t="s">
        <v>16</v>
      </c>
    </row>
    <row r="18" spans="1:5" x14ac:dyDescent="0.2">
      <c r="A18" s="13">
        <v>120</v>
      </c>
      <c r="B18" s="7">
        <f>((0.0095*A18)-0.7529)/100</f>
        <v>3.870999999999999E-3</v>
      </c>
      <c r="C18" s="8">
        <f t="shared" ref="C18:C27" si="2">(-3.3333*B18)+3.3333</f>
        <v>3.3203967956999998</v>
      </c>
      <c r="D18" s="14">
        <f t="shared" ref="D18:D27" si="3">1-C18</f>
        <v>-2.3203967956999998</v>
      </c>
    </row>
    <row r="19" spans="1:5" x14ac:dyDescent="0.2">
      <c r="A19" s="13">
        <v>125</v>
      </c>
      <c r="B19" s="7">
        <f t="shared" ref="B18:B26" si="4">((0.6681*A19)-9.9697)/100</f>
        <v>0.73542799999999997</v>
      </c>
      <c r="C19" s="8">
        <f t="shared" si="2"/>
        <v>0.8818978475999999</v>
      </c>
      <c r="D19" s="14">
        <f t="shared" si="3"/>
        <v>0.1181021524000001</v>
      </c>
    </row>
    <row r="20" spans="1:5" x14ac:dyDescent="0.2">
      <c r="A20" s="13">
        <v>130</v>
      </c>
      <c r="B20" s="7">
        <f t="shared" si="4"/>
        <v>0.7688330000000001</v>
      </c>
      <c r="C20" s="8">
        <f t="shared" si="2"/>
        <v>0.77054896109999982</v>
      </c>
      <c r="D20" s="14">
        <f t="shared" si="3"/>
        <v>0.22945103890000018</v>
      </c>
    </row>
    <row r="21" spans="1:5" x14ac:dyDescent="0.2">
      <c r="A21" s="13">
        <v>135</v>
      </c>
      <c r="B21" s="7">
        <f t="shared" si="4"/>
        <v>0.80223800000000001</v>
      </c>
      <c r="C21" s="8">
        <f t="shared" si="2"/>
        <v>0.65920007460000019</v>
      </c>
      <c r="D21" s="14">
        <f t="shared" si="3"/>
        <v>0.34079992539999981</v>
      </c>
    </row>
    <row r="22" spans="1:5" x14ac:dyDescent="0.2">
      <c r="A22" s="13">
        <v>140</v>
      </c>
      <c r="B22" s="7">
        <f t="shared" si="4"/>
        <v>0.83564300000000002</v>
      </c>
      <c r="C22" s="8">
        <f t="shared" si="2"/>
        <v>0.54785118810000011</v>
      </c>
      <c r="D22" s="14">
        <f t="shared" si="3"/>
        <v>0.45214881189999989</v>
      </c>
    </row>
    <row r="23" spans="1:5" x14ac:dyDescent="0.2">
      <c r="A23" s="13">
        <v>145</v>
      </c>
      <c r="B23" s="7">
        <f t="shared" si="4"/>
        <v>0.86904799999999993</v>
      </c>
      <c r="C23" s="8">
        <f t="shared" si="2"/>
        <v>0.43650230160000003</v>
      </c>
      <c r="D23" s="14">
        <f t="shared" si="3"/>
        <v>0.56349769839999997</v>
      </c>
    </row>
    <row r="24" spans="1:5" x14ac:dyDescent="0.2">
      <c r="A24" s="13">
        <v>150</v>
      </c>
      <c r="B24" s="7">
        <f t="shared" si="4"/>
        <v>0.90245299999999995</v>
      </c>
      <c r="C24" s="8">
        <f t="shared" si="2"/>
        <v>0.32515341509999995</v>
      </c>
      <c r="D24" s="14">
        <f t="shared" si="3"/>
        <v>0.67484658490000005</v>
      </c>
    </row>
    <row r="25" spans="1:5" x14ac:dyDescent="0.2">
      <c r="A25" s="13">
        <v>155</v>
      </c>
      <c r="B25" s="7">
        <f t="shared" si="4"/>
        <v>0.93585800000000008</v>
      </c>
      <c r="C25" s="8">
        <f t="shared" si="2"/>
        <v>0.21380452859999988</v>
      </c>
      <c r="D25" s="14">
        <f t="shared" si="3"/>
        <v>0.78619547140000012</v>
      </c>
    </row>
    <row r="26" spans="1:5" x14ac:dyDescent="0.2">
      <c r="A26" s="13">
        <v>160</v>
      </c>
      <c r="B26" s="7">
        <f t="shared" si="4"/>
        <v>0.96926299999999999</v>
      </c>
      <c r="C26" s="8">
        <f t="shared" si="2"/>
        <v>0.10245564210000024</v>
      </c>
      <c r="D26" s="14">
        <f t="shared" si="3"/>
        <v>0.89754435789999976</v>
      </c>
    </row>
    <row r="27" spans="1:5" x14ac:dyDescent="0.2">
      <c r="A27" s="15">
        <v>165</v>
      </c>
      <c r="B27" s="16">
        <v>1</v>
      </c>
      <c r="C27" s="17">
        <f t="shared" si="2"/>
        <v>0</v>
      </c>
      <c r="D27" s="18">
        <f t="shared" si="3"/>
        <v>1</v>
      </c>
    </row>
    <row r="32" spans="1:5" ht="15" x14ac:dyDescent="0.25">
      <c r="A32" s="19" t="s">
        <v>5</v>
      </c>
      <c r="B32" s="20" t="s">
        <v>7</v>
      </c>
      <c r="C32" s="20" t="s">
        <v>17</v>
      </c>
      <c r="D32" s="20" t="s">
        <v>18</v>
      </c>
      <c r="E32" s="21" t="s">
        <v>19</v>
      </c>
    </row>
    <row r="33" spans="1:5" x14ac:dyDescent="0.2">
      <c r="A33" s="22">
        <v>120</v>
      </c>
      <c r="B33" s="23">
        <f t="shared" ref="B33:B41" si="5">((0.6681*A33)-9.9697)/100</f>
        <v>0.70202299999999995</v>
      </c>
      <c r="C33" s="24">
        <f t="shared" ref="C33:C42" si="6">(-3.3333*B33)+3.3333</f>
        <v>0.99324673409999997</v>
      </c>
      <c r="D33" s="25">
        <f t="shared" ref="D33:D42" si="7">1-C33</f>
        <v>6.7532659000000272E-3</v>
      </c>
      <c r="E33" s="26">
        <f t="shared" ref="E33:E42" si="8">(0.0101*A33)-0.6486</f>
        <v>0.56340000000000001</v>
      </c>
    </row>
    <row r="34" spans="1:5" x14ac:dyDescent="0.2">
      <c r="A34" s="27">
        <v>125</v>
      </c>
      <c r="B34" s="28">
        <f t="shared" si="5"/>
        <v>0.73542799999999997</v>
      </c>
      <c r="C34" s="29">
        <f t="shared" si="6"/>
        <v>0.8818978475999999</v>
      </c>
      <c r="D34" s="30">
        <f t="shared" si="7"/>
        <v>0.1181021524000001</v>
      </c>
      <c r="E34" s="31">
        <f t="shared" si="8"/>
        <v>0.6139</v>
      </c>
    </row>
    <row r="35" spans="1:5" x14ac:dyDescent="0.2">
      <c r="A35" s="27">
        <v>130</v>
      </c>
      <c r="B35" s="28">
        <f t="shared" si="5"/>
        <v>0.7688330000000001</v>
      </c>
      <c r="C35" s="29">
        <f t="shared" si="6"/>
        <v>0.77054896109999982</v>
      </c>
      <c r="D35" s="30">
        <f t="shared" si="7"/>
        <v>0.22945103890000018</v>
      </c>
      <c r="E35" s="31">
        <f t="shared" si="8"/>
        <v>0.66439999999999999</v>
      </c>
    </row>
    <row r="36" spans="1:5" x14ac:dyDescent="0.2">
      <c r="A36" s="27">
        <v>135</v>
      </c>
      <c r="B36" s="28">
        <f t="shared" si="5"/>
        <v>0.80223800000000001</v>
      </c>
      <c r="C36" s="29">
        <f t="shared" si="6"/>
        <v>0.65920007460000019</v>
      </c>
      <c r="D36" s="30">
        <f t="shared" si="7"/>
        <v>0.34079992539999981</v>
      </c>
      <c r="E36" s="31">
        <f t="shared" si="8"/>
        <v>0.71489999999999998</v>
      </c>
    </row>
    <row r="37" spans="1:5" x14ac:dyDescent="0.2">
      <c r="A37" s="27">
        <v>140</v>
      </c>
      <c r="B37" s="28">
        <f t="shared" si="5"/>
        <v>0.83564300000000002</v>
      </c>
      <c r="C37" s="29">
        <f t="shared" si="6"/>
        <v>0.54785118810000011</v>
      </c>
      <c r="D37" s="30">
        <f t="shared" si="7"/>
        <v>0.45214881189999989</v>
      </c>
      <c r="E37" s="31">
        <f t="shared" si="8"/>
        <v>0.76539999999999997</v>
      </c>
    </row>
    <row r="38" spans="1:5" x14ac:dyDescent="0.2">
      <c r="A38" s="27">
        <v>145</v>
      </c>
      <c r="B38" s="28">
        <f t="shared" si="5"/>
        <v>0.86904799999999993</v>
      </c>
      <c r="C38" s="29">
        <f t="shared" si="6"/>
        <v>0.43650230160000003</v>
      </c>
      <c r="D38" s="30">
        <f t="shared" si="7"/>
        <v>0.56349769839999997</v>
      </c>
      <c r="E38" s="31">
        <f t="shared" si="8"/>
        <v>0.81589999999999996</v>
      </c>
    </row>
    <row r="39" spans="1:5" x14ac:dyDescent="0.2">
      <c r="A39" s="27">
        <v>150</v>
      </c>
      <c r="B39" s="28">
        <f t="shared" si="5"/>
        <v>0.90245299999999995</v>
      </c>
      <c r="C39" s="29">
        <f t="shared" si="6"/>
        <v>0.32515341509999995</v>
      </c>
      <c r="D39" s="30">
        <f t="shared" si="7"/>
        <v>0.67484658490000005</v>
      </c>
      <c r="E39" s="31">
        <f t="shared" si="8"/>
        <v>0.86639999999999995</v>
      </c>
    </row>
    <row r="40" spans="1:5" x14ac:dyDescent="0.2">
      <c r="A40" s="27">
        <v>155</v>
      </c>
      <c r="B40" s="28">
        <f t="shared" si="5"/>
        <v>0.93585800000000008</v>
      </c>
      <c r="C40" s="29">
        <f t="shared" si="6"/>
        <v>0.21380452859999988</v>
      </c>
      <c r="D40" s="30">
        <f t="shared" si="7"/>
        <v>0.78619547140000012</v>
      </c>
      <c r="E40" s="31">
        <f t="shared" si="8"/>
        <v>0.91689999999999994</v>
      </c>
    </row>
    <row r="41" spans="1:5" x14ac:dyDescent="0.2">
      <c r="A41" s="27">
        <v>160</v>
      </c>
      <c r="B41" s="28">
        <f t="shared" si="5"/>
        <v>0.96926299999999999</v>
      </c>
      <c r="C41" s="29">
        <f t="shared" si="6"/>
        <v>0.10245564210000024</v>
      </c>
      <c r="D41" s="30">
        <f t="shared" si="7"/>
        <v>0.89754435789999976</v>
      </c>
      <c r="E41" s="31">
        <f t="shared" si="8"/>
        <v>0.96739999999999993</v>
      </c>
    </row>
    <row r="42" spans="1:5" x14ac:dyDescent="0.2">
      <c r="A42" s="32">
        <v>165</v>
      </c>
      <c r="B42" s="33">
        <v>1</v>
      </c>
      <c r="C42" s="34">
        <f t="shared" si="6"/>
        <v>0</v>
      </c>
      <c r="D42" s="35">
        <f t="shared" si="7"/>
        <v>1</v>
      </c>
      <c r="E42" s="36">
        <f t="shared" si="8"/>
        <v>1.0179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M14" sqref="M14"/>
    </sheetView>
  </sheetViews>
  <sheetFormatPr defaultRowHeight="14.25" x14ac:dyDescent="0.2"/>
  <cols>
    <col min="1" max="1025" width="8.62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RER_HR</vt:lpstr>
      <vt:lpstr>RER_HR_Cut</vt:lpstr>
      <vt:lpstr>Sheet2</vt:lpstr>
      <vt:lpstr>PercentVO2_RER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5</cp:revision>
  <dcterms:created xsi:type="dcterms:W3CDTF">2018-05-06T10:16:05Z</dcterms:created>
  <dcterms:modified xsi:type="dcterms:W3CDTF">2018-07-09T18:38:00Z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