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5875" windowHeight="10680" activeTab="6"/>
  </bookViews>
  <sheets>
    <sheet name="VO2max" sheetId="1" r:id="rId1"/>
    <sheet name="VO2Perc_HR" sheetId="2" r:id="rId2"/>
    <sheet name="FAT-OX(g)_HR" sheetId="3" r:id="rId3"/>
    <sheet name="CHO-OX(g)_HR" sheetId="4" r:id="rId4"/>
    <sheet name="CHO-FAT_HR" sheetId="5" r:id="rId5"/>
    <sheet name="CHR-FAT_HR" sheetId="6" r:id="rId6"/>
    <sheet name="CHR-FAT(c)_VO2max" sheetId="7" r:id="rId7"/>
  </sheets>
  <calcPr calcId="145621"/>
</workbook>
</file>

<file path=xl/calcChain.xml><?xml version="1.0" encoding="utf-8"?>
<calcChain xmlns="http://schemas.openxmlformats.org/spreadsheetml/2006/main">
  <c r="A11" i="7" l="1"/>
  <c r="A15" i="7"/>
  <c r="A17" i="7"/>
  <c r="A27" i="7"/>
  <c r="A31" i="7"/>
  <c r="A1" i="7"/>
  <c r="B26" i="7"/>
  <c r="B13" i="7"/>
  <c r="B2" i="7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C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2" i="6"/>
  <c r="A1" i="6"/>
  <c r="A2" i="5"/>
  <c r="A3" i="5"/>
  <c r="A4" i="5"/>
  <c r="C4" i="5"/>
  <c r="A5" i="5"/>
  <c r="A6" i="5"/>
  <c r="A7" i="5"/>
  <c r="A8" i="5"/>
  <c r="A9" i="5"/>
  <c r="A10" i="5"/>
  <c r="A11" i="5"/>
  <c r="A12" i="5"/>
  <c r="C12" i="5"/>
  <c r="A13" i="5"/>
  <c r="A14" i="5"/>
  <c r="A15" i="5"/>
  <c r="A16" i="5"/>
  <c r="A17" i="5"/>
  <c r="A18" i="5"/>
  <c r="A19" i="5"/>
  <c r="A20" i="5"/>
  <c r="C20" i="5"/>
  <c r="A21" i="5"/>
  <c r="A22" i="5"/>
  <c r="A23" i="5"/>
  <c r="A24" i="5"/>
  <c r="A25" i="5"/>
  <c r="A26" i="5"/>
  <c r="A27" i="5"/>
  <c r="A28" i="5"/>
  <c r="C28" i="5"/>
  <c r="A29" i="5"/>
  <c r="A30" i="5"/>
  <c r="A31" i="5"/>
  <c r="A32" i="5"/>
  <c r="A33" i="5"/>
  <c r="A34" i="5"/>
  <c r="A35" i="5"/>
  <c r="B35" i="5"/>
  <c r="A36" i="5"/>
  <c r="C36" i="5"/>
  <c r="A37" i="5"/>
  <c r="A38" i="5"/>
  <c r="A39" i="5"/>
  <c r="A40" i="5"/>
  <c r="A41" i="5"/>
  <c r="A42" i="5"/>
  <c r="C1" i="5"/>
  <c r="B1" i="5"/>
  <c r="A1" i="5"/>
  <c r="A2" i="4"/>
  <c r="A3" i="4"/>
  <c r="A4" i="4"/>
  <c r="B4" i="4"/>
  <c r="A5" i="4"/>
  <c r="A6" i="4"/>
  <c r="A7" i="4"/>
  <c r="A8" i="4"/>
  <c r="A9" i="4"/>
  <c r="A10" i="4"/>
  <c r="A11" i="4"/>
  <c r="A12" i="4"/>
  <c r="B12" i="4"/>
  <c r="A13" i="4"/>
  <c r="A14" i="4"/>
  <c r="A15" i="4"/>
  <c r="A16" i="4"/>
  <c r="A17" i="4"/>
  <c r="A18" i="4"/>
  <c r="B18" i="4"/>
  <c r="A19" i="4"/>
  <c r="A20" i="4"/>
  <c r="B20" i="4"/>
  <c r="A21" i="4"/>
  <c r="A22" i="4"/>
  <c r="A23" i="4"/>
  <c r="A24" i="4"/>
  <c r="A25" i="4"/>
  <c r="A26" i="4"/>
  <c r="A27" i="4"/>
  <c r="A28" i="4"/>
  <c r="B28" i="4"/>
  <c r="A29" i="4"/>
  <c r="A30" i="4"/>
  <c r="A31" i="4"/>
  <c r="A32" i="4"/>
  <c r="A33" i="4"/>
  <c r="A34" i="4"/>
  <c r="A35" i="4"/>
  <c r="A36" i="4"/>
  <c r="B36" i="4"/>
  <c r="A37" i="4"/>
  <c r="A38" i="4"/>
  <c r="A39" i="4"/>
  <c r="A40" i="4"/>
  <c r="A41" i="4"/>
  <c r="A42" i="4"/>
  <c r="B1" i="4"/>
  <c r="A1" i="4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B25" i="3"/>
  <c r="A25" i="3"/>
  <c r="A26" i="3"/>
  <c r="A27" i="3"/>
  <c r="A28" i="3"/>
  <c r="A29" i="3"/>
  <c r="A30" i="3"/>
  <c r="A31" i="3"/>
  <c r="A32" i="3"/>
  <c r="A33" i="3"/>
  <c r="A34" i="3"/>
  <c r="B35" i="3"/>
  <c r="A35" i="3"/>
  <c r="A36" i="3"/>
  <c r="A1" i="3"/>
  <c r="B1" i="3"/>
  <c r="A2" i="2"/>
  <c r="B3" i="2"/>
  <c r="A3" i="2"/>
  <c r="A4" i="2"/>
  <c r="A5" i="2"/>
  <c r="A6" i="2"/>
  <c r="B7" i="2"/>
  <c r="A7" i="2"/>
  <c r="A8" i="2"/>
  <c r="B9" i="2"/>
  <c r="A9" i="2"/>
  <c r="A10" i="2"/>
  <c r="B11" i="2"/>
  <c r="A11" i="2"/>
  <c r="A12" i="2"/>
  <c r="A13" i="2"/>
  <c r="A14" i="2"/>
  <c r="B15" i="2"/>
  <c r="A15" i="2"/>
  <c r="A16" i="2"/>
  <c r="B17" i="2"/>
  <c r="A17" i="2"/>
  <c r="A18" i="2"/>
  <c r="B19" i="2"/>
  <c r="A19" i="2"/>
  <c r="A20" i="2"/>
  <c r="A21" i="2"/>
  <c r="A22" i="2"/>
  <c r="B23" i="2"/>
  <c r="A23" i="2"/>
  <c r="A24" i="2"/>
  <c r="B25" i="2"/>
  <c r="A25" i="2"/>
  <c r="A26" i="2"/>
  <c r="B27" i="2"/>
  <c r="A27" i="2"/>
  <c r="A28" i="2"/>
  <c r="A29" i="2"/>
  <c r="A30" i="2"/>
  <c r="B31" i="2"/>
  <c r="A31" i="2"/>
  <c r="A32" i="2"/>
  <c r="A33" i="2"/>
  <c r="A34" i="2"/>
  <c r="B35" i="2"/>
  <c r="A35" i="2"/>
  <c r="A36" i="2"/>
  <c r="A37" i="2"/>
  <c r="A38" i="2"/>
  <c r="A1" i="2"/>
  <c r="B1" i="2"/>
  <c r="W35" i="1"/>
  <c r="A32" i="7" s="1"/>
  <c r="W36" i="1"/>
  <c r="B33" i="2" s="1"/>
  <c r="W37" i="1"/>
  <c r="W38" i="1"/>
  <c r="A35" i="7" s="1"/>
  <c r="W39" i="1"/>
  <c r="A36" i="7" s="1"/>
  <c r="W40" i="1"/>
  <c r="W41" i="1"/>
  <c r="W42" i="1"/>
  <c r="W43" i="1"/>
  <c r="W44" i="1"/>
  <c r="W45" i="1"/>
  <c r="R45" i="1"/>
  <c r="S45" i="1" s="1"/>
  <c r="T45" i="1"/>
  <c r="R44" i="1"/>
  <c r="S44" i="1" s="1"/>
  <c r="U44" i="1" s="1"/>
  <c r="R43" i="1"/>
  <c r="S43" i="1" s="1"/>
  <c r="U43" i="1" s="1"/>
  <c r="R42" i="1"/>
  <c r="S42" i="1" s="1"/>
  <c r="U42" i="1" s="1"/>
  <c r="C39" i="6" s="1"/>
  <c r="R41" i="1"/>
  <c r="S41" i="1"/>
  <c r="R40" i="1"/>
  <c r="S40" i="1" s="1"/>
  <c r="R39" i="1"/>
  <c r="S39" i="1"/>
  <c r="U39" i="1"/>
  <c r="R38" i="1"/>
  <c r="T38" i="1" s="1"/>
  <c r="B35" i="6" s="1"/>
  <c r="R37" i="1"/>
  <c r="R36" i="1"/>
  <c r="S36" i="1" s="1"/>
  <c r="U36" i="1" s="1"/>
  <c r="R35" i="1"/>
  <c r="Q45" i="1"/>
  <c r="U45" i="1" s="1"/>
  <c r="C42" i="5" s="1"/>
  <c r="Q44" i="1"/>
  <c r="Q43" i="1"/>
  <c r="Q42" i="1"/>
  <c r="Q41" i="1"/>
  <c r="U41" i="1" s="1"/>
  <c r="Q40" i="1"/>
  <c r="Q39" i="1"/>
  <c r="Q38" i="1"/>
  <c r="Q37" i="1"/>
  <c r="Q36" i="1"/>
  <c r="Q35" i="1"/>
  <c r="W34" i="1"/>
  <c r="W33" i="1"/>
  <c r="W32" i="1"/>
  <c r="A29" i="7" s="1"/>
  <c r="W31" i="1"/>
  <c r="A28" i="7" s="1"/>
  <c r="W30" i="1"/>
  <c r="W29" i="1"/>
  <c r="W28" i="1"/>
  <c r="A25" i="7" s="1"/>
  <c r="W27" i="1"/>
  <c r="A24" i="7" s="1"/>
  <c r="W26" i="1"/>
  <c r="A23" i="7" s="1"/>
  <c r="W25" i="1"/>
  <c r="W24" i="1"/>
  <c r="A21" i="7" s="1"/>
  <c r="W23" i="1"/>
  <c r="A20" i="7" s="1"/>
  <c r="W22" i="1"/>
  <c r="A19" i="7" s="1"/>
  <c r="W21" i="1"/>
  <c r="W20" i="1"/>
  <c r="W19" i="1"/>
  <c r="A16" i="7" s="1"/>
  <c r="W18" i="1"/>
  <c r="W17" i="1"/>
  <c r="W16" i="1"/>
  <c r="A13" i="7" s="1"/>
  <c r="W15" i="1"/>
  <c r="A12" i="7" s="1"/>
  <c r="W14" i="1"/>
  <c r="W13" i="1"/>
  <c r="W12" i="1"/>
  <c r="A9" i="7" s="1"/>
  <c r="W11" i="1"/>
  <c r="A8" i="7" s="1"/>
  <c r="W10" i="1"/>
  <c r="A7" i="7" s="1"/>
  <c r="W9" i="1"/>
  <c r="W8" i="1"/>
  <c r="A5" i="7" s="1"/>
  <c r="W7" i="1"/>
  <c r="A4" i="7" s="1"/>
  <c r="W6" i="1"/>
  <c r="A3" i="7" s="1"/>
  <c r="W5" i="1"/>
  <c r="U13" i="1"/>
  <c r="U21" i="1"/>
  <c r="U29" i="1"/>
  <c r="T7" i="1"/>
  <c r="T11" i="1"/>
  <c r="T12" i="1"/>
  <c r="T15" i="1"/>
  <c r="T19" i="1"/>
  <c r="T20" i="1"/>
  <c r="T23" i="1"/>
  <c r="T27" i="1"/>
  <c r="T28" i="1"/>
  <c r="T31" i="1"/>
  <c r="Q6" i="1"/>
  <c r="Q7" i="1"/>
  <c r="Q8" i="1"/>
  <c r="Q9" i="1"/>
  <c r="T9" i="1" s="1"/>
  <c r="Q10" i="1"/>
  <c r="Q11" i="1"/>
  <c r="Q12" i="1"/>
  <c r="Q13" i="1"/>
  <c r="T13" i="1" s="1"/>
  <c r="Q14" i="1"/>
  <c r="Q15" i="1"/>
  <c r="Q16" i="1"/>
  <c r="Q17" i="1"/>
  <c r="T17" i="1" s="1"/>
  <c r="Q18" i="1"/>
  <c r="Q19" i="1"/>
  <c r="Q20" i="1"/>
  <c r="Q21" i="1"/>
  <c r="T21" i="1" s="1"/>
  <c r="Q22" i="1"/>
  <c r="Q23" i="1"/>
  <c r="Q24" i="1"/>
  <c r="Q25" i="1"/>
  <c r="T25" i="1" s="1"/>
  <c r="Q26" i="1"/>
  <c r="Q27" i="1"/>
  <c r="Q28" i="1"/>
  <c r="Q29" i="1"/>
  <c r="T29" i="1" s="1"/>
  <c r="Q30" i="1"/>
  <c r="Q31" i="1"/>
  <c r="Q32" i="1"/>
  <c r="Q33" i="1"/>
  <c r="T33" i="1" s="1"/>
  <c r="Q34" i="1"/>
  <c r="S8" i="1"/>
  <c r="U8" i="1" s="1"/>
  <c r="S9" i="1"/>
  <c r="S13" i="1"/>
  <c r="S14" i="1"/>
  <c r="U14" i="1" s="1"/>
  <c r="S17" i="1"/>
  <c r="U17" i="1" s="1"/>
  <c r="S20" i="1"/>
  <c r="U20" i="1" s="1"/>
  <c r="S21" i="1"/>
  <c r="S24" i="1"/>
  <c r="U24" i="1" s="1"/>
  <c r="S25" i="1"/>
  <c r="U25" i="1" s="1"/>
  <c r="S29" i="1"/>
  <c r="S30" i="1"/>
  <c r="U30" i="1" s="1"/>
  <c r="S33" i="1"/>
  <c r="U33" i="1" s="1"/>
  <c r="R6" i="1"/>
  <c r="R7" i="1"/>
  <c r="S7" i="1" s="1"/>
  <c r="U7" i="1" s="1"/>
  <c r="R8" i="1"/>
  <c r="T8" i="1" s="1"/>
  <c r="R9" i="1"/>
  <c r="R10" i="1"/>
  <c r="R11" i="1"/>
  <c r="S11" i="1" s="1"/>
  <c r="U11" i="1" s="1"/>
  <c r="R12" i="1"/>
  <c r="S12" i="1" s="1"/>
  <c r="U12" i="1" s="1"/>
  <c r="R13" i="1"/>
  <c r="R14" i="1"/>
  <c r="R15" i="1"/>
  <c r="S15" i="1" s="1"/>
  <c r="U15" i="1" s="1"/>
  <c r="R16" i="1"/>
  <c r="T16" i="1" s="1"/>
  <c r="R17" i="1"/>
  <c r="R18" i="1"/>
  <c r="R19" i="1"/>
  <c r="S19" i="1" s="1"/>
  <c r="U19" i="1" s="1"/>
  <c r="R20" i="1"/>
  <c r="R21" i="1"/>
  <c r="R22" i="1"/>
  <c r="R23" i="1"/>
  <c r="S23" i="1" s="1"/>
  <c r="U23" i="1" s="1"/>
  <c r="R24" i="1"/>
  <c r="T24" i="1" s="1"/>
  <c r="R25" i="1"/>
  <c r="R26" i="1"/>
  <c r="R27" i="1"/>
  <c r="S27" i="1" s="1"/>
  <c r="U27" i="1" s="1"/>
  <c r="R28" i="1"/>
  <c r="S28" i="1" s="1"/>
  <c r="U28" i="1" s="1"/>
  <c r="R29" i="1"/>
  <c r="R30" i="1"/>
  <c r="R31" i="1"/>
  <c r="S31" i="1" s="1"/>
  <c r="U31" i="1" s="1"/>
  <c r="R32" i="1"/>
  <c r="T32" i="1" s="1"/>
  <c r="R33" i="1"/>
  <c r="R34" i="1"/>
  <c r="R5" i="1"/>
  <c r="S5" i="1" s="1"/>
  <c r="Q5" i="1"/>
  <c r="T5" i="1" s="1"/>
  <c r="C27" i="6" l="1"/>
  <c r="C27" i="5"/>
  <c r="B27" i="4"/>
  <c r="C27" i="7"/>
  <c r="C11" i="6"/>
  <c r="C11" i="5"/>
  <c r="B11" i="4"/>
  <c r="C11" i="7"/>
  <c r="B20" i="3"/>
  <c r="B20" i="7"/>
  <c r="B20" i="5"/>
  <c r="B20" i="6"/>
  <c r="B9" i="5"/>
  <c r="B9" i="6"/>
  <c r="B9" i="7"/>
  <c r="C26" i="7"/>
  <c r="C26" i="5"/>
  <c r="C10" i="7"/>
  <c r="C10" i="5"/>
  <c r="B41" i="4"/>
  <c r="C41" i="6"/>
  <c r="C41" i="5"/>
  <c r="A37" i="7"/>
  <c r="B37" i="2"/>
  <c r="T34" i="1"/>
  <c r="T30" i="1"/>
  <c r="T26" i="1"/>
  <c r="S26" i="1"/>
  <c r="U26" i="1" s="1"/>
  <c r="T22" i="1"/>
  <c r="S22" i="1"/>
  <c r="U22" i="1" s="1"/>
  <c r="T18" i="1"/>
  <c r="T14" i="1"/>
  <c r="S10" i="1"/>
  <c r="U10" i="1" s="1"/>
  <c r="T10" i="1"/>
  <c r="S6" i="1"/>
  <c r="U6" i="1" s="1"/>
  <c r="T6" i="1"/>
  <c r="C17" i="7"/>
  <c r="B17" i="4"/>
  <c r="C17" i="6"/>
  <c r="C17" i="5"/>
  <c r="B28" i="3"/>
  <c r="B28" i="7"/>
  <c r="B28" i="5"/>
  <c r="B28" i="6"/>
  <c r="B17" i="5"/>
  <c r="B17" i="6"/>
  <c r="B17" i="7"/>
  <c r="B17" i="3"/>
  <c r="B42" i="6"/>
  <c r="B42" i="5"/>
  <c r="S34" i="1"/>
  <c r="U34" i="1" s="1"/>
  <c r="C22" i="7"/>
  <c r="C22" i="5"/>
  <c r="C22" i="6"/>
  <c r="B22" i="4"/>
  <c r="S18" i="1"/>
  <c r="U18" i="1" s="1"/>
  <c r="B25" i="5"/>
  <c r="B25" i="6"/>
  <c r="B25" i="7"/>
  <c r="B4" i="3"/>
  <c r="B4" i="7"/>
  <c r="B4" i="5"/>
  <c r="B4" i="6"/>
  <c r="C18" i="7"/>
  <c r="C18" i="5"/>
  <c r="A2" i="7"/>
  <c r="B2" i="2"/>
  <c r="B6" i="2"/>
  <c r="A6" i="7"/>
  <c r="B10" i="2"/>
  <c r="A10" i="7"/>
  <c r="A14" i="7"/>
  <c r="B14" i="2"/>
  <c r="A18" i="7"/>
  <c r="B18" i="2"/>
  <c r="B22" i="2"/>
  <c r="A22" i="7"/>
  <c r="B26" i="2"/>
  <c r="A26" i="7"/>
  <c r="A30" i="7"/>
  <c r="B30" i="2"/>
  <c r="C38" i="7"/>
  <c r="C38" i="5"/>
  <c r="C38" i="6"/>
  <c r="B38" i="4"/>
  <c r="B42" i="4"/>
  <c r="B26" i="4"/>
  <c r="B10" i="4"/>
  <c r="C42" i="6"/>
  <c r="C26" i="6"/>
  <c r="C10" i="6"/>
  <c r="A33" i="7"/>
  <c r="B2" i="3"/>
  <c r="B2" i="6"/>
  <c r="B2" i="5"/>
  <c r="B29" i="5"/>
  <c r="B29" i="3"/>
  <c r="B29" i="6"/>
  <c r="B29" i="7"/>
  <c r="C25" i="7"/>
  <c r="B25" i="4"/>
  <c r="C25" i="6"/>
  <c r="C25" i="5"/>
  <c r="B21" i="5"/>
  <c r="B21" i="3"/>
  <c r="B21" i="6"/>
  <c r="B21" i="7"/>
  <c r="B13" i="5"/>
  <c r="B13" i="3"/>
  <c r="B13" i="6"/>
  <c r="C9" i="7"/>
  <c r="B9" i="4"/>
  <c r="C9" i="6"/>
  <c r="C9" i="5"/>
  <c r="B5" i="5"/>
  <c r="B5" i="3"/>
  <c r="B5" i="6"/>
  <c r="B5" i="7"/>
  <c r="C30" i="7"/>
  <c r="C30" i="5"/>
  <c r="C30" i="6"/>
  <c r="B30" i="4"/>
  <c r="B21" i="4"/>
  <c r="C21" i="5"/>
  <c r="C21" i="7"/>
  <c r="C21" i="6"/>
  <c r="C14" i="7"/>
  <c r="C14" i="5"/>
  <c r="C14" i="6"/>
  <c r="B14" i="4"/>
  <c r="B5" i="4"/>
  <c r="C5" i="5"/>
  <c r="C5" i="7"/>
  <c r="C5" i="6"/>
  <c r="B12" i="3"/>
  <c r="B12" i="7"/>
  <c r="B12" i="5"/>
  <c r="B12" i="6"/>
  <c r="T35" i="1"/>
  <c r="S35" i="1"/>
  <c r="U35" i="1" s="1"/>
  <c r="B38" i="2"/>
  <c r="A38" i="7"/>
  <c r="A34" i="7"/>
  <c r="B34" i="2"/>
  <c r="B9" i="3"/>
  <c r="B30" i="6"/>
  <c r="B30" i="3"/>
  <c r="B30" i="7"/>
  <c r="B26" i="6"/>
  <c r="B26" i="3"/>
  <c r="B26" i="5"/>
  <c r="B22" i="6"/>
  <c r="B22" i="3"/>
  <c r="B22" i="7"/>
  <c r="B18" i="6"/>
  <c r="B18" i="3"/>
  <c r="B18" i="5"/>
  <c r="B14" i="6"/>
  <c r="B14" i="3"/>
  <c r="B14" i="7"/>
  <c r="B10" i="6"/>
  <c r="B10" i="3"/>
  <c r="B10" i="5"/>
  <c r="B6" i="6"/>
  <c r="B6" i="3"/>
  <c r="B6" i="7"/>
  <c r="B24" i="3"/>
  <c r="B24" i="5"/>
  <c r="B24" i="6"/>
  <c r="B24" i="7"/>
  <c r="B16" i="3"/>
  <c r="B16" i="5"/>
  <c r="B16" i="6"/>
  <c r="B16" i="7"/>
  <c r="B8" i="3"/>
  <c r="B8" i="5"/>
  <c r="B8" i="6"/>
  <c r="B8" i="7"/>
  <c r="U9" i="1"/>
  <c r="C33" i="7"/>
  <c r="B33" i="4"/>
  <c r="C33" i="6"/>
  <c r="C36" i="7"/>
  <c r="C36" i="6"/>
  <c r="C40" i="5"/>
  <c r="C40" i="6"/>
  <c r="C33" i="5"/>
  <c r="B30" i="5"/>
  <c r="B22" i="5"/>
  <c r="B14" i="5"/>
  <c r="B6" i="5"/>
  <c r="B18" i="7"/>
  <c r="U5" i="1"/>
  <c r="C28" i="7"/>
  <c r="C28" i="6"/>
  <c r="C24" i="7"/>
  <c r="C24" i="5"/>
  <c r="C24" i="6"/>
  <c r="C20" i="7"/>
  <c r="C20" i="6"/>
  <c r="C16" i="7"/>
  <c r="C16" i="5"/>
  <c r="C16" i="6"/>
  <c r="C12" i="7"/>
  <c r="C12" i="6"/>
  <c r="C8" i="7"/>
  <c r="C8" i="5"/>
  <c r="C8" i="6"/>
  <c r="C4" i="7"/>
  <c r="C4" i="6"/>
  <c r="S32" i="1"/>
  <c r="U32" i="1" s="1"/>
  <c r="S16" i="1"/>
  <c r="U16" i="1" s="1"/>
  <c r="T37" i="1"/>
  <c r="S37" i="1"/>
  <c r="U37" i="1" s="1"/>
  <c r="B29" i="2"/>
  <c r="B21" i="2"/>
  <c r="B13" i="2"/>
  <c r="B5" i="2"/>
  <c r="B40" i="4"/>
  <c r="B24" i="4"/>
  <c r="B16" i="4"/>
  <c r="B8" i="4"/>
  <c r="B10" i="7"/>
  <c r="C39" i="5"/>
  <c r="B35" i="7"/>
  <c r="S38" i="1"/>
  <c r="U38" i="1" s="1"/>
  <c r="T39" i="1"/>
  <c r="T41" i="1"/>
  <c r="B36" i="2"/>
  <c r="B32" i="2"/>
  <c r="B28" i="2"/>
  <c r="B24" i="2"/>
  <c r="B20" i="2"/>
  <c r="B16" i="2"/>
  <c r="B12" i="2"/>
  <c r="B8" i="2"/>
  <c r="B4" i="2"/>
  <c r="U40" i="1"/>
  <c r="T44" i="1"/>
  <c r="B39" i="4"/>
  <c r="T43" i="1"/>
  <c r="T42" i="1"/>
  <c r="T40" i="1"/>
  <c r="T36" i="1"/>
  <c r="B33" i="5" l="1"/>
  <c r="B33" i="6"/>
  <c r="B33" i="7"/>
  <c r="B33" i="3"/>
  <c r="B38" i="6"/>
  <c r="B38" i="7"/>
  <c r="B38" i="5"/>
  <c r="B13" i="4"/>
  <c r="C13" i="5"/>
  <c r="C13" i="7"/>
  <c r="C13" i="6"/>
  <c r="C32" i="7"/>
  <c r="C32" i="5"/>
  <c r="C32" i="6"/>
  <c r="B32" i="4"/>
  <c r="C15" i="6"/>
  <c r="B15" i="4"/>
  <c r="C15" i="5"/>
  <c r="C15" i="7"/>
  <c r="B3" i="6"/>
  <c r="B3" i="7"/>
  <c r="B3" i="5"/>
  <c r="B3" i="3"/>
  <c r="B11" i="6"/>
  <c r="B11" i="7"/>
  <c r="B11" i="5"/>
  <c r="B11" i="3"/>
  <c r="C23" i="6"/>
  <c r="B23" i="4"/>
  <c r="C23" i="5"/>
  <c r="C23" i="7"/>
  <c r="B37" i="5"/>
  <c r="B37" i="6"/>
  <c r="B37" i="7"/>
  <c r="B41" i="5"/>
  <c r="B41" i="6"/>
  <c r="B36" i="7"/>
  <c r="B36" i="3"/>
  <c r="B36" i="5"/>
  <c r="B36" i="6"/>
  <c r="B29" i="4"/>
  <c r="C29" i="5"/>
  <c r="C29" i="7"/>
  <c r="C29" i="6"/>
  <c r="C6" i="7"/>
  <c r="C6" i="5"/>
  <c r="C6" i="6"/>
  <c r="B6" i="4"/>
  <c r="B32" i="3"/>
  <c r="B32" i="5"/>
  <c r="B32" i="6"/>
  <c r="B32" i="7"/>
  <c r="C31" i="6"/>
  <c r="B31" i="4"/>
  <c r="C31" i="5"/>
  <c r="C31" i="7"/>
  <c r="C3" i="6"/>
  <c r="C3" i="5"/>
  <c r="B3" i="4"/>
  <c r="C3" i="7"/>
  <c r="B15" i="7"/>
  <c r="B15" i="3"/>
  <c r="B15" i="5"/>
  <c r="B15" i="6"/>
  <c r="B23" i="7"/>
  <c r="B23" i="3"/>
  <c r="B23" i="5"/>
  <c r="B23" i="6"/>
  <c r="B39" i="5"/>
  <c r="B39" i="6"/>
  <c r="B37" i="4"/>
  <c r="C37" i="5"/>
  <c r="C37" i="7"/>
  <c r="C37" i="6"/>
  <c r="C35" i="6"/>
  <c r="C35" i="5"/>
  <c r="B35" i="4"/>
  <c r="C35" i="7"/>
  <c r="C34" i="7"/>
  <c r="C34" i="5"/>
  <c r="C34" i="6"/>
  <c r="B34" i="4"/>
  <c r="B7" i="7"/>
  <c r="B7" i="3"/>
  <c r="B7" i="5"/>
  <c r="B7" i="6"/>
  <c r="C19" i="6"/>
  <c r="C19" i="5"/>
  <c r="B19" i="4"/>
  <c r="C19" i="7"/>
  <c r="B27" i="6"/>
  <c r="B27" i="7"/>
  <c r="B27" i="5"/>
  <c r="B27" i="3"/>
  <c r="B40" i="5"/>
  <c r="B40" i="6"/>
  <c r="B34" i="6"/>
  <c r="B34" i="5"/>
  <c r="B34" i="3"/>
  <c r="B34" i="7"/>
  <c r="C2" i="7"/>
  <c r="C2" i="5"/>
  <c r="C2" i="6"/>
  <c r="B2" i="4"/>
  <c r="C7" i="6"/>
  <c r="B7" i="4"/>
  <c r="C7" i="5"/>
  <c r="C7" i="7"/>
  <c r="B19" i="6"/>
  <c r="B19" i="7"/>
  <c r="B19" i="5"/>
  <c r="B19" i="3"/>
  <c r="B31" i="7"/>
  <c r="B31" i="3"/>
  <c r="B31" i="5"/>
  <c r="B31" i="6"/>
</calcChain>
</file>

<file path=xl/sharedStrings.xml><?xml version="1.0" encoding="utf-8"?>
<sst xmlns="http://schemas.openxmlformats.org/spreadsheetml/2006/main" count="28" uniqueCount="26">
  <si>
    <t>METS</t>
  </si>
  <si>
    <t>RER</t>
  </si>
  <si>
    <t>TIME
(min:sec)</t>
  </si>
  <si>
    <t>VO2
STPD
L/min</t>
  </si>
  <si>
    <t>V02/kg
STPD
ml/kg/m</t>
  </si>
  <si>
    <t>VC02
STPD
ml/kg/m</t>
  </si>
  <si>
    <t>VE
STPD
ml/kg/m</t>
  </si>
  <si>
    <t>RR
BPM</t>
  </si>
  <si>
    <t>Vt
BTPS
L</t>
  </si>
  <si>
    <t>FE02 %</t>
  </si>
  <si>
    <t>FEC02 %</t>
  </si>
  <si>
    <t>O2pulse
STPD
ml/beat</t>
  </si>
  <si>
    <t>HR
bpm</t>
  </si>
  <si>
    <t>TM SPD
mph</t>
  </si>
  <si>
    <t>TM GRD
%Grd</t>
  </si>
  <si>
    <t>REE
kcal/min</t>
  </si>
  <si>
    <t>%Fat</t>
  </si>
  <si>
    <t>%Carb</t>
  </si>
  <si>
    <t>%VO2max</t>
  </si>
  <si>
    <t>VO2max Test</t>
  </si>
  <si>
    <t>VO2max</t>
  </si>
  <si>
    <t>ml/kg/min</t>
  </si>
  <si>
    <t>FatOx 
(g/min)</t>
  </si>
  <si>
    <t>ChoOx 
(g/min)</t>
  </si>
  <si>
    <t>Fat Ox kcal/min</t>
  </si>
  <si>
    <t>CHO Ox kcal/min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</si>
</sst>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9" fontId="0" fillId="0" borderId="0" xfId="1" applyFont="1"/>
    <xf numFmtId="9" fontId="0" fillId="0" borderId="0" xfId="0" applyNumberFormat="1"/>
    <xf numFmtId="0" fontId="16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Heart Rate (x) vs %VO2max (y)</a:t>
            </a:r>
          </a:p>
        </c:rich>
      </c:tx>
      <c:layout>
        <c:manualLayout>
          <c:xMode val="edge"/>
          <c:yMode val="edge"/>
          <c:x val="0.14725394235997824"/>
          <c:y val="2.233856647966179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VO2Perc_HR!$B$1</c:f>
              <c:strCache>
                <c:ptCount val="1"/>
                <c:pt idx="0">
                  <c:v>%VO2max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3.0005694638904231E-2"/>
                  <c:y val="0.49659380834741218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200" b="1" baseline="0">
                        <a:solidFill>
                          <a:srgbClr val="FF0000"/>
                        </a:solidFill>
                      </a:rPr>
                      <a:t>y = 0.01x - 0.6358
R² = 0.967</a:t>
                    </a:r>
                    <a:endParaRPr lang="en-US" sz="1200" b="1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VO2Perc_HR!$A$2:$A$47</c:f>
              <c:numCache>
                <c:formatCode>General</c:formatCode>
                <c:ptCount val="46"/>
                <c:pt idx="0">
                  <c:v>78</c:v>
                </c:pt>
                <c:pt idx="1">
                  <c:v>76</c:v>
                </c:pt>
                <c:pt idx="2">
                  <c:v>70</c:v>
                </c:pt>
                <c:pt idx="3">
                  <c:v>80</c:v>
                </c:pt>
                <c:pt idx="4">
                  <c:v>84</c:v>
                </c:pt>
                <c:pt idx="5">
                  <c:v>76</c:v>
                </c:pt>
                <c:pt idx="6">
                  <c:v>84</c:v>
                </c:pt>
                <c:pt idx="7">
                  <c:v>92</c:v>
                </c:pt>
                <c:pt idx="8">
                  <c:v>84</c:v>
                </c:pt>
                <c:pt idx="9">
                  <c:v>82</c:v>
                </c:pt>
                <c:pt idx="10">
                  <c:v>88</c:v>
                </c:pt>
                <c:pt idx="11">
                  <c:v>88</c:v>
                </c:pt>
                <c:pt idx="12">
                  <c:v>90</c:v>
                </c:pt>
                <c:pt idx="13">
                  <c:v>94</c:v>
                </c:pt>
                <c:pt idx="14">
                  <c:v>96</c:v>
                </c:pt>
                <c:pt idx="15">
                  <c:v>99</c:v>
                </c:pt>
                <c:pt idx="16">
                  <c:v>102</c:v>
                </c:pt>
                <c:pt idx="17">
                  <c:v>103</c:v>
                </c:pt>
                <c:pt idx="18">
                  <c:v>106</c:v>
                </c:pt>
                <c:pt idx="19">
                  <c:v>114</c:v>
                </c:pt>
                <c:pt idx="20">
                  <c:v>106</c:v>
                </c:pt>
                <c:pt idx="21">
                  <c:v>109</c:v>
                </c:pt>
                <c:pt idx="22">
                  <c:v>117</c:v>
                </c:pt>
                <c:pt idx="23">
                  <c:v>124</c:v>
                </c:pt>
                <c:pt idx="24">
                  <c:v>126</c:v>
                </c:pt>
                <c:pt idx="25">
                  <c:v>129</c:v>
                </c:pt>
                <c:pt idx="26">
                  <c:v>135</c:v>
                </c:pt>
                <c:pt idx="27">
                  <c:v>138</c:v>
                </c:pt>
                <c:pt idx="28">
                  <c:v>148</c:v>
                </c:pt>
                <c:pt idx="29">
                  <c:v>139</c:v>
                </c:pt>
                <c:pt idx="30">
                  <c:v>143</c:v>
                </c:pt>
                <c:pt idx="31">
                  <c:v>149</c:v>
                </c:pt>
                <c:pt idx="32">
                  <c:v>155</c:v>
                </c:pt>
                <c:pt idx="33">
                  <c:v>158</c:v>
                </c:pt>
                <c:pt idx="34">
                  <c:v>161</c:v>
                </c:pt>
                <c:pt idx="35">
                  <c:v>165</c:v>
                </c:pt>
                <c:pt idx="36">
                  <c:v>167</c:v>
                </c:pt>
              </c:numCache>
            </c:numRef>
          </c:xVal>
          <c:yVal>
            <c:numRef>
              <c:f>VO2Perc_HR!$B$2:$B$47</c:f>
              <c:numCache>
                <c:formatCode>0%</c:formatCode>
                <c:ptCount val="46"/>
                <c:pt idx="0">
                  <c:v>0.12280701754385964</c:v>
                </c:pt>
                <c:pt idx="1">
                  <c:v>9.0643274853801165E-2</c:v>
                </c:pt>
                <c:pt idx="2">
                  <c:v>0.10818713450292397</c:v>
                </c:pt>
                <c:pt idx="3">
                  <c:v>9.6491228070175419E-2</c:v>
                </c:pt>
                <c:pt idx="4">
                  <c:v>0.10526315789473684</c:v>
                </c:pt>
                <c:pt idx="5">
                  <c:v>0.11695906432748537</c:v>
                </c:pt>
                <c:pt idx="6">
                  <c:v>0.17251461988304093</c:v>
                </c:pt>
                <c:pt idx="7">
                  <c:v>0.20760233918128651</c:v>
                </c:pt>
                <c:pt idx="8">
                  <c:v>0.16666666666666666</c:v>
                </c:pt>
                <c:pt idx="9">
                  <c:v>0.17251461988304093</c:v>
                </c:pt>
                <c:pt idx="10">
                  <c:v>0.22807017543859648</c:v>
                </c:pt>
                <c:pt idx="11">
                  <c:v>0.22807017543859648</c:v>
                </c:pt>
                <c:pt idx="12">
                  <c:v>0.27777777777777773</c:v>
                </c:pt>
                <c:pt idx="13">
                  <c:v>0.27192982456140352</c:v>
                </c:pt>
                <c:pt idx="14">
                  <c:v>0.34795321637426901</c:v>
                </c:pt>
                <c:pt idx="15">
                  <c:v>0.41812865497076024</c:v>
                </c:pt>
                <c:pt idx="16">
                  <c:v>0.40350877192982454</c:v>
                </c:pt>
                <c:pt idx="17">
                  <c:v>0.48538011695906436</c:v>
                </c:pt>
                <c:pt idx="18">
                  <c:v>0.48245614035087714</c:v>
                </c:pt>
                <c:pt idx="19">
                  <c:v>0.42690058479532161</c:v>
                </c:pt>
                <c:pt idx="20">
                  <c:v>0.49122807017543857</c:v>
                </c:pt>
                <c:pt idx="21">
                  <c:v>0.58771929824561397</c:v>
                </c:pt>
                <c:pt idx="22">
                  <c:v>0.62573099415204669</c:v>
                </c:pt>
                <c:pt idx="23">
                  <c:v>0.67836257309941517</c:v>
                </c:pt>
                <c:pt idx="24">
                  <c:v>0.62280701754385959</c:v>
                </c:pt>
                <c:pt idx="25">
                  <c:v>0.64912280701754377</c:v>
                </c:pt>
                <c:pt idx="26">
                  <c:v>0.76608187134502914</c:v>
                </c:pt>
                <c:pt idx="27">
                  <c:v>0.72514619883040932</c:v>
                </c:pt>
                <c:pt idx="28">
                  <c:v>0.78070175438596479</c:v>
                </c:pt>
                <c:pt idx="29">
                  <c:v>0.7192982456140351</c:v>
                </c:pt>
                <c:pt idx="30">
                  <c:v>0.85964912280701744</c:v>
                </c:pt>
                <c:pt idx="31">
                  <c:v>0.85964912280701744</c:v>
                </c:pt>
                <c:pt idx="32">
                  <c:v>0.86257309941520466</c:v>
                </c:pt>
                <c:pt idx="33">
                  <c:v>0.95614035087719296</c:v>
                </c:pt>
                <c:pt idx="34">
                  <c:v>0.9385964912280701</c:v>
                </c:pt>
                <c:pt idx="35">
                  <c:v>0.97076023391812871</c:v>
                </c:pt>
                <c:pt idx="36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0560"/>
        <c:axId val="49092096"/>
      </c:scatterChart>
      <c:valAx>
        <c:axId val="49090560"/>
        <c:scaling>
          <c:orientation val="minMax"/>
          <c:max val="180"/>
          <c:min val="60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49092096"/>
        <c:crosses val="autoZero"/>
        <c:crossBetween val="midCat"/>
      </c:valAx>
      <c:valAx>
        <c:axId val="49092096"/>
        <c:scaling>
          <c:orientation val="minMax"/>
        </c:scaling>
        <c:delete val="0"/>
        <c:axPos val="l"/>
        <c:majorGridlines/>
        <c:minorGridlines/>
        <c:numFmt formatCode="0%" sourceLinked="1"/>
        <c:majorTickMark val="out"/>
        <c:minorTickMark val="none"/>
        <c:tickLblPos val="nextTo"/>
        <c:crossAx val="490905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5182112839483969"/>
          <c:y val="0.19397439155989155"/>
          <c:w val="0.20076560576213684"/>
          <c:h val="8.3499736760201629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r">
              <a:defRPr/>
            </a:pPr>
            <a:r>
              <a:rPr lang="en-US"/>
              <a:t>Heart Rate</a:t>
            </a:r>
            <a:r>
              <a:rPr lang="en-US" baseline="0"/>
              <a:t> (x) vs </a:t>
            </a:r>
            <a:r>
              <a:rPr lang="en-US"/>
              <a:t>FatOx</a:t>
            </a:r>
            <a:r>
              <a:rPr lang="en-US" baseline="0"/>
              <a:t> (g</a:t>
            </a:r>
            <a:r>
              <a:rPr lang="en-US"/>
              <a:t>/min) (y)</a:t>
            </a:r>
          </a:p>
        </c:rich>
      </c:tx>
      <c:layout>
        <c:manualLayout>
          <c:xMode val="edge"/>
          <c:yMode val="edge"/>
          <c:x val="0.18508739599039481"/>
          <c:y val="2.1957911889027827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'FAT-OX(g)_HR'!$B$1</c:f>
              <c:strCache>
                <c:ptCount val="1"/>
                <c:pt idx="0">
                  <c:v>FatOx 
(g/min)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15032586884086296"/>
                  <c:y val="-6.5213653556403683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200" b="1" baseline="0">
                        <a:solidFill>
                          <a:srgbClr val="FF0000"/>
                        </a:solidFill>
                      </a:rPr>
                      <a:t>y = -0.0006x</a:t>
                    </a:r>
                    <a:r>
                      <a:rPr lang="en-US" sz="1200" b="1" baseline="30000">
                        <a:solidFill>
                          <a:srgbClr val="FF0000"/>
                        </a:solidFill>
                      </a:rPr>
                      <a:t>2</a:t>
                    </a:r>
                    <a:r>
                      <a:rPr lang="en-US" sz="1200" b="1" baseline="0">
                        <a:solidFill>
                          <a:srgbClr val="FF0000"/>
                        </a:solidFill>
                      </a:rPr>
                      <a:t> + 0.1355x - 6.9233
R² = 0.866</a:t>
                    </a:r>
                    <a:endParaRPr lang="en-US" sz="1200" b="1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'FAT-OX(g)_HR'!$A$2:$A$36</c:f>
              <c:numCache>
                <c:formatCode>General</c:formatCode>
                <c:ptCount val="35"/>
                <c:pt idx="0">
                  <c:v>78</c:v>
                </c:pt>
                <c:pt idx="1">
                  <c:v>76</c:v>
                </c:pt>
                <c:pt idx="2">
                  <c:v>70</c:v>
                </c:pt>
                <c:pt idx="3">
                  <c:v>80</c:v>
                </c:pt>
                <c:pt idx="4">
                  <c:v>84</c:v>
                </c:pt>
                <c:pt idx="5">
                  <c:v>76</c:v>
                </c:pt>
                <c:pt idx="6">
                  <c:v>84</c:v>
                </c:pt>
                <c:pt idx="7">
                  <c:v>92</c:v>
                </c:pt>
                <c:pt idx="8">
                  <c:v>84</c:v>
                </c:pt>
                <c:pt idx="9">
                  <c:v>82</c:v>
                </c:pt>
                <c:pt idx="10">
                  <c:v>88</c:v>
                </c:pt>
                <c:pt idx="11">
                  <c:v>88</c:v>
                </c:pt>
                <c:pt idx="12">
                  <c:v>90</c:v>
                </c:pt>
                <c:pt idx="13">
                  <c:v>94</c:v>
                </c:pt>
                <c:pt idx="14">
                  <c:v>96</c:v>
                </c:pt>
                <c:pt idx="15">
                  <c:v>99</c:v>
                </c:pt>
                <c:pt idx="16">
                  <c:v>102</c:v>
                </c:pt>
                <c:pt idx="17">
                  <c:v>103</c:v>
                </c:pt>
                <c:pt idx="18">
                  <c:v>106</c:v>
                </c:pt>
                <c:pt idx="19">
                  <c:v>114</c:v>
                </c:pt>
                <c:pt idx="20">
                  <c:v>106</c:v>
                </c:pt>
                <c:pt idx="21">
                  <c:v>109</c:v>
                </c:pt>
                <c:pt idx="22">
                  <c:v>117</c:v>
                </c:pt>
                <c:pt idx="23">
                  <c:v>124</c:v>
                </c:pt>
                <c:pt idx="24">
                  <c:v>126</c:v>
                </c:pt>
                <c:pt idx="25">
                  <c:v>129</c:v>
                </c:pt>
                <c:pt idx="26">
                  <c:v>135</c:v>
                </c:pt>
                <c:pt idx="27">
                  <c:v>138</c:v>
                </c:pt>
                <c:pt idx="28">
                  <c:v>148</c:v>
                </c:pt>
                <c:pt idx="29">
                  <c:v>139</c:v>
                </c:pt>
                <c:pt idx="30">
                  <c:v>143</c:v>
                </c:pt>
                <c:pt idx="31">
                  <c:v>149</c:v>
                </c:pt>
                <c:pt idx="32">
                  <c:v>155</c:v>
                </c:pt>
                <c:pt idx="33">
                  <c:v>158</c:v>
                </c:pt>
                <c:pt idx="34">
                  <c:v>161</c:v>
                </c:pt>
              </c:numCache>
            </c:numRef>
          </c:xVal>
          <c:yVal>
            <c:numRef>
              <c:f>'FAT-OX(g)_HR'!$B$2:$B$36</c:f>
              <c:numCache>
                <c:formatCode>General</c:formatCode>
                <c:ptCount val="35"/>
                <c:pt idx="0">
                  <c:v>0.216144</c:v>
                </c:pt>
                <c:pt idx="1">
                  <c:v>0.13434666666666661</c:v>
                </c:pt>
                <c:pt idx="2">
                  <c:v>0.14940799999999993</c:v>
                </c:pt>
                <c:pt idx="3">
                  <c:v>0.15654399999999996</c:v>
                </c:pt>
                <c:pt idx="4">
                  <c:v>0.18345599999999995</c:v>
                </c:pt>
                <c:pt idx="5">
                  <c:v>0.18973333333333328</c:v>
                </c:pt>
                <c:pt idx="6">
                  <c:v>0.3258826666666666</c:v>
                </c:pt>
                <c:pt idx="7">
                  <c:v>0.39207999999999998</c:v>
                </c:pt>
                <c:pt idx="8">
                  <c:v>0.31211733333333336</c:v>
                </c:pt>
                <c:pt idx="9">
                  <c:v>0.37807999999999992</c:v>
                </c:pt>
                <c:pt idx="10">
                  <c:v>0.53437866666666656</c:v>
                </c:pt>
                <c:pt idx="11">
                  <c:v>0.54207466666666659</c:v>
                </c:pt>
                <c:pt idx="12">
                  <c:v>0.65179199999999993</c:v>
                </c:pt>
                <c:pt idx="13">
                  <c:v>0.65927466666666656</c:v>
                </c:pt>
                <c:pt idx="14">
                  <c:v>0.88618666666666657</c:v>
                </c:pt>
                <c:pt idx="15">
                  <c:v>1.0834933333333334</c:v>
                </c:pt>
                <c:pt idx="16">
                  <c:v>1.0214399999999999</c:v>
                </c:pt>
                <c:pt idx="17">
                  <c:v>1.2349866666666669</c:v>
                </c:pt>
                <c:pt idx="18">
                  <c:v>1.1697920000000002</c:v>
                </c:pt>
                <c:pt idx="19">
                  <c:v>0.98323199999999977</c:v>
                </c:pt>
                <c:pt idx="20">
                  <c:v>1.1095466666666665</c:v>
                </c:pt>
                <c:pt idx="21">
                  <c:v>1.3191733333333331</c:v>
                </c:pt>
                <c:pt idx="22">
                  <c:v>1.2177599999999997</c:v>
                </c:pt>
                <c:pt idx="23">
                  <c:v>1.1967839999999998</c:v>
                </c:pt>
                <c:pt idx="24">
                  <c:v>1.0198666666666665</c:v>
                </c:pt>
                <c:pt idx="25">
                  <c:v>1.071733333333333</c:v>
                </c:pt>
                <c:pt idx="26">
                  <c:v>1.1645973333333328</c:v>
                </c:pt>
                <c:pt idx="27">
                  <c:v>0.8702399999999999</c:v>
                </c:pt>
                <c:pt idx="28">
                  <c:v>0.89089066666666661</c:v>
                </c:pt>
                <c:pt idx="29">
                  <c:v>0.77303466666666654</c:v>
                </c:pt>
                <c:pt idx="30">
                  <c:v>0.92194133333333306</c:v>
                </c:pt>
                <c:pt idx="31">
                  <c:v>0.58383999999999947</c:v>
                </c:pt>
                <c:pt idx="32">
                  <c:v>0.41488533333333255</c:v>
                </c:pt>
                <c:pt idx="33">
                  <c:v>0.26408533333333328</c:v>
                </c:pt>
                <c:pt idx="34">
                  <c:v>6.5274666666666425E-2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38304"/>
        <c:axId val="49144192"/>
      </c:scatterChart>
      <c:valAx>
        <c:axId val="49138304"/>
        <c:scaling>
          <c:orientation val="minMax"/>
          <c:max val="170"/>
          <c:min val="70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49144192"/>
        <c:crosses val="autoZero"/>
        <c:crossBetween val="midCat"/>
      </c:valAx>
      <c:valAx>
        <c:axId val="49144192"/>
        <c:scaling>
          <c:orientation val="minMax"/>
          <c:min val="0"/>
        </c:scaling>
        <c:delete val="0"/>
        <c:axPos val="l"/>
        <c:majorGridlines/>
        <c:minorGridlines/>
        <c:numFmt formatCode="#,##0.0" sourceLinked="0"/>
        <c:majorTickMark val="out"/>
        <c:minorTickMark val="none"/>
        <c:tickLblPos val="nextTo"/>
        <c:crossAx val="491383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4607993149792449"/>
          <c:y val="0.52515199082186181"/>
          <c:w val="0.14895552949498334"/>
          <c:h val="0.1471952369581433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Heart Rate (x) vs ChoOx (g/min) (y)</a:t>
            </a:r>
          </a:p>
        </c:rich>
      </c:tx>
      <c:layout>
        <c:manualLayout>
          <c:xMode val="edge"/>
          <c:yMode val="edge"/>
          <c:x val="0.1419336765596608"/>
          <c:y val="1.238006688355504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'CHO-OX(g)_HR'!$B$1</c:f>
              <c:strCache>
                <c:ptCount val="1"/>
                <c:pt idx="0">
                  <c:v>ChoOx 
(g/min)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33556884716333535"/>
                  <c:y val="0.37766456569458123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200" b="1" baseline="0">
                        <a:solidFill>
                          <a:srgbClr val="FF0000"/>
                        </a:solidFill>
                      </a:rPr>
                      <a:t>y = 0.0012x</a:t>
                    </a:r>
                    <a:r>
                      <a:rPr lang="en-US" sz="1200" b="1" baseline="30000">
                        <a:solidFill>
                          <a:srgbClr val="FF0000"/>
                        </a:solidFill>
                      </a:rPr>
                      <a:t>2</a:t>
                    </a:r>
                    <a:r>
                      <a:rPr lang="en-US" sz="1200" b="1" baseline="0">
                        <a:solidFill>
                          <a:srgbClr val="FF0000"/>
                        </a:solidFill>
                      </a:rPr>
                      <a:t> - 0.2405x + 11.529
R² = 0.9733</a:t>
                    </a:r>
                    <a:endParaRPr lang="en-US" sz="1200" b="1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'CHO-OX(g)_HR'!$A$2:$A$42</c:f>
              <c:numCache>
                <c:formatCode>General</c:formatCode>
                <c:ptCount val="41"/>
                <c:pt idx="0">
                  <c:v>78</c:v>
                </c:pt>
                <c:pt idx="1">
                  <c:v>76</c:v>
                </c:pt>
                <c:pt idx="2">
                  <c:v>70</c:v>
                </c:pt>
                <c:pt idx="3">
                  <c:v>80</c:v>
                </c:pt>
                <c:pt idx="4">
                  <c:v>84</c:v>
                </c:pt>
                <c:pt idx="5">
                  <c:v>76</c:v>
                </c:pt>
                <c:pt idx="6">
                  <c:v>84</c:v>
                </c:pt>
                <c:pt idx="7">
                  <c:v>92</c:v>
                </c:pt>
                <c:pt idx="8">
                  <c:v>84</c:v>
                </c:pt>
                <c:pt idx="9">
                  <c:v>82</c:v>
                </c:pt>
                <c:pt idx="10">
                  <c:v>88</c:v>
                </c:pt>
                <c:pt idx="11">
                  <c:v>88</c:v>
                </c:pt>
                <c:pt idx="12">
                  <c:v>90</c:v>
                </c:pt>
                <c:pt idx="13">
                  <c:v>94</c:v>
                </c:pt>
                <c:pt idx="14">
                  <c:v>96</c:v>
                </c:pt>
                <c:pt idx="15">
                  <c:v>99</c:v>
                </c:pt>
                <c:pt idx="16">
                  <c:v>102</c:v>
                </c:pt>
                <c:pt idx="17">
                  <c:v>103</c:v>
                </c:pt>
                <c:pt idx="18">
                  <c:v>106</c:v>
                </c:pt>
                <c:pt idx="19">
                  <c:v>114</c:v>
                </c:pt>
                <c:pt idx="20">
                  <c:v>106</c:v>
                </c:pt>
                <c:pt idx="21">
                  <c:v>109</c:v>
                </c:pt>
                <c:pt idx="22">
                  <c:v>117</c:v>
                </c:pt>
                <c:pt idx="23">
                  <c:v>124</c:v>
                </c:pt>
                <c:pt idx="24">
                  <c:v>126</c:v>
                </c:pt>
                <c:pt idx="25">
                  <c:v>129</c:v>
                </c:pt>
                <c:pt idx="26">
                  <c:v>135</c:v>
                </c:pt>
                <c:pt idx="27">
                  <c:v>138</c:v>
                </c:pt>
                <c:pt idx="28">
                  <c:v>148</c:v>
                </c:pt>
                <c:pt idx="29">
                  <c:v>139</c:v>
                </c:pt>
                <c:pt idx="30">
                  <c:v>143</c:v>
                </c:pt>
                <c:pt idx="31">
                  <c:v>149</c:v>
                </c:pt>
                <c:pt idx="32">
                  <c:v>155</c:v>
                </c:pt>
                <c:pt idx="33">
                  <c:v>158</c:v>
                </c:pt>
                <c:pt idx="34">
                  <c:v>161</c:v>
                </c:pt>
                <c:pt idx="35">
                  <c:v>165</c:v>
                </c:pt>
                <c:pt idx="36">
                  <c:v>167</c:v>
                </c:pt>
                <c:pt idx="37">
                  <c:v>169</c:v>
                </c:pt>
                <c:pt idx="38">
                  <c:v>173</c:v>
                </c:pt>
                <c:pt idx="39">
                  <c:v>170</c:v>
                </c:pt>
                <c:pt idx="40">
                  <c:v>161</c:v>
                </c:pt>
              </c:numCache>
            </c:numRef>
          </c:xVal>
          <c:yVal>
            <c:numRef>
              <c:f>'CHO-OX(g)_HR'!$B$2:$B$42</c:f>
              <c:numCache>
                <c:formatCode>General</c:formatCode>
                <c:ptCount val="41"/>
                <c:pt idx="0">
                  <c:v>5.4036000000000056E-2</c:v>
                </c:pt>
                <c:pt idx="1">
                  <c:v>0.10992000000000011</c:v>
                </c:pt>
                <c:pt idx="2">
                  <c:v>0.14407200000000012</c:v>
                </c:pt>
                <c:pt idx="3">
                  <c:v>8.8056000000000079E-2</c:v>
                </c:pt>
                <c:pt idx="4">
                  <c:v>6.3504000000000102E-2</c:v>
                </c:pt>
                <c:pt idx="5">
                  <c:v>8.5380000000000081E-2</c:v>
                </c:pt>
                <c:pt idx="6">
                  <c:v>2.5283999999999991E-2</c:v>
                </c:pt>
                <c:pt idx="7">
                  <c:v>3.0419999999999992E-2</c:v>
                </c:pt>
                <c:pt idx="8">
                  <c:v>2.4215999999999994E-2</c:v>
                </c:pt>
                <c:pt idx="9">
                  <c:v>-0.10007999999999981</c:v>
                </c:pt>
                <c:pt idx="10">
                  <c:v>-0.22747199999999981</c:v>
                </c:pt>
                <c:pt idx="11">
                  <c:v>-0.23074799999999981</c:v>
                </c:pt>
                <c:pt idx="12">
                  <c:v>-0.27745199999999981</c:v>
                </c:pt>
                <c:pt idx="13">
                  <c:v>-0.3122879999999999</c:v>
                </c:pt>
                <c:pt idx="14">
                  <c:v>-0.49847999999999987</c:v>
                </c:pt>
                <c:pt idx="15">
                  <c:v>-0.65406000000000009</c:v>
                </c:pt>
                <c:pt idx="16">
                  <c:v>-0.57455999999999996</c:v>
                </c:pt>
                <c:pt idx="17">
                  <c:v>-0.69467999999999996</c:v>
                </c:pt>
                <c:pt idx="18">
                  <c:v>-0.55411199999999994</c:v>
                </c:pt>
                <c:pt idx="19">
                  <c:v>-0.36871199999999954</c:v>
                </c:pt>
                <c:pt idx="20">
                  <c:v>-0.35663999999999968</c:v>
                </c:pt>
                <c:pt idx="21">
                  <c:v>-0.42401999999999962</c:v>
                </c:pt>
                <c:pt idx="22">
                  <c:v>0</c:v>
                </c:pt>
                <c:pt idx="23">
                  <c:v>0.29919600000000024</c:v>
                </c:pt>
                <c:pt idx="24">
                  <c:v>0.45894000000000057</c:v>
                </c:pt>
                <c:pt idx="25">
                  <c:v>0.48228000000000049</c:v>
                </c:pt>
                <c:pt idx="26">
                  <c:v>0.79749600000000098</c:v>
                </c:pt>
                <c:pt idx="27">
                  <c:v>1.3053600000000001</c:v>
                </c:pt>
                <c:pt idx="28">
                  <c:v>1.532856</c:v>
                </c:pt>
                <c:pt idx="29">
                  <c:v>1.5219120000000006</c:v>
                </c:pt>
                <c:pt idx="30">
                  <c:v>1.8150720000000005</c:v>
                </c:pt>
                <c:pt idx="31">
                  <c:v>2.6272800000000012</c:v>
                </c:pt>
                <c:pt idx="32">
                  <c:v>3.0671880000000007</c:v>
                </c:pt>
                <c:pt idx="33">
                  <c:v>3.8622480000000006</c:v>
                </c:pt>
                <c:pt idx="34">
                  <c:v>4.2591720000000004</c:v>
                </c:pt>
                <c:pt idx="35">
                  <c:v>5.2264800000000022</c:v>
                </c:pt>
                <c:pt idx="36">
                  <c:v>5.3737680000000019</c:v>
                </c:pt>
                <c:pt idx="37">
                  <c:v>5.9927520000000012</c:v>
                </c:pt>
                <c:pt idx="38">
                  <c:v>5.0871600000000017</c:v>
                </c:pt>
                <c:pt idx="39">
                  <c:v>5.6129040000000012</c:v>
                </c:pt>
                <c:pt idx="40">
                  <c:v>3.0469560000000007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46816"/>
        <c:axId val="49414144"/>
      </c:scatterChart>
      <c:valAx>
        <c:axId val="49346816"/>
        <c:scaling>
          <c:orientation val="minMax"/>
          <c:max val="180"/>
          <c:min val="70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49414144"/>
        <c:crosses val="autoZero"/>
        <c:crossBetween val="midCat"/>
      </c:valAx>
      <c:valAx>
        <c:axId val="49414144"/>
        <c:scaling>
          <c:orientation val="minMax"/>
        </c:scaling>
        <c:delete val="0"/>
        <c:axPos val="l"/>
        <c:majorGridlines/>
        <c:minorGridlines/>
        <c:numFmt formatCode="#,##0.0" sourceLinked="0"/>
        <c:majorTickMark val="out"/>
        <c:minorTickMark val="none"/>
        <c:tickLblPos val="nextTo"/>
        <c:crossAx val="493468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284502658321556"/>
          <c:y val="0.16405869672403933"/>
          <c:w val="0.18606904906117505"/>
          <c:h val="0.16139318059125249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 sz="1100" b="0">
              <a:solidFill>
                <a:sysClr val="windowText" lastClr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'CHO-FAT_HR'!$B$1</c:f>
              <c:strCache>
                <c:ptCount val="1"/>
                <c:pt idx="0">
                  <c:v>FatOx 
(g/min)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32906069607855853"/>
                  <c:y val="-0.32084047670797244"/>
                </c:manualLayout>
              </c:layout>
              <c:tx>
                <c:rich>
                  <a:bodyPr/>
                  <a:lstStyle/>
                  <a:p>
                    <a:pPr>
                      <a:defRPr>
                        <a:solidFill>
                          <a:srgbClr val="FF0000"/>
                        </a:solidFill>
                      </a:defRPr>
                    </a:pPr>
                    <a:r>
                      <a:rPr lang="en-US" b="1" baseline="0">
                        <a:solidFill>
                          <a:srgbClr val="FF0000"/>
                        </a:solidFill>
                      </a:rPr>
                      <a:t>y = -0.0006x</a:t>
                    </a:r>
                    <a:r>
                      <a:rPr lang="en-US" b="1" baseline="30000">
                        <a:solidFill>
                          <a:srgbClr val="FF0000"/>
                        </a:solidFill>
                      </a:rPr>
                      <a:t>2</a:t>
                    </a:r>
                    <a:r>
                      <a:rPr lang="en-US" b="1" baseline="0">
                        <a:solidFill>
                          <a:srgbClr val="FF0000"/>
                        </a:solidFill>
                      </a:rPr>
                      <a:t> + 0.1451x - 7.4043
R² = 0.9157</a:t>
                    </a:r>
                    <a:endParaRPr lang="en-US" b="1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'CHO-FAT_HR'!$A$2:$A$42</c:f>
              <c:numCache>
                <c:formatCode>General</c:formatCode>
                <c:ptCount val="41"/>
                <c:pt idx="0">
                  <c:v>78</c:v>
                </c:pt>
                <c:pt idx="1">
                  <c:v>76</c:v>
                </c:pt>
                <c:pt idx="2">
                  <c:v>70</c:v>
                </c:pt>
                <c:pt idx="3">
                  <c:v>80</c:v>
                </c:pt>
                <c:pt idx="4">
                  <c:v>84</c:v>
                </c:pt>
                <c:pt idx="5">
                  <c:v>76</c:v>
                </c:pt>
                <c:pt idx="6">
                  <c:v>84</c:v>
                </c:pt>
                <c:pt idx="7">
                  <c:v>92</c:v>
                </c:pt>
                <c:pt idx="8">
                  <c:v>84</c:v>
                </c:pt>
                <c:pt idx="9">
                  <c:v>82</c:v>
                </c:pt>
                <c:pt idx="10">
                  <c:v>88</c:v>
                </c:pt>
                <c:pt idx="11">
                  <c:v>88</c:v>
                </c:pt>
                <c:pt idx="12">
                  <c:v>90</c:v>
                </c:pt>
                <c:pt idx="13">
                  <c:v>94</c:v>
                </c:pt>
                <c:pt idx="14">
                  <c:v>96</c:v>
                </c:pt>
                <c:pt idx="15">
                  <c:v>99</c:v>
                </c:pt>
                <c:pt idx="16">
                  <c:v>102</c:v>
                </c:pt>
                <c:pt idx="17">
                  <c:v>103</c:v>
                </c:pt>
                <c:pt idx="18">
                  <c:v>106</c:v>
                </c:pt>
                <c:pt idx="19">
                  <c:v>114</c:v>
                </c:pt>
                <c:pt idx="20">
                  <c:v>106</c:v>
                </c:pt>
                <c:pt idx="21">
                  <c:v>109</c:v>
                </c:pt>
                <c:pt idx="22">
                  <c:v>117</c:v>
                </c:pt>
                <c:pt idx="23">
                  <c:v>124</c:v>
                </c:pt>
                <c:pt idx="24">
                  <c:v>126</c:v>
                </c:pt>
                <c:pt idx="25">
                  <c:v>129</c:v>
                </c:pt>
                <c:pt idx="26">
                  <c:v>135</c:v>
                </c:pt>
                <c:pt idx="27">
                  <c:v>138</c:v>
                </c:pt>
                <c:pt idx="28">
                  <c:v>148</c:v>
                </c:pt>
                <c:pt idx="29">
                  <c:v>139</c:v>
                </c:pt>
                <c:pt idx="30">
                  <c:v>143</c:v>
                </c:pt>
                <c:pt idx="31">
                  <c:v>149</c:v>
                </c:pt>
                <c:pt idx="32">
                  <c:v>155</c:v>
                </c:pt>
                <c:pt idx="33">
                  <c:v>158</c:v>
                </c:pt>
                <c:pt idx="34">
                  <c:v>161</c:v>
                </c:pt>
                <c:pt idx="35">
                  <c:v>165</c:v>
                </c:pt>
                <c:pt idx="36">
                  <c:v>167</c:v>
                </c:pt>
                <c:pt idx="37">
                  <c:v>169</c:v>
                </c:pt>
                <c:pt idx="38">
                  <c:v>173</c:v>
                </c:pt>
                <c:pt idx="39">
                  <c:v>170</c:v>
                </c:pt>
                <c:pt idx="40">
                  <c:v>161</c:v>
                </c:pt>
              </c:numCache>
            </c:numRef>
          </c:xVal>
          <c:yVal>
            <c:numRef>
              <c:f>'CHO-FAT_HR'!$B$2:$B$42</c:f>
              <c:numCache>
                <c:formatCode>General</c:formatCode>
                <c:ptCount val="41"/>
                <c:pt idx="0">
                  <c:v>0.216144</c:v>
                </c:pt>
                <c:pt idx="1">
                  <c:v>0.13434666666666661</c:v>
                </c:pt>
                <c:pt idx="2">
                  <c:v>0.14940799999999993</c:v>
                </c:pt>
                <c:pt idx="3">
                  <c:v>0.15654399999999996</c:v>
                </c:pt>
                <c:pt idx="4">
                  <c:v>0.18345599999999995</c:v>
                </c:pt>
                <c:pt idx="5">
                  <c:v>0.18973333333333328</c:v>
                </c:pt>
                <c:pt idx="6">
                  <c:v>0.3258826666666666</c:v>
                </c:pt>
                <c:pt idx="7">
                  <c:v>0.39207999999999998</c:v>
                </c:pt>
                <c:pt idx="8">
                  <c:v>0.31211733333333336</c:v>
                </c:pt>
                <c:pt idx="9">
                  <c:v>0.37807999999999992</c:v>
                </c:pt>
                <c:pt idx="10">
                  <c:v>0.53437866666666656</c:v>
                </c:pt>
                <c:pt idx="11">
                  <c:v>0.54207466666666659</c:v>
                </c:pt>
                <c:pt idx="12">
                  <c:v>0.65179199999999993</c:v>
                </c:pt>
                <c:pt idx="13">
                  <c:v>0.65927466666666656</c:v>
                </c:pt>
                <c:pt idx="14">
                  <c:v>0.88618666666666657</c:v>
                </c:pt>
                <c:pt idx="15">
                  <c:v>1.0834933333333334</c:v>
                </c:pt>
                <c:pt idx="16">
                  <c:v>1.0214399999999999</c:v>
                </c:pt>
                <c:pt idx="17">
                  <c:v>1.2349866666666669</c:v>
                </c:pt>
                <c:pt idx="18">
                  <c:v>1.1697920000000002</c:v>
                </c:pt>
                <c:pt idx="19">
                  <c:v>0.98323199999999977</c:v>
                </c:pt>
                <c:pt idx="20">
                  <c:v>1.1095466666666665</c:v>
                </c:pt>
                <c:pt idx="21">
                  <c:v>1.3191733333333331</c:v>
                </c:pt>
                <c:pt idx="22">
                  <c:v>1.2177599999999997</c:v>
                </c:pt>
                <c:pt idx="23">
                  <c:v>1.1967839999999998</c:v>
                </c:pt>
                <c:pt idx="24">
                  <c:v>1.0198666666666665</c:v>
                </c:pt>
                <c:pt idx="25">
                  <c:v>1.071733333333333</c:v>
                </c:pt>
                <c:pt idx="26">
                  <c:v>1.1645973333333328</c:v>
                </c:pt>
                <c:pt idx="27">
                  <c:v>0.8702399999999999</c:v>
                </c:pt>
                <c:pt idx="28">
                  <c:v>0.89089066666666661</c:v>
                </c:pt>
                <c:pt idx="29">
                  <c:v>0.77303466666666654</c:v>
                </c:pt>
                <c:pt idx="30">
                  <c:v>0.92194133333333306</c:v>
                </c:pt>
                <c:pt idx="31">
                  <c:v>0.58383999999999947</c:v>
                </c:pt>
                <c:pt idx="32">
                  <c:v>0.41488533333333255</c:v>
                </c:pt>
                <c:pt idx="33">
                  <c:v>0.26408533333333328</c:v>
                </c:pt>
                <c:pt idx="34">
                  <c:v>6.5274666666666425E-2</c:v>
                </c:pt>
                <c:pt idx="35">
                  <c:v>-0.27328000000000086</c:v>
                </c:pt>
                <c:pt idx="36">
                  <c:v>-0.28098133333333419</c:v>
                </c:pt>
                <c:pt idx="37">
                  <c:v>-0.56072533333333419</c:v>
                </c:pt>
                <c:pt idx="38">
                  <c:v>-0.52176000000000089</c:v>
                </c:pt>
                <c:pt idx="39">
                  <c:v>-0.52518400000000076</c:v>
                </c:pt>
                <c:pt idx="40">
                  <c:v>-0.36332266666666713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'CHO-FAT_HR'!$C$1</c:f>
              <c:strCache>
                <c:ptCount val="1"/>
                <c:pt idx="0">
                  <c:v>ChoOx 
(g/min)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6.9468883961413014E-2"/>
                  <c:y val="9.9712511184985642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="1" baseline="0">
                        <a:solidFill>
                          <a:srgbClr val="FF0000"/>
                        </a:solidFill>
                      </a:rPr>
                      <a:t>y = 0.0012x</a:t>
                    </a:r>
                    <a:r>
                      <a:rPr lang="en-US" b="1" baseline="30000">
                        <a:solidFill>
                          <a:srgbClr val="FF0000"/>
                        </a:solidFill>
                      </a:rPr>
                      <a:t>2</a:t>
                    </a:r>
                    <a:r>
                      <a:rPr lang="en-US" b="1" baseline="0">
                        <a:solidFill>
                          <a:srgbClr val="FF0000"/>
                        </a:solidFill>
                      </a:rPr>
                      <a:t> - 0.2405x + 11.529
R² = 0.9733</a:t>
                    </a:r>
                    <a:endParaRPr lang="en-US" b="1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'CHO-FAT_HR'!$A$2:$A$42</c:f>
              <c:numCache>
                <c:formatCode>General</c:formatCode>
                <c:ptCount val="41"/>
                <c:pt idx="0">
                  <c:v>78</c:v>
                </c:pt>
                <c:pt idx="1">
                  <c:v>76</c:v>
                </c:pt>
                <c:pt idx="2">
                  <c:v>70</c:v>
                </c:pt>
                <c:pt idx="3">
                  <c:v>80</c:v>
                </c:pt>
                <c:pt idx="4">
                  <c:v>84</c:v>
                </c:pt>
                <c:pt idx="5">
                  <c:v>76</c:v>
                </c:pt>
                <c:pt idx="6">
                  <c:v>84</c:v>
                </c:pt>
                <c:pt idx="7">
                  <c:v>92</c:v>
                </c:pt>
                <c:pt idx="8">
                  <c:v>84</c:v>
                </c:pt>
                <c:pt idx="9">
                  <c:v>82</c:v>
                </c:pt>
                <c:pt idx="10">
                  <c:v>88</c:v>
                </c:pt>
                <c:pt idx="11">
                  <c:v>88</c:v>
                </c:pt>
                <c:pt idx="12">
                  <c:v>90</c:v>
                </c:pt>
                <c:pt idx="13">
                  <c:v>94</c:v>
                </c:pt>
                <c:pt idx="14">
                  <c:v>96</c:v>
                </c:pt>
                <c:pt idx="15">
                  <c:v>99</c:v>
                </c:pt>
                <c:pt idx="16">
                  <c:v>102</c:v>
                </c:pt>
                <c:pt idx="17">
                  <c:v>103</c:v>
                </c:pt>
                <c:pt idx="18">
                  <c:v>106</c:v>
                </c:pt>
                <c:pt idx="19">
                  <c:v>114</c:v>
                </c:pt>
                <c:pt idx="20">
                  <c:v>106</c:v>
                </c:pt>
                <c:pt idx="21">
                  <c:v>109</c:v>
                </c:pt>
                <c:pt idx="22">
                  <c:v>117</c:v>
                </c:pt>
                <c:pt idx="23">
                  <c:v>124</c:v>
                </c:pt>
                <c:pt idx="24">
                  <c:v>126</c:v>
                </c:pt>
                <c:pt idx="25">
                  <c:v>129</c:v>
                </c:pt>
                <c:pt idx="26">
                  <c:v>135</c:v>
                </c:pt>
                <c:pt idx="27">
                  <c:v>138</c:v>
                </c:pt>
                <c:pt idx="28">
                  <c:v>148</c:v>
                </c:pt>
                <c:pt idx="29">
                  <c:v>139</c:v>
                </c:pt>
                <c:pt idx="30">
                  <c:v>143</c:v>
                </c:pt>
                <c:pt idx="31">
                  <c:v>149</c:v>
                </c:pt>
                <c:pt idx="32">
                  <c:v>155</c:v>
                </c:pt>
                <c:pt idx="33">
                  <c:v>158</c:v>
                </c:pt>
                <c:pt idx="34">
                  <c:v>161</c:v>
                </c:pt>
                <c:pt idx="35">
                  <c:v>165</c:v>
                </c:pt>
                <c:pt idx="36">
                  <c:v>167</c:v>
                </c:pt>
                <c:pt idx="37">
                  <c:v>169</c:v>
                </c:pt>
                <c:pt idx="38">
                  <c:v>173</c:v>
                </c:pt>
                <c:pt idx="39">
                  <c:v>170</c:v>
                </c:pt>
                <c:pt idx="40">
                  <c:v>161</c:v>
                </c:pt>
              </c:numCache>
            </c:numRef>
          </c:xVal>
          <c:yVal>
            <c:numRef>
              <c:f>'CHO-FAT_HR'!$C$2:$C$42</c:f>
              <c:numCache>
                <c:formatCode>General</c:formatCode>
                <c:ptCount val="41"/>
                <c:pt idx="0">
                  <c:v>5.4036000000000056E-2</c:v>
                </c:pt>
                <c:pt idx="1">
                  <c:v>0.10992000000000011</c:v>
                </c:pt>
                <c:pt idx="2">
                  <c:v>0.14407200000000012</c:v>
                </c:pt>
                <c:pt idx="3">
                  <c:v>8.8056000000000079E-2</c:v>
                </c:pt>
                <c:pt idx="4">
                  <c:v>6.3504000000000102E-2</c:v>
                </c:pt>
                <c:pt idx="5">
                  <c:v>8.5380000000000081E-2</c:v>
                </c:pt>
                <c:pt idx="6">
                  <c:v>2.5283999999999991E-2</c:v>
                </c:pt>
                <c:pt idx="7">
                  <c:v>3.0419999999999992E-2</c:v>
                </c:pt>
                <c:pt idx="8">
                  <c:v>2.4215999999999994E-2</c:v>
                </c:pt>
                <c:pt idx="9">
                  <c:v>-0.10007999999999981</c:v>
                </c:pt>
                <c:pt idx="10">
                  <c:v>-0.22747199999999981</c:v>
                </c:pt>
                <c:pt idx="11">
                  <c:v>-0.23074799999999981</c:v>
                </c:pt>
                <c:pt idx="12">
                  <c:v>-0.27745199999999981</c:v>
                </c:pt>
                <c:pt idx="13">
                  <c:v>-0.3122879999999999</c:v>
                </c:pt>
                <c:pt idx="14">
                  <c:v>-0.49847999999999987</c:v>
                </c:pt>
                <c:pt idx="15">
                  <c:v>-0.65406000000000009</c:v>
                </c:pt>
                <c:pt idx="16">
                  <c:v>-0.57455999999999996</c:v>
                </c:pt>
                <c:pt idx="17">
                  <c:v>-0.69467999999999996</c:v>
                </c:pt>
                <c:pt idx="18">
                  <c:v>-0.55411199999999994</c:v>
                </c:pt>
                <c:pt idx="19">
                  <c:v>-0.36871199999999954</c:v>
                </c:pt>
                <c:pt idx="20">
                  <c:v>-0.35663999999999968</c:v>
                </c:pt>
                <c:pt idx="21">
                  <c:v>-0.42401999999999962</c:v>
                </c:pt>
                <c:pt idx="22">
                  <c:v>0</c:v>
                </c:pt>
                <c:pt idx="23">
                  <c:v>0.29919600000000024</c:v>
                </c:pt>
                <c:pt idx="24">
                  <c:v>0.45894000000000057</c:v>
                </c:pt>
                <c:pt idx="25">
                  <c:v>0.48228000000000049</c:v>
                </c:pt>
                <c:pt idx="26">
                  <c:v>0.79749600000000098</c:v>
                </c:pt>
                <c:pt idx="27">
                  <c:v>1.3053600000000001</c:v>
                </c:pt>
                <c:pt idx="28">
                  <c:v>1.532856</c:v>
                </c:pt>
                <c:pt idx="29">
                  <c:v>1.5219120000000006</c:v>
                </c:pt>
                <c:pt idx="30">
                  <c:v>1.8150720000000005</c:v>
                </c:pt>
                <c:pt idx="31">
                  <c:v>2.6272800000000012</c:v>
                </c:pt>
                <c:pt idx="32">
                  <c:v>3.0671880000000007</c:v>
                </c:pt>
                <c:pt idx="33">
                  <c:v>3.8622480000000006</c:v>
                </c:pt>
                <c:pt idx="34">
                  <c:v>4.2591720000000004</c:v>
                </c:pt>
                <c:pt idx="35">
                  <c:v>5.2264800000000022</c:v>
                </c:pt>
                <c:pt idx="36">
                  <c:v>5.3737680000000019</c:v>
                </c:pt>
                <c:pt idx="37">
                  <c:v>5.9927520000000012</c:v>
                </c:pt>
                <c:pt idx="38">
                  <c:v>5.0871600000000017</c:v>
                </c:pt>
                <c:pt idx="39">
                  <c:v>5.6129040000000012</c:v>
                </c:pt>
                <c:pt idx="40">
                  <c:v>3.0469560000000007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55488"/>
        <c:axId val="49457024"/>
      </c:scatterChart>
      <c:valAx>
        <c:axId val="49455488"/>
        <c:scaling>
          <c:orientation val="minMax"/>
          <c:min val="60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49457024"/>
        <c:crosses val="autoZero"/>
        <c:crossBetween val="midCat"/>
      </c:valAx>
      <c:valAx>
        <c:axId val="49457024"/>
        <c:scaling>
          <c:orientation val="minMax"/>
          <c:max val="6"/>
          <c:min val="-1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494554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4138324966380847"/>
          <c:y val="0.12190132545662116"/>
          <c:w val="0.17986880964426397"/>
          <c:h val="0.31392076677080683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'CHR-FAT_HR'!$B$1</c:f>
              <c:strCache>
                <c:ptCount val="1"/>
                <c:pt idx="0">
                  <c:v>Fat Ox kcal/min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22800890797741191"/>
                  <c:y val="-0.47603336329261536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200" b="1" baseline="0">
                        <a:solidFill>
                          <a:srgbClr val="FF0000"/>
                        </a:solidFill>
                      </a:rPr>
                      <a:t>y = -0.0055x</a:t>
                    </a:r>
                    <a:r>
                      <a:rPr lang="en-US" sz="1200" b="1" baseline="30000">
                        <a:solidFill>
                          <a:srgbClr val="FF0000"/>
                        </a:solidFill>
                      </a:rPr>
                      <a:t>2</a:t>
                    </a:r>
                    <a:r>
                      <a:rPr lang="en-US" sz="1200" b="1" baseline="0">
                        <a:solidFill>
                          <a:srgbClr val="FF0000"/>
                        </a:solidFill>
                      </a:rPr>
                      <a:t> + 1.3059x - 66.639
R² = 0.9157</a:t>
                    </a:r>
                    <a:endParaRPr lang="en-US" sz="1200" b="1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'CHR-FAT_HR'!$A$2:$A$42</c:f>
              <c:numCache>
                <c:formatCode>General</c:formatCode>
                <c:ptCount val="41"/>
                <c:pt idx="0">
                  <c:v>78</c:v>
                </c:pt>
                <c:pt idx="1">
                  <c:v>76</c:v>
                </c:pt>
                <c:pt idx="2">
                  <c:v>70</c:v>
                </c:pt>
                <c:pt idx="3">
                  <c:v>80</c:v>
                </c:pt>
                <c:pt idx="4">
                  <c:v>84</c:v>
                </c:pt>
                <c:pt idx="5">
                  <c:v>76</c:v>
                </c:pt>
                <c:pt idx="6">
                  <c:v>84</c:v>
                </c:pt>
                <c:pt idx="7">
                  <c:v>92</c:v>
                </c:pt>
                <c:pt idx="8">
                  <c:v>84</c:v>
                </c:pt>
                <c:pt idx="9">
                  <c:v>82</c:v>
                </c:pt>
                <c:pt idx="10">
                  <c:v>88</c:v>
                </c:pt>
                <c:pt idx="11">
                  <c:v>88</c:v>
                </c:pt>
                <c:pt idx="12">
                  <c:v>90</c:v>
                </c:pt>
                <c:pt idx="13">
                  <c:v>94</c:v>
                </c:pt>
                <c:pt idx="14">
                  <c:v>96</c:v>
                </c:pt>
                <c:pt idx="15">
                  <c:v>99</c:v>
                </c:pt>
                <c:pt idx="16">
                  <c:v>102</c:v>
                </c:pt>
                <c:pt idx="17">
                  <c:v>103</c:v>
                </c:pt>
                <c:pt idx="18">
                  <c:v>106</c:v>
                </c:pt>
                <c:pt idx="19">
                  <c:v>114</c:v>
                </c:pt>
                <c:pt idx="20">
                  <c:v>106</c:v>
                </c:pt>
                <c:pt idx="21">
                  <c:v>109</c:v>
                </c:pt>
                <c:pt idx="22">
                  <c:v>117</c:v>
                </c:pt>
                <c:pt idx="23">
                  <c:v>124</c:v>
                </c:pt>
                <c:pt idx="24">
                  <c:v>126</c:v>
                </c:pt>
                <c:pt idx="25">
                  <c:v>129</c:v>
                </c:pt>
                <c:pt idx="26">
                  <c:v>135</c:v>
                </c:pt>
                <c:pt idx="27">
                  <c:v>138</c:v>
                </c:pt>
                <c:pt idx="28">
                  <c:v>148</c:v>
                </c:pt>
                <c:pt idx="29">
                  <c:v>139</c:v>
                </c:pt>
                <c:pt idx="30">
                  <c:v>143</c:v>
                </c:pt>
                <c:pt idx="31">
                  <c:v>149</c:v>
                </c:pt>
                <c:pt idx="32">
                  <c:v>155</c:v>
                </c:pt>
                <c:pt idx="33">
                  <c:v>158</c:v>
                </c:pt>
                <c:pt idx="34">
                  <c:v>161</c:v>
                </c:pt>
                <c:pt idx="35">
                  <c:v>165</c:v>
                </c:pt>
                <c:pt idx="36">
                  <c:v>167</c:v>
                </c:pt>
                <c:pt idx="37">
                  <c:v>169</c:v>
                </c:pt>
                <c:pt idx="38">
                  <c:v>173</c:v>
                </c:pt>
                <c:pt idx="39">
                  <c:v>170</c:v>
                </c:pt>
                <c:pt idx="40">
                  <c:v>161</c:v>
                </c:pt>
              </c:numCache>
            </c:numRef>
          </c:xVal>
          <c:yVal>
            <c:numRef>
              <c:f>'CHR-FAT_HR'!$B$2:$B$42</c:f>
              <c:numCache>
                <c:formatCode>General</c:formatCode>
                <c:ptCount val="41"/>
                <c:pt idx="0">
                  <c:v>1.9452959999999999</c:v>
                </c:pt>
                <c:pt idx="1">
                  <c:v>1.2091199999999995</c:v>
                </c:pt>
                <c:pt idx="2">
                  <c:v>1.3446719999999994</c:v>
                </c:pt>
                <c:pt idx="3">
                  <c:v>1.4088959999999997</c:v>
                </c:pt>
                <c:pt idx="4">
                  <c:v>1.6511039999999997</c:v>
                </c:pt>
                <c:pt idx="5">
                  <c:v>1.7075999999999996</c:v>
                </c:pt>
                <c:pt idx="6">
                  <c:v>2.9329439999999996</c:v>
                </c:pt>
                <c:pt idx="7">
                  <c:v>3.5287199999999999</c:v>
                </c:pt>
                <c:pt idx="8">
                  <c:v>2.809056</c:v>
                </c:pt>
                <c:pt idx="9">
                  <c:v>3.4027199999999991</c:v>
                </c:pt>
                <c:pt idx="10">
                  <c:v>4.8094079999999995</c:v>
                </c:pt>
                <c:pt idx="11">
                  <c:v>4.878671999999999</c:v>
                </c:pt>
                <c:pt idx="12">
                  <c:v>5.8661279999999998</c:v>
                </c:pt>
                <c:pt idx="13">
                  <c:v>5.9334719999999992</c:v>
                </c:pt>
                <c:pt idx="14">
                  <c:v>7.9756799999999988</c:v>
                </c:pt>
                <c:pt idx="15">
                  <c:v>9.7514400000000006</c:v>
                </c:pt>
                <c:pt idx="16">
                  <c:v>9.1929599999999994</c:v>
                </c:pt>
                <c:pt idx="17">
                  <c:v>11.114880000000003</c:v>
                </c:pt>
                <c:pt idx="18">
                  <c:v>10.528128000000002</c:v>
                </c:pt>
                <c:pt idx="19">
                  <c:v>8.8490879999999983</c:v>
                </c:pt>
                <c:pt idx="20">
                  <c:v>9.9859199999999984</c:v>
                </c:pt>
                <c:pt idx="21">
                  <c:v>11.872559999999998</c:v>
                </c:pt>
                <c:pt idx="22">
                  <c:v>10.959839999999998</c:v>
                </c:pt>
                <c:pt idx="23">
                  <c:v>10.771055999999998</c:v>
                </c:pt>
                <c:pt idx="24">
                  <c:v>9.178799999999999</c:v>
                </c:pt>
                <c:pt idx="25">
                  <c:v>9.6455999999999964</c:v>
                </c:pt>
                <c:pt idx="26">
                  <c:v>10.481375999999996</c:v>
                </c:pt>
                <c:pt idx="27">
                  <c:v>7.8321599999999991</c:v>
                </c:pt>
                <c:pt idx="28">
                  <c:v>8.0180159999999994</c:v>
                </c:pt>
                <c:pt idx="29">
                  <c:v>6.9573119999999991</c:v>
                </c:pt>
                <c:pt idx="30">
                  <c:v>8.2974719999999973</c:v>
                </c:pt>
                <c:pt idx="31">
                  <c:v>5.2545599999999952</c:v>
                </c:pt>
                <c:pt idx="32">
                  <c:v>3.7339679999999928</c:v>
                </c:pt>
                <c:pt idx="33">
                  <c:v>2.3767679999999993</c:v>
                </c:pt>
                <c:pt idx="34">
                  <c:v>0.58747199999999777</c:v>
                </c:pt>
                <c:pt idx="35">
                  <c:v>-2.4595200000000075</c:v>
                </c:pt>
                <c:pt idx="36">
                  <c:v>-2.5288320000000075</c:v>
                </c:pt>
                <c:pt idx="37">
                  <c:v>-5.0465280000000075</c:v>
                </c:pt>
                <c:pt idx="38">
                  <c:v>-4.6958400000000076</c:v>
                </c:pt>
                <c:pt idx="39">
                  <c:v>-4.7266560000000073</c:v>
                </c:pt>
                <c:pt idx="40">
                  <c:v>-3.2699040000000039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'CHR-FAT_HR'!$C$1</c:f>
              <c:strCache>
                <c:ptCount val="1"/>
                <c:pt idx="0">
                  <c:v>CHO Ox kcal/min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3.3413027916964926E-2"/>
                  <c:y val="-7.5662491742579394E-3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200" b="1" baseline="0">
                        <a:solidFill>
                          <a:srgbClr val="FF0000"/>
                        </a:solidFill>
                      </a:rPr>
                      <a:t>y = 0.0048x</a:t>
                    </a:r>
                    <a:r>
                      <a:rPr lang="en-US" sz="1200" b="1" baseline="30000">
                        <a:solidFill>
                          <a:srgbClr val="FF0000"/>
                        </a:solidFill>
                      </a:rPr>
                      <a:t>2</a:t>
                    </a:r>
                    <a:r>
                      <a:rPr lang="en-US" sz="1200" b="1" baseline="0">
                        <a:solidFill>
                          <a:srgbClr val="FF0000"/>
                        </a:solidFill>
                      </a:rPr>
                      <a:t> - 0.9618x + 46.115
R² = 0.9733</a:t>
                    </a:r>
                    <a:endParaRPr lang="en-US" sz="1200" b="1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'CHR-FAT_HR'!$A$2:$A$42</c:f>
              <c:numCache>
                <c:formatCode>General</c:formatCode>
                <c:ptCount val="41"/>
                <c:pt idx="0">
                  <c:v>78</c:v>
                </c:pt>
                <c:pt idx="1">
                  <c:v>76</c:v>
                </c:pt>
                <c:pt idx="2">
                  <c:v>70</c:v>
                </c:pt>
                <c:pt idx="3">
                  <c:v>80</c:v>
                </c:pt>
                <c:pt idx="4">
                  <c:v>84</c:v>
                </c:pt>
                <c:pt idx="5">
                  <c:v>76</c:v>
                </c:pt>
                <c:pt idx="6">
                  <c:v>84</c:v>
                </c:pt>
                <c:pt idx="7">
                  <c:v>92</c:v>
                </c:pt>
                <c:pt idx="8">
                  <c:v>84</c:v>
                </c:pt>
                <c:pt idx="9">
                  <c:v>82</c:v>
                </c:pt>
                <c:pt idx="10">
                  <c:v>88</c:v>
                </c:pt>
                <c:pt idx="11">
                  <c:v>88</c:v>
                </c:pt>
                <c:pt idx="12">
                  <c:v>90</c:v>
                </c:pt>
                <c:pt idx="13">
                  <c:v>94</c:v>
                </c:pt>
                <c:pt idx="14">
                  <c:v>96</c:v>
                </c:pt>
                <c:pt idx="15">
                  <c:v>99</c:v>
                </c:pt>
                <c:pt idx="16">
                  <c:v>102</c:v>
                </c:pt>
                <c:pt idx="17">
                  <c:v>103</c:v>
                </c:pt>
                <c:pt idx="18">
                  <c:v>106</c:v>
                </c:pt>
                <c:pt idx="19">
                  <c:v>114</c:v>
                </c:pt>
                <c:pt idx="20">
                  <c:v>106</c:v>
                </c:pt>
                <c:pt idx="21">
                  <c:v>109</c:v>
                </c:pt>
                <c:pt idx="22">
                  <c:v>117</c:v>
                </c:pt>
                <c:pt idx="23">
                  <c:v>124</c:v>
                </c:pt>
                <c:pt idx="24">
                  <c:v>126</c:v>
                </c:pt>
                <c:pt idx="25">
                  <c:v>129</c:v>
                </c:pt>
                <c:pt idx="26">
                  <c:v>135</c:v>
                </c:pt>
                <c:pt idx="27">
                  <c:v>138</c:v>
                </c:pt>
                <c:pt idx="28">
                  <c:v>148</c:v>
                </c:pt>
                <c:pt idx="29">
                  <c:v>139</c:v>
                </c:pt>
                <c:pt idx="30">
                  <c:v>143</c:v>
                </c:pt>
                <c:pt idx="31">
                  <c:v>149</c:v>
                </c:pt>
                <c:pt idx="32">
                  <c:v>155</c:v>
                </c:pt>
                <c:pt idx="33">
                  <c:v>158</c:v>
                </c:pt>
                <c:pt idx="34">
                  <c:v>161</c:v>
                </c:pt>
                <c:pt idx="35">
                  <c:v>165</c:v>
                </c:pt>
                <c:pt idx="36">
                  <c:v>167</c:v>
                </c:pt>
                <c:pt idx="37">
                  <c:v>169</c:v>
                </c:pt>
                <c:pt idx="38">
                  <c:v>173</c:v>
                </c:pt>
                <c:pt idx="39">
                  <c:v>170</c:v>
                </c:pt>
                <c:pt idx="40">
                  <c:v>161</c:v>
                </c:pt>
              </c:numCache>
            </c:numRef>
          </c:xVal>
          <c:yVal>
            <c:numRef>
              <c:f>'CHR-FAT_HR'!$C$2:$C$42</c:f>
              <c:numCache>
                <c:formatCode>General</c:formatCode>
                <c:ptCount val="41"/>
                <c:pt idx="0">
                  <c:v>0.21614400000000022</c:v>
                </c:pt>
                <c:pt idx="1">
                  <c:v>0.43968000000000046</c:v>
                </c:pt>
                <c:pt idx="2">
                  <c:v>0.57628800000000047</c:v>
                </c:pt>
                <c:pt idx="3">
                  <c:v>0.35222400000000031</c:v>
                </c:pt>
                <c:pt idx="4">
                  <c:v>0.25401600000000041</c:v>
                </c:pt>
                <c:pt idx="5">
                  <c:v>0.34152000000000032</c:v>
                </c:pt>
                <c:pt idx="6">
                  <c:v>0.10113599999999996</c:v>
                </c:pt>
                <c:pt idx="7">
                  <c:v>0.12167999999999997</c:v>
                </c:pt>
                <c:pt idx="8">
                  <c:v>9.6863999999999978E-2</c:v>
                </c:pt>
                <c:pt idx="9">
                  <c:v>-0.40031999999999923</c:v>
                </c:pt>
                <c:pt idx="10">
                  <c:v>-0.90988799999999925</c:v>
                </c:pt>
                <c:pt idx="11">
                  <c:v>-0.92299199999999926</c:v>
                </c:pt>
                <c:pt idx="12">
                  <c:v>-1.1098079999999992</c:v>
                </c:pt>
                <c:pt idx="13">
                  <c:v>-1.2491519999999996</c:v>
                </c:pt>
                <c:pt idx="14">
                  <c:v>-1.9939199999999995</c:v>
                </c:pt>
                <c:pt idx="15">
                  <c:v>-2.6162400000000003</c:v>
                </c:pt>
                <c:pt idx="16">
                  <c:v>-2.2982399999999998</c:v>
                </c:pt>
                <c:pt idx="17">
                  <c:v>-2.7787199999999999</c:v>
                </c:pt>
                <c:pt idx="18">
                  <c:v>-2.2164479999999998</c:v>
                </c:pt>
                <c:pt idx="19">
                  <c:v>-1.4748479999999982</c:v>
                </c:pt>
                <c:pt idx="20">
                  <c:v>-1.4265599999999987</c:v>
                </c:pt>
                <c:pt idx="21">
                  <c:v>-1.6960799999999985</c:v>
                </c:pt>
                <c:pt idx="22">
                  <c:v>0</c:v>
                </c:pt>
                <c:pt idx="23">
                  <c:v>1.196784000000001</c:v>
                </c:pt>
                <c:pt idx="24">
                  <c:v>1.8357600000000023</c:v>
                </c:pt>
                <c:pt idx="25">
                  <c:v>1.9291200000000019</c:v>
                </c:pt>
                <c:pt idx="26">
                  <c:v>3.1899840000000039</c:v>
                </c:pt>
                <c:pt idx="27">
                  <c:v>5.2214400000000003</c:v>
                </c:pt>
                <c:pt idx="28">
                  <c:v>6.131424</c:v>
                </c:pt>
                <c:pt idx="29">
                  <c:v>6.0876480000000024</c:v>
                </c:pt>
                <c:pt idx="30">
                  <c:v>7.2602880000000019</c:v>
                </c:pt>
                <c:pt idx="31">
                  <c:v>10.509120000000005</c:v>
                </c:pt>
                <c:pt idx="32">
                  <c:v>12.268752000000003</c:v>
                </c:pt>
                <c:pt idx="33">
                  <c:v>15.448992000000002</c:v>
                </c:pt>
                <c:pt idx="34">
                  <c:v>17.036688000000002</c:v>
                </c:pt>
                <c:pt idx="35">
                  <c:v>20.905920000000009</c:v>
                </c:pt>
                <c:pt idx="36">
                  <c:v>21.495072000000008</c:v>
                </c:pt>
                <c:pt idx="37">
                  <c:v>23.971008000000005</c:v>
                </c:pt>
                <c:pt idx="38">
                  <c:v>20.348640000000007</c:v>
                </c:pt>
                <c:pt idx="39">
                  <c:v>22.451616000000005</c:v>
                </c:pt>
                <c:pt idx="40">
                  <c:v>12.187824000000003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42912"/>
        <c:axId val="50356992"/>
      </c:scatterChart>
      <c:valAx>
        <c:axId val="50342912"/>
        <c:scaling>
          <c:orientation val="minMax"/>
          <c:min val="60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crossAx val="50356992"/>
        <c:crosses val="autoZero"/>
        <c:crossBetween val="midCat"/>
      </c:valAx>
      <c:valAx>
        <c:axId val="50356992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503429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9289827407937646"/>
          <c:y val="0.79295851475676082"/>
          <c:w val="0.19900564720831754"/>
          <c:h val="0.1402795383754815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'CHR-FAT(c)_VO2max'!$B$1</c:f>
              <c:strCache>
                <c:ptCount val="1"/>
                <c:pt idx="0">
                  <c:v>Fat Ox kcal/min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22258857788761807"/>
                  <c:y val="-0.4243513759927815"/>
                </c:manualLayout>
              </c:layout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'CHR-FAT(c)_VO2max'!$A$2:$A$42</c:f>
              <c:numCache>
                <c:formatCode>0%</c:formatCode>
                <c:ptCount val="41"/>
                <c:pt idx="0">
                  <c:v>0.12280701754385964</c:v>
                </c:pt>
                <c:pt idx="1">
                  <c:v>9.0643274853801165E-2</c:v>
                </c:pt>
                <c:pt idx="2">
                  <c:v>0.10818713450292397</c:v>
                </c:pt>
                <c:pt idx="3">
                  <c:v>9.6491228070175419E-2</c:v>
                </c:pt>
                <c:pt idx="4">
                  <c:v>0.10526315789473684</c:v>
                </c:pt>
                <c:pt idx="5">
                  <c:v>0.11695906432748537</c:v>
                </c:pt>
                <c:pt idx="6">
                  <c:v>0.17251461988304093</c:v>
                </c:pt>
                <c:pt idx="7">
                  <c:v>0.20760233918128651</c:v>
                </c:pt>
                <c:pt idx="8">
                  <c:v>0.16666666666666666</c:v>
                </c:pt>
                <c:pt idx="9">
                  <c:v>0.17251461988304093</c:v>
                </c:pt>
                <c:pt idx="10">
                  <c:v>0.22807017543859648</c:v>
                </c:pt>
                <c:pt idx="11">
                  <c:v>0.22807017543859648</c:v>
                </c:pt>
                <c:pt idx="12">
                  <c:v>0.27777777777777773</c:v>
                </c:pt>
                <c:pt idx="13">
                  <c:v>0.27192982456140352</c:v>
                </c:pt>
                <c:pt idx="14">
                  <c:v>0.34795321637426901</c:v>
                </c:pt>
                <c:pt idx="15">
                  <c:v>0.41812865497076024</c:v>
                </c:pt>
                <c:pt idx="16">
                  <c:v>0.40350877192982454</c:v>
                </c:pt>
                <c:pt idx="17">
                  <c:v>0.48538011695906436</c:v>
                </c:pt>
                <c:pt idx="18">
                  <c:v>0.48245614035087714</c:v>
                </c:pt>
                <c:pt idx="19">
                  <c:v>0.42690058479532161</c:v>
                </c:pt>
                <c:pt idx="20">
                  <c:v>0.49122807017543857</c:v>
                </c:pt>
                <c:pt idx="21">
                  <c:v>0.58771929824561397</c:v>
                </c:pt>
                <c:pt idx="22">
                  <c:v>0.62573099415204669</c:v>
                </c:pt>
                <c:pt idx="23">
                  <c:v>0.67836257309941517</c:v>
                </c:pt>
                <c:pt idx="24">
                  <c:v>0.62280701754385959</c:v>
                </c:pt>
                <c:pt idx="25">
                  <c:v>0.64912280701754377</c:v>
                </c:pt>
                <c:pt idx="26">
                  <c:v>0.76608187134502914</c:v>
                </c:pt>
                <c:pt idx="27">
                  <c:v>0.72514619883040932</c:v>
                </c:pt>
                <c:pt idx="28">
                  <c:v>0.78070175438596479</c:v>
                </c:pt>
                <c:pt idx="29">
                  <c:v>0.7192982456140351</c:v>
                </c:pt>
                <c:pt idx="30">
                  <c:v>0.85964912280701744</c:v>
                </c:pt>
                <c:pt idx="31">
                  <c:v>0.85964912280701744</c:v>
                </c:pt>
                <c:pt idx="32">
                  <c:v>0.86257309941520466</c:v>
                </c:pt>
                <c:pt idx="33">
                  <c:v>0.95614035087719296</c:v>
                </c:pt>
                <c:pt idx="34">
                  <c:v>0.9385964912280701</c:v>
                </c:pt>
                <c:pt idx="35">
                  <c:v>0.97076023391812871</c:v>
                </c:pt>
                <c:pt idx="36">
                  <c:v>1</c:v>
                </c:pt>
              </c:numCache>
            </c:numRef>
          </c:xVal>
          <c:yVal>
            <c:numRef>
              <c:f>'CHR-FAT(c)_VO2max'!$B$2:$B$42</c:f>
              <c:numCache>
                <c:formatCode>General</c:formatCode>
                <c:ptCount val="41"/>
                <c:pt idx="0">
                  <c:v>1.9452959999999999</c:v>
                </c:pt>
                <c:pt idx="1">
                  <c:v>1.2091199999999995</c:v>
                </c:pt>
                <c:pt idx="2">
                  <c:v>1.3446719999999994</c:v>
                </c:pt>
                <c:pt idx="3">
                  <c:v>1.4088959999999997</c:v>
                </c:pt>
                <c:pt idx="4">
                  <c:v>1.6511039999999997</c:v>
                </c:pt>
                <c:pt idx="5">
                  <c:v>1.7075999999999996</c:v>
                </c:pt>
                <c:pt idx="6">
                  <c:v>2.9329439999999996</c:v>
                </c:pt>
                <c:pt idx="7">
                  <c:v>3.5287199999999999</c:v>
                </c:pt>
                <c:pt idx="8">
                  <c:v>2.809056</c:v>
                </c:pt>
                <c:pt idx="9">
                  <c:v>3.4027199999999991</c:v>
                </c:pt>
                <c:pt idx="10">
                  <c:v>4.8094079999999995</c:v>
                </c:pt>
                <c:pt idx="11">
                  <c:v>4.878671999999999</c:v>
                </c:pt>
                <c:pt idx="12">
                  <c:v>5.8661279999999998</c:v>
                </c:pt>
                <c:pt idx="13">
                  <c:v>5.9334719999999992</c:v>
                </c:pt>
                <c:pt idx="14">
                  <c:v>7.9756799999999988</c:v>
                </c:pt>
                <c:pt idx="15">
                  <c:v>9.7514400000000006</c:v>
                </c:pt>
                <c:pt idx="16">
                  <c:v>9.1929599999999994</c:v>
                </c:pt>
                <c:pt idx="17">
                  <c:v>11.114880000000003</c:v>
                </c:pt>
                <c:pt idx="18">
                  <c:v>10.528128000000002</c:v>
                </c:pt>
                <c:pt idx="19">
                  <c:v>8.8490879999999983</c:v>
                </c:pt>
                <c:pt idx="20">
                  <c:v>9.9859199999999984</c:v>
                </c:pt>
                <c:pt idx="21">
                  <c:v>11.872559999999998</c:v>
                </c:pt>
                <c:pt idx="22">
                  <c:v>10.959839999999998</c:v>
                </c:pt>
                <c:pt idx="23">
                  <c:v>10.771055999999998</c:v>
                </c:pt>
                <c:pt idx="24">
                  <c:v>9.178799999999999</c:v>
                </c:pt>
                <c:pt idx="25">
                  <c:v>9.6455999999999964</c:v>
                </c:pt>
                <c:pt idx="26">
                  <c:v>10.481375999999996</c:v>
                </c:pt>
                <c:pt idx="27">
                  <c:v>7.8321599999999991</c:v>
                </c:pt>
                <c:pt idx="28">
                  <c:v>8.0180159999999994</c:v>
                </c:pt>
                <c:pt idx="29">
                  <c:v>6.9573119999999991</c:v>
                </c:pt>
                <c:pt idx="30">
                  <c:v>8.2974719999999973</c:v>
                </c:pt>
                <c:pt idx="31">
                  <c:v>5.2545599999999952</c:v>
                </c:pt>
                <c:pt idx="32">
                  <c:v>3.7339679999999928</c:v>
                </c:pt>
                <c:pt idx="33">
                  <c:v>2.3767679999999993</c:v>
                </c:pt>
                <c:pt idx="34">
                  <c:v>0.58747199999999777</c:v>
                </c:pt>
                <c:pt idx="35">
                  <c:v>-2.4595200000000075</c:v>
                </c:pt>
                <c:pt idx="36">
                  <c:v>-2.5288320000000075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'CHR-FAT(c)_VO2max'!$C$1</c:f>
              <c:strCache>
                <c:ptCount val="1"/>
                <c:pt idx="0">
                  <c:v>CHO Ox kcal/min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2.795171693174173E-2"/>
                  <c:y val="-7.382047875934987E-2"/>
                </c:manualLayout>
              </c:layout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'CHR-FAT(c)_VO2max'!$A$2:$A$42</c:f>
              <c:numCache>
                <c:formatCode>0%</c:formatCode>
                <c:ptCount val="41"/>
                <c:pt idx="0">
                  <c:v>0.12280701754385964</c:v>
                </c:pt>
                <c:pt idx="1">
                  <c:v>9.0643274853801165E-2</c:v>
                </c:pt>
                <c:pt idx="2">
                  <c:v>0.10818713450292397</c:v>
                </c:pt>
                <c:pt idx="3">
                  <c:v>9.6491228070175419E-2</c:v>
                </c:pt>
                <c:pt idx="4">
                  <c:v>0.10526315789473684</c:v>
                </c:pt>
                <c:pt idx="5">
                  <c:v>0.11695906432748537</c:v>
                </c:pt>
                <c:pt idx="6">
                  <c:v>0.17251461988304093</c:v>
                </c:pt>
                <c:pt idx="7">
                  <c:v>0.20760233918128651</c:v>
                </c:pt>
                <c:pt idx="8">
                  <c:v>0.16666666666666666</c:v>
                </c:pt>
                <c:pt idx="9">
                  <c:v>0.17251461988304093</c:v>
                </c:pt>
                <c:pt idx="10">
                  <c:v>0.22807017543859648</c:v>
                </c:pt>
                <c:pt idx="11">
                  <c:v>0.22807017543859648</c:v>
                </c:pt>
                <c:pt idx="12">
                  <c:v>0.27777777777777773</c:v>
                </c:pt>
                <c:pt idx="13">
                  <c:v>0.27192982456140352</c:v>
                </c:pt>
                <c:pt idx="14">
                  <c:v>0.34795321637426901</c:v>
                </c:pt>
                <c:pt idx="15">
                  <c:v>0.41812865497076024</c:v>
                </c:pt>
                <c:pt idx="16">
                  <c:v>0.40350877192982454</c:v>
                </c:pt>
                <c:pt idx="17">
                  <c:v>0.48538011695906436</c:v>
                </c:pt>
                <c:pt idx="18">
                  <c:v>0.48245614035087714</c:v>
                </c:pt>
                <c:pt idx="19">
                  <c:v>0.42690058479532161</c:v>
                </c:pt>
                <c:pt idx="20">
                  <c:v>0.49122807017543857</c:v>
                </c:pt>
                <c:pt idx="21">
                  <c:v>0.58771929824561397</c:v>
                </c:pt>
                <c:pt idx="22">
                  <c:v>0.62573099415204669</c:v>
                </c:pt>
                <c:pt idx="23">
                  <c:v>0.67836257309941517</c:v>
                </c:pt>
                <c:pt idx="24">
                  <c:v>0.62280701754385959</c:v>
                </c:pt>
                <c:pt idx="25">
                  <c:v>0.64912280701754377</c:v>
                </c:pt>
                <c:pt idx="26">
                  <c:v>0.76608187134502914</c:v>
                </c:pt>
                <c:pt idx="27">
                  <c:v>0.72514619883040932</c:v>
                </c:pt>
                <c:pt idx="28">
                  <c:v>0.78070175438596479</c:v>
                </c:pt>
                <c:pt idx="29">
                  <c:v>0.7192982456140351</c:v>
                </c:pt>
                <c:pt idx="30">
                  <c:v>0.85964912280701744</c:v>
                </c:pt>
                <c:pt idx="31">
                  <c:v>0.85964912280701744</c:v>
                </c:pt>
                <c:pt idx="32">
                  <c:v>0.86257309941520466</c:v>
                </c:pt>
                <c:pt idx="33">
                  <c:v>0.95614035087719296</c:v>
                </c:pt>
                <c:pt idx="34">
                  <c:v>0.9385964912280701</c:v>
                </c:pt>
                <c:pt idx="35">
                  <c:v>0.97076023391812871</c:v>
                </c:pt>
                <c:pt idx="36">
                  <c:v>1</c:v>
                </c:pt>
              </c:numCache>
            </c:numRef>
          </c:xVal>
          <c:yVal>
            <c:numRef>
              <c:f>'CHR-FAT(c)_VO2max'!$C$2:$C$42</c:f>
              <c:numCache>
                <c:formatCode>General</c:formatCode>
                <c:ptCount val="41"/>
                <c:pt idx="0">
                  <c:v>0.21614400000000022</c:v>
                </c:pt>
                <c:pt idx="1">
                  <c:v>0.43968000000000046</c:v>
                </c:pt>
                <c:pt idx="2">
                  <c:v>0.57628800000000047</c:v>
                </c:pt>
                <c:pt idx="3">
                  <c:v>0.35222400000000031</c:v>
                </c:pt>
                <c:pt idx="4">
                  <c:v>0.25401600000000041</c:v>
                </c:pt>
                <c:pt idx="5">
                  <c:v>0.34152000000000032</c:v>
                </c:pt>
                <c:pt idx="6">
                  <c:v>0.10113599999999996</c:v>
                </c:pt>
                <c:pt idx="7">
                  <c:v>0.12167999999999997</c:v>
                </c:pt>
                <c:pt idx="8">
                  <c:v>9.6863999999999978E-2</c:v>
                </c:pt>
                <c:pt idx="9">
                  <c:v>-0.40031999999999923</c:v>
                </c:pt>
                <c:pt idx="10">
                  <c:v>-0.90988799999999925</c:v>
                </c:pt>
                <c:pt idx="11">
                  <c:v>-0.92299199999999926</c:v>
                </c:pt>
                <c:pt idx="12">
                  <c:v>-1.1098079999999992</c:v>
                </c:pt>
                <c:pt idx="13">
                  <c:v>-1.2491519999999996</c:v>
                </c:pt>
                <c:pt idx="14">
                  <c:v>-1.9939199999999995</c:v>
                </c:pt>
                <c:pt idx="15">
                  <c:v>-2.6162400000000003</c:v>
                </c:pt>
                <c:pt idx="16">
                  <c:v>-2.2982399999999998</c:v>
                </c:pt>
                <c:pt idx="17">
                  <c:v>-2.7787199999999999</c:v>
                </c:pt>
                <c:pt idx="18">
                  <c:v>-2.2164479999999998</c:v>
                </c:pt>
                <c:pt idx="19">
                  <c:v>-1.4748479999999982</c:v>
                </c:pt>
                <c:pt idx="20">
                  <c:v>-1.4265599999999987</c:v>
                </c:pt>
                <c:pt idx="21">
                  <c:v>-1.6960799999999985</c:v>
                </c:pt>
                <c:pt idx="22">
                  <c:v>0</c:v>
                </c:pt>
                <c:pt idx="23">
                  <c:v>1.196784000000001</c:v>
                </c:pt>
                <c:pt idx="24">
                  <c:v>1.8357600000000023</c:v>
                </c:pt>
                <c:pt idx="25">
                  <c:v>1.9291200000000019</c:v>
                </c:pt>
                <c:pt idx="26">
                  <c:v>3.1899840000000039</c:v>
                </c:pt>
                <c:pt idx="27">
                  <c:v>5.2214400000000003</c:v>
                </c:pt>
                <c:pt idx="28">
                  <c:v>6.131424</c:v>
                </c:pt>
                <c:pt idx="29">
                  <c:v>6.0876480000000024</c:v>
                </c:pt>
                <c:pt idx="30">
                  <c:v>7.2602880000000019</c:v>
                </c:pt>
                <c:pt idx="31">
                  <c:v>10.509120000000005</c:v>
                </c:pt>
                <c:pt idx="32">
                  <c:v>12.268752000000003</c:v>
                </c:pt>
                <c:pt idx="33">
                  <c:v>15.448992000000002</c:v>
                </c:pt>
                <c:pt idx="34">
                  <c:v>17.036688000000002</c:v>
                </c:pt>
                <c:pt idx="35">
                  <c:v>20.905920000000009</c:v>
                </c:pt>
                <c:pt idx="36">
                  <c:v>21.495072000000008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70656"/>
        <c:axId val="50072192"/>
      </c:scatterChart>
      <c:valAx>
        <c:axId val="50070656"/>
        <c:scaling>
          <c:orientation val="minMax"/>
        </c:scaling>
        <c:delete val="0"/>
        <c:axPos val="b"/>
        <c:majorGridlines/>
        <c:minorGridlines/>
        <c:numFmt formatCode="0%" sourceLinked="1"/>
        <c:majorTickMark val="out"/>
        <c:minorTickMark val="none"/>
        <c:tickLblPos val="nextTo"/>
        <c:crossAx val="50072192"/>
        <c:crosses val="autoZero"/>
        <c:crossBetween val="midCat"/>
      </c:valAx>
      <c:valAx>
        <c:axId val="50072192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500706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3.8412935609326231E-2"/>
          <c:y val="0.17595226412442705"/>
          <c:w val="0.19092873250199202"/>
          <c:h val="0.1478041094991137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0</xdr:row>
      <xdr:rowOff>185737</xdr:rowOff>
    </xdr:from>
    <xdr:to>
      <xdr:col>14</xdr:col>
      <xdr:colOff>542925</xdr:colOff>
      <xdr:row>29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590548</xdr:colOff>
      <xdr:row>0</xdr:row>
      <xdr:rowOff>176211</xdr:rowOff>
    </xdr:from>
    <xdr:to>
      <xdr:col>15</xdr:col>
      <xdr:colOff>561975</xdr:colOff>
      <xdr:row>28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0</xdr:row>
      <xdr:rowOff>176211</xdr:rowOff>
    </xdr:from>
    <xdr:to>
      <xdr:col>16</xdr:col>
      <xdr:colOff>9524</xdr:colOff>
      <xdr:row>27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33336</xdr:rowOff>
    </xdr:from>
    <xdr:to>
      <xdr:col>16</xdr:col>
      <xdr:colOff>1</xdr:colOff>
      <xdr:row>27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185737</xdr:rowOff>
    </xdr:from>
    <xdr:to>
      <xdr:col>15</xdr:col>
      <xdr:colOff>571501</xdr:colOff>
      <xdr:row>28</xdr:row>
      <xdr:rowOff>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600074</xdr:colOff>
      <xdr:row>1</xdr:row>
      <xdr:rowOff>52386</xdr:rowOff>
    </xdr:from>
    <xdr:to>
      <xdr:col>16</xdr:col>
      <xdr:colOff>0</xdr:colOff>
      <xdr:row>28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zoomScale="115" zoomScaleNormal="115" workbookViewId="0">
      <selection activeCell="E21" sqref="E21"/>
    </sheetView>
  </sheetViews>
  <sheetFormatPr defaultRowHeight="15" x14ac:dyDescent="0.25"/>
  <cols>
    <col min="1" max="1" width="9.7109375" customWidth="1"/>
    <col min="2" max="2" width="6.28515625" bestFit="1" customWidth="1"/>
    <col min="3" max="3" width="8.85546875" bestFit="1" customWidth="1"/>
    <col min="4" max="4" width="6" bestFit="1" customWidth="1"/>
    <col min="5" max="6" width="8.85546875" bestFit="1" customWidth="1"/>
    <col min="7" max="7" width="5.5703125" bestFit="1" customWidth="1"/>
    <col min="8" max="8" width="5.28515625" bestFit="1" customWidth="1"/>
    <col min="9" max="9" width="5.5703125" bestFit="1" customWidth="1"/>
    <col min="10" max="10" width="7.28515625" bestFit="1" customWidth="1"/>
    <col min="11" max="11" width="8.42578125" bestFit="1" customWidth="1"/>
    <col min="12" max="12" width="8.28515625" bestFit="1" customWidth="1"/>
    <col min="13" max="13" width="5.140625" bestFit="1" customWidth="1"/>
    <col min="14" max="15" width="7.85546875" bestFit="1" customWidth="1"/>
    <col min="16" max="16" width="2" customWidth="1"/>
    <col min="17" max="17" width="10.140625" bestFit="1" customWidth="1"/>
    <col min="18" max="18" width="6" bestFit="1" customWidth="1"/>
    <col min="19" max="19" width="6.5703125" bestFit="1" customWidth="1"/>
    <col min="20" max="20" width="13.42578125" bestFit="1" customWidth="1"/>
    <col min="21" max="21" width="10.7109375" bestFit="1" customWidth="1"/>
    <col min="22" max="22" width="2" customWidth="1"/>
    <col min="23" max="23" width="10.28515625" customWidth="1"/>
  </cols>
  <sheetData>
    <row r="1" spans="1:23" x14ac:dyDescent="0.25">
      <c r="A1" s="6" t="s">
        <v>19</v>
      </c>
    </row>
    <row r="2" spans="1:23" x14ac:dyDescent="0.25">
      <c r="A2" t="s">
        <v>20</v>
      </c>
      <c r="B2">
        <v>34.200000000000003</v>
      </c>
      <c r="C2" t="s">
        <v>21</v>
      </c>
    </row>
    <row r="4" spans="1:23" ht="45" x14ac:dyDescent="0.25">
      <c r="A4" s="2" t="s">
        <v>2</v>
      </c>
      <c r="B4" s="2" t="s">
        <v>3</v>
      </c>
      <c r="C4" s="2" t="s">
        <v>4</v>
      </c>
      <c r="D4" t="s">
        <v>0</v>
      </c>
      <c r="E4" s="2" t="s">
        <v>5</v>
      </c>
      <c r="F4" s="2" t="s">
        <v>6</v>
      </c>
      <c r="G4" t="s">
        <v>1</v>
      </c>
      <c r="H4" s="2" t="s">
        <v>7</v>
      </c>
      <c r="I4" s="2" t="s">
        <v>8</v>
      </c>
      <c r="J4" t="s">
        <v>9</v>
      </c>
      <c r="K4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3"/>
      <c r="Q4" s="2" t="s">
        <v>15</v>
      </c>
      <c r="R4" s="2" t="s">
        <v>16</v>
      </c>
      <c r="S4" s="2" t="s">
        <v>17</v>
      </c>
      <c r="T4" s="2" t="s">
        <v>22</v>
      </c>
      <c r="U4" s="2" t="s">
        <v>23</v>
      </c>
      <c r="V4" s="3"/>
      <c r="W4" s="2" t="s">
        <v>18</v>
      </c>
    </row>
    <row r="5" spans="1:23" x14ac:dyDescent="0.25">
      <c r="A5" s="1">
        <v>1.4583333333333332E-2</v>
      </c>
      <c r="B5">
        <v>0.32</v>
      </c>
      <c r="C5">
        <v>4.2</v>
      </c>
      <c r="D5">
        <v>1.2</v>
      </c>
      <c r="E5">
        <v>0.23</v>
      </c>
      <c r="F5">
        <v>7.96</v>
      </c>
      <c r="G5">
        <v>0.73</v>
      </c>
      <c r="H5">
        <v>19</v>
      </c>
      <c r="I5">
        <v>0.5</v>
      </c>
      <c r="J5">
        <v>17.170000000000002</v>
      </c>
      <c r="K5">
        <v>2.95</v>
      </c>
      <c r="L5">
        <v>4</v>
      </c>
      <c r="M5">
        <v>78</v>
      </c>
      <c r="N5">
        <v>0</v>
      </c>
      <c r="O5">
        <v>0</v>
      </c>
      <c r="P5" s="3"/>
      <c r="Q5">
        <f>1.44*((3.9*B5)+(1.1*E5))</f>
        <v>2.1614400000000002</v>
      </c>
      <c r="R5" s="4">
        <f>1-((G5-0.7)/0.3)</f>
        <v>0.89999999999999991</v>
      </c>
      <c r="S5" s="5">
        <f>1-R5</f>
        <v>0.10000000000000009</v>
      </c>
      <c r="T5">
        <f>R5*$Q5/9</f>
        <v>0.216144</v>
      </c>
      <c r="U5">
        <f>S5*$Q5/4</f>
        <v>5.4036000000000056E-2</v>
      </c>
      <c r="V5" s="3"/>
      <c r="W5" s="4">
        <f>C5/$B$2</f>
        <v>0.12280701754385964</v>
      </c>
    </row>
    <row r="6" spans="1:23" x14ac:dyDescent="0.25">
      <c r="A6" s="1">
        <v>3.125E-2</v>
      </c>
      <c r="B6">
        <v>0.24</v>
      </c>
      <c r="C6">
        <v>3.1</v>
      </c>
      <c r="D6">
        <v>0.9</v>
      </c>
      <c r="E6">
        <v>0.19</v>
      </c>
      <c r="F6">
        <v>5.94</v>
      </c>
      <c r="G6">
        <v>0.78</v>
      </c>
      <c r="H6">
        <v>13</v>
      </c>
      <c r="I6">
        <v>0.55000000000000004</v>
      </c>
      <c r="J6">
        <v>17.12</v>
      </c>
      <c r="K6">
        <v>3.15</v>
      </c>
      <c r="L6">
        <v>3</v>
      </c>
      <c r="M6">
        <v>76</v>
      </c>
      <c r="N6">
        <v>0</v>
      </c>
      <c r="O6">
        <v>0</v>
      </c>
      <c r="P6" s="3"/>
      <c r="Q6">
        <f t="shared" ref="Q6:Q45" si="0">1.44*((3.9*B6)+(1.1*E6))</f>
        <v>1.6488</v>
      </c>
      <c r="R6" s="4">
        <f t="shared" ref="R6:R45" si="1">1-((G6-0.7)/0.3)</f>
        <v>0.73333333333333306</v>
      </c>
      <c r="S6" s="5">
        <f t="shared" ref="S6:S45" si="2">1-R6</f>
        <v>0.26666666666666694</v>
      </c>
      <c r="T6">
        <f t="shared" ref="T6:T45" si="3">R6*$Q6/9</f>
        <v>0.13434666666666661</v>
      </c>
      <c r="U6">
        <f t="shared" ref="U6:U45" si="4">S6*$Q6/4</f>
        <v>0.10992000000000011</v>
      </c>
      <c r="V6" s="3"/>
      <c r="W6" s="4">
        <f t="shared" ref="W6:W45" si="5">C6/$B$2</f>
        <v>9.0643274853801165E-2</v>
      </c>
    </row>
    <row r="7" spans="1:23" x14ac:dyDescent="0.25">
      <c r="A7" s="1">
        <v>4.2361111111111106E-2</v>
      </c>
      <c r="B7">
        <v>0.28000000000000003</v>
      </c>
      <c r="C7">
        <v>3.7</v>
      </c>
      <c r="D7">
        <v>1.1000000000000001</v>
      </c>
      <c r="E7">
        <v>0.22</v>
      </c>
      <c r="F7">
        <v>8.1</v>
      </c>
      <c r="G7">
        <v>0.79</v>
      </c>
      <c r="H7">
        <v>15</v>
      </c>
      <c r="I7">
        <v>0.66</v>
      </c>
      <c r="J7">
        <v>17.61</v>
      </c>
      <c r="K7">
        <v>2.79</v>
      </c>
      <c r="L7">
        <v>4</v>
      </c>
      <c r="M7">
        <v>70</v>
      </c>
      <c r="N7">
        <v>0</v>
      </c>
      <c r="O7">
        <v>0</v>
      </c>
      <c r="P7" s="3"/>
      <c r="Q7">
        <f t="shared" si="0"/>
        <v>1.92096</v>
      </c>
      <c r="R7" s="4">
        <f t="shared" si="1"/>
        <v>0.69999999999999973</v>
      </c>
      <c r="S7" s="5">
        <f t="shared" si="2"/>
        <v>0.30000000000000027</v>
      </c>
      <c r="T7">
        <f t="shared" si="3"/>
        <v>0.14940799999999993</v>
      </c>
      <c r="U7">
        <f t="shared" si="4"/>
        <v>0.14407200000000012</v>
      </c>
      <c r="V7" s="3"/>
      <c r="W7" s="4">
        <f t="shared" si="5"/>
        <v>0.10818713450292397</v>
      </c>
    </row>
    <row r="8" spans="1:23" x14ac:dyDescent="0.25">
      <c r="A8" s="1">
        <v>5.5555555555555552E-2</v>
      </c>
      <c r="B8">
        <v>0.26</v>
      </c>
      <c r="C8">
        <v>3.3</v>
      </c>
      <c r="D8">
        <v>1</v>
      </c>
      <c r="E8">
        <v>0.19</v>
      </c>
      <c r="F8">
        <v>7.74</v>
      </c>
      <c r="G8">
        <v>0.76</v>
      </c>
      <c r="H8">
        <v>15</v>
      </c>
      <c r="I8">
        <v>0.61</v>
      </c>
      <c r="J8">
        <v>17.8</v>
      </c>
      <c r="K8">
        <v>2.54</v>
      </c>
      <c r="L8">
        <v>3</v>
      </c>
      <c r="M8">
        <v>80</v>
      </c>
      <c r="N8">
        <v>0</v>
      </c>
      <c r="O8">
        <v>0</v>
      </c>
      <c r="P8" s="3"/>
      <c r="Q8">
        <f t="shared" si="0"/>
        <v>1.76112</v>
      </c>
      <c r="R8" s="4">
        <f t="shared" si="1"/>
        <v>0.79999999999999982</v>
      </c>
      <c r="S8" s="5">
        <f t="shared" si="2"/>
        <v>0.20000000000000018</v>
      </c>
      <c r="T8">
        <f t="shared" si="3"/>
        <v>0.15654399999999996</v>
      </c>
      <c r="U8">
        <f t="shared" si="4"/>
        <v>8.8056000000000079E-2</v>
      </c>
      <c r="V8" s="3"/>
      <c r="W8" s="4">
        <f t="shared" si="5"/>
        <v>9.6491228070175419E-2</v>
      </c>
    </row>
    <row r="9" spans="1:23" x14ac:dyDescent="0.25">
      <c r="A9" s="1">
        <v>7.013888888888889E-2</v>
      </c>
      <c r="B9">
        <v>0.28000000000000003</v>
      </c>
      <c r="C9">
        <v>3.6</v>
      </c>
      <c r="D9">
        <v>1</v>
      </c>
      <c r="E9">
        <v>0.21</v>
      </c>
      <c r="F9">
        <v>7.85</v>
      </c>
      <c r="G9">
        <v>0.74</v>
      </c>
      <c r="H9">
        <v>18</v>
      </c>
      <c r="I9">
        <v>0.54</v>
      </c>
      <c r="J9">
        <v>17.600000000000001</v>
      </c>
      <c r="K9">
        <v>2.65</v>
      </c>
      <c r="L9">
        <v>3</v>
      </c>
      <c r="M9">
        <v>84</v>
      </c>
      <c r="N9">
        <v>0</v>
      </c>
      <c r="O9">
        <v>0</v>
      </c>
      <c r="P9" s="3"/>
      <c r="Q9">
        <f t="shared" si="0"/>
        <v>1.9051200000000001</v>
      </c>
      <c r="R9" s="4">
        <f t="shared" si="1"/>
        <v>0.86666666666666647</v>
      </c>
      <c r="S9" s="5">
        <f t="shared" si="2"/>
        <v>0.13333333333333353</v>
      </c>
      <c r="T9">
        <f t="shared" si="3"/>
        <v>0.18345599999999995</v>
      </c>
      <c r="U9">
        <f t="shared" si="4"/>
        <v>6.3504000000000102E-2</v>
      </c>
      <c r="V9" s="3"/>
      <c r="W9" s="4">
        <f t="shared" si="5"/>
        <v>0.10526315789473684</v>
      </c>
    </row>
    <row r="10" spans="1:23" x14ac:dyDescent="0.25">
      <c r="A10" s="1">
        <v>8.3333333333333329E-2</v>
      </c>
      <c r="B10">
        <v>0.3</v>
      </c>
      <c r="C10">
        <v>4</v>
      </c>
      <c r="D10">
        <v>1.1000000000000001</v>
      </c>
      <c r="E10">
        <v>0.23</v>
      </c>
      <c r="F10">
        <v>8.82</v>
      </c>
      <c r="G10">
        <v>0.75</v>
      </c>
      <c r="H10">
        <v>18</v>
      </c>
      <c r="I10">
        <v>0.59</v>
      </c>
      <c r="J10">
        <v>17.68</v>
      </c>
      <c r="K10">
        <v>2.6</v>
      </c>
      <c r="L10">
        <v>4</v>
      </c>
      <c r="M10">
        <v>76</v>
      </c>
      <c r="N10">
        <v>1.5</v>
      </c>
      <c r="O10">
        <v>0</v>
      </c>
      <c r="P10" s="3"/>
      <c r="Q10">
        <f t="shared" si="0"/>
        <v>2.0491199999999998</v>
      </c>
      <c r="R10" s="4">
        <f t="shared" si="1"/>
        <v>0.83333333333333315</v>
      </c>
      <c r="S10" s="5">
        <f t="shared" si="2"/>
        <v>0.16666666666666685</v>
      </c>
      <c r="T10">
        <f t="shared" si="3"/>
        <v>0.18973333333333328</v>
      </c>
      <c r="U10">
        <f t="shared" si="4"/>
        <v>8.5380000000000081E-2</v>
      </c>
      <c r="V10" s="3"/>
      <c r="W10" s="4">
        <f t="shared" si="5"/>
        <v>0.11695906432748537</v>
      </c>
    </row>
    <row r="11" spans="1:23" x14ac:dyDescent="0.25">
      <c r="A11" s="1">
        <v>9.8611111111111108E-2</v>
      </c>
      <c r="B11">
        <v>0.45</v>
      </c>
      <c r="C11">
        <v>5.9</v>
      </c>
      <c r="D11">
        <v>1.7</v>
      </c>
      <c r="E11">
        <v>0.32</v>
      </c>
      <c r="F11">
        <v>12.91</v>
      </c>
      <c r="G11">
        <v>0.71</v>
      </c>
      <c r="H11">
        <v>19</v>
      </c>
      <c r="I11">
        <v>0.81</v>
      </c>
      <c r="J11">
        <v>17.66</v>
      </c>
      <c r="K11">
        <v>2.5099999999999998</v>
      </c>
      <c r="L11">
        <v>5</v>
      </c>
      <c r="M11">
        <v>84</v>
      </c>
      <c r="N11">
        <v>1.5</v>
      </c>
      <c r="O11">
        <v>0</v>
      </c>
      <c r="P11" s="3"/>
      <c r="Q11">
        <f t="shared" si="0"/>
        <v>3.0340799999999994</v>
      </c>
      <c r="R11" s="4">
        <f t="shared" si="1"/>
        <v>0.96666666666666667</v>
      </c>
      <c r="S11" s="5">
        <f t="shared" si="2"/>
        <v>3.3333333333333326E-2</v>
      </c>
      <c r="T11">
        <f t="shared" si="3"/>
        <v>0.3258826666666666</v>
      </c>
      <c r="U11">
        <f t="shared" si="4"/>
        <v>2.5283999999999991E-2</v>
      </c>
      <c r="V11" s="3"/>
      <c r="W11" s="4">
        <f t="shared" si="5"/>
        <v>0.17251461988304093</v>
      </c>
    </row>
    <row r="12" spans="1:23" x14ac:dyDescent="0.25">
      <c r="A12" s="1">
        <v>0.11180555555555556</v>
      </c>
      <c r="B12">
        <v>0.54</v>
      </c>
      <c r="C12">
        <v>7.1</v>
      </c>
      <c r="D12">
        <v>2</v>
      </c>
      <c r="E12">
        <v>0.39</v>
      </c>
      <c r="F12">
        <v>13.99</v>
      </c>
      <c r="G12">
        <v>0.71</v>
      </c>
      <c r="H12">
        <v>20</v>
      </c>
      <c r="I12">
        <v>0.86</v>
      </c>
      <c r="J12">
        <v>17.28</v>
      </c>
      <c r="K12">
        <v>2.81</v>
      </c>
      <c r="L12">
        <v>6</v>
      </c>
      <c r="M12">
        <v>92</v>
      </c>
      <c r="N12">
        <v>1.5</v>
      </c>
      <c r="O12">
        <v>0</v>
      </c>
      <c r="P12" s="3"/>
      <c r="Q12">
        <f t="shared" si="0"/>
        <v>3.6503999999999999</v>
      </c>
      <c r="R12" s="4">
        <f t="shared" si="1"/>
        <v>0.96666666666666667</v>
      </c>
      <c r="S12" s="5">
        <f t="shared" si="2"/>
        <v>3.3333333333333326E-2</v>
      </c>
      <c r="T12">
        <f t="shared" si="3"/>
        <v>0.39207999999999998</v>
      </c>
      <c r="U12">
        <f t="shared" si="4"/>
        <v>3.0419999999999992E-2</v>
      </c>
      <c r="V12" s="3"/>
      <c r="W12" s="4">
        <f t="shared" si="5"/>
        <v>0.20760233918128651</v>
      </c>
    </row>
    <row r="13" spans="1:23" x14ac:dyDescent="0.25">
      <c r="A13" s="1">
        <v>0.12569444444444444</v>
      </c>
      <c r="B13">
        <v>0.43</v>
      </c>
      <c r="C13">
        <v>5.7</v>
      </c>
      <c r="D13">
        <v>1</v>
      </c>
      <c r="E13">
        <v>0.31</v>
      </c>
      <c r="F13">
        <v>10.5</v>
      </c>
      <c r="G13">
        <v>0.71</v>
      </c>
      <c r="H13">
        <v>21</v>
      </c>
      <c r="I13">
        <v>0.61</v>
      </c>
      <c r="J13">
        <v>17.059999999999999</v>
      </c>
      <c r="K13">
        <v>2.95</v>
      </c>
      <c r="L13">
        <v>5</v>
      </c>
      <c r="M13">
        <v>84</v>
      </c>
      <c r="N13">
        <v>1.5</v>
      </c>
      <c r="O13">
        <v>0</v>
      </c>
      <c r="P13" s="3"/>
      <c r="Q13">
        <f t="shared" si="0"/>
        <v>2.9059200000000001</v>
      </c>
      <c r="R13" s="4">
        <f t="shared" si="1"/>
        <v>0.96666666666666667</v>
      </c>
      <c r="S13" s="5">
        <f t="shared" si="2"/>
        <v>3.3333333333333326E-2</v>
      </c>
      <c r="T13">
        <f t="shared" si="3"/>
        <v>0.31211733333333336</v>
      </c>
      <c r="U13">
        <f t="shared" si="4"/>
        <v>2.4215999999999994E-2</v>
      </c>
      <c r="V13" s="3"/>
      <c r="W13" s="4">
        <f t="shared" si="5"/>
        <v>0.16666666666666666</v>
      </c>
    </row>
    <row r="14" spans="1:23" x14ac:dyDescent="0.25">
      <c r="A14" s="1">
        <v>0.14027777777777778</v>
      </c>
      <c r="B14">
        <v>0.45</v>
      </c>
      <c r="C14">
        <v>5.9</v>
      </c>
      <c r="D14">
        <v>1.7</v>
      </c>
      <c r="E14">
        <v>0.3</v>
      </c>
      <c r="F14">
        <v>10.97</v>
      </c>
      <c r="G14">
        <v>0.66</v>
      </c>
      <c r="H14">
        <v>17</v>
      </c>
      <c r="I14">
        <v>0.78</v>
      </c>
      <c r="J14">
        <v>17.13</v>
      </c>
      <c r="K14">
        <v>2.74</v>
      </c>
      <c r="L14">
        <v>5</v>
      </c>
      <c r="M14">
        <v>82</v>
      </c>
      <c r="N14">
        <v>1.5</v>
      </c>
      <c r="O14">
        <v>0</v>
      </c>
      <c r="P14" s="3"/>
      <c r="Q14">
        <f t="shared" si="0"/>
        <v>3.0023999999999997</v>
      </c>
      <c r="R14" s="4">
        <f t="shared" si="1"/>
        <v>1.1333333333333331</v>
      </c>
      <c r="S14" s="5">
        <f t="shared" si="2"/>
        <v>-0.13333333333333308</v>
      </c>
      <c r="T14">
        <f t="shared" si="3"/>
        <v>0.37807999999999992</v>
      </c>
      <c r="U14">
        <f t="shared" si="4"/>
        <v>-0.10007999999999981</v>
      </c>
      <c r="V14" s="3"/>
      <c r="W14" s="4">
        <f t="shared" si="5"/>
        <v>0.17251461988304093</v>
      </c>
    </row>
    <row r="15" spans="1:23" x14ac:dyDescent="0.25">
      <c r="A15" s="1">
        <v>0.15416666666666667</v>
      </c>
      <c r="B15">
        <v>0.59</v>
      </c>
      <c r="C15">
        <v>7.8</v>
      </c>
      <c r="D15">
        <v>2.2000000000000002</v>
      </c>
      <c r="E15">
        <v>0.37</v>
      </c>
      <c r="F15">
        <v>13.21</v>
      </c>
      <c r="G15">
        <v>0.63</v>
      </c>
      <c r="H15">
        <v>19</v>
      </c>
      <c r="I15">
        <v>0.86</v>
      </c>
      <c r="J15">
        <v>16.79</v>
      </c>
      <c r="K15">
        <v>2.86</v>
      </c>
      <c r="L15">
        <v>7</v>
      </c>
      <c r="M15">
        <v>88</v>
      </c>
      <c r="N15">
        <v>1.5</v>
      </c>
      <c r="O15">
        <v>0</v>
      </c>
      <c r="P15" s="3"/>
      <c r="Q15">
        <f t="shared" si="0"/>
        <v>3.8995199999999994</v>
      </c>
      <c r="R15" s="4">
        <f t="shared" si="1"/>
        <v>1.2333333333333332</v>
      </c>
      <c r="S15" s="5">
        <f t="shared" si="2"/>
        <v>-0.23333333333333317</v>
      </c>
      <c r="T15">
        <f t="shared" si="3"/>
        <v>0.53437866666666656</v>
      </c>
      <c r="U15">
        <f t="shared" si="4"/>
        <v>-0.22747199999999981</v>
      </c>
      <c r="V15" s="3"/>
      <c r="W15" s="4">
        <f t="shared" si="5"/>
        <v>0.22807017543859648</v>
      </c>
    </row>
    <row r="16" spans="1:23" x14ac:dyDescent="0.25">
      <c r="A16" s="1">
        <v>0.16805555555555554</v>
      </c>
      <c r="B16">
        <v>0.6</v>
      </c>
      <c r="C16">
        <v>7.8</v>
      </c>
      <c r="D16">
        <v>2.2000000000000002</v>
      </c>
      <c r="E16">
        <v>0.37</v>
      </c>
      <c r="F16">
        <v>12.09</v>
      </c>
      <c r="G16">
        <v>0.63</v>
      </c>
      <c r="H16">
        <v>26</v>
      </c>
      <c r="I16">
        <v>0.56000000000000005</v>
      </c>
      <c r="J16">
        <v>16.37</v>
      </c>
      <c r="K16">
        <v>3.13</v>
      </c>
      <c r="L16">
        <v>7</v>
      </c>
      <c r="M16">
        <v>88</v>
      </c>
      <c r="N16">
        <v>1.5</v>
      </c>
      <c r="O16">
        <v>0.3</v>
      </c>
      <c r="P16" s="3"/>
      <c r="Q16">
        <f t="shared" si="0"/>
        <v>3.9556799999999996</v>
      </c>
      <c r="R16" s="4">
        <f t="shared" si="1"/>
        <v>1.2333333333333332</v>
      </c>
      <c r="S16" s="5">
        <f t="shared" si="2"/>
        <v>-0.23333333333333317</v>
      </c>
      <c r="T16">
        <f t="shared" si="3"/>
        <v>0.54207466666666659</v>
      </c>
      <c r="U16">
        <f t="shared" si="4"/>
        <v>-0.23074799999999981</v>
      </c>
      <c r="V16" s="3"/>
      <c r="W16" s="4">
        <f t="shared" si="5"/>
        <v>0.22807017543859648</v>
      </c>
    </row>
    <row r="17" spans="1:23" x14ac:dyDescent="0.25">
      <c r="A17" s="1">
        <v>0.18333333333333335</v>
      </c>
      <c r="B17">
        <v>0.72</v>
      </c>
      <c r="C17">
        <v>9.5</v>
      </c>
      <c r="D17">
        <v>2.7</v>
      </c>
      <c r="E17">
        <v>0.45</v>
      </c>
      <c r="F17">
        <v>14.71</v>
      </c>
      <c r="G17">
        <v>0.63</v>
      </c>
      <c r="H17">
        <v>17</v>
      </c>
      <c r="I17">
        <v>1.06</v>
      </c>
      <c r="J17">
        <v>16.41</v>
      </c>
      <c r="K17">
        <v>3.11</v>
      </c>
      <c r="L17">
        <v>8</v>
      </c>
      <c r="M17">
        <v>90</v>
      </c>
      <c r="N17">
        <v>1.7</v>
      </c>
      <c r="O17">
        <v>10</v>
      </c>
      <c r="P17" s="3"/>
      <c r="Q17">
        <f t="shared" si="0"/>
        <v>4.7563199999999997</v>
      </c>
      <c r="R17" s="4">
        <f t="shared" si="1"/>
        <v>1.2333333333333332</v>
      </c>
      <c r="S17" s="5">
        <f t="shared" si="2"/>
        <v>-0.23333333333333317</v>
      </c>
      <c r="T17">
        <f t="shared" si="3"/>
        <v>0.65179199999999993</v>
      </c>
      <c r="U17">
        <f t="shared" si="4"/>
        <v>-0.27745199999999981</v>
      </c>
      <c r="V17" s="3"/>
      <c r="W17" s="4">
        <f t="shared" si="5"/>
        <v>0.27777777777777773</v>
      </c>
    </row>
    <row r="18" spans="1:23" x14ac:dyDescent="0.25">
      <c r="A18" s="1">
        <v>0.19444444444444445</v>
      </c>
      <c r="B18">
        <v>0.71</v>
      </c>
      <c r="C18">
        <v>9.3000000000000007</v>
      </c>
      <c r="D18">
        <v>2.7</v>
      </c>
      <c r="E18">
        <v>0.44</v>
      </c>
      <c r="F18">
        <v>13.61</v>
      </c>
      <c r="G18">
        <v>0.62</v>
      </c>
      <c r="H18">
        <v>22</v>
      </c>
      <c r="I18">
        <v>0.75</v>
      </c>
      <c r="J18">
        <v>16.14</v>
      </c>
      <c r="K18">
        <v>3.26</v>
      </c>
      <c r="L18">
        <v>8</v>
      </c>
      <c r="M18">
        <v>94</v>
      </c>
      <c r="N18">
        <v>1.7</v>
      </c>
      <c r="O18">
        <v>10</v>
      </c>
      <c r="P18" s="3"/>
      <c r="Q18">
        <f t="shared" si="0"/>
        <v>4.6843199999999996</v>
      </c>
      <c r="R18" s="4">
        <f t="shared" si="1"/>
        <v>1.2666666666666666</v>
      </c>
      <c r="S18" s="5">
        <f t="shared" si="2"/>
        <v>-0.26666666666666661</v>
      </c>
      <c r="T18">
        <f t="shared" si="3"/>
        <v>0.65927466666666656</v>
      </c>
      <c r="U18">
        <f t="shared" si="4"/>
        <v>-0.3122879999999999</v>
      </c>
      <c r="V18" s="3"/>
      <c r="W18" s="4">
        <f t="shared" si="5"/>
        <v>0.27192982456140352</v>
      </c>
    </row>
    <row r="19" spans="1:23" x14ac:dyDescent="0.25">
      <c r="A19" s="1">
        <v>0.20902777777777778</v>
      </c>
      <c r="B19">
        <v>0.91</v>
      </c>
      <c r="C19">
        <v>11.9</v>
      </c>
      <c r="D19">
        <v>3.4</v>
      </c>
      <c r="E19">
        <v>0.55000000000000004</v>
      </c>
      <c r="F19">
        <v>16.489999999999998</v>
      </c>
      <c r="G19">
        <v>0.6</v>
      </c>
      <c r="H19">
        <v>17</v>
      </c>
      <c r="I19">
        <v>1.17</v>
      </c>
      <c r="J19">
        <v>15.86</v>
      </c>
      <c r="K19">
        <v>3.37</v>
      </c>
      <c r="L19">
        <v>9</v>
      </c>
      <c r="M19">
        <v>96</v>
      </c>
      <c r="N19">
        <v>1.7</v>
      </c>
      <c r="O19">
        <v>10</v>
      </c>
      <c r="P19" s="3"/>
      <c r="Q19">
        <f t="shared" si="0"/>
        <v>5.9817599999999995</v>
      </c>
      <c r="R19" s="4">
        <f t="shared" si="1"/>
        <v>1.3333333333333333</v>
      </c>
      <c r="S19" s="5">
        <f t="shared" si="2"/>
        <v>-0.33333333333333326</v>
      </c>
      <c r="T19">
        <f t="shared" si="3"/>
        <v>0.88618666666666657</v>
      </c>
      <c r="U19">
        <f t="shared" si="4"/>
        <v>-0.49847999999999987</v>
      </c>
      <c r="V19" s="3"/>
      <c r="W19" s="4">
        <f t="shared" si="5"/>
        <v>0.34795321637426901</v>
      </c>
    </row>
    <row r="20" spans="1:23" x14ac:dyDescent="0.25">
      <c r="A20" s="1">
        <v>0.22361111111111109</v>
      </c>
      <c r="B20">
        <v>1.0900000000000001</v>
      </c>
      <c r="C20">
        <v>14.3</v>
      </c>
      <c r="D20">
        <v>4.0999999999999996</v>
      </c>
      <c r="E20">
        <v>0.64</v>
      </c>
      <c r="F20">
        <v>18.04</v>
      </c>
      <c r="G20">
        <v>0.59</v>
      </c>
      <c r="H20">
        <v>15</v>
      </c>
      <c r="I20">
        <v>1.46</v>
      </c>
      <c r="J20">
        <v>15.41</v>
      </c>
      <c r="K20">
        <v>3.59</v>
      </c>
      <c r="L20">
        <v>11</v>
      </c>
      <c r="M20">
        <v>99</v>
      </c>
      <c r="N20">
        <v>1.7</v>
      </c>
      <c r="O20">
        <v>10</v>
      </c>
      <c r="P20" s="3"/>
      <c r="Q20">
        <f t="shared" si="0"/>
        <v>7.1352000000000002</v>
      </c>
      <c r="R20" s="4">
        <f t="shared" si="1"/>
        <v>1.3666666666666667</v>
      </c>
      <c r="S20" s="5">
        <f t="shared" si="2"/>
        <v>-0.3666666666666667</v>
      </c>
      <c r="T20">
        <f t="shared" si="3"/>
        <v>1.0834933333333334</v>
      </c>
      <c r="U20">
        <f t="shared" si="4"/>
        <v>-0.65406000000000009</v>
      </c>
      <c r="V20" s="3"/>
      <c r="W20" s="4">
        <f t="shared" si="5"/>
        <v>0.41812865497076024</v>
      </c>
    </row>
    <row r="21" spans="1:23" x14ac:dyDescent="0.25">
      <c r="A21" s="1">
        <v>0.23611111111111113</v>
      </c>
      <c r="B21">
        <v>1.05</v>
      </c>
      <c r="C21">
        <v>13.8</v>
      </c>
      <c r="D21">
        <v>3.9</v>
      </c>
      <c r="E21">
        <v>0.63</v>
      </c>
      <c r="F21">
        <v>16.809999999999999</v>
      </c>
      <c r="G21">
        <v>0.6</v>
      </c>
      <c r="H21">
        <v>22</v>
      </c>
      <c r="I21">
        <v>0.91</v>
      </c>
      <c r="J21">
        <v>15.2</v>
      </c>
      <c r="K21">
        <v>3.79</v>
      </c>
      <c r="L21">
        <v>10</v>
      </c>
      <c r="M21">
        <v>102</v>
      </c>
      <c r="N21">
        <v>1.7</v>
      </c>
      <c r="O21">
        <v>10</v>
      </c>
      <c r="P21" s="3"/>
      <c r="Q21">
        <f t="shared" si="0"/>
        <v>6.8947200000000004</v>
      </c>
      <c r="R21" s="4">
        <f t="shared" si="1"/>
        <v>1.3333333333333333</v>
      </c>
      <c r="S21" s="5">
        <f t="shared" si="2"/>
        <v>-0.33333333333333326</v>
      </c>
      <c r="T21">
        <f t="shared" si="3"/>
        <v>1.0214399999999999</v>
      </c>
      <c r="U21">
        <f t="shared" si="4"/>
        <v>-0.57455999999999996</v>
      </c>
      <c r="V21" s="3"/>
      <c r="W21" s="4">
        <f t="shared" si="5"/>
        <v>0.40350877192982454</v>
      </c>
    </row>
    <row r="22" spans="1:23" x14ac:dyDescent="0.25">
      <c r="A22" s="1">
        <v>0.25</v>
      </c>
      <c r="B22">
        <v>1.27</v>
      </c>
      <c r="C22">
        <v>16.600000000000001</v>
      </c>
      <c r="D22">
        <v>4.7</v>
      </c>
      <c r="E22">
        <v>0.76</v>
      </c>
      <c r="F22">
        <v>20.28</v>
      </c>
      <c r="G22">
        <v>0.6</v>
      </c>
      <c r="H22">
        <v>18</v>
      </c>
      <c r="I22">
        <v>1.34</v>
      </c>
      <c r="J22">
        <v>15.21</v>
      </c>
      <c r="K22">
        <v>3.79</v>
      </c>
      <c r="L22">
        <v>14</v>
      </c>
      <c r="M22">
        <v>103</v>
      </c>
      <c r="N22">
        <v>1.7</v>
      </c>
      <c r="O22">
        <v>10</v>
      </c>
      <c r="P22" s="3"/>
      <c r="Q22">
        <f t="shared" si="0"/>
        <v>8.3361600000000013</v>
      </c>
      <c r="R22" s="4">
        <f t="shared" si="1"/>
        <v>1.3333333333333333</v>
      </c>
      <c r="S22" s="5">
        <f t="shared" si="2"/>
        <v>-0.33333333333333326</v>
      </c>
      <c r="T22">
        <f t="shared" si="3"/>
        <v>1.2349866666666669</v>
      </c>
      <c r="U22">
        <f t="shared" si="4"/>
        <v>-0.69467999999999996</v>
      </c>
      <c r="V22" s="3"/>
      <c r="W22" s="4">
        <f t="shared" si="5"/>
        <v>0.48538011695906436</v>
      </c>
    </row>
    <row r="23" spans="1:23" x14ac:dyDescent="0.25">
      <c r="A23" s="1">
        <v>0.2638888888888889</v>
      </c>
      <c r="B23">
        <v>1.26</v>
      </c>
      <c r="C23">
        <v>16.5</v>
      </c>
      <c r="D23">
        <v>4.7</v>
      </c>
      <c r="E23">
        <v>0.78</v>
      </c>
      <c r="F23">
        <v>20.57</v>
      </c>
      <c r="G23">
        <v>0.62</v>
      </c>
      <c r="H23">
        <v>24</v>
      </c>
      <c r="I23">
        <v>1.03</v>
      </c>
      <c r="J23">
        <v>15.31</v>
      </c>
      <c r="K23">
        <v>3.82</v>
      </c>
      <c r="L23">
        <v>12</v>
      </c>
      <c r="M23">
        <v>106</v>
      </c>
      <c r="N23">
        <v>1.7</v>
      </c>
      <c r="O23">
        <v>10</v>
      </c>
      <c r="P23" s="3"/>
      <c r="Q23">
        <f t="shared" si="0"/>
        <v>8.3116800000000008</v>
      </c>
      <c r="R23" s="4">
        <f t="shared" si="1"/>
        <v>1.2666666666666666</v>
      </c>
      <c r="S23" s="5">
        <f t="shared" si="2"/>
        <v>-0.26666666666666661</v>
      </c>
      <c r="T23">
        <f t="shared" si="3"/>
        <v>1.1697920000000002</v>
      </c>
      <c r="U23">
        <f t="shared" si="4"/>
        <v>-0.55411199999999994</v>
      </c>
      <c r="V23" s="3"/>
      <c r="W23" s="4">
        <f t="shared" si="5"/>
        <v>0.48245614035087714</v>
      </c>
    </row>
    <row r="24" spans="1:23" x14ac:dyDescent="0.25">
      <c r="A24" s="1">
        <v>0.27916666666666667</v>
      </c>
      <c r="B24">
        <v>1.1100000000000001</v>
      </c>
      <c r="C24">
        <v>14.6</v>
      </c>
      <c r="D24">
        <v>4.2</v>
      </c>
      <c r="E24">
        <v>0.72</v>
      </c>
      <c r="F24">
        <v>19.440000000000001</v>
      </c>
      <c r="G24">
        <v>0.64</v>
      </c>
      <c r="H24">
        <v>21</v>
      </c>
      <c r="I24">
        <v>1.1000000000000001</v>
      </c>
      <c r="J24">
        <v>15.64</v>
      </c>
      <c r="K24">
        <v>3.71</v>
      </c>
      <c r="L24">
        <v>10</v>
      </c>
      <c r="M24">
        <v>114</v>
      </c>
      <c r="N24">
        <v>1.7</v>
      </c>
      <c r="O24">
        <v>10</v>
      </c>
      <c r="P24" s="3"/>
      <c r="Q24">
        <f t="shared" si="0"/>
        <v>7.3742400000000004</v>
      </c>
      <c r="R24" s="4">
        <f t="shared" si="1"/>
        <v>1.1999999999999997</v>
      </c>
      <c r="S24" s="5">
        <f t="shared" si="2"/>
        <v>-0.19999999999999973</v>
      </c>
      <c r="T24">
        <f t="shared" si="3"/>
        <v>0.98323199999999977</v>
      </c>
      <c r="U24">
        <f t="shared" si="4"/>
        <v>-0.36871199999999954</v>
      </c>
      <c r="V24" s="3"/>
      <c r="W24" s="4">
        <f t="shared" si="5"/>
        <v>0.42690058479532161</v>
      </c>
    </row>
    <row r="25" spans="1:23" x14ac:dyDescent="0.25">
      <c r="A25" s="1">
        <v>0.29305555555555557</v>
      </c>
      <c r="B25">
        <v>1.29</v>
      </c>
      <c r="C25">
        <v>16.8</v>
      </c>
      <c r="D25">
        <v>4.8</v>
      </c>
      <c r="E25">
        <v>0.83</v>
      </c>
      <c r="F25">
        <v>22.05</v>
      </c>
      <c r="G25">
        <v>0.65</v>
      </c>
      <c r="H25">
        <v>21</v>
      </c>
      <c r="I25">
        <v>1.28</v>
      </c>
      <c r="J25">
        <v>15.54</v>
      </c>
      <c r="K25">
        <v>3.8</v>
      </c>
      <c r="L25">
        <v>12</v>
      </c>
      <c r="M25">
        <v>106</v>
      </c>
      <c r="N25">
        <v>1.7</v>
      </c>
      <c r="O25">
        <v>10</v>
      </c>
      <c r="P25" s="3"/>
      <c r="Q25">
        <f t="shared" si="0"/>
        <v>8.5593599999999999</v>
      </c>
      <c r="R25" s="4">
        <f t="shared" si="1"/>
        <v>1.1666666666666665</v>
      </c>
      <c r="S25" s="5">
        <f t="shared" si="2"/>
        <v>-0.16666666666666652</v>
      </c>
      <c r="T25">
        <f t="shared" si="3"/>
        <v>1.1095466666666665</v>
      </c>
      <c r="U25">
        <f t="shared" si="4"/>
        <v>-0.35663999999999968</v>
      </c>
      <c r="V25" s="3"/>
      <c r="W25" s="4">
        <f t="shared" si="5"/>
        <v>0.49122807017543857</v>
      </c>
    </row>
    <row r="26" spans="1:23" x14ac:dyDescent="0.25">
      <c r="A26" s="1">
        <v>0.30624999999999997</v>
      </c>
      <c r="B26">
        <v>1.53</v>
      </c>
      <c r="C26">
        <v>20.100000000000001</v>
      </c>
      <c r="D26">
        <v>5.7</v>
      </c>
      <c r="E26">
        <v>1</v>
      </c>
      <c r="F26">
        <v>25.85</v>
      </c>
      <c r="G26">
        <v>0.65</v>
      </c>
      <c r="H26">
        <v>23</v>
      </c>
      <c r="I26">
        <v>1.37</v>
      </c>
      <c r="J26">
        <v>15.44</v>
      </c>
      <c r="K26">
        <v>3.89</v>
      </c>
      <c r="L26">
        <v>1.4</v>
      </c>
      <c r="M26">
        <v>109</v>
      </c>
      <c r="N26">
        <v>2.4</v>
      </c>
      <c r="O26">
        <v>10.1</v>
      </c>
      <c r="P26" s="3"/>
      <c r="Q26">
        <f t="shared" si="0"/>
        <v>10.17648</v>
      </c>
      <c r="R26" s="4">
        <f t="shared" si="1"/>
        <v>1.1666666666666665</v>
      </c>
      <c r="S26" s="5">
        <f t="shared" si="2"/>
        <v>-0.16666666666666652</v>
      </c>
      <c r="T26">
        <f t="shared" si="3"/>
        <v>1.3191733333333331</v>
      </c>
      <c r="U26">
        <f t="shared" si="4"/>
        <v>-0.42401999999999962</v>
      </c>
      <c r="V26" s="3"/>
      <c r="W26" s="4">
        <f t="shared" si="5"/>
        <v>0.58771929824561397</v>
      </c>
    </row>
    <row r="27" spans="1:23" x14ac:dyDescent="0.25">
      <c r="A27" s="1">
        <v>0.3215277777777778</v>
      </c>
      <c r="B27">
        <v>1.63</v>
      </c>
      <c r="C27">
        <v>21.4</v>
      </c>
      <c r="D27">
        <v>6.1</v>
      </c>
      <c r="E27">
        <v>1.1399999999999999</v>
      </c>
      <c r="F27">
        <v>28.39</v>
      </c>
      <c r="G27">
        <v>0.7</v>
      </c>
      <c r="H27">
        <v>19</v>
      </c>
      <c r="I27">
        <v>1.83</v>
      </c>
      <c r="J27">
        <v>15.55</v>
      </c>
      <c r="K27">
        <v>4.0599999999999996</v>
      </c>
      <c r="L27">
        <v>14</v>
      </c>
      <c r="M27">
        <v>117</v>
      </c>
      <c r="N27">
        <v>2.5</v>
      </c>
      <c r="O27">
        <v>12</v>
      </c>
      <c r="P27" s="3"/>
      <c r="Q27">
        <f t="shared" si="0"/>
        <v>10.959839999999998</v>
      </c>
      <c r="R27" s="4">
        <f t="shared" si="1"/>
        <v>1</v>
      </c>
      <c r="S27" s="5">
        <f t="shared" si="2"/>
        <v>0</v>
      </c>
      <c r="T27">
        <f t="shared" si="3"/>
        <v>1.2177599999999997</v>
      </c>
      <c r="U27">
        <f t="shared" si="4"/>
        <v>0</v>
      </c>
      <c r="V27" s="3"/>
      <c r="W27" s="4">
        <f t="shared" si="5"/>
        <v>0.62573099415204669</v>
      </c>
    </row>
    <row r="28" spans="1:23" x14ac:dyDescent="0.25">
      <c r="A28" s="1">
        <v>0.33333333333333331</v>
      </c>
      <c r="B28">
        <v>1.77</v>
      </c>
      <c r="C28">
        <v>23.2</v>
      </c>
      <c r="D28">
        <v>6.6</v>
      </c>
      <c r="E28">
        <v>1.28</v>
      </c>
      <c r="F28">
        <v>31.29</v>
      </c>
      <c r="G28">
        <v>0.73</v>
      </c>
      <c r="H28">
        <v>21</v>
      </c>
      <c r="I28">
        <v>1.8</v>
      </c>
      <c r="J28">
        <v>15.61</v>
      </c>
      <c r="K28">
        <v>4.13</v>
      </c>
      <c r="L28">
        <v>14</v>
      </c>
      <c r="M28">
        <v>124</v>
      </c>
      <c r="N28">
        <v>2.5</v>
      </c>
      <c r="O28">
        <v>12</v>
      </c>
      <c r="P28" s="3"/>
      <c r="Q28">
        <f t="shared" si="0"/>
        <v>11.967839999999999</v>
      </c>
      <c r="R28" s="4">
        <f t="shared" si="1"/>
        <v>0.89999999999999991</v>
      </c>
      <c r="S28" s="5">
        <f t="shared" si="2"/>
        <v>0.10000000000000009</v>
      </c>
      <c r="T28">
        <f t="shared" si="3"/>
        <v>1.1967839999999998</v>
      </c>
      <c r="U28">
        <f t="shared" si="4"/>
        <v>0.29919600000000024</v>
      </c>
      <c r="V28" s="3"/>
      <c r="W28" s="4">
        <f t="shared" si="5"/>
        <v>0.67836257309941517</v>
      </c>
    </row>
    <row r="29" spans="1:23" x14ac:dyDescent="0.25">
      <c r="A29" s="1">
        <v>0.34930555555555554</v>
      </c>
      <c r="B29">
        <v>1.62</v>
      </c>
      <c r="C29">
        <v>21.3</v>
      </c>
      <c r="D29">
        <v>6.1</v>
      </c>
      <c r="E29">
        <v>1.21</v>
      </c>
      <c r="F29">
        <v>29.32</v>
      </c>
      <c r="G29">
        <v>0.75</v>
      </c>
      <c r="H29">
        <v>22</v>
      </c>
      <c r="I29">
        <v>1.64</v>
      </c>
      <c r="J29">
        <v>15.69</v>
      </c>
      <c r="K29">
        <v>4.17</v>
      </c>
      <c r="L29">
        <v>13</v>
      </c>
      <c r="M29">
        <v>126</v>
      </c>
      <c r="N29">
        <v>2.5</v>
      </c>
      <c r="O29">
        <v>12</v>
      </c>
      <c r="P29" s="3"/>
      <c r="Q29">
        <f t="shared" si="0"/>
        <v>11.014560000000001</v>
      </c>
      <c r="R29" s="4">
        <f t="shared" si="1"/>
        <v>0.83333333333333315</v>
      </c>
      <c r="S29" s="5">
        <f t="shared" si="2"/>
        <v>0.16666666666666685</v>
      </c>
      <c r="T29">
        <f t="shared" si="3"/>
        <v>1.0198666666666665</v>
      </c>
      <c r="U29">
        <f t="shared" si="4"/>
        <v>0.45894000000000057</v>
      </c>
      <c r="V29" s="3"/>
      <c r="W29" s="4">
        <f t="shared" si="5"/>
        <v>0.62280701754385959</v>
      </c>
    </row>
    <row r="30" spans="1:23" x14ac:dyDescent="0.25">
      <c r="A30" s="1">
        <v>0.36180555555555555</v>
      </c>
      <c r="B30">
        <v>1.7</v>
      </c>
      <c r="C30">
        <v>22.2</v>
      </c>
      <c r="D30">
        <v>6.3</v>
      </c>
      <c r="E30">
        <v>1.28</v>
      </c>
      <c r="F30">
        <v>29.22</v>
      </c>
      <c r="G30">
        <v>0.75</v>
      </c>
      <c r="H30">
        <v>26</v>
      </c>
      <c r="I30">
        <v>1.37</v>
      </c>
      <c r="J30">
        <v>15.44</v>
      </c>
      <c r="K30">
        <v>4.4000000000000004</v>
      </c>
      <c r="L30">
        <v>13</v>
      </c>
      <c r="M30">
        <v>129</v>
      </c>
      <c r="N30">
        <v>2.5</v>
      </c>
      <c r="O30">
        <v>12</v>
      </c>
      <c r="P30" s="3"/>
      <c r="Q30">
        <f t="shared" si="0"/>
        <v>11.574719999999999</v>
      </c>
      <c r="R30" s="4">
        <f t="shared" si="1"/>
        <v>0.83333333333333315</v>
      </c>
      <c r="S30" s="5">
        <f t="shared" si="2"/>
        <v>0.16666666666666685</v>
      </c>
      <c r="T30">
        <f t="shared" si="3"/>
        <v>1.071733333333333</v>
      </c>
      <c r="U30">
        <f t="shared" si="4"/>
        <v>0.48228000000000049</v>
      </c>
      <c r="V30" s="3"/>
      <c r="W30" s="4">
        <f t="shared" si="5"/>
        <v>0.64912280701754377</v>
      </c>
    </row>
    <row r="31" spans="1:23" x14ac:dyDescent="0.25">
      <c r="A31" s="1">
        <v>0.37638888888888888</v>
      </c>
      <c r="B31">
        <v>2</v>
      </c>
      <c r="C31">
        <v>26.2</v>
      </c>
      <c r="D31">
        <v>7.5</v>
      </c>
      <c r="E31">
        <v>1.54</v>
      </c>
      <c r="F31">
        <v>36.200000000000003</v>
      </c>
      <c r="G31">
        <v>0.77</v>
      </c>
      <c r="H31">
        <v>23</v>
      </c>
      <c r="I31">
        <v>1.9</v>
      </c>
      <c r="J31">
        <v>15.68</v>
      </c>
      <c r="K31">
        <v>4.2699999999999996</v>
      </c>
      <c r="L31">
        <v>15</v>
      </c>
      <c r="M31">
        <v>135</v>
      </c>
      <c r="N31">
        <v>2.5</v>
      </c>
      <c r="O31">
        <v>12</v>
      </c>
      <c r="P31" s="3"/>
      <c r="Q31">
        <f t="shared" si="0"/>
        <v>13.67136</v>
      </c>
      <c r="R31" s="4">
        <f t="shared" si="1"/>
        <v>0.76666666666666639</v>
      </c>
      <c r="S31" s="5">
        <f t="shared" si="2"/>
        <v>0.23333333333333361</v>
      </c>
      <c r="T31">
        <f t="shared" si="3"/>
        <v>1.1645973333333328</v>
      </c>
      <c r="U31">
        <f t="shared" si="4"/>
        <v>0.79749600000000098</v>
      </c>
      <c r="V31" s="3"/>
      <c r="W31" s="4">
        <f t="shared" si="5"/>
        <v>0.76608187134502914</v>
      </c>
    </row>
    <row r="32" spans="1:23" x14ac:dyDescent="0.25">
      <c r="A32" s="1">
        <v>0.38958333333333334</v>
      </c>
      <c r="B32">
        <v>1.89</v>
      </c>
      <c r="C32">
        <v>24.8</v>
      </c>
      <c r="D32">
        <v>7.1</v>
      </c>
      <c r="E32">
        <v>1.54</v>
      </c>
      <c r="F32">
        <v>36.29</v>
      </c>
      <c r="G32">
        <v>0.82</v>
      </c>
      <c r="H32">
        <v>26</v>
      </c>
      <c r="I32">
        <v>1.7</v>
      </c>
      <c r="J32">
        <v>15.93</v>
      </c>
      <c r="K32">
        <v>4.29</v>
      </c>
      <c r="L32">
        <v>14</v>
      </c>
      <c r="M32">
        <v>138</v>
      </c>
      <c r="N32">
        <v>2.5</v>
      </c>
      <c r="O32">
        <v>12</v>
      </c>
      <c r="P32" s="3"/>
      <c r="Q32">
        <f t="shared" si="0"/>
        <v>13.053599999999999</v>
      </c>
      <c r="R32" s="4">
        <f t="shared" si="1"/>
        <v>0.6</v>
      </c>
      <c r="S32" s="5">
        <f t="shared" si="2"/>
        <v>0.4</v>
      </c>
      <c r="T32">
        <f t="shared" si="3"/>
        <v>0.8702399999999999</v>
      </c>
      <c r="U32">
        <f t="shared" si="4"/>
        <v>1.3053600000000001</v>
      </c>
      <c r="V32" s="3"/>
      <c r="W32" s="4">
        <f t="shared" si="5"/>
        <v>0.72514619883040932</v>
      </c>
    </row>
    <row r="33" spans="1:23" x14ac:dyDescent="0.25">
      <c r="A33" s="1">
        <v>0.40416666666666662</v>
      </c>
      <c r="B33">
        <v>2.04</v>
      </c>
      <c r="C33">
        <v>26.7</v>
      </c>
      <c r="D33">
        <v>7.6</v>
      </c>
      <c r="E33">
        <v>1.7</v>
      </c>
      <c r="F33">
        <v>39.61</v>
      </c>
      <c r="G33">
        <v>0.83</v>
      </c>
      <c r="H33">
        <v>23</v>
      </c>
      <c r="I33">
        <v>2.08</v>
      </c>
      <c r="J33">
        <v>15.97</v>
      </c>
      <c r="K33">
        <v>4.32</v>
      </c>
      <c r="L33">
        <v>15</v>
      </c>
      <c r="M33">
        <v>148</v>
      </c>
      <c r="N33">
        <v>2.5</v>
      </c>
      <c r="O33">
        <v>12</v>
      </c>
      <c r="P33" s="3"/>
      <c r="Q33">
        <f t="shared" si="0"/>
        <v>14.14944</v>
      </c>
      <c r="R33" s="4">
        <f t="shared" si="1"/>
        <v>0.56666666666666665</v>
      </c>
      <c r="S33" s="5">
        <f t="shared" si="2"/>
        <v>0.43333333333333335</v>
      </c>
      <c r="T33">
        <f t="shared" si="3"/>
        <v>0.89089066666666661</v>
      </c>
      <c r="U33">
        <f t="shared" si="4"/>
        <v>1.532856</v>
      </c>
      <c r="V33" s="3"/>
      <c r="W33" s="4">
        <f t="shared" si="5"/>
        <v>0.78070175438596479</v>
      </c>
    </row>
    <row r="34" spans="1:23" x14ac:dyDescent="0.25">
      <c r="A34" s="1">
        <v>0.41805555555555557</v>
      </c>
      <c r="B34">
        <v>1.88</v>
      </c>
      <c r="C34">
        <v>24.6</v>
      </c>
      <c r="D34">
        <v>7</v>
      </c>
      <c r="E34">
        <v>1.57</v>
      </c>
      <c r="F34">
        <v>36.83</v>
      </c>
      <c r="G34">
        <v>0.84</v>
      </c>
      <c r="H34">
        <v>24</v>
      </c>
      <c r="I34">
        <v>1.86</v>
      </c>
      <c r="J34">
        <v>16.010000000000002</v>
      </c>
      <c r="K34">
        <v>4.3</v>
      </c>
      <c r="L34">
        <v>14</v>
      </c>
      <c r="M34">
        <v>139</v>
      </c>
      <c r="N34">
        <v>2.5</v>
      </c>
      <c r="O34">
        <v>12</v>
      </c>
      <c r="P34" s="3"/>
      <c r="Q34">
        <f t="shared" si="0"/>
        <v>13.044960000000001</v>
      </c>
      <c r="R34" s="4">
        <f t="shared" si="1"/>
        <v>0.53333333333333321</v>
      </c>
      <c r="S34" s="5">
        <f t="shared" si="2"/>
        <v>0.46666666666666679</v>
      </c>
      <c r="T34">
        <f t="shared" si="3"/>
        <v>0.77303466666666654</v>
      </c>
      <c r="U34">
        <f t="shared" si="4"/>
        <v>1.5219120000000006</v>
      </c>
      <c r="V34" s="3"/>
      <c r="W34" s="4">
        <f t="shared" si="5"/>
        <v>0.7192982456140351</v>
      </c>
    </row>
    <row r="35" spans="1:23" x14ac:dyDescent="0.25">
      <c r="A35" s="1">
        <v>0.43055555555555558</v>
      </c>
      <c r="B35">
        <v>2.2400000000000002</v>
      </c>
      <c r="C35">
        <v>29.4</v>
      </c>
      <c r="D35">
        <v>8.4</v>
      </c>
      <c r="E35">
        <v>1.88</v>
      </c>
      <c r="F35">
        <v>43.19</v>
      </c>
      <c r="G35">
        <v>0.84</v>
      </c>
      <c r="H35">
        <v>26</v>
      </c>
      <c r="I35">
        <v>2.02</v>
      </c>
      <c r="J35">
        <v>15.92</v>
      </c>
      <c r="K35">
        <v>4.37</v>
      </c>
      <c r="L35">
        <v>16</v>
      </c>
      <c r="M35">
        <v>143</v>
      </c>
      <c r="N35">
        <v>3.3</v>
      </c>
      <c r="O35">
        <v>14</v>
      </c>
      <c r="P35" s="3"/>
      <c r="Q35">
        <f t="shared" si="0"/>
        <v>15.55776</v>
      </c>
      <c r="R35" s="4">
        <f t="shared" si="1"/>
        <v>0.53333333333333321</v>
      </c>
      <c r="S35" s="5">
        <f t="shared" si="2"/>
        <v>0.46666666666666679</v>
      </c>
      <c r="T35">
        <f t="shared" si="3"/>
        <v>0.92194133333333306</v>
      </c>
      <c r="U35">
        <f t="shared" si="4"/>
        <v>1.8150720000000005</v>
      </c>
      <c r="V35" s="3"/>
      <c r="W35" s="4">
        <f t="shared" si="5"/>
        <v>0.85964912280701744</v>
      </c>
    </row>
    <row r="36" spans="1:23" x14ac:dyDescent="0.25">
      <c r="A36" s="1">
        <v>0.44513888888888892</v>
      </c>
      <c r="B36">
        <v>2.2400000000000002</v>
      </c>
      <c r="C36">
        <v>29.4</v>
      </c>
      <c r="D36">
        <v>8.4</v>
      </c>
      <c r="E36">
        <v>2.0099999999999998</v>
      </c>
      <c r="F36">
        <v>47.77</v>
      </c>
      <c r="G36">
        <v>0.9</v>
      </c>
      <c r="H36">
        <v>27</v>
      </c>
      <c r="I36">
        <v>2.17</v>
      </c>
      <c r="J36">
        <v>16.350000000000001</v>
      </c>
      <c r="K36">
        <v>4.2300000000000004</v>
      </c>
      <c r="L36">
        <v>15</v>
      </c>
      <c r="M36">
        <v>149</v>
      </c>
      <c r="N36">
        <v>3.4</v>
      </c>
      <c r="O36">
        <v>14</v>
      </c>
      <c r="P36" s="3"/>
      <c r="Q36">
        <f t="shared" si="0"/>
        <v>15.763680000000001</v>
      </c>
      <c r="R36" s="4">
        <f t="shared" si="1"/>
        <v>0.33333333333333304</v>
      </c>
      <c r="S36" s="5">
        <f t="shared" si="2"/>
        <v>0.66666666666666696</v>
      </c>
      <c r="T36">
        <f t="shared" si="3"/>
        <v>0.58383999999999947</v>
      </c>
      <c r="U36">
        <f t="shared" si="4"/>
        <v>2.6272800000000012</v>
      </c>
      <c r="V36" s="3"/>
      <c r="W36" s="4">
        <f t="shared" si="5"/>
        <v>0.85964912280701744</v>
      </c>
    </row>
    <row r="37" spans="1:23" x14ac:dyDescent="0.25">
      <c r="A37" s="1">
        <v>0.45902777777777781</v>
      </c>
      <c r="B37">
        <v>2.2599999999999998</v>
      </c>
      <c r="C37">
        <v>29.5</v>
      </c>
      <c r="D37">
        <v>8.4</v>
      </c>
      <c r="E37">
        <v>2.09</v>
      </c>
      <c r="F37">
        <v>49.29</v>
      </c>
      <c r="G37">
        <v>0.93</v>
      </c>
      <c r="H37">
        <v>26</v>
      </c>
      <c r="I37">
        <v>2.27</v>
      </c>
      <c r="J37">
        <v>16.43</v>
      </c>
      <c r="K37">
        <v>4.2699999999999996</v>
      </c>
      <c r="L37">
        <v>15</v>
      </c>
      <c r="M37">
        <v>155</v>
      </c>
      <c r="N37">
        <v>3.4</v>
      </c>
      <c r="O37">
        <v>14</v>
      </c>
      <c r="P37" s="3"/>
      <c r="Q37">
        <f t="shared" si="0"/>
        <v>16.002719999999997</v>
      </c>
      <c r="R37" s="4">
        <f t="shared" si="1"/>
        <v>0.23333333333333295</v>
      </c>
      <c r="S37" s="5">
        <f t="shared" si="2"/>
        <v>0.76666666666666705</v>
      </c>
      <c r="T37">
        <f t="shared" si="3"/>
        <v>0.41488533333333255</v>
      </c>
      <c r="U37">
        <f t="shared" si="4"/>
        <v>3.0671880000000007</v>
      </c>
      <c r="V37" s="3"/>
      <c r="W37" s="4">
        <f t="shared" si="5"/>
        <v>0.86257309941520466</v>
      </c>
    </row>
    <row r="38" spans="1:23" x14ac:dyDescent="0.25">
      <c r="A38" s="1">
        <v>0.47222222222222227</v>
      </c>
      <c r="B38">
        <v>2.5</v>
      </c>
      <c r="C38">
        <v>32.700000000000003</v>
      </c>
      <c r="D38">
        <v>9.3000000000000007</v>
      </c>
      <c r="E38">
        <v>2.39</v>
      </c>
      <c r="F38">
        <v>54.55</v>
      </c>
      <c r="G38">
        <v>0.96</v>
      </c>
      <c r="H38">
        <v>28</v>
      </c>
      <c r="I38">
        <v>2.36</v>
      </c>
      <c r="J38">
        <v>16.41</v>
      </c>
      <c r="K38">
        <v>4.4000000000000004</v>
      </c>
      <c r="L38">
        <v>16</v>
      </c>
      <c r="M38">
        <v>158</v>
      </c>
      <c r="N38">
        <v>3.4</v>
      </c>
      <c r="O38">
        <v>14</v>
      </c>
      <c r="P38" s="3"/>
      <c r="Q38">
        <f t="shared" si="0"/>
        <v>17.825760000000002</v>
      </c>
      <c r="R38" s="4">
        <f t="shared" si="1"/>
        <v>0.1333333333333333</v>
      </c>
      <c r="S38" s="5">
        <f t="shared" si="2"/>
        <v>0.8666666666666667</v>
      </c>
      <c r="T38">
        <f t="shared" si="3"/>
        <v>0.26408533333333328</v>
      </c>
      <c r="U38">
        <f t="shared" si="4"/>
        <v>3.8622480000000006</v>
      </c>
      <c r="V38" s="3"/>
      <c r="W38" s="4">
        <f t="shared" si="5"/>
        <v>0.95614035087719296</v>
      </c>
    </row>
    <row r="39" spans="1:23" x14ac:dyDescent="0.25">
      <c r="A39" s="1">
        <v>0.48680555555555555</v>
      </c>
      <c r="B39">
        <v>2.4500000000000002</v>
      </c>
      <c r="C39">
        <v>32.1</v>
      </c>
      <c r="D39">
        <v>9.1999999999999993</v>
      </c>
      <c r="E39">
        <v>2.44</v>
      </c>
      <c r="F39">
        <v>56.53</v>
      </c>
      <c r="G39">
        <v>0.99</v>
      </c>
      <c r="H39">
        <v>33</v>
      </c>
      <c r="I39">
        <v>2.08</v>
      </c>
      <c r="J39">
        <v>16.600000000000001</v>
      </c>
      <c r="K39">
        <v>4.34</v>
      </c>
      <c r="L39">
        <v>15</v>
      </c>
      <c r="M39">
        <v>161</v>
      </c>
      <c r="N39">
        <v>3.4</v>
      </c>
      <c r="O39">
        <v>14</v>
      </c>
      <c r="P39" s="3"/>
      <c r="Q39">
        <f t="shared" si="0"/>
        <v>17.62416</v>
      </c>
      <c r="R39" s="4">
        <f t="shared" si="1"/>
        <v>3.3333333333333215E-2</v>
      </c>
      <c r="S39" s="5">
        <f t="shared" si="2"/>
        <v>0.96666666666666679</v>
      </c>
      <c r="T39">
        <f t="shared" si="3"/>
        <v>6.5274666666666425E-2</v>
      </c>
      <c r="U39">
        <f t="shared" si="4"/>
        <v>4.2591720000000004</v>
      </c>
      <c r="V39" s="3"/>
      <c r="W39" s="4">
        <f t="shared" si="5"/>
        <v>0.9385964912280701</v>
      </c>
    </row>
    <row r="40" spans="1:23" x14ac:dyDescent="0.25">
      <c r="A40" s="1">
        <v>0.50138888888888888</v>
      </c>
      <c r="B40">
        <v>2.54</v>
      </c>
      <c r="C40">
        <v>33.200000000000003</v>
      </c>
      <c r="D40">
        <v>9.5</v>
      </c>
      <c r="E40">
        <v>2.64</v>
      </c>
      <c r="F40">
        <v>63.28</v>
      </c>
      <c r="G40">
        <v>1.04</v>
      </c>
      <c r="H40">
        <v>32</v>
      </c>
      <c r="I40">
        <v>2.4300000000000002</v>
      </c>
      <c r="J40">
        <v>16.899999999999999</v>
      </c>
      <c r="K40">
        <v>4.2</v>
      </c>
      <c r="L40">
        <v>15</v>
      </c>
      <c r="M40">
        <v>165</v>
      </c>
      <c r="N40">
        <v>3.4</v>
      </c>
      <c r="O40">
        <v>14</v>
      </c>
      <c r="P40" s="3"/>
      <c r="Q40">
        <f t="shared" si="0"/>
        <v>18.446400000000001</v>
      </c>
      <c r="R40" s="4">
        <f t="shared" si="1"/>
        <v>-0.13333333333333375</v>
      </c>
      <c r="S40" s="5">
        <f t="shared" si="2"/>
        <v>1.1333333333333337</v>
      </c>
      <c r="T40">
        <f t="shared" si="3"/>
        <v>-0.27328000000000086</v>
      </c>
      <c r="U40">
        <f t="shared" si="4"/>
        <v>5.2264800000000022</v>
      </c>
      <c r="V40" s="3"/>
      <c r="W40" s="4">
        <f t="shared" si="5"/>
        <v>0.97076023391812871</v>
      </c>
    </row>
    <row r="41" spans="1:23" x14ac:dyDescent="0.25">
      <c r="A41" s="1">
        <v>0.51458333333333328</v>
      </c>
      <c r="B41">
        <v>2.61</v>
      </c>
      <c r="C41">
        <v>34.200000000000003</v>
      </c>
      <c r="D41">
        <v>9.8000000000000007</v>
      </c>
      <c r="E41">
        <v>2.72</v>
      </c>
      <c r="F41">
        <v>64.81</v>
      </c>
      <c r="G41">
        <v>1.04</v>
      </c>
      <c r="H41">
        <v>34</v>
      </c>
      <c r="I41">
        <v>2.3199999999999998</v>
      </c>
      <c r="J41">
        <v>16.88</v>
      </c>
      <c r="K41">
        <v>4.2300000000000004</v>
      </c>
      <c r="L41">
        <v>16</v>
      </c>
      <c r="M41">
        <v>167</v>
      </c>
      <c r="N41">
        <v>3.4</v>
      </c>
      <c r="O41">
        <v>14</v>
      </c>
      <c r="P41" s="3"/>
      <c r="Q41">
        <f t="shared" si="0"/>
        <v>18.966239999999999</v>
      </c>
      <c r="R41" s="4">
        <f t="shared" si="1"/>
        <v>-0.13333333333333375</v>
      </c>
      <c r="S41" s="5">
        <f t="shared" si="2"/>
        <v>1.1333333333333337</v>
      </c>
      <c r="T41">
        <f t="shared" si="3"/>
        <v>-0.28098133333333419</v>
      </c>
      <c r="U41">
        <f t="shared" si="4"/>
        <v>5.3737680000000019</v>
      </c>
      <c r="V41" s="3"/>
      <c r="W41" s="4">
        <f t="shared" si="5"/>
        <v>1</v>
      </c>
    </row>
    <row r="42" spans="1:23" x14ac:dyDescent="0.25">
      <c r="A42" s="1">
        <v>0.52847222222222223</v>
      </c>
      <c r="B42">
        <v>2.58</v>
      </c>
      <c r="C42">
        <v>33.799999999999997</v>
      </c>
      <c r="D42">
        <v>9.6999999999999993</v>
      </c>
      <c r="E42">
        <v>2.8</v>
      </c>
      <c r="F42">
        <v>67.27</v>
      </c>
      <c r="G42">
        <v>1.08</v>
      </c>
      <c r="H42">
        <v>34</v>
      </c>
      <c r="I42">
        <v>2.41</v>
      </c>
      <c r="J42">
        <v>17.03</v>
      </c>
      <c r="K42">
        <v>4.1900000000000004</v>
      </c>
      <c r="L42">
        <v>15</v>
      </c>
      <c r="M42">
        <v>169</v>
      </c>
      <c r="N42">
        <v>3.4</v>
      </c>
      <c r="O42">
        <v>14</v>
      </c>
      <c r="P42" s="3"/>
      <c r="Q42">
        <f t="shared" si="0"/>
        <v>18.924479999999999</v>
      </c>
      <c r="R42" s="4">
        <f t="shared" si="1"/>
        <v>-0.26666666666666705</v>
      </c>
      <c r="S42" s="5">
        <f t="shared" si="2"/>
        <v>1.2666666666666671</v>
      </c>
      <c r="T42">
        <f t="shared" si="3"/>
        <v>-0.56072533333333419</v>
      </c>
      <c r="U42">
        <f t="shared" si="4"/>
        <v>5.9927520000000012</v>
      </c>
      <c r="V42" s="3"/>
      <c r="W42" s="4">
        <f t="shared" si="5"/>
        <v>0.98830409356725135</v>
      </c>
    </row>
    <row r="43" spans="1:23" x14ac:dyDescent="0.25">
      <c r="A43" s="1">
        <v>0.54236111111111118</v>
      </c>
      <c r="B43">
        <v>2.13</v>
      </c>
      <c r="C43">
        <v>27.9</v>
      </c>
      <c r="D43">
        <v>8</v>
      </c>
      <c r="E43">
        <v>2.33</v>
      </c>
      <c r="F43">
        <v>58.41</v>
      </c>
      <c r="G43">
        <v>1.0900000000000001</v>
      </c>
      <c r="H43">
        <v>35</v>
      </c>
      <c r="I43">
        <v>2.0099999999999998</v>
      </c>
      <c r="J43">
        <v>17.22</v>
      </c>
      <c r="K43">
        <v>4.0199999999999996</v>
      </c>
      <c r="L43">
        <v>12</v>
      </c>
      <c r="M43">
        <v>173</v>
      </c>
      <c r="N43">
        <v>2.8</v>
      </c>
      <c r="O43">
        <v>7.6</v>
      </c>
      <c r="P43" s="3"/>
      <c r="Q43">
        <f t="shared" si="0"/>
        <v>15.652799999999999</v>
      </c>
      <c r="R43" s="4">
        <f t="shared" si="1"/>
        <v>-0.30000000000000049</v>
      </c>
      <c r="S43" s="5">
        <f t="shared" si="2"/>
        <v>1.3000000000000005</v>
      </c>
      <c r="T43">
        <f t="shared" si="3"/>
        <v>-0.52176000000000089</v>
      </c>
      <c r="U43">
        <f t="shared" si="4"/>
        <v>5.0871600000000017</v>
      </c>
      <c r="V43" s="3"/>
      <c r="W43" s="4">
        <f t="shared" si="5"/>
        <v>0.8157894736842104</v>
      </c>
    </row>
    <row r="44" spans="1:23" x14ac:dyDescent="0.25">
      <c r="A44" s="1">
        <v>0.55625000000000002</v>
      </c>
      <c r="B44">
        <v>2.42</v>
      </c>
      <c r="C44">
        <v>31.7</v>
      </c>
      <c r="D44">
        <v>9.1</v>
      </c>
      <c r="E44">
        <v>2.61</v>
      </c>
      <c r="F44">
        <v>62.92</v>
      </c>
      <c r="G44">
        <v>1.08</v>
      </c>
      <c r="H44">
        <v>33</v>
      </c>
      <c r="I44">
        <v>2.2799999999999998</v>
      </c>
      <c r="J44">
        <v>17.03</v>
      </c>
      <c r="K44">
        <v>4.18</v>
      </c>
      <c r="L44">
        <v>14</v>
      </c>
      <c r="M44">
        <v>170</v>
      </c>
      <c r="N44">
        <v>1.5</v>
      </c>
      <c r="O44">
        <v>0</v>
      </c>
      <c r="P44" s="3"/>
      <c r="Q44">
        <f t="shared" si="0"/>
        <v>17.724959999999999</v>
      </c>
      <c r="R44" s="4">
        <f t="shared" si="1"/>
        <v>-0.26666666666666705</v>
      </c>
      <c r="S44" s="5">
        <f t="shared" si="2"/>
        <v>1.2666666666666671</v>
      </c>
      <c r="T44">
        <f t="shared" si="3"/>
        <v>-0.52518400000000076</v>
      </c>
      <c r="U44">
        <f t="shared" si="4"/>
        <v>5.6129040000000012</v>
      </c>
      <c r="V44" s="3"/>
      <c r="W44" s="4">
        <f t="shared" si="5"/>
        <v>0.92690058479532156</v>
      </c>
    </row>
    <row r="45" spans="1:23" x14ac:dyDescent="0.25">
      <c r="A45" s="1">
        <v>0.56805555555555554</v>
      </c>
      <c r="B45">
        <v>0.77</v>
      </c>
      <c r="C45">
        <v>10.1</v>
      </c>
      <c r="D45">
        <v>2.9</v>
      </c>
      <c r="E45">
        <v>2.9</v>
      </c>
      <c r="F45">
        <v>21.87</v>
      </c>
      <c r="G45">
        <v>1.1100000000000001</v>
      </c>
      <c r="H45">
        <v>17</v>
      </c>
      <c r="I45">
        <v>1.52</v>
      </c>
      <c r="J45">
        <v>17.34</v>
      </c>
      <c r="K45">
        <v>3.93</v>
      </c>
      <c r="L45">
        <v>5</v>
      </c>
      <c r="M45">
        <v>161</v>
      </c>
      <c r="N45">
        <v>1.5</v>
      </c>
      <c r="O45">
        <v>0</v>
      </c>
      <c r="P45" s="3"/>
      <c r="Q45">
        <f t="shared" si="0"/>
        <v>8.9179199999999987</v>
      </c>
      <c r="R45" s="4">
        <f t="shared" si="1"/>
        <v>-0.36666666666666714</v>
      </c>
      <c r="S45" s="5">
        <f t="shared" si="2"/>
        <v>1.3666666666666671</v>
      </c>
      <c r="T45">
        <f t="shared" si="3"/>
        <v>-0.36332266666666713</v>
      </c>
      <c r="U45">
        <f t="shared" si="4"/>
        <v>3.0469560000000007</v>
      </c>
      <c r="V45" s="3"/>
      <c r="W45" s="4">
        <f t="shared" si="5"/>
        <v>0.29532163742690054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G35" sqref="G35"/>
    </sheetView>
  </sheetViews>
  <sheetFormatPr defaultRowHeight="15" x14ac:dyDescent="0.25"/>
  <cols>
    <col min="1" max="1" width="8.5703125" bestFit="1" customWidth="1"/>
    <col min="2" max="2" width="10" bestFit="1" customWidth="1"/>
  </cols>
  <sheetData>
    <row r="1" spans="1:2" x14ac:dyDescent="0.25">
      <c r="A1" t="str">
        <f>VO2max!M4</f>
        <v>HR
bpm</v>
      </c>
      <c r="B1" t="str">
        <f>VO2max!W4</f>
        <v>%VO2max</v>
      </c>
    </row>
    <row r="2" spans="1:2" x14ac:dyDescent="0.25">
      <c r="A2">
        <f>VO2max!M5</f>
        <v>78</v>
      </c>
      <c r="B2" s="4">
        <f>VO2max!W5</f>
        <v>0.12280701754385964</v>
      </c>
    </row>
    <row r="3" spans="1:2" x14ac:dyDescent="0.25">
      <c r="A3">
        <f>VO2max!M6</f>
        <v>76</v>
      </c>
      <c r="B3" s="4">
        <f>VO2max!W6</f>
        <v>9.0643274853801165E-2</v>
      </c>
    </row>
    <row r="4" spans="1:2" x14ac:dyDescent="0.25">
      <c r="A4">
        <f>VO2max!M7</f>
        <v>70</v>
      </c>
      <c r="B4" s="4">
        <f>VO2max!W7</f>
        <v>0.10818713450292397</v>
      </c>
    </row>
    <row r="5" spans="1:2" x14ac:dyDescent="0.25">
      <c r="A5">
        <f>VO2max!M8</f>
        <v>80</v>
      </c>
      <c r="B5" s="4">
        <f>VO2max!W8</f>
        <v>9.6491228070175419E-2</v>
      </c>
    </row>
    <row r="6" spans="1:2" x14ac:dyDescent="0.25">
      <c r="A6">
        <f>VO2max!M9</f>
        <v>84</v>
      </c>
      <c r="B6" s="4">
        <f>VO2max!W9</f>
        <v>0.10526315789473684</v>
      </c>
    </row>
    <row r="7" spans="1:2" x14ac:dyDescent="0.25">
      <c r="A7">
        <f>VO2max!M10</f>
        <v>76</v>
      </c>
      <c r="B7" s="4">
        <f>VO2max!W10</f>
        <v>0.11695906432748537</v>
      </c>
    </row>
    <row r="8" spans="1:2" x14ac:dyDescent="0.25">
      <c r="A8">
        <f>VO2max!M11</f>
        <v>84</v>
      </c>
      <c r="B8" s="4">
        <f>VO2max!W11</f>
        <v>0.17251461988304093</v>
      </c>
    </row>
    <row r="9" spans="1:2" x14ac:dyDescent="0.25">
      <c r="A9">
        <f>VO2max!M12</f>
        <v>92</v>
      </c>
      <c r="B9" s="4">
        <f>VO2max!W12</f>
        <v>0.20760233918128651</v>
      </c>
    </row>
    <row r="10" spans="1:2" x14ac:dyDescent="0.25">
      <c r="A10">
        <f>VO2max!M13</f>
        <v>84</v>
      </c>
      <c r="B10" s="4">
        <f>VO2max!W13</f>
        <v>0.16666666666666666</v>
      </c>
    </row>
    <row r="11" spans="1:2" x14ac:dyDescent="0.25">
      <c r="A11">
        <f>VO2max!M14</f>
        <v>82</v>
      </c>
      <c r="B11" s="4">
        <f>VO2max!W14</f>
        <v>0.17251461988304093</v>
      </c>
    </row>
    <row r="12" spans="1:2" x14ac:dyDescent="0.25">
      <c r="A12">
        <f>VO2max!M15</f>
        <v>88</v>
      </c>
      <c r="B12" s="4">
        <f>VO2max!W15</f>
        <v>0.22807017543859648</v>
      </c>
    </row>
    <row r="13" spans="1:2" x14ac:dyDescent="0.25">
      <c r="A13">
        <f>VO2max!M16</f>
        <v>88</v>
      </c>
      <c r="B13" s="4">
        <f>VO2max!W16</f>
        <v>0.22807017543859648</v>
      </c>
    </row>
    <row r="14" spans="1:2" x14ac:dyDescent="0.25">
      <c r="A14">
        <f>VO2max!M17</f>
        <v>90</v>
      </c>
      <c r="B14" s="4">
        <f>VO2max!W17</f>
        <v>0.27777777777777773</v>
      </c>
    </row>
    <row r="15" spans="1:2" x14ac:dyDescent="0.25">
      <c r="A15">
        <f>VO2max!M18</f>
        <v>94</v>
      </c>
      <c r="B15" s="4">
        <f>VO2max!W18</f>
        <v>0.27192982456140352</v>
      </c>
    </row>
    <row r="16" spans="1:2" x14ac:dyDescent="0.25">
      <c r="A16">
        <f>VO2max!M19</f>
        <v>96</v>
      </c>
      <c r="B16" s="4">
        <f>VO2max!W19</f>
        <v>0.34795321637426901</v>
      </c>
    </row>
    <row r="17" spans="1:2" x14ac:dyDescent="0.25">
      <c r="A17">
        <f>VO2max!M20</f>
        <v>99</v>
      </c>
      <c r="B17" s="4">
        <f>VO2max!W20</f>
        <v>0.41812865497076024</v>
      </c>
    </row>
    <row r="18" spans="1:2" x14ac:dyDescent="0.25">
      <c r="A18">
        <f>VO2max!M21</f>
        <v>102</v>
      </c>
      <c r="B18" s="4">
        <f>VO2max!W21</f>
        <v>0.40350877192982454</v>
      </c>
    </row>
    <row r="19" spans="1:2" x14ac:dyDescent="0.25">
      <c r="A19">
        <f>VO2max!M22</f>
        <v>103</v>
      </c>
      <c r="B19" s="4">
        <f>VO2max!W22</f>
        <v>0.48538011695906436</v>
      </c>
    </row>
    <row r="20" spans="1:2" x14ac:dyDescent="0.25">
      <c r="A20">
        <f>VO2max!M23</f>
        <v>106</v>
      </c>
      <c r="B20" s="4">
        <f>VO2max!W23</f>
        <v>0.48245614035087714</v>
      </c>
    </row>
    <row r="21" spans="1:2" x14ac:dyDescent="0.25">
      <c r="A21">
        <f>VO2max!M24</f>
        <v>114</v>
      </c>
      <c r="B21" s="4">
        <f>VO2max!W24</f>
        <v>0.42690058479532161</v>
      </c>
    </row>
    <row r="22" spans="1:2" x14ac:dyDescent="0.25">
      <c r="A22">
        <f>VO2max!M25</f>
        <v>106</v>
      </c>
      <c r="B22" s="4">
        <f>VO2max!W25</f>
        <v>0.49122807017543857</v>
      </c>
    </row>
    <row r="23" spans="1:2" x14ac:dyDescent="0.25">
      <c r="A23">
        <f>VO2max!M26</f>
        <v>109</v>
      </c>
      <c r="B23" s="4">
        <f>VO2max!W26</f>
        <v>0.58771929824561397</v>
      </c>
    </row>
    <row r="24" spans="1:2" x14ac:dyDescent="0.25">
      <c r="A24">
        <f>VO2max!M27</f>
        <v>117</v>
      </c>
      <c r="B24" s="4">
        <f>VO2max!W27</f>
        <v>0.62573099415204669</v>
      </c>
    </row>
    <row r="25" spans="1:2" x14ac:dyDescent="0.25">
      <c r="A25">
        <f>VO2max!M28</f>
        <v>124</v>
      </c>
      <c r="B25" s="4">
        <f>VO2max!W28</f>
        <v>0.67836257309941517</v>
      </c>
    </row>
    <row r="26" spans="1:2" x14ac:dyDescent="0.25">
      <c r="A26">
        <f>VO2max!M29</f>
        <v>126</v>
      </c>
      <c r="B26" s="4">
        <f>VO2max!W29</f>
        <v>0.62280701754385959</v>
      </c>
    </row>
    <row r="27" spans="1:2" x14ac:dyDescent="0.25">
      <c r="A27">
        <f>VO2max!M30</f>
        <v>129</v>
      </c>
      <c r="B27" s="4">
        <f>VO2max!W30</f>
        <v>0.64912280701754377</v>
      </c>
    </row>
    <row r="28" spans="1:2" x14ac:dyDescent="0.25">
      <c r="A28">
        <f>VO2max!M31</f>
        <v>135</v>
      </c>
      <c r="B28" s="4">
        <f>VO2max!W31</f>
        <v>0.76608187134502914</v>
      </c>
    </row>
    <row r="29" spans="1:2" x14ac:dyDescent="0.25">
      <c r="A29">
        <f>VO2max!M32</f>
        <v>138</v>
      </c>
      <c r="B29" s="4">
        <f>VO2max!W32</f>
        <v>0.72514619883040932</v>
      </c>
    </row>
    <row r="30" spans="1:2" x14ac:dyDescent="0.25">
      <c r="A30">
        <f>VO2max!M33</f>
        <v>148</v>
      </c>
      <c r="B30" s="4">
        <f>VO2max!W33</f>
        <v>0.78070175438596479</v>
      </c>
    </row>
    <row r="31" spans="1:2" x14ac:dyDescent="0.25">
      <c r="A31">
        <f>VO2max!M34</f>
        <v>139</v>
      </c>
      <c r="B31" s="4">
        <f>VO2max!W34</f>
        <v>0.7192982456140351</v>
      </c>
    </row>
    <row r="32" spans="1:2" x14ac:dyDescent="0.25">
      <c r="A32">
        <f>VO2max!M35</f>
        <v>143</v>
      </c>
      <c r="B32" s="4">
        <f>VO2max!W35</f>
        <v>0.85964912280701744</v>
      </c>
    </row>
    <row r="33" spans="1:2" x14ac:dyDescent="0.25">
      <c r="A33">
        <f>VO2max!M36</f>
        <v>149</v>
      </c>
      <c r="B33" s="4">
        <f>VO2max!W36</f>
        <v>0.85964912280701744</v>
      </c>
    </row>
    <row r="34" spans="1:2" x14ac:dyDescent="0.25">
      <c r="A34">
        <f>VO2max!M37</f>
        <v>155</v>
      </c>
      <c r="B34" s="4">
        <f>VO2max!W37</f>
        <v>0.86257309941520466</v>
      </c>
    </row>
    <row r="35" spans="1:2" x14ac:dyDescent="0.25">
      <c r="A35">
        <f>VO2max!M38</f>
        <v>158</v>
      </c>
      <c r="B35" s="4">
        <f>VO2max!W38</f>
        <v>0.95614035087719296</v>
      </c>
    </row>
    <row r="36" spans="1:2" x14ac:dyDescent="0.25">
      <c r="A36">
        <f>VO2max!M39</f>
        <v>161</v>
      </c>
      <c r="B36" s="4">
        <f>VO2max!W39</f>
        <v>0.9385964912280701</v>
      </c>
    </row>
    <row r="37" spans="1:2" x14ac:dyDescent="0.25">
      <c r="A37">
        <f>VO2max!M40</f>
        <v>165</v>
      </c>
      <c r="B37" s="4">
        <f>VO2max!W40</f>
        <v>0.97076023391812871</v>
      </c>
    </row>
    <row r="38" spans="1:2" x14ac:dyDescent="0.25">
      <c r="A38">
        <f>VO2max!M41</f>
        <v>167</v>
      </c>
      <c r="B38" s="4">
        <f>VO2max!W41</f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D1" sqref="D1:O1048576"/>
    </sheetView>
  </sheetViews>
  <sheetFormatPr defaultRowHeight="15" x14ac:dyDescent="0.25"/>
  <cols>
    <col min="1" max="1" width="8.5703125" bestFit="1" customWidth="1"/>
    <col min="2" max="2" width="14.5703125" bestFit="1" customWidth="1"/>
  </cols>
  <sheetData>
    <row r="1" spans="1:2" x14ac:dyDescent="0.25">
      <c r="A1" t="str">
        <f>VO2max!M4</f>
        <v>HR
bpm</v>
      </c>
      <c r="B1" t="str">
        <f>VO2max!T4</f>
        <v>FatOx 
(g/min)</v>
      </c>
    </row>
    <row r="2" spans="1:2" x14ac:dyDescent="0.25">
      <c r="A2">
        <f>VO2max!M5</f>
        <v>78</v>
      </c>
      <c r="B2">
        <f>VO2max!T5</f>
        <v>0.216144</v>
      </c>
    </row>
    <row r="3" spans="1:2" x14ac:dyDescent="0.25">
      <c r="A3">
        <f>VO2max!M6</f>
        <v>76</v>
      </c>
      <c r="B3">
        <f>VO2max!T6</f>
        <v>0.13434666666666661</v>
      </c>
    </row>
    <row r="4" spans="1:2" x14ac:dyDescent="0.25">
      <c r="A4">
        <f>VO2max!M7</f>
        <v>70</v>
      </c>
      <c r="B4">
        <f>VO2max!T7</f>
        <v>0.14940799999999993</v>
      </c>
    </row>
    <row r="5" spans="1:2" x14ac:dyDescent="0.25">
      <c r="A5">
        <f>VO2max!M8</f>
        <v>80</v>
      </c>
      <c r="B5">
        <f>VO2max!T8</f>
        <v>0.15654399999999996</v>
      </c>
    </row>
    <row r="6" spans="1:2" x14ac:dyDescent="0.25">
      <c r="A6">
        <f>VO2max!M9</f>
        <v>84</v>
      </c>
      <c r="B6">
        <f>VO2max!T9</f>
        <v>0.18345599999999995</v>
      </c>
    </row>
    <row r="7" spans="1:2" x14ac:dyDescent="0.25">
      <c r="A7">
        <f>VO2max!M10</f>
        <v>76</v>
      </c>
      <c r="B7">
        <f>VO2max!T10</f>
        <v>0.18973333333333328</v>
      </c>
    </row>
    <row r="8" spans="1:2" x14ac:dyDescent="0.25">
      <c r="A8">
        <f>VO2max!M11</f>
        <v>84</v>
      </c>
      <c r="B8">
        <f>VO2max!T11</f>
        <v>0.3258826666666666</v>
      </c>
    </row>
    <row r="9" spans="1:2" x14ac:dyDescent="0.25">
      <c r="A9">
        <f>VO2max!M12</f>
        <v>92</v>
      </c>
      <c r="B9">
        <f>VO2max!T12</f>
        <v>0.39207999999999998</v>
      </c>
    </row>
    <row r="10" spans="1:2" x14ac:dyDescent="0.25">
      <c r="A10">
        <f>VO2max!M13</f>
        <v>84</v>
      </c>
      <c r="B10">
        <f>VO2max!T13</f>
        <v>0.31211733333333336</v>
      </c>
    </row>
    <row r="11" spans="1:2" x14ac:dyDescent="0.25">
      <c r="A11">
        <f>VO2max!M14</f>
        <v>82</v>
      </c>
      <c r="B11">
        <f>VO2max!T14</f>
        <v>0.37807999999999992</v>
      </c>
    </row>
    <row r="12" spans="1:2" x14ac:dyDescent="0.25">
      <c r="A12">
        <f>VO2max!M15</f>
        <v>88</v>
      </c>
      <c r="B12">
        <f>VO2max!T15</f>
        <v>0.53437866666666656</v>
      </c>
    </row>
    <row r="13" spans="1:2" x14ac:dyDescent="0.25">
      <c r="A13">
        <f>VO2max!M16</f>
        <v>88</v>
      </c>
      <c r="B13">
        <f>VO2max!T16</f>
        <v>0.54207466666666659</v>
      </c>
    </row>
    <row r="14" spans="1:2" x14ac:dyDescent="0.25">
      <c r="A14">
        <f>VO2max!M17</f>
        <v>90</v>
      </c>
      <c r="B14">
        <f>VO2max!T17</f>
        <v>0.65179199999999993</v>
      </c>
    </row>
    <row r="15" spans="1:2" x14ac:dyDescent="0.25">
      <c r="A15">
        <f>VO2max!M18</f>
        <v>94</v>
      </c>
      <c r="B15">
        <f>VO2max!T18</f>
        <v>0.65927466666666656</v>
      </c>
    </row>
    <row r="16" spans="1:2" x14ac:dyDescent="0.25">
      <c r="A16">
        <f>VO2max!M19</f>
        <v>96</v>
      </c>
      <c r="B16">
        <f>VO2max!T19</f>
        <v>0.88618666666666657</v>
      </c>
    </row>
    <row r="17" spans="1:2" x14ac:dyDescent="0.25">
      <c r="A17">
        <f>VO2max!M20</f>
        <v>99</v>
      </c>
      <c r="B17">
        <f>VO2max!T20</f>
        <v>1.0834933333333334</v>
      </c>
    </row>
    <row r="18" spans="1:2" x14ac:dyDescent="0.25">
      <c r="A18">
        <f>VO2max!M21</f>
        <v>102</v>
      </c>
      <c r="B18">
        <f>VO2max!T21</f>
        <v>1.0214399999999999</v>
      </c>
    </row>
    <row r="19" spans="1:2" x14ac:dyDescent="0.25">
      <c r="A19">
        <f>VO2max!M22</f>
        <v>103</v>
      </c>
      <c r="B19">
        <f>VO2max!T22</f>
        <v>1.2349866666666669</v>
      </c>
    </row>
    <row r="20" spans="1:2" x14ac:dyDescent="0.25">
      <c r="A20">
        <f>VO2max!M23</f>
        <v>106</v>
      </c>
      <c r="B20">
        <f>VO2max!T23</f>
        <v>1.1697920000000002</v>
      </c>
    </row>
    <row r="21" spans="1:2" x14ac:dyDescent="0.25">
      <c r="A21">
        <f>VO2max!M24</f>
        <v>114</v>
      </c>
      <c r="B21">
        <f>VO2max!T24</f>
        <v>0.98323199999999977</v>
      </c>
    </row>
    <row r="22" spans="1:2" x14ac:dyDescent="0.25">
      <c r="A22">
        <f>VO2max!M25</f>
        <v>106</v>
      </c>
      <c r="B22">
        <f>VO2max!T25</f>
        <v>1.1095466666666665</v>
      </c>
    </row>
    <row r="23" spans="1:2" x14ac:dyDescent="0.25">
      <c r="A23">
        <f>VO2max!M26</f>
        <v>109</v>
      </c>
      <c r="B23">
        <f>VO2max!T26</f>
        <v>1.3191733333333331</v>
      </c>
    </row>
    <row r="24" spans="1:2" x14ac:dyDescent="0.25">
      <c r="A24">
        <f>VO2max!M27</f>
        <v>117</v>
      </c>
      <c r="B24">
        <f>VO2max!T27</f>
        <v>1.2177599999999997</v>
      </c>
    </row>
    <row r="25" spans="1:2" x14ac:dyDescent="0.25">
      <c r="A25">
        <f>VO2max!M28</f>
        <v>124</v>
      </c>
      <c r="B25">
        <f>VO2max!T28</f>
        <v>1.1967839999999998</v>
      </c>
    </row>
    <row r="26" spans="1:2" x14ac:dyDescent="0.25">
      <c r="A26">
        <f>VO2max!M29</f>
        <v>126</v>
      </c>
      <c r="B26">
        <f>VO2max!T29</f>
        <v>1.0198666666666665</v>
      </c>
    </row>
    <row r="27" spans="1:2" x14ac:dyDescent="0.25">
      <c r="A27">
        <f>VO2max!M30</f>
        <v>129</v>
      </c>
      <c r="B27">
        <f>VO2max!T30</f>
        <v>1.071733333333333</v>
      </c>
    </row>
    <row r="28" spans="1:2" x14ac:dyDescent="0.25">
      <c r="A28">
        <f>VO2max!M31</f>
        <v>135</v>
      </c>
      <c r="B28">
        <f>VO2max!T31</f>
        <v>1.1645973333333328</v>
      </c>
    </row>
    <row r="29" spans="1:2" x14ac:dyDescent="0.25">
      <c r="A29">
        <f>VO2max!M32</f>
        <v>138</v>
      </c>
      <c r="B29">
        <f>VO2max!T32</f>
        <v>0.8702399999999999</v>
      </c>
    </row>
    <row r="30" spans="1:2" x14ac:dyDescent="0.25">
      <c r="A30">
        <f>VO2max!M33</f>
        <v>148</v>
      </c>
      <c r="B30">
        <f>VO2max!T33</f>
        <v>0.89089066666666661</v>
      </c>
    </row>
    <row r="31" spans="1:2" x14ac:dyDescent="0.25">
      <c r="A31">
        <f>VO2max!M34</f>
        <v>139</v>
      </c>
      <c r="B31">
        <f>VO2max!T34</f>
        <v>0.77303466666666654</v>
      </c>
    </row>
    <row r="32" spans="1:2" x14ac:dyDescent="0.25">
      <c r="A32">
        <f>VO2max!M35</f>
        <v>143</v>
      </c>
      <c r="B32">
        <f>VO2max!T35</f>
        <v>0.92194133333333306</v>
      </c>
    </row>
    <row r="33" spans="1:2" x14ac:dyDescent="0.25">
      <c r="A33">
        <f>VO2max!M36</f>
        <v>149</v>
      </c>
      <c r="B33">
        <f>VO2max!T36</f>
        <v>0.58383999999999947</v>
      </c>
    </row>
    <row r="34" spans="1:2" x14ac:dyDescent="0.25">
      <c r="A34">
        <f>VO2max!M37</f>
        <v>155</v>
      </c>
      <c r="B34">
        <f>VO2max!T37</f>
        <v>0.41488533333333255</v>
      </c>
    </row>
    <row r="35" spans="1:2" x14ac:dyDescent="0.25">
      <c r="A35">
        <f>VO2max!M38</f>
        <v>158</v>
      </c>
      <c r="B35">
        <f>VO2max!T38</f>
        <v>0.26408533333333328</v>
      </c>
    </row>
    <row r="36" spans="1:2" x14ac:dyDescent="0.25">
      <c r="A36">
        <f>VO2max!M39</f>
        <v>161</v>
      </c>
      <c r="B36">
        <f>VO2max!T39</f>
        <v>6.5274666666666425E-2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H32" sqref="H32"/>
    </sheetView>
  </sheetViews>
  <sheetFormatPr defaultRowHeight="15" x14ac:dyDescent="0.25"/>
  <cols>
    <col min="1" max="1" width="8.5703125" bestFit="1" customWidth="1"/>
    <col min="2" max="2" width="15.28515625" bestFit="1" customWidth="1"/>
  </cols>
  <sheetData>
    <row r="1" spans="1:2" x14ac:dyDescent="0.25">
      <c r="A1" t="str">
        <f>VO2max!M4</f>
        <v>HR
bpm</v>
      </c>
      <c r="B1" t="str">
        <f>VO2max!U4</f>
        <v>ChoOx 
(g/min)</v>
      </c>
    </row>
    <row r="2" spans="1:2" x14ac:dyDescent="0.25">
      <c r="A2">
        <f>VO2max!M5</f>
        <v>78</v>
      </c>
      <c r="B2">
        <f>VO2max!U5</f>
        <v>5.4036000000000056E-2</v>
      </c>
    </row>
    <row r="3" spans="1:2" x14ac:dyDescent="0.25">
      <c r="A3">
        <f>VO2max!M6</f>
        <v>76</v>
      </c>
      <c r="B3">
        <f>VO2max!U6</f>
        <v>0.10992000000000011</v>
      </c>
    </row>
    <row r="4" spans="1:2" x14ac:dyDescent="0.25">
      <c r="A4">
        <f>VO2max!M7</f>
        <v>70</v>
      </c>
      <c r="B4">
        <f>VO2max!U7</f>
        <v>0.14407200000000012</v>
      </c>
    </row>
    <row r="5" spans="1:2" x14ac:dyDescent="0.25">
      <c r="A5">
        <f>VO2max!M8</f>
        <v>80</v>
      </c>
      <c r="B5">
        <f>VO2max!U8</f>
        <v>8.8056000000000079E-2</v>
      </c>
    </row>
    <row r="6" spans="1:2" x14ac:dyDescent="0.25">
      <c r="A6">
        <f>VO2max!M9</f>
        <v>84</v>
      </c>
      <c r="B6">
        <f>VO2max!U9</f>
        <v>6.3504000000000102E-2</v>
      </c>
    </row>
    <row r="7" spans="1:2" x14ac:dyDescent="0.25">
      <c r="A7">
        <f>VO2max!M10</f>
        <v>76</v>
      </c>
      <c r="B7">
        <f>VO2max!U10</f>
        <v>8.5380000000000081E-2</v>
      </c>
    </row>
    <row r="8" spans="1:2" x14ac:dyDescent="0.25">
      <c r="A8">
        <f>VO2max!M11</f>
        <v>84</v>
      </c>
      <c r="B8">
        <f>VO2max!U11</f>
        <v>2.5283999999999991E-2</v>
      </c>
    </row>
    <row r="9" spans="1:2" x14ac:dyDescent="0.25">
      <c r="A9">
        <f>VO2max!M12</f>
        <v>92</v>
      </c>
      <c r="B9">
        <f>VO2max!U12</f>
        <v>3.0419999999999992E-2</v>
      </c>
    </row>
    <row r="10" spans="1:2" x14ac:dyDescent="0.25">
      <c r="A10">
        <f>VO2max!M13</f>
        <v>84</v>
      </c>
      <c r="B10">
        <f>VO2max!U13</f>
        <v>2.4215999999999994E-2</v>
      </c>
    </row>
    <row r="11" spans="1:2" x14ac:dyDescent="0.25">
      <c r="A11">
        <f>VO2max!M14</f>
        <v>82</v>
      </c>
      <c r="B11">
        <f>VO2max!U14</f>
        <v>-0.10007999999999981</v>
      </c>
    </row>
    <row r="12" spans="1:2" x14ac:dyDescent="0.25">
      <c r="A12">
        <f>VO2max!M15</f>
        <v>88</v>
      </c>
      <c r="B12">
        <f>VO2max!U15</f>
        <v>-0.22747199999999981</v>
      </c>
    </row>
    <row r="13" spans="1:2" x14ac:dyDescent="0.25">
      <c r="A13">
        <f>VO2max!M16</f>
        <v>88</v>
      </c>
      <c r="B13">
        <f>VO2max!U16</f>
        <v>-0.23074799999999981</v>
      </c>
    </row>
    <row r="14" spans="1:2" x14ac:dyDescent="0.25">
      <c r="A14">
        <f>VO2max!M17</f>
        <v>90</v>
      </c>
      <c r="B14">
        <f>VO2max!U17</f>
        <v>-0.27745199999999981</v>
      </c>
    </row>
    <row r="15" spans="1:2" x14ac:dyDescent="0.25">
      <c r="A15">
        <f>VO2max!M18</f>
        <v>94</v>
      </c>
      <c r="B15">
        <f>VO2max!U18</f>
        <v>-0.3122879999999999</v>
      </c>
    </row>
    <row r="16" spans="1:2" x14ac:dyDescent="0.25">
      <c r="A16">
        <f>VO2max!M19</f>
        <v>96</v>
      </c>
      <c r="B16">
        <f>VO2max!U19</f>
        <v>-0.49847999999999987</v>
      </c>
    </row>
    <row r="17" spans="1:2" x14ac:dyDescent="0.25">
      <c r="A17">
        <f>VO2max!M20</f>
        <v>99</v>
      </c>
      <c r="B17">
        <f>VO2max!U20</f>
        <v>-0.65406000000000009</v>
      </c>
    </row>
    <row r="18" spans="1:2" x14ac:dyDescent="0.25">
      <c r="A18">
        <f>VO2max!M21</f>
        <v>102</v>
      </c>
      <c r="B18">
        <f>VO2max!U21</f>
        <v>-0.57455999999999996</v>
      </c>
    </row>
    <row r="19" spans="1:2" x14ac:dyDescent="0.25">
      <c r="A19">
        <f>VO2max!M22</f>
        <v>103</v>
      </c>
      <c r="B19">
        <f>VO2max!U22</f>
        <v>-0.69467999999999996</v>
      </c>
    </row>
    <row r="20" spans="1:2" x14ac:dyDescent="0.25">
      <c r="A20">
        <f>VO2max!M23</f>
        <v>106</v>
      </c>
      <c r="B20">
        <f>VO2max!U23</f>
        <v>-0.55411199999999994</v>
      </c>
    </row>
    <row r="21" spans="1:2" x14ac:dyDescent="0.25">
      <c r="A21">
        <f>VO2max!M24</f>
        <v>114</v>
      </c>
      <c r="B21">
        <f>VO2max!U24</f>
        <v>-0.36871199999999954</v>
      </c>
    </row>
    <row r="22" spans="1:2" x14ac:dyDescent="0.25">
      <c r="A22">
        <f>VO2max!M25</f>
        <v>106</v>
      </c>
      <c r="B22">
        <f>VO2max!U25</f>
        <v>-0.35663999999999968</v>
      </c>
    </row>
    <row r="23" spans="1:2" x14ac:dyDescent="0.25">
      <c r="A23">
        <f>VO2max!M26</f>
        <v>109</v>
      </c>
      <c r="B23">
        <f>VO2max!U26</f>
        <v>-0.42401999999999962</v>
      </c>
    </row>
    <row r="24" spans="1:2" x14ac:dyDescent="0.25">
      <c r="A24">
        <f>VO2max!M27</f>
        <v>117</v>
      </c>
      <c r="B24">
        <f>VO2max!U27</f>
        <v>0</v>
      </c>
    </row>
    <row r="25" spans="1:2" x14ac:dyDescent="0.25">
      <c r="A25">
        <f>VO2max!M28</f>
        <v>124</v>
      </c>
      <c r="B25">
        <f>VO2max!U28</f>
        <v>0.29919600000000024</v>
      </c>
    </row>
    <row r="26" spans="1:2" x14ac:dyDescent="0.25">
      <c r="A26">
        <f>VO2max!M29</f>
        <v>126</v>
      </c>
      <c r="B26">
        <f>VO2max!U29</f>
        <v>0.45894000000000057</v>
      </c>
    </row>
    <row r="27" spans="1:2" x14ac:dyDescent="0.25">
      <c r="A27">
        <f>VO2max!M30</f>
        <v>129</v>
      </c>
      <c r="B27">
        <f>VO2max!U30</f>
        <v>0.48228000000000049</v>
      </c>
    </row>
    <row r="28" spans="1:2" x14ac:dyDescent="0.25">
      <c r="A28">
        <f>VO2max!M31</f>
        <v>135</v>
      </c>
      <c r="B28">
        <f>VO2max!U31</f>
        <v>0.79749600000000098</v>
      </c>
    </row>
    <row r="29" spans="1:2" x14ac:dyDescent="0.25">
      <c r="A29">
        <f>VO2max!M32</f>
        <v>138</v>
      </c>
      <c r="B29">
        <f>VO2max!U32</f>
        <v>1.3053600000000001</v>
      </c>
    </row>
    <row r="30" spans="1:2" x14ac:dyDescent="0.25">
      <c r="A30">
        <f>VO2max!M33</f>
        <v>148</v>
      </c>
      <c r="B30">
        <f>VO2max!U33</f>
        <v>1.532856</v>
      </c>
    </row>
    <row r="31" spans="1:2" x14ac:dyDescent="0.25">
      <c r="A31">
        <f>VO2max!M34</f>
        <v>139</v>
      </c>
      <c r="B31">
        <f>VO2max!U34</f>
        <v>1.5219120000000006</v>
      </c>
    </row>
    <row r="32" spans="1:2" x14ac:dyDescent="0.25">
      <c r="A32">
        <f>VO2max!M35</f>
        <v>143</v>
      </c>
      <c r="B32">
        <f>VO2max!U35</f>
        <v>1.8150720000000005</v>
      </c>
    </row>
    <row r="33" spans="1:2" x14ac:dyDescent="0.25">
      <c r="A33">
        <f>VO2max!M36</f>
        <v>149</v>
      </c>
      <c r="B33">
        <f>VO2max!U36</f>
        <v>2.6272800000000012</v>
      </c>
    </row>
    <row r="34" spans="1:2" x14ac:dyDescent="0.25">
      <c r="A34">
        <f>VO2max!M37</f>
        <v>155</v>
      </c>
      <c r="B34">
        <f>VO2max!U37</f>
        <v>3.0671880000000007</v>
      </c>
    </row>
    <row r="35" spans="1:2" x14ac:dyDescent="0.25">
      <c r="A35">
        <f>VO2max!M38</f>
        <v>158</v>
      </c>
      <c r="B35">
        <f>VO2max!U38</f>
        <v>3.8622480000000006</v>
      </c>
    </row>
    <row r="36" spans="1:2" x14ac:dyDescent="0.25">
      <c r="A36">
        <f>VO2max!M39</f>
        <v>161</v>
      </c>
      <c r="B36">
        <f>VO2max!U39</f>
        <v>4.2591720000000004</v>
      </c>
    </row>
    <row r="37" spans="1:2" x14ac:dyDescent="0.25">
      <c r="A37">
        <f>VO2max!M40</f>
        <v>165</v>
      </c>
      <c r="B37">
        <f>VO2max!U40</f>
        <v>5.2264800000000022</v>
      </c>
    </row>
    <row r="38" spans="1:2" x14ac:dyDescent="0.25">
      <c r="A38">
        <f>VO2max!M41</f>
        <v>167</v>
      </c>
      <c r="B38">
        <f>VO2max!U41</f>
        <v>5.3737680000000019</v>
      </c>
    </row>
    <row r="39" spans="1:2" x14ac:dyDescent="0.25">
      <c r="A39">
        <f>VO2max!M42</f>
        <v>169</v>
      </c>
      <c r="B39">
        <f>VO2max!U42</f>
        <v>5.9927520000000012</v>
      </c>
    </row>
    <row r="40" spans="1:2" x14ac:dyDescent="0.25">
      <c r="A40">
        <f>VO2max!M43</f>
        <v>173</v>
      </c>
      <c r="B40">
        <f>VO2max!U43</f>
        <v>5.0871600000000017</v>
      </c>
    </row>
    <row r="41" spans="1:2" x14ac:dyDescent="0.25">
      <c r="A41">
        <f>VO2max!M44</f>
        <v>170</v>
      </c>
      <c r="B41">
        <f>VO2max!U44</f>
        <v>5.6129040000000012</v>
      </c>
    </row>
    <row r="42" spans="1:2" x14ac:dyDescent="0.25">
      <c r="A42">
        <f>VO2max!M45</f>
        <v>161</v>
      </c>
      <c r="B42">
        <f>VO2max!U45</f>
        <v>3.0469560000000007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G34" sqref="G34"/>
    </sheetView>
  </sheetViews>
  <sheetFormatPr defaultRowHeight="15" x14ac:dyDescent="0.25"/>
  <sheetData>
    <row r="1" spans="1:3" x14ac:dyDescent="0.25">
      <c r="A1" t="str">
        <f>VO2max!M4</f>
        <v>HR
bpm</v>
      </c>
      <c r="B1" t="str">
        <f>VO2max!T4</f>
        <v>FatOx 
(g/min)</v>
      </c>
      <c r="C1" t="str">
        <f>VO2max!U4</f>
        <v>ChoOx 
(g/min)</v>
      </c>
    </row>
    <row r="2" spans="1:3" x14ac:dyDescent="0.25">
      <c r="A2">
        <f>VO2max!M5</f>
        <v>78</v>
      </c>
      <c r="B2">
        <f>VO2max!T5</f>
        <v>0.216144</v>
      </c>
      <c r="C2">
        <f>VO2max!U5</f>
        <v>5.4036000000000056E-2</v>
      </c>
    </row>
    <row r="3" spans="1:3" x14ac:dyDescent="0.25">
      <c r="A3">
        <f>VO2max!M6</f>
        <v>76</v>
      </c>
      <c r="B3">
        <f>VO2max!T6</f>
        <v>0.13434666666666661</v>
      </c>
      <c r="C3">
        <f>VO2max!U6</f>
        <v>0.10992000000000011</v>
      </c>
    </row>
    <row r="4" spans="1:3" x14ac:dyDescent="0.25">
      <c r="A4">
        <f>VO2max!M7</f>
        <v>70</v>
      </c>
      <c r="B4">
        <f>VO2max!T7</f>
        <v>0.14940799999999993</v>
      </c>
      <c r="C4">
        <f>VO2max!U7</f>
        <v>0.14407200000000012</v>
      </c>
    </row>
    <row r="5" spans="1:3" x14ac:dyDescent="0.25">
      <c r="A5">
        <f>VO2max!M8</f>
        <v>80</v>
      </c>
      <c r="B5">
        <f>VO2max!T8</f>
        <v>0.15654399999999996</v>
      </c>
      <c r="C5">
        <f>VO2max!U8</f>
        <v>8.8056000000000079E-2</v>
      </c>
    </row>
    <row r="6" spans="1:3" x14ac:dyDescent="0.25">
      <c r="A6">
        <f>VO2max!M9</f>
        <v>84</v>
      </c>
      <c r="B6">
        <f>VO2max!T9</f>
        <v>0.18345599999999995</v>
      </c>
      <c r="C6">
        <f>VO2max!U9</f>
        <v>6.3504000000000102E-2</v>
      </c>
    </row>
    <row r="7" spans="1:3" x14ac:dyDescent="0.25">
      <c r="A7">
        <f>VO2max!M10</f>
        <v>76</v>
      </c>
      <c r="B7">
        <f>VO2max!T10</f>
        <v>0.18973333333333328</v>
      </c>
      <c r="C7">
        <f>VO2max!U10</f>
        <v>8.5380000000000081E-2</v>
      </c>
    </row>
    <row r="8" spans="1:3" x14ac:dyDescent="0.25">
      <c r="A8">
        <f>VO2max!M11</f>
        <v>84</v>
      </c>
      <c r="B8">
        <f>VO2max!T11</f>
        <v>0.3258826666666666</v>
      </c>
      <c r="C8">
        <f>VO2max!U11</f>
        <v>2.5283999999999991E-2</v>
      </c>
    </row>
    <row r="9" spans="1:3" x14ac:dyDescent="0.25">
      <c r="A9">
        <f>VO2max!M12</f>
        <v>92</v>
      </c>
      <c r="B9">
        <f>VO2max!T12</f>
        <v>0.39207999999999998</v>
      </c>
      <c r="C9">
        <f>VO2max!U12</f>
        <v>3.0419999999999992E-2</v>
      </c>
    </row>
    <row r="10" spans="1:3" x14ac:dyDescent="0.25">
      <c r="A10">
        <f>VO2max!M13</f>
        <v>84</v>
      </c>
      <c r="B10">
        <f>VO2max!T13</f>
        <v>0.31211733333333336</v>
      </c>
      <c r="C10">
        <f>VO2max!U13</f>
        <v>2.4215999999999994E-2</v>
      </c>
    </row>
    <row r="11" spans="1:3" x14ac:dyDescent="0.25">
      <c r="A11">
        <f>VO2max!M14</f>
        <v>82</v>
      </c>
      <c r="B11">
        <f>VO2max!T14</f>
        <v>0.37807999999999992</v>
      </c>
      <c r="C11">
        <f>VO2max!U14</f>
        <v>-0.10007999999999981</v>
      </c>
    </row>
    <row r="12" spans="1:3" x14ac:dyDescent="0.25">
      <c r="A12">
        <f>VO2max!M15</f>
        <v>88</v>
      </c>
      <c r="B12">
        <f>VO2max!T15</f>
        <v>0.53437866666666656</v>
      </c>
      <c r="C12">
        <f>VO2max!U15</f>
        <v>-0.22747199999999981</v>
      </c>
    </row>
    <row r="13" spans="1:3" x14ac:dyDescent="0.25">
      <c r="A13">
        <f>VO2max!M16</f>
        <v>88</v>
      </c>
      <c r="B13">
        <f>VO2max!T16</f>
        <v>0.54207466666666659</v>
      </c>
      <c r="C13">
        <f>VO2max!U16</f>
        <v>-0.23074799999999981</v>
      </c>
    </row>
    <row r="14" spans="1:3" x14ac:dyDescent="0.25">
      <c r="A14">
        <f>VO2max!M17</f>
        <v>90</v>
      </c>
      <c r="B14">
        <f>VO2max!T17</f>
        <v>0.65179199999999993</v>
      </c>
      <c r="C14">
        <f>VO2max!U17</f>
        <v>-0.27745199999999981</v>
      </c>
    </row>
    <row r="15" spans="1:3" x14ac:dyDescent="0.25">
      <c r="A15">
        <f>VO2max!M18</f>
        <v>94</v>
      </c>
      <c r="B15">
        <f>VO2max!T18</f>
        <v>0.65927466666666656</v>
      </c>
      <c r="C15">
        <f>VO2max!U18</f>
        <v>-0.3122879999999999</v>
      </c>
    </row>
    <row r="16" spans="1:3" x14ac:dyDescent="0.25">
      <c r="A16">
        <f>VO2max!M19</f>
        <v>96</v>
      </c>
      <c r="B16">
        <f>VO2max!T19</f>
        <v>0.88618666666666657</v>
      </c>
      <c r="C16">
        <f>VO2max!U19</f>
        <v>-0.49847999999999987</v>
      </c>
    </row>
    <row r="17" spans="1:3" x14ac:dyDescent="0.25">
      <c r="A17">
        <f>VO2max!M20</f>
        <v>99</v>
      </c>
      <c r="B17">
        <f>VO2max!T20</f>
        <v>1.0834933333333334</v>
      </c>
      <c r="C17">
        <f>VO2max!U20</f>
        <v>-0.65406000000000009</v>
      </c>
    </row>
    <row r="18" spans="1:3" x14ac:dyDescent="0.25">
      <c r="A18">
        <f>VO2max!M21</f>
        <v>102</v>
      </c>
      <c r="B18">
        <f>VO2max!T21</f>
        <v>1.0214399999999999</v>
      </c>
      <c r="C18">
        <f>VO2max!U21</f>
        <v>-0.57455999999999996</v>
      </c>
    </row>
    <row r="19" spans="1:3" x14ac:dyDescent="0.25">
      <c r="A19">
        <f>VO2max!M22</f>
        <v>103</v>
      </c>
      <c r="B19">
        <f>VO2max!T22</f>
        <v>1.2349866666666669</v>
      </c>
      <c r="C19">
        <f>VO2max!U22</f>
        <v>-0.69467999999999996</v>
      </c>
    </row>
    <row r="20" spans="1:3" x14ac:dyDescent="0.25">
      <c r="A20">
        <f>VO2max!M23</f>
        <v>106</v>
      </c>
      <c r="B20">
        <f>VO2max!T23</f>
        <v>1.1697920000000002</v>
      </c>
      <c r="C20">
        <f>VO2max!U23</f>
        <v>-0.55411199999999994</v>
      </c>
    </row>
    <row r="21" spans="1:3" x14ac:dyDescent="0.25">
      <c r="A21">
        <f>VO2max!M24</f>
        <v>114</v>
      </c>
      <c r="B21">
        <f>VO2max!T24</f>
        <v>0.98323199999999977</v>
      </c>
      <c r="C21">
        <f>VO2max!U24</f>
        <v>-0.36871199999999954</v>
      </c>
    </row>
    <row r="22" spans="1:3" x14ac:dyDescent="0.25">
      <c r="A22">
        <f>VO2max!M25</f>
        <v>106</v>
      </c>
      <c r="B22">
        <f>VO2max!T25</f>
        <v>1.1095466666666665</v>
      </c>
      <c r="C22">
        <f>VO2max!U25</f>
        <v>-0.35663999999999968</v>
      </c>
    </row>
    <row r="23" spans="1:3" x14ac:dyDescent="0.25">
      <c r="A23">
        <f>VO2max!M26</f>
        <v>109</v>
      </c>
      <c r="B23">
        <f>VO2max!T26</f>
        <v>1.3191733333333331</v>
      </c>
      <c r="C23">
        <f>VO2max!U26</f>
        <v>-0.42401999999999962</v>
      </c>
    </row>
    <row r="24" spans="1:3" x14ac:dyDescent="0.25">
      <c r="A24">
        <f>VO2max!M27</f>
        <v>117</v>
      </c>
      <c r="B24">
        <f>VO2max!T27</f>
        <v>1.2177599999999997</v>
      </c>
      <c r="C24">
        <f>VO2max!U27</f>
        <v>0</v>
      </c>
    </row>
    <row r="25" spans="1:3" x14ac:dyDescent="0.25">
      <c r="A25">
        <f>VO2max!M28</f>
        <v>124</v>
      </c>
      <c r="B25">
        <f>VO2max!T28</f>
        <v>1.1967839999999998</v>
      </c>
      <c r="C25">
        <f>VO2max!U28</f>
        <v>0.29919600000000024</v>
      </c>
    </row>
    <row r="26" spans="1:3" x14ac:dyDescent="0.25">
      <c r="A26">
        <f>VO2max!M29</f>
        <v>126</v>
      </c>
      <c r="B26">
        <f>VO2max!T29</f>
        <v>1.0198666666666665</v>
      </c>
      <c r="C26">
        <f>VO2max!U29</f>
        <v>0.45894000000000057</v>
      </c>
    </row>
    <row r="27" spans="1:3" x14ac:dyDescent="0.25">
      <c r="A27">
        <f>VO2max!M30</f>
        <v>129</v>
      </c>
      <c r="B27">
        <f>VO2max!T30</f>
        <v>1.071733333333333</v>
      </c>
      <c r="C27">
        <f>VO2max!U30</f>
        <v>0.48228000000000049</v>
      </c>
    </row>
    <row r="28" spans="1:3" x14ac:dyDescent="0.25">
      <c r="A28">
        <f>VO2max!M31</f>
        <v>135</v>
      </c>
      <c r="B28">
        <f>VO2max!T31</f>
        <v>1.1645973333333328</v>
      </c>
      <c r="C28">
        <f>VO2max!U31</f>
        <v>0.79749600000000098</v>
      </c>
    </row>
    <row r="29" spans="1:3" x14ac:dyDescent="0.25">
      <c r="A29">
        <f>VO2max!M32</f>
        <v>138</v>
      </c>
      <c r="B29">
        <f>VO2max!T32</f>
        <v>0.8702399999999999</v>
      </c>
      <c r="C29">
        <f>VO2max!U32</f>
        <v>1.3053600000000001</v>
      </c>
    </row>
    <row r="30" spans="1:3" x14ac:dyDescent="0.25">
      <c r="A30">
        <f>VO2max!M33</f>
        <v>148</v>
      </c>
      <c r="B30">
        <f>VO2max!T33</f>
        <v>0.89089066666666661</v>
      </c>
      <c r="C30">
        <f>VO2max!U33</f>
        <v>1.532856</v>
      </c>
    </row>
    <row r="31" spans="1:3" x14ac:dyDescent="0.25">
      <c r="A31">
        <f>VO2max!M34</f>
        <v>139</v>
      </c>
      <c r="B31">
        <f>VO2max!T34</f>
        <v>0.77303466666666654</v>
      </c>
      <c r="C31">
        <f>VO2max!U34</f>
        <v>1.5219120000000006</v>
      </c>
    </row>
    <row r="32" spans="1:3" x14ac:dyDescent="0.25">
      <c r="A32">
        <f>VO2max!M35</f>
        <v>143</v>
      </c>
      <c r="B32">
        <f>VO2max!T35</f>
        <v>0.92194133333333306</v>
      </c>
      <c r="C32">
        <f>VO2max!U35</f>
        <v>1.8150720000000005</v>
      </c>
    </row>
    <row r="33" spans="1:3" x14ac:dyDescent="0.25">
      <c r="A33">
        <f>VO2max!M36</f>
        <v>149</v>
      </c>
      <c r="B33">
        <f>VO2max!T36</f>
        <v>0.58383999999999947</v>
      </c>
      <c r="C33">
        <f>VO2max!U36</f>
        <v>2.6272800000000012</v>
      </c>
    </row>
    <row r="34" spans="1:3" x14ac:dyDescent="0.25">
      <c r="A34">
        <f>VO2max!M37</f>
        <v>155</v>
      </c>
      <c r="B34">
        <f>VO2max!T37</f>
        <v>0.41488533333333255</v>
      </c>
      <c r="C34">
        <f>VO2max!U37</f>
        <v>3.0671880000000007</v>
      </c>
    </row>
    <row r="35" spans="1:3" x14ac:dyDescent="0.25">
      <c r="A35">
        <f>VO2max!M38</f>
        <v>158</v>
      </c>
      <c r="B35">
        <f>VO2max!T38</f>
        <v>0.26408533333333328</v>
      </c>
      <c r="C35">
        <f>VO2max!U38</f>
        <v>3.8622480000000006</v>
      </c>
    </row>
    <row r="36" spans="1:3" x14ac:dyDescent="0.25">
      <c r="A36">
        <f>VO2max!M39</f>
        <v>161</v>
      </c>
      <c r="B36">
        <f>VO2max!T39</f>
        <v>6.5274666666666425E-2</v>
      </c>
      <c r="C36">
        <f>VO2max!U39</f>
        <v>4.2591720000000004</v>
      </c>
    </row>
    <row r="37" spans="1:3" x14ac:dyDescent="0.25">
      <c r="A37">
        <f>VO2max!M40</f>
        <v>165</v>
      </c>
      <c r="B37">
        <f>VO2max!T40</f>
        <v>-0.27328000000000086</v>
      </c>
      <c r="C37">
        <f>VO2max!U40</f>
        <v>5.2264800000000022</v>
      </c>
    </row>
    <row r="38" spans="1:3" x14ac:dyDescent="0.25">
      <c r="A38">
        <f>VO2max!M41</f>
        <v>167</v>
      </c>
      <c r="B38">
        <f>VO2max!T41</f>
        <v>-0.28098133333333419</v>
      </c>
      <c r="C38">
        <f>VO2max!U41</f>
        <v>5.3737680000000019</v>
      </c>
    </row>
    <row r="39" spans="1:3" x14ac:dyDescent="0.25">
      <c r="A39">
        <f>VO2max!M42</f>
        <v>169</v>
      </c>
      <c r="B39">
        <f>VO2max!T42</f>
        <v>-0.56072533333333419</v>
      </c>
      <c r="C39">
        <f>VO2max!U42</f>
        <v>5.9927520000000012</v>
      </c>
    </row>
    <row r="40" spans="1:3" x14ac:dyDescent="0.25">
      <c r="A40">
        <f>VO2max!M43</f>
        <v>173</v>
      </c>
      <c r="B40">
        <f>VO2max!T43</f>
        <v>-0.52176000000000089</v>
      </c>
      <c r="C40">
        <f>VO2max!U43</f>
        <v>5.0871600000000017</v>
      </c>
    </row>
    <row r="41" spans="1:3" x14ac:dyDescent="0.25">
      <c r="A41">
        <f>VO2max!M44</f>
        <v>170</v>
      </c>
      <c r="B41">
        <f>VO2max!T44</f>
        <v>-0.52518400000000076</v>
      </c>
      <c r="C41">
        <f>VO2max!U44</f>
        <v>5.6129040000000012</v>
      </c>
    </row>
    <row r="42" spans="1:3" x14ac:dyDescent="0.25">
      <c r="A42">
        <f>VO2max!M45</f>
        <v>161</v>
      </c>
      <c r="B42">
        <f>VO2max!T45</f>
        <v>-0.36332266666666713</v>
      </c>
      <c r="C42">
        <f>VO2max!U45</f>
        <v>3.0469560000000007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C5" sqref="C5"/>
    </sheetView>
  </sheetViews>
  <sheetFormatPr defaultRowHeight="15" x14ac:dyDescent="0.25"/>
  <cols>
    <col min="2" max="2" width="14.85546875" bestFit="1" customWidth="1"/>
  </cols>
  <sheetData>
    <row r="1" spans="1:3" x14ac:dyDescent="0.25">
      <c r="A1" t="str">
        <f>VO2max!M4</f>
        <v>HR
bpm</v>
      </c>
      <c r="B1" t="s">
        <v>24</v>
      </c>
      <c r="C1" t="s">
        <v>25</v>
      </c>
    </row>
    <row r="2" spans="1:3" x14ac:dyDescent="0.25">
      <c r="A2">
        <f>VO2max!M5</f>
        <v>78</v>
      </c>
      <c r="B2">
        <f>VO2max!T5*9</f>
        <v>1.9452959999999999</v>
      </c>
      <c r="C2">
        <f>VO2max!U5*4</f>
        <v>0.21614400000000022</v>
      </c>
    </row>
    <row r="3" spans="1:3" x14ac:dyDescent="0.25">
      <c r="A3">
        <f>VO2max!M6</f>
        <v>76</v>
      </c>
      <c r="B3">
        <f>VO2max!T6*9</f>
        <v>1.2091199999999995</v>
      </c>
      <c r="C3">
        <f>VO2max!U6*4</f>
        <v>0.43968000000000046</v>
      </c>
    </row>
    <row r="4" spans="1:3" x14ac:dyDescent="0.25">
      <c r="A4">
        <f>VO2max!M7</f>
        <v>70</v>
      </c>
      <c r="B4">
        <f>VO2max!T7*9</f>
        <v>1.3446719999999994</v>
      </c>
      <c r="C4">
        <f>VO2max!U7*4</f>
        <v>0.57628800000000047</v>
      </c>
    </row>
    <row r="5" spans="1:3" x14ac:dyDescent="0.25">
      <c r="A5">
        <f>VO2max!M8</f>
        <v>80</v>
      </c>
      <c r="B5">
        <f>VO2max!T8*9</f>
        <v>1.4088959999999997</v>
      </c>
      <c r="C5">
        <f>VO2max!U8*4</f>
        <v>0.35222400000000031</v>
      </c>
    </row>
    <row r="6" spans="1:3" x14ac:dyDescent="0.25">
      <c r="A6">
        <f>VO2max!M9</f>
        <v>84</v>
      </c>
      <c r="B6">
        <f>VO2max!T9*9</f>
        <v>1.6511039999999997</v>
      </c>
      <c r="C6">
        <f>VO2max!U9*4</f>
        <v>0.25401600000000041</v>
      </c>
    </row>
    <row r="7" spans="1:3" x14ac:dyDescent="0.25">
      <c r="A7">
        <f>VO2max!M10</f>
        <v>76</v>
      </c>
      <c r="B7">
        <f>VO2max!T10*9</f>
        <v>1.7075999999999996</v>
      </c>
      <c r="C7">
        <f>VO2max!U10*4</f>
        <v>0.34152000000000032</v>
      </c>
    </row>
    <row r="8" spans="1:3" x14ac:dyDescent="0.25">
      <c r="A8">
        <f>VO2max!M11</f>
        <v>84</v>
      </c>
      <c r="B8">
        <f>VO2max!T11*9</f>
        <v>2.9329439999999996</v>
      </c>
      <c r="C8">
        <f>VO2max!U11*4</f>
        <v>0.10113599999999996</v>
      </c>
    </row>
    <row r="9" spans="1:3" x14ac:dyDescent="0.25">
      <c r="A9">
        <f>VO2max!M12</f>
        <v>92</v>
      </c>
      <c r="B9">
        <f>VO2max!T12*9</f>
        <v>3.5287199999999999</v>
      </c>
      <c r="C9">
        <f>VO2max!U12*4</f>
        <v>0.12167999999999997</v>
      </c>
    </row>
    <row r="10" spans="1:3" x14ac:dyDescent="0.25">
      <c r="A10">
        <f>VO2max!M13</f>
        <v>84</v>
      </c>
      <c r="B10">
        <f>VO2max!T13*9</f>
        <v>2.809056</v>
      </c>
      <c r="C10">
        <f>VO2max!U13*4</f>
        <v>9.6863999999999978E-2</v>
      </c>
    </row>
    <row r="11" spans="1:3" x14ac:dyDescent="0.25">
      <c r="A11">
        <f>VO2max!M14</f>
        <v>82</v>
      </c>
      <c r="B11">
        <f>VO2max!T14*9</f>
        <v>3.4027199999999991</v>
      </c>
      <c r="C11">
        <f>VO2max!U14*4</f>
        <v>-0.40031999999999923</v>
      </c>
    </row>
    <row r="12" spans="1:3" x14ac:dyDescent="0.25">
      <c r="A12">
        <f>VO2max!M15</f>
        <v>88</v>
      </c>
      <c r="B12">
        <f>VO2max!T15*9</f>
        <v>4.8094079999999995</v>
      </c>
      <c r="C12">
        <f>VO2max!U15*4</f>
        <v>-0.90988799999999925</v>
      </c>
    </row>
    <row r="13" spans="1:3" x14ac:dyDescent="0.25">
      <c r="A13">
        <f>VO2max!M16</f>
        <v>88</v>
      </c>
      <c r="B13">
        <f>VO2max!T16*9</f>
        <v>4.878671999999999</v>
      </c>
      <c r="C13">
        <f>VO2max!U16*4</f>
        <v>-0.92299199999999926</v>
      </c>
    </row>
    <row r="14" spans="1:3" x14ac:dyDescent="0.25">
      <c r="A14">
        <f>VO2max!M17</f>
        <v>90</v>
      </c>
      <c r="B14">
        <f>VO2max!T17*9</f>
        <v>5.8661279999999998</v>
      </c>
      <c r="C14">
        <f>VO2max!U17*4</f>
        <v>-1.1098079999999992</v>
      </c>
    </row>
    <row r="15" spans="1:3" x14ac:dyDescent="0.25">
      <c r="A15">
        <f>VO2max!M18</f>
        <v>94</v>
      </c>
      <c r="B15">
        <f>VO2max!T18*9</f>
        <v>5.9334719999999992</v>
      </c>
      <c r="C15">
        <f>VO2max!U18*4</f>
        <v>-1.2491519999999996</v>
      </c>
    </row>
    <row r="16" spans="1:3" x14ac:dyDescent="0.25">
      <c r="A16">
        <f>VO2max!M19</f>
        <v>96</v>
      </c>
      <c r="B16">
        <f>VO2max!T19*9</f>
        <v>7.9756799999999988</v>
      </c>
      <c r="C16">
        <f>VO2max!U19*4</f>
        <v>-1.9939199999999995</v>
      </c>
    </row>
    <row r="17" spans="1:3" x14ac:dyDescent="0.25">
      <c r="A17">
        <f>VO2max!M20</f>
        <v>99</v>
      </c>
      <c r="B17">
        <f>VO2max!T20*9</f>
        <v>9.7514400000000006</v>
      </c>
      <c r="C17">
        <f>VO2max!U20*4</f>
        <v>-2.6162400000000003</v>
      </c>
    </row>
    <row r="18" spans="1:3" x14ac:dyDescent="0.25">
      <c r="A18">
        <f>VO2max!M21</f>
        <v>102</v>
      </c>
      <c r="B18">
        <f>VO2max!T21*9</f>
        <v>9.1929599999999994</v>
      </c>
      <c r="C18">
        <f>VO2max!U21*4</f>
        <v>-2.2982399999999998</v>
      </c>
    </row>
    <row r="19" spans="1:3" x14ac:dyDescent="0.25">
      <c r="A19">
        <f>VO2max!M22</f>
        <v>103</v>
      </c>
      <c r="B19">
        <f>VO2max!T22*9</f>
        <v>11.114880000000003</v>
      </c>
      <c r="C19">
        <f>VO2max!U22*4</f>
        <v>-2.7787199999999999</v>
      </c>
    </row>
    <row r="20" spans="1:3" x14ac:dyDescent="0.25">
      <c r="A20">
        <f>VO2max!M23</f>
        <v>106</v>
      </c>
      <c r="B20">
        <f>VO2max!T23*9</f>
        <v>10.528128000000002</v>
      </c>
      <c r="C20">
        <f>VO2max!U23*4</f>
        <v>-2.2164479999999998</v>
      </c>
    </row>
    <row r="21" spans="1:3" x14ac:dyDescent="0.25">
      <c r="A21">
        <f>VO2max!M24</f>
        <v>114</v>
      </c>
      <c r="B21">
        <f>VO2max!T24*9</f>
        <v>8.8490879999999983</v>
      </c>
      <c r="C21">
        <f>VO2max!U24*4</f>
        <v>-1.4748479999999982</v>
      </c>
    </row>
    <row r="22" spans="1:3" x14ac:dyDescent="0.25">
      <c r="A22">
        <f>VO2max!M25</f>
        <v>106</v>
      </c>
      <c r="B22">
        <f>VO2max!T25*9</f>
        <v>9.9859199999999984</v>
      </c>
      <c r="C22">
        <f>VO2max!U25*4</f>
        <v>-1.4265599999999987</v>
      </c>
    </row>
    <row r="23" spans="1:3" x14ac:dyDescent="0.25">
      <c r="A23">
        <f>VO2max!M26</f>
        <v>109</v>
      </c>
      <c r="B23">
        <f>VO2max!T26*9</f>
        <v>11.872559999999998</v>
      </c>
      <c r="C23">
        <f>VO2max!U26*4</f>
        <v>-1.6960799999999985</v>
      </c>
    </row>
    <row r="24" spans="1:3" x14ac:dyDescent="0.25">
      <c r="A24">
        <f>VO2max!M27</f>
        <v>117</v>
      </c>
      <c r="B24">
        <f>VO2max!T27*9</f>
        <v>10.959839999999998</v>
      </c>
      <c r="C24">
        <f>VO2max!U27*4</f>
        <v>0</v>
      </c>
    </row>
    <row r="25" spans="1:3" x14ac:dyDescent="0.25">
      <c r="A25">
        <f>VO2max!M28</f>
        <v>124</v>
      </c>
      <c r="B25">
        <f>VO2max!T28*9</f>
        <v>10.771055999999998</v>
      </c>
      <c r="C25">
        <f>VO2max!U28*4</f>
        <v>1.196784000000001</v>
      </c>
    </row>
    <row r="26" spans="1:3" x14ac:dyDescent="0.25">
      <c r="A26">
        <f>VO2max!M29</f>
        <v>126</v>
      </c>
      <c r="B26">
        <f>VO2max!T29*9</f>
        <v>9.178799999999999</v>
      </c>
      <c r="C26">
        <f>VO2max!U29*4</f>
        <v>1.8357600000000023</v>
      </c>
    </row>
    <row r="27" spans="1:3" x14ac:dyDescent="0.25">
      <c r="A27">
        <f>VO2max!M30</f>
        <v>129</v>
      </c>
      <c r="B27">
        <f>VO2max!T30*9</f>
        <v>9.6455999999999964</v>
      </c>
      <c r="C27">
        <f>VO2max!U30*4</f>
        <v>1.9291200000000019</v>
      </c>
    </row>
    <row r="28" spans="1:3" x14ac:dyDescent="0.25">
      <c r="A28">
        <f>VO2max!M31</f>
        <v>135</v>
      </c>
      <c r="B28">
        <f>VO2max!T31*9</f>
        <v>10.481375999999996</v>
      </c>
      <c r="C28">
        <f>VO2max!U31*4</f>
        <v>3.1899840000000039</v>
      </c>
    </row>
    <row r="29" spans="1:3" x14ac:dyDescent="0.25">
      <c r="A29">
        <f>VO2max!M32</f>
        <v>138</v>
      </c>
      <c r="B29">
        <f>VO2max!T32*9</f>
        <v>7.8321599999999991</v>
      </c>
      <c r="C29">
        <f>VO2max!U32*4</f>
        <v>5.2214400000000003</v>
      </c>
    </row>
    <row r="30" spans="1:3" x14ac:dyDescent="0.25">
      <c r="A30">
        <f>VO2max!M33</f>
        <v>148</v>
      </c>
      <c r="B30">
        <f>VO2max!T33*9</f>
        <v>8.0180159999999994</v>
      </c>
      <c r="C30">
        <f>VO2max!U33*4</f>
        <v>6.131424</v>
      </c>
    </row>
    <row r="31" spans="1:3" x14ac:dyDescent="0.25">
      <c r="A31">
        <f>VO2max!M34</f>
        <v>139</v>
      </c>
      <c r="B31">
        <f>VO2max!T34*9</f>
        <v>6.9573119999999991</v>
      </c>
      <c r="C31">
        <f>VO2max!U34*4</f>
        <v>6.0876480000000024</v>
      </c>
    </row>
    <row r="32" spans="1:3" x14ac:dyDescent="0.25">
      <c r="A32">
        <f>VO2max!M35</f>
        <v>143</v>
      </c>
      <c r="B32">
        <f>VO2max!T35*9</f>
        <v>8.2974719999999973</v>
      </c>
      <c r="C32">
        <f>VO2max!U35*4</f>
        <v>7.2602880000000019</v>
      </c>
    </row>
    <row r="33" spans="1:3" x14ac:dyDescent="0.25">
      <c r="A33">
        <f>VO2max!M36</f>
        <v>149</v>
      </c>
      <c r="B33">
        <f>VO2max!T36*9</f>
        <v>5.2545599999999952</v>
      </c>
      <c r="C33">
        <f>VO2max!U36*4</f>
        <v>10.509120000000005</v>
      </c>
    </row>
    <row r="34" spans="1:3" x14ac:dyDescent="0.25">
      <c r="A34">
        <f>VO2max!M37</f>
        <v>155</v>
      </c>
      <c r="B34">
        <f>VO2max!T37*9</f>
        <v>3.7339679999999928</v>
      </c>
      <c r="C34">
        <f>VO2max!U37*4</f>
        <v>12.268752000000003</v>
      </c>
    </row>
    <row r="35" spans="1:3" x14ac:dyDescent="0.25">
      <c r="A35">
        <f>VO2max!M38</f>
        <v>158</v>
      </c>
      <c r="B35">
        <f>VO2max!T38*9</f>
        <v>2.3767679999999993</v>
      </c>
      <c r="C35">
        <f>VO2max!U38*4</f>
        <v>15.448992000000002</v>
      </c>
    </row>
    <row r="36" spans="1:3" x14ac:dyDescent="0.25">
      <c r="A36">
        <f>VO2max!M39</f>
        <v>161</v>
      </c>
      <c r="B36">
        <f>VO2max!T39*9</f>
        <v>0.58747199999999777</v>
      </c>
      <c r="C36">
        <f>VO2max!U39*4</f>
        <v>17.036688000000002</v>
      </c>
    </row>
    <row r="37" spans="1:3" x14ac:dyDescent="0.25">
      <c r="A37">
        <f>VO2max!M40</f>
        <v>165</v>
      </c>
      <c r="B37">
        <f>VO2max!T40*9</f>
        <v>-2.4595200000000075</v>
      </c>
      <c r="C37">
        <f>VO2max!U40*4</f>
        <v>20.905920000000009</v>
      </c>
    </row>
    <row r="38" spans="1:3" x14ac:dyDescent="0.25">
      <c r="A38">
        <f>VO2max!M41</f>
        <v>167</v>
      </c>
      <c r="B38">
        <f>VO2max!T41*9</f>
        <v>-2.5288320000000075</v>
      </c>
      <c r="C38">
        <f>VO2max!U41*4</f>
        <v>21.495072000000008</v>
      </c>
    </row>
    <row r="39" spans="1:3" x14ac:dyDescent="0.25">
      <c r="A39">
        <f>VO2max!M42</f>
        <v>169</v>
      </c>
      <c r="B39">
        <f>VO2max!T42*9</f>
        <v>-5.0465280000000075</v>
      </c>
      <c r="C39">
        <f>VO2max!U42*4</f>
        <v>23.971008000000005</v>
      </c>
    </row>
    <row r="40" spans="1:3" x14ac:dyDescent="0.25">
      <c r="A40">
        <f>VO2max!M43</f>
        <v>173</v>
      </c>
      <c r="B40">
        <f>VO2max!T43*9</f>
        <v>-4.6958400000000076</v>
      </c>
      <c r="C40">
        <f>VO2max!U43*4</f>
        <v>20.348640000000007</v>
      </c>
    </row>
    <row r="41" spans="1:3" x14ac:dyDescent="0.25">
      <c r="A41">
        <f>VO2max!M44</f>
        <v>170</v>
      </c>
      <c r="B41">
        <f>VO2max!T44*9</f>
        <v>-4.7266560000000073</v>
      </c>
      <c r="C41">
        <f>VO2max!U44*4</f>
        <v>22.451616000000005</v>
      </c>
    </row>
    <row r="42" spans="1:3" x14ac:dyDescent="0.25">
      <c r="A42">
        <f>VO2max!M45</f>
        <v>161</v>
      </c>
      <c r="B42">
        <f>VO2max!T45*9</f>
        <v>-3.2699040000000039</v>
      </c>
      <c r="C42">
        <f>VO2max!U45*4</f>
        <v>12.187824000000003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L33" sqref="L33"/>
    </sheetView>
  </sheetViews>
  <sheetFormatPr defaultRowHeight="15" x14ac:dyDescent="0.25"/>
  <cols>
    <col min="1" max="1" width="10" bestFit="1" customWidth="1"/>
    <col min="2" max="2" width="14.85546875" bestFit="1" customWidth="1"/>
    <col min="3" max="3" width="16" bestFit="1" customWidth="1"/>
  </cols>
  <sheetData>
    <row r="1" spans="1:3" x14ac:dyDescent="0.25">
      <c r="A1" t="str">
        <f>VO2max!W4</f>
        <v>%VO2max</v>
      </c>
      <c r="B1" t="s">
        <v>24</v>
      </c>
      <c r="C1" t="s">
        <v>25</v>
      </c>
    </row>
    <row r="2" spans="1:3" x14ac:dyDescent="0.25">
      <c r="A2" s="4">
        <f>VO2max!W5</f>
        <v>0.12280701754385964</v>
      </c>
      <c r="B2">
        <f>VO2max!T5*9</f>
        <v>1.9452959999999999</v>
      </c>
      <c r="C2">
        <f>VO2max!U5*4</f>
        <v>0.21614400000000022</v>
      </c>
    </row>
    <row r="3" spans="1:3" x14ac:dyDescent="0.25">
      <c r="A3" s="4">
        <f>VO2max!W6</f>
        <v>9.0643274853801165E-2</v>
      </c>
      <c r="B3">
        <f>VO2max!T6*9</f>
        <v>1.2091199999999995</v>
      </c>
      <c r="C3">
        <f>VO2max!U6*4</f>
        <v>0.43968000000000046</v>
      </c>
    </row>
    <row r="4" spans="1:3" x14ac:dyDescent="0.25">
      <c r="A4" s="4">
        <f>VO2max!W7</f>
        <v>0.10818713450292397</v>
      </c>
      <c r="B4">
        <f>VO2max!T7*9</f>
        <v>1.3446719999999994</v>
      </c>
      <c r="C4">
        <f>VO2max!U7*4</f>
        <v>0.57628800000000047</v>
      </c>
    </row>
    <row r="5" spans="1:3" x14ac:dyDescent="0.25">
      <c r="A5" s="4">
        <f>VO2max!W8</f>
        <v>9.6491228070175419E-2</v>
      </c>
      <c r="B5">
        <f>VO2max!T8*9</f>
        <v>1.4088959999999997</v>
      </c>
      <c r="C5">
        <f>VO2max!U8*4</f>
        <v>0.35222400000000031</v>
      </c>
    </row>
    <row r="6" spans="1:3" x14ac:dyDescent="0.25">
      <c r="A6" s="4">
        <f>VO2max!W9</f>
        <v>0.10526315789473684</v>
      </c>
      <c r="B6">
        <f>VO2max!T9*9</f>
        <v>1.6511039999999997</v>
      </c>
      <c r="C6">
        <f>VO2max!U9*4</f>
        <v>0.25401600000000041</v>
      </c>
    </row>
    <row r="7" spans="1:3" x14ac:dyDescent="0.25">
      <c r="A7" s="4">
        <f>VO2max!W10</f>
        <v>0.11695906432748537</v>
      </c>
      <c r="B7">
        <f>VO2max!T10*9</f>
        <v>1.7075999999999996</v>
      </c>
      <c r="C7">
        <f>VO2max!U10*4</f>
        <v>0.34152000000000032</v>
      </c>
    </row>
    <row r="8" spans="1:3" x14ac:dyDescent="0.25">
      <c r="A8" s="4">
        <f>VO2max!W11</f>
        <v>0.17251461988304093</v>
      </c>
      <c r="B8">
        <f>VO2max!T11*9</f>
        <v>2.9329439999999996</v>
      </c>
      <c r="C8">
        <f>VO2max!U11*4</f>
        <v>0.10113599999999996</v>
      </c>
    </row>
    <row r="9" spans="1:3" x14ac:dyDescent="0.25">
      <c r="A9" s="4">
        <f>VO2max!W12</f>
        <v>0.20760233918128651</v>
      </c>
      <c r="B9">
        <f>VO2max!T12*9</f>
        <v>3.5287199999999999</v>
      </c>
      <c r="C9">
        <f>VO2max!U12*4</f>
        <v>0.12167999999999997</v>
      </c>
    </row>
    <row r="10" spans="1:3" x14ac:dyDescent="0.25">
      <c r="A10" s="4">
        <f>VO2max!W13</f>
        <v>0.16666666666666666</v>
      </c>
      <c r="B10">
        <f>VO2max!T13*9</f>
        <v>2.809056</v>
      </c>
      <c r="C10">
        <f>VO2max!U13*4</f>
        <v>9.6863999999999978E-2</v>
      </c>
    </row>
    <row r="11" spans="1:3" x14ac:dyDescent="0.25">
      <c r="A11" s="4">
        <f>VO2max!W14</f>
        <v>0.17251461988304093</v>
      </c>
      <c r="B11">
        <f>VO2max!T14*9</f>
        <v>3.4027199999999991</v>
      </c>
      <c r="C11">
        <f>VO2max!U14*4</f>
        <v>-0.40031999999999923</v>
      </c>
    </row>
    <row r="12" spans="1:3" x14ac:dyDescent="0.25">
      <c r="A12" s="4">
        <f>VO2max!W15</f>
        <v>0.22807017543859648</v>
      </c>
      <c r="B12">
        <f>VO2max!T15*9</f>
        <v>4.8094079999999995</v>
      </c>
      <c r="C12">
        <f>VO2max!U15*4</f>
        <v>-0.90988799999999925</v>
      </c>
    </row>
    <row r="13" spans="1:3" x14ac:dyDescent="0.25">
      <c r="A13" s="4">
        <f>VO2max!W16</f>
        <v>0.22807017543859648</v>
      </c>
      <c r="B13">
        <f>VO2max!T16*9</f>
        <v>4.878671999999999</v>
      </c>
      <c r="C13">
        <f>VO2max!U16*4</f>
        <v>-0.92299199999999926</v>
      </c>
    </row>
    <row r="14" spans="1:3" x14ac:dyDescent="0.25">
      <c r="A14" s="4">
        <f>VO2max!W17</f>
        <v>0.27777777777777773</v>
      </c>
      <c r="B14">
        <f>VO2max!T17*9</f>
        <v>5.8661279999999998</v>
      </c>
      <c r="C14">
        <f>VO2max!U17*4</f>
        <v>-1.1098079999999992</v>
      </c>
    </row>
    <row r="15" spans="1:3" x14ac:dyDescent="0.25">
      <c r="A15" s="4">
        <f>VO2max!W18</f>
        <v>0.27192982456140352</v>
      </c>
      <c r="B15">
        <f>VO2max!T18*9</f>
        <v>5.9334719999999992</v>
      </c>
      <c r="C15">
        <f>VO2max!U18*4</f>
        <v>-1.2491519999999996</v>
      </c>
    </row>
    <row r="16" spans="1:3" x14ac:dyDescent="0.25">
      <c r="A16" s="4">
        <f>VO2max!W19</f>
        <v>0.34795321637426901</v>
      </c>
      <c r="B16">
        <f>VO2max!T19*9</f>
        <v>7.9756799999999988</v>
      </c>
      <c r="C16">
        <f>VO2max!U19*4</f>
        <v>-1.9939199999999995</v>
      </c>
    </row>
    <row r="17" spans="1:3" x14ac:dyDescent="0.25">
      <c r="A17" s="4">
        <f>VO2max!W20</f>
        <v>0.41812865497076024</v>
      </c>
      <c r="B17">
        <f>VO2max!T20*9</f>
        <v>9.7514400000000006</v>
      </c>
      <c r="C17">
        <f>VO2max!U20*4</f>
        <v>-2.6162400000000003</v>
      </c>
    </row>
    <row r="18" spans="1:3" x14ac:dyDescent="0.25">
      <c r="A18" s="4">
        <f>VO2max!W21</f>
        <v>0.40350877192982454</v>
      </c>
      <c r="B18">
        <f>VO2max!T21*9</f>
        <v>9.1929599999999994</v>
      </c>
      <c r="C18">
        <f>VO2max!U21*4</f>
        <v>-2.2982399999999998</v>
      </c>
    </row>
    <row r="19" spans="1:3" x14ac:dyDescent="0.25">
      <c r="A19" s="4">
        <f>VO2max!W22</f>
        <v>0.48538011695906436</v>
      </c>
      <c r="B19">
        <f>VO2max!T22*9</f>
        <v>11.114880000000003</v>
      </c>
      <c r="C19">
        <f>VO2max!U22*4</f>
        <v>-2.7787199999999999</v>
      </c>
    </row>
    <row r="20" spans="1:3" x14ac:dyDescent="0.25">
      <c r="A20" s="4">
        <f>VO2max!W23</f>
        <v>0.48245614035087714</v>
      </c>
      <c r="B20">
        <f>VO2max!T23*9</f>
        <v>10.528128000000002</v>
      </c>
      <c r="C20">
        <f>VO2max!U23*4</f>
        <v>-2.2164479999999998</v>
      </c>
    </row>
    <row r="21" spans="1:3" x14ac:dyDescent="0.25">
      <c r="A21" s="4">
        <f>VO2max!W24</f>
        <v>0.42690058479532161</v>
      </c>
      <c r="B21">
        <f>VO2max!T24*9</f>
        <v>8.8490879999999983</v>
      </c>
      <c r="C21">
        <f>VO2max!U24*4</f>
        <v>-1.4748479999999982</v>
      </c>
    </row>
    <row r="22" spans="1:3" x14ac:dyDescent="0.25">
      <c r="A22" s="4">
        <f>VO2max!W25</f>
        <v>0.49122807017543857</v>
      </c>
      <c r="B22">
        <f>VO2max!T25*9</f>
        <v>9.9859199999999984</v>
      </c>
      <c r="C22">
        <f>VO2max!U25*4</f>
        <v>-1.4265599999999987</v>
      </c>
    </row>
    <row r="23" spans="1:3" x14ac:dyDescent="0.25">
      <c r="A23" s="4">
        <f>VO2max!W26</f>
        <v>0.58771929824561397</v>
      </c>
      <c r="B23">
        <f>VO2max!T26*9</f>
        <v>11.872559999999998</v>
      </c>
      <c r="C23">
        <f>VO2max!U26*4</f>
        <v>-1.6960799999999985</v>
      </c>
    </row>
    <row r="24" spans="1:3" x14ac:dyDescent="0.25">
      <c r="A24" s="4">
        <f>VO2max!W27</f>
        <v>0.62573099415204669</v>
      </c>
      <c r="B24">
        <f>VO2max!T27*9</f>
        <v>10.959839999999998</v>
      </c>
      <c r="C24">
        <f>VO2max!U27*4</f>
        <v>0</v>
      </c>
    </row>
    <row r="25" spans="1:3" x14ac:dyDescent="0.25">
      <c r="A25" s="4">
        <f>VO2max!W28</f>
        <v>0.67836257309941517</v>
      </c>
      <c r="B25">
        <f>VO2max!T28*9</f>
        <v>10.771055999999998</v>
      </c>
      <c r="C25">
        <f>VO2max!U28*4</f>
        <v>1.196784000000001</v>
      </c>
    </row>
    <row r="26" spans="1:3" x14ac:dyDescent="0.25">
      <c r="A26" s="4">
        <f>VO2max!W29</f>
        <v>0.62280701754385959</v>
      </c>
      <c r="B26">
        <f>VO2max!T29*9</f>
        <v>9.178799999999999</v>
      </c>
      <c r="C26">
        <f>VO2max!U29*4</f>
        <v>1.8357600000000023</v>
      </c>
    </row>
    <row r="27" spans="1:3" x14ac:dyDescent="0.25">
      <c r="A27" s="4">
        <f>VO2max!W30</f>
        <v>0.64912280701754377</v>
      </c>
      <c r="B27">
        <f>VO2max!T30*9</f>
        <v>9.6455999999999964</v>
      </c>
      <c r="C27">
        <f>VO2max!U30*4</f>
        <v>1.9291200000000019</v>
      </c>
    </row>
    <row r="28" spans="1:3" x14ac:dyDescent="0.25">
      <c r="A28" s="4">
        <f>VO2max!W31</f>
        <v>0.76608187134502914</v>
      </c>
      <c r="B28">
        <f>VO2max!T31*9</f>
        <v>10.481375999999996</v>
      </c>
      <c r="C28">
        <f>VO2max!U31*4</f>
        <v>3.1899840000000039</v>
      </c>
    </row>
    <row r="29" spans="1:3" x14ac:dyDescent="0.25">
      <c r="A29" s="4">
        <f>VO2max!W32</f>
        <v>0.72514619883040932</v>
      </c>
      <c r="B29">
        <f>VO2max!T32*9</f>
        <v>7.8321599999999991</v>
      </c>
      <c r="C29">
        <f>VO2max!U32*4</f>
        <v>5.2214400000000003</v>
      </c>
    </row>
    <row r="30" spans="1:3" x14ac:dyDescent="0.25">
      <c r="A30" s="4">
        <f>VO2max!W33</f>
        <v>0.78070175438596479</v>
      </c>
      <c r="B30">
        <f>VO2max!T33*9</f>
        <v>8.0180159999999994</v>
      </c>
      <c r="C30">
        <f>VO2max!U33*4</f>
        <v>6.131424</v>
      </c>
    </row>
    <row r="31" spans="1:3" x14ac:dyDescent="0.25">
      <c r="A31" s="4">
        <f>VO2max!W34</f>
        <v>0.7192982456140351</v>
      </c>
      <c r="B31">
        <f>VO2max!T34*9</f>
        <v>6.9573119999999991</v>
      </c>
      <c r="C31">
        <f>VO2max!U34*4</f>
        <v>6.0876480000000024</v>
      </c>
    </row>
    <row r="32" spans="1:3" x14ac:dyDescent="0.25">
      <c r="A32" s="4">
        <f>VO2max!W35</f>
        <v>0.85964912280701744</v>
      </c>
      <c r="B32">
        <f>VO2max!T35*9</f>
        <v>8.2974719999999973</v>
      </c>
      <c r="C32">
        <f>VO2max!U35*4</f>
        <v>7.2602880000000019</v>
      </c>
    </row>
    <row r="33" spans="1:3" x14ac:dyDescent="0.25">
      <c r="A33" s="4">
        <f>VO2max!W36</f>
        <v>0.85964912280701744</v>
      </c>
      <c r="B33">
        <f>VO2max!T36*9</f>
        <v>5.2545599999999952</v>
      </c>
      <c r="C33">
        <f>VO2max!U36*4</f>
        <v>10.509120000000005</v>
      </c>
    </row>
    <row r="34" spans="1:3" x14ac:dyDescent="0.25">
      <c r="A34" s="4">
        <f>VO2max!W37</f>
        <v>0.86257309941520466</v>
      </c>
      <c r="B34">
        <f>VO2max!T37*9</f>
        <v>3.7339679999999928</v>
      </c>
      <c r="C34">
        <f>VO2max!U37*4</f>
        <v>12.268752000000003</v>
      </c>
    </row>
    <row r="35" spans="1:3" x14ac:dyDescent="0.25">
      <c r="A35" s="4">
        <f>VO2max!W38</f>
        <v>0.95614035087719296</v>
      </c>
      <c r="B35">
        <f>VO2max!T38*9</f>
        <v>2.3767679999999993</v>
      </c>
      <c r="C35">
        <f>VO2max!U38*4</f>
        <v>15.448992000000002</v>
      </c>
    </row>
    <row r="36" spans="1:3" x14ac:dyDescent="0.25">
      <c r="A36" s="4">
        <f>VO2max!W39</f>
        <v>0.9385964912280701</v>
      </c>
      <c r="B36">
        <f>VO2max!T39*9</f>
        <v>0.58747199999999777</v>
      </c>
      <c r="C36">
        <f>VO2max!U39*4</f>
        <v>17.036688000000002</v>
      </c>
    </row>
    <row r="37" spans="1:3" x14ac:dyDescent="0.25">
      <c r="A37" s="4">
        <f>VO2max!W40</f>
        <v>0.97076023391812871</v>
      </c>
      <c r="B37">
        <f>VO2max!T40*9</f>
        <v>-2.4595200000000075</v>
      </c>
      <c r="C37">
        <f>VO2max!U40*4</f>
        <v>20.905920000000009</v>
      </c>
    </row>
    <row r="38" spans="1:3" x14ac:dyDescent="0.25">
      <c r="A38" s="4">
        <f>VO2max!W41</f>
        <v>1</v>
      </c>
      <c r="B38">
        <f>VO2max!T41*9</f>
        <v>-2.5288320000000075</v>
      </c>
      <c r="C38">
        <f>VO2max!U41*4</f>
        <v>21.495072000000008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VO2max</vt:lpstr>
      <vt:lpstr>VO2Perc_HR</vt:lpstr>
      <vt:lpstr>FAT-OX(g)_HR</vt:lpstr>
      <vt:lpstr>CHO-OX(g)_HR</vt:lpstr>
      <vt:lpstr>CHO-FAT_HR</vt:lpstr>
      <vt:lpstr>CHR-FAT_HR</vt:lpstr>
      <vt:lpstr>CHR-FAT(c)_VO2max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2018-07-03T16:47:19Z</dcterms:created>
  <dcterms:modified xsi:type="dcterms:W3CDTF">2018-07-05T16:28:37Z</dcterms:modified>
</cp:coreProperties>
</file>