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910" windowWidth="27090" windowHeight="5955" activeTab="6"/>
  </bookViews>
  <sheets>
    <sheet name="VO2max" sheetId="1" r:id="rId1"/>
    <sheet name="HR_VO2Perc" sheetId="2" r:id="rId2"/>
    <sheet name="HR_FAT-Ox(g)" sheetId="3" r:id="rId3"/>
    <sheet name="HR_CHO-OX(g)" sheetId="4" r:id="rId4"/>
    <sheet name="HR_RER" sheetId="8" r:id="rId5"/>
    <sheet name="CHO-FAT_HR" sheetId="5" r:id="rId6"/>
    <sheet name="HR_CHO-FAT" sheetId="6" r:id="rId7"/>
    <sheet name="CHR-FAT(c)_VO2max" sheetId="7" r:id="rId8"/>
  </sheets>
  <calcPr calcId="145621"/>
</workbook>
</file>

<file path=xl/calcChain.xml><?xml version="1.0" encoding="utf-8"?>
<calcChain xmlns="http://schemas.openxmlformats.org/spreadsheetml/2006/main">
  <c r="A2" i="8" l="1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B1" i="8"/>
  <c r="A1" i="8"/>
  <c r="C1" i="7" l="1"/>
  <c r="B1" i="7"/>
  <c r="C1" i="6"/>
  <c r="B1" i="6"/>
  <c r="A1" i="7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C1" i="5"/>
  <c r="B1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B1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" i="3"/>
  <c r="B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1" i="2"/>
  <c r="B1" i="2"/>
  <c r="Y35" i="1"/>
  <c r="A31" i="7" s="1"/>
  <c r="Y36" i="1"/>
  <c r="B33" i="2" s="1"/>
  <c r="Y37" i="1"/>
  <c r="Y38" i="1"/>
  <c r="A34" i="7" s="1"/>
  <c r="Y39" i="1"/>
  <c r="A35" i="7" s="1"/>
  <c r="Y40" i="1"/>
  <c r="Y41" i="1"/>
  <c r="Y42" i="1"/>
  <c r="Y43" i="1"/>
  <c r="Y44" i="1"/>
  <c r="Y45" i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R37" i="1"/>
  <c r="R36" i="1"/>
  <c r="S36" i="1" s="1"/>
  <c r="R35" i="1"/>
  <c r="Q45" i="1"/>
  <c r="U45" i="1" s="1"/>
  <c r="Q44" i="1"/>
  <c r="Q43" i="1"/>
  <c r="Q42" i="1"/>
  <c r="Q41" i="1"/>
  <c r="Q40" i="1"/>
  <c r="Q39" i="1"/>
  <c r="Q38" i="1"/>
  <c r="Q37" i="1"/>
  <c r="Q36" i="1"/>
  <c r="Q35" i="1"/>
  <c r="Y34" i="1"/>
  <c r="A30" i="7" s="1"/>
  <c r="Y33" i="1"/>
  <c r="Y32" i="1"/>
  <c r="A28" i="7" s="1"/>
  <c r="Y31" i="1"/>
  <c r="A27" i="7" s="1"/>
  <c r="Y30" i="1"/>
  <c r="B27" i="2" s="1"/>
  <c r="Y29" i="1"/>
  <c r="Y28" i="1"/>
  <c r="A24" i="7" s="1"/>
  <c r="Y27" i="1"/>
  <c r="A23" i="7" s="1"/>
  <c r="Y26" i="1"/>
  <c r="A22" i="7" s="1"/>
  <c r="Y25" i="1"/>
  <c r="Y24" i="1"/>
  <c r="A20" i="7" s="1"/>
  <c r="Y23" i="1"/>
  <c r="A19" i="7" s="1"/>
  <c r="Y22" i="1"/>
  <c r="A18" i="7" s="1"/>
  <c r="Y21" i="1"/>
  <c r="Y20" i="1"/>
  <c r="A16" i="7" s="1"/>
  <c r="Y19" i="1"/>
  <c r="A15" i="7" s="1"/>
  <c r="Y18" i="1"/>
  <c r="A14" i="7" s="1"/>
  <c r="Y17" i="1"/>
  <c r="Y16" i="1"/>
  <c r="A12" i="7" s="1"/>
  <c r="Y15" i="1"/>
  <c r="A11" i="7" s="1"/>
  <c r="Y14" i="1"/>
  <c r="A10" i="7" s="1"/>
  <c r="Y13" i="1"/>
  <c r="Y12" i="1"/>
  <c r="A8" i="7" s="1"/>
  <c r="Y11" i="1"/>
  <c r="A7" i="7" s="1"/>
  <c r="Y10" i="1"/>
  <c r="A6" i="7" s="1"/>
  <c r="Y9" i="1"/>
  <c r="Y8" i="1"/>
  <c r="A4" i="7" s="1"/>
  <c r="Y7" i="1"/>
  <c r="A3" i="7" s="1"/>
  <c r="Y6" i="1"/>
  <c r="A2" i="7" s="1"/>
  <c r="Y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S20" i="1"/>
  <c r="U20" i="1" s="1"/>
  <c r="W20" i="1" s="1"/>
  <c r="R6" i="1"/>
  <c r="R7" i="1"/>
  <c r="S7" i="1" s="1"/>
  <c r="R8" i="1"/>
  <c r="S8" i="1" s="1"/>
  <c r="R9" i="1"/>
  <c r="S9" i="1" s="1"/>
  <c r="R10" i="1"/>
  <c r="R11" i="1"/>
  <c r="S11" i="1" s="1"/>
  <c r="R12" i="1"/>
  <c r="S12" i="1" s="1"/>
  <c r="R13" i="1"/>
  <c r="S13" i="1" s="1"/>
  <c r="R14" i="1"/>
  <c r="S14" i="1" s="1"/>
  <c r="R15" i="1"/>
  <c r="S15" i="1" s="1"/>
  <c r="R16" i="1"/>
  <c r="R17" i="1"/>
  <c r="S17" i="1" s="1"/>
  <c r="R18" i="1"/>
  <c r="R19" i="1"/>
  <c r="S19" i="1" s="1"/>
  <c r="R20" i="1"/>
  <c r="T20" i="1" s="1"/>
  <c r="V20" i="1" s="1"/>
  <c r="R21" i="1"/>
  <c r="S21" i="1" s="1"/>
  <c r="R22" i="1"/>
  <c r="R23" i="1"/>
  <c r="S23" i="1" s="1"/>
  <c r="R24" i="1"/>
  <c r="S24" i="1" s="1"/>
  <c r="R25" i="1"/>
  <c r="S25" i="1" s="1"/>
  <c r="R26" i="1"/>
  <c r="R27" i="1"/>
  <c r="S27" i="1" s="1"/>
  <c r="R28" i="1"/>
  <c r="S28" i="1" s="1"/>
  <c r="R29" i="1"/>
  <c r="S29" i="1" s="1"/>
  <c r="U29" i="1" s="1"/>
  <c r="W29" i="1" s="1"/>
  <c r="R30" i="1"/>
  <c r="S30" i="1" s="1"/>
  <c r="R31" i="1"/>
  <c r="S31" i="1" s="1"/>
  <c r="R32" i="1"/>
  <c r="R33" i="1"/>
  <c r="S33" i="1" s="1"/>
  <c r="R34" i="1"/>
  <c r="R5" i="1"/>
  <c r="S5" i="1" s="1"/>
  <c r="Q5" i="1"/>
  <c r="U31" i="1" l="1"/>
  <c r="W31" i="1" s="1"/>
  <c r="C27" i="7" s="1"/>
  <c r="U23" i="1"/>
  <c r="W23" i="1" s="1"/>
  <c r="U19" i="1"/>
  <c r="W19" i="1" s="1"/>
  <c r="U15" i="1"/>
  <c r="W15" i="1" s="1"/>
  <c r="C9" i="6" s="1"/>
  <c r="U11" i="1"/>
  <c r="W11" i="1" s="1"/>
  <c r="C5" i="6" s="1"/>
  <c r="U7" i="1"/>
  <c r="W7" i="1" s="1"/>
  <c r="C3" i="7" s="1"/>
  <c r="T38" i="1"/>
  <c r="V38" i="1" s="1"/>
  <c r="U27" i="1"/>
  <c r="W27" i="1" s="1"/>
  <c r="C21" i="6" s="1"/>
  <c r="B35" i="2"/>
  <c r="U41" i="1"/>
  <c r="W41" i="1" s="1"/>
  <c r="U44" i="1"/>
  <c r="W44" i="1" s="1"/>
  <c r="C38" i="6" s="1"/>
  <c r="B15" i="2"/>
  <c r="U30" i="1"/>
  <c r="W30" i="1" s="1"/>
  <c r="C26" i="7" s="1"/>
  <c r="U14" i="1"/>
  <c r="W14" i="1" s="1"/>
  <c r="T28" i="1"/>
  <c r="B25" i="3" s="1"/>
  <c r="U33" i="1"/>
  <c r="W33" i="1" s="1"/>
  <c r="C27" i="6" s="1"/>
  <c r="U25" i="1"/>
  <c r="W25" i="1" s="1"/>
  <c r="C19" i="6" s="1"/>
  <c r="U21" i="1"/>
  <c r="W21" i="1" s="1"/>
  <c r="U17" i="1"/>
  <c r="W17" i="1" s="1"/>
  <c r="U13" i="1"/>
  <c r="W13" i="1" s="1"/>
  <c r="C7" i="6" s="1"/>
  <c r="U39" i="1"/>
  <c r="B36" i="4" s="1"/>
  <c r="U36" i="1"/>
  <c r="W36" i="1" s="1"/>
  <c r="B3" i="2"/>
  <c r="U43" i="1"/>
  <c r="W43" i="1" s="1"/>
  <c r="C37" i="6" s="1"/>
  <c r="B9" i="2"/>
  <c r="A26" i="7"/>
  <c r="B18" i="4"/>
  <c r="C23" i="6"/>
  <c r="C25" i="7"/>
  <c r="C10" i="7"/>
  <c r="C8" i="6"/>
  <c r="V28" i="1"/>
  <c r="C11" i="6"/>
  <c r="C13" i="7"/>
  <c r="B14" i="6"/>
  <c r="B16" i="7"/>
  <c r="T19" i="1"/>
  <c r="V19" i="1" s="1"/>
  <c r="B32" i="6"/>
  <c r="B34" i="7"/>
  <c r="U8" i="1"/>
  <c r="W8" i="1" s="1"/>
  <c r="T27" i="1"/>
  <c r="V27" i="1" s="1"/>
  <c r="T15" i="1"/>
  <c r="V15" i="1" s="1"/>
  <c r="B23" i="2"/>
  <c r="B17" i="2"/>
  <c r="B11" i="2"/>
  <c r="B35" i="5"/>
  <c r="C17" i="6"/>
  <c r="C19" i="7"/>
  <c r="T7" i="1"/>
  <c r="V7" i="1" s="1"/>
  <c r="B3" i="7" s="1"/>
  <c r="C42" i="5"/>
  <c r="W45" i="1"/>
  <c r="C4" i="5"/>
  <c r="U24" i="1"/>
  <c r="W24" i="1" s="1"/>
  <c r="T23" i="1"/>
  <c r="V23" i="1" s="1"/>
  <c r="T12" i="1"/>
  <c r="V12" i="1" s="1"/>
  <c r="C30" i="6"/>
  <c r="C32" i="7"/>
  <c r="T45" i="1"/>
  <c r="V45" i="1" s="1"/>
  <c r="B31" i="2"/>
  <c r="B25" i="2"/>
  <c r="B19" i="2"/>
  <c r="B35" i="3"/>
  <c r="B4" i="4"/>
  <c r="C20" i="5"/>
  <c r="C25" i="6"/>
  <c r="C13" i="6"/>
  <c r="C15" i="7"/>
  <c r="C16" i="7"/>
  <c r="C14" i="6"/>
  <c r="C35" i="6"/>
  <c r="C37" i="7"/>
  <c r="T5" i="1"/>
  <c r="V5" i="1" s="1"/>
  <c r="T32" i="1"/>
  <c r="V32" i="1" s="1"/>
  <c r="U28" i="1"/>
  <c r="W28" i="1" s="1"/>
  <c r="T24" i="1"/>
  <c r="V24" i="1" s="1"/>
  <c r="T16" i="1"/>
  <c r="V16" i="1" s="1"/>
  <c r="U12" i="1"/>
  <c r="W12" i="1" s="1"/>
  <c r="T8" i="1"/>
  <c r="V8" i="1" s="1"/>
  <c r="T33" i="1"/>
  <c r="V33" i="1" s="1"/>
  <c r="T29" i="1"/>
  <c r="V29" i="1" s="1"/>
  <c r="T25" i="1"/>
  <c r="V25" i="1" s="1"/>
  <c r="T21" i="1"/>
  <c r="V21" i="1" s="1"/>
  <c r="T17" i="1"/>
  <c r="V17" i="1" s="1"/>
  <c r="T13" i="1"/>
  <c r="V13" i="1" s="1"/>
  <c r="T9" i="1"/>
  <c r="V9" i="1" s="1"/>
  <c r="T31" i="1"/>
  <c r="V31" i="1" s="1"/>
  <c r="T11" i="1"/>
  <c r="V11" i="1" s="1"/>
  <c r="U42" i="1"/>
  <c r="W42" i="1" s="1"/>
  <c r="C36" i="6" s="1"/>
  <c r="B7" i="2"/>
  <c r="B20" i="4"/>
  <c r="C11" i="5"/>
  <c r="B11" i="4"/>
  <c r="C26" i="5"/>
  <c r="B41" i="4"/>
  <c r="C41" i="5"/>
  <c r="A36" i="7"/>
  <c r="B37" i="2"/>
  <c r="T34" i="1"/>
  <c r="V34" i="1" s="1"/>
  <c r="T30" i="1"/>
  <c r="V30" i="1" s="1"/>
  <c r="T26" i="1"/>
  <c r="V26" i="1" s="1"/>
  <c r="S26" i="1"/>
  <c r="U26" i="1" s="1"/>
  <c r="W26" i="1" s="1"/>
  <c r="T22" i="1"/>
  <c r="V22" i="1" s="1"/>
  <c r="S22" i="1"/>
  <c r="U22" i="1" s="1"/>
  <c r="W22" i="1" s="1"/>
  <c r="T18" i="1"/>
  <c r="V18" i="1" s="1"/>
  <c r="T14" i="1"/>
  <c r="V14" i="1" s="1"/>
  <c r="S10" i="1"/>
  <c r="U10" i="1" s="1"/>
  <c r="W10" i="1" s="1"/>
  <c r="T10" i="1"/>
  <c r="V10" i="1" s="1"/>
  <c r="S6" i="1"/>
  <c r="U6" i="1" s="1"/>
  <c r="W6" i="1" s="1"/>
  <c r="C2" i="7" s="1"/>
  <c r="T6" i="1"/>
  <c r="V6" i="1" s="1"/>
  <c r="B2" i="7" s="1"/>
  <c r="B17" i="4"/>
  <c r="C17" i="5"/>
  <c r="B17" i="5"/>
  <c r="B17" i="3"/>
  <c r="B42" i="5"/>
  <c r="S34" i="1"/>
  <c r="U34" i="1" s="1"/>
  <c r="W34" i="1" s="1"/>
  <c r="S18" i="1"/>
  <c r="U18" i="1" s="1"/>
  <c r="W18" i="1" s="1"/>
  <c r="B25" i="5"/>
  <c r="B4" i="3"/>
  <c r="C18" i="5"/>
  <c r="B2" i="2"/>
  <c r="B6" i="2"/>
  <c r="A5" i="7"/>
  <c r="B10" i="2"/>
  <c r="A9" i="7"/>
  <c r="A13" i="7"/>
  <c r="B14" i="2"/>
  <c r="A17" i="7"/>
  <c r="B18" i="2"/>
  <c r="B22" i="2"/>
  <c r="A21" i="7"/>
  <c r="B26" i="2"/>
  <c r="A25" i="7"/>
  <c r="A29" i="7"/>
  <c r="B30" i="2"/>
  <c r="C38" i="5"/>
  <c r="B38" i="4"/>
  <c r="B42" i="4"/>
  <c r="B26" i="4"/>
  <c r="A32" i="7"/>
  <c r="B2" i="5"/>
  <c r="C25" i="5"/>
  <c r="B21" i="5"/>
  <c r="B13" i="3"/>
  <c r="B5" i="3"/>
  <c r="B30" i="4"/>
  <c r="C14" i="5"/>
  <c r="B14" i="4"/>
  <c r="B12" i="3"/>
  <c r="B12" i="5"/>
  <c r="T35" i="1"/>
  <c r="V35" i="1" s="1"/>
  <c r="S35" i="1"/>
  <c r="U35" i="1" s="1"/>
  <c r="W35" i="1" s="1"/>
  <c r="B38" i="2"/>
  <c r="A37" i="7"/>
  <c r="A33" i="7"/>
  <c r="B34" i="2"/>
  <c r="B9" i="3"/>
  <c r="B18" i="5"/>
  <c r="B10" i="3"/>
  <c r="B8" i="5"/>
  <c r="U9" i="1"/>
  <c r="W9" i="1" s="1"/>
  <c r="B33" i="4"/>
  <c r="C33" i="5"/>
  <c r="B22" i="5"/>
  <c r="U5" i="1"/>
  <c r="W5" i="1" s="1"/>
  <c r="C16" i="5"/>
  <c r="C8" i="5"/>
  <c r="S32" i="1"/>
  <c r="U32" i="1" s="1"/>
  <c r="W32" i="1" s="1"/>
  <c r="S16" i="1"/>
  <c r="U16" i="1" s="1"/>
  <c r="W16" i="1" s="1"/>
  <c r="T37" i="1"/>
  <c r="V37" i="1" s="1"/>
  <c r="S37" i="1"/>
  <c r="U37" i="1" s="1"/>
  <c r="W37" i="1" s="1"/>
  <c r="B29" i="2"/>
  <c r="B21" i="2"/>
  <c r="B13" i="2"/>
  <c r="B5" i="2"/>
  <c r="B24" i="4"/>
  <c r="B16" i="4"/>
  <c r="B8" i="4"/>
  <c r="S38" i="1"/>
  <c r="U38" i="1" s="1"/>
  <c r="W38" i="1" s="1"/>
  <c r="T39" i="1"/>
  <c r="V39" i="1" s="1"/>
  <c r="T41" i="1"/>
  <c r="V41" i="1" s="1"/>
  <c r="B36" i="2"/>
  <c r="B32" i="2"/>
  <c r="B28" i="2"/>
  <c r="B24" i="2"/>
  <c r="B20" i="2"/>
  <c r="B16" i="2"/>
  <c r="B12" i="2"/>
  <c r="B8" i="2"/>
  <c r="B4" i="2"/>
  <c r="U40" i="1"/>
  <c r="W40" i="1" s="1"/>
  <c r="T44" i="1"/>
  <c r="V44" i="1" s="1"/>
  <c r="B38" i="6" s="1"/>
  <c r="T43" i="1"/>
  <c r="V43" i="1" s="1"/>
  <c r="B37" i="6" s="1"/>
  <c r="T42" i="1"/>
  <c r="V42" i="1" s="1"/>
  <c r="B36" i="6" s="1"/>
  <c r="T40" i="1"/>
  <c r="V40" i="1" s="1"/>
  <c r="T36" i="1"/>
  <c r="V36" i="1" s="1"/>
  <c r="B24" i="5" l="1"/>
  <c r="B9" i="4"/>
  <c r="C10" i="5"/>
  <c r="C27" i="5"/>
  <c r="C7" i="7"/>
  <c r="C28" i="5"/>
  <c r="C23" i="7"/>
  <c r="C24" i="5"/>
  <c r="B28" i="3"/>
  <c r="C12" i="5"/>
  <c r="C11" i="7"/>
  <c r="B28" i="4"/>
  <c r="C36" i="5"/>
  <c r="B12" i="4"/>
  <c r="C39" i="5"/>
  <c r="C5" i="5"/>
  <c r="B13" i="5"/>
  <c r="B2" i="3"/>
  <c r="W39" i="1"/>
  <c r="C24" i="6"/>
  <c r="B39" i="4"/>
  <c r="B26" i="5"/>
  <c r="B5" i="4"/>
  <c r="B22" i="4"/>
  <c r="C21" i="7"/>
  <c r="B10" i="5"/>
  <c r="B26" i="3"/>
  <c r="C22" i="5"/>
  <c r="B27" i="4"/>
  <c r="C9" i="7"/>
  <c r="B24" i="3"/>
  <c r="C30" i="5"/>
  <c r="B29" i="3"/>
  <c r="C29" i="7"/>
  <c r="B29" i="5"/>
  <c r="B40" i="4"/>
  <c r="C40" i="5"/>
  <c r="B16" i="5"/>
  <c r="B6" i="3"/>
  <c r="B22" i="3"/>
  <c r="C21" i="5"/>
  <c r="B10" i="4"/>
  <c r="B6" i="5"/>
  <c r="B16" i="3"/>
  <c r="B21" i="4"/>
  <c r="C9" i="5"/>
  <c r="B4" i="5"/>
  <c r="B30" i="6"/>
  <c r="B32" i="7"/>
  <c r="B20" i="6"/>
  <c r="B22" i="7"/>
  <c r="B5" i="6"/>
  <c r="B7" i="7"/>
  <c r="B18" i="6"/>
  <c r="B20" i="7"/>
  <c r="B31" i="6"/>
  <c r="B33" i="7"/>
  <c r="B14" i="3"/>
  <c r="B4" i="6"/>
  <c r="B6" i="7"/>
  <c r="C18" i="7"/>
  <c r="C16" i="6"/>
  <c r="B24" i="6"/>
  <c r="B26" i="7"/>
  <c r="B9" i="5"/>
  <c r="B25" i="6"/>
  <c r="B27" i="7"/>
  <c r="B15" i="6"/>
  <c r="B17" i="7"/>
  <c r="B2" i="6"/>
  <c r="B4" i="7"/>
  <c r="C22" i="6"/>
  <c r="C24" i="7"/>
  <c r="B17" i="6"/>
  <c r="B19" i="7"/>
  <c r="B9" i="6"/>
  <c r="B11" i="7"/>
  <c r="C15" i="6"/>
  <c r="C17" i="7"/>
  <c r="B35" i="6"/>
  <c r="B37" i="7"/>
  <c r="B11" i="6"/>
  <c r="B13" i="7"/>
  <c r="B6" i="6"/>
  <c r="B8" i="7"/>
  <c r="B8" i="3"/>
  <c r="C29" i="6"/>
  <c r="C31" i="7"/>
  <c r="C34" i="7"/>
  <c r="C32" i="6"/>
  <c r="C10" i="6"/>
  <c r="C12" i="7"/>
  <c r="B29" i="6"/>
  <c r="B31" i="7"/>
  <c r="B5" i="5"/>
  <c r="B25" i="4"/>
  <c r="C4" i="6"/>
  <c r="C6" i="7"/>
  <c r="B16" i="6"/>
  <c r="B18" i="7"/>
  <c r="B28" i="6"/>
  <c r="B30" i="7"/>
  <c r="B20" i="5"/>
  <c r="B3" i="6"/>
  <c r="B5" i="7"/>
  <c r="B19" i="6"/>
  <c r="B21" i="7"/>
  <c r="C8" i="7"/>
  <c r="C6" i="6"/>
  <c r="B26" i="6"/>
  <c r="B28" i="7"/>
  <c r="C20" i="7"/>
  <c r="C18" i="6"/>
  <c r="B21" i="6"/>
  <c r="B23" i="7"/>
  <c r="B13" i="6"/>
  <c r="B15" i="7"/>
  <c r="B22" i="6"/>
  <c r="B24" i="7"/>
  <c r="C31" i="6"/>
  <c r="C33" i="7"/>
  <c r="C14" i="7"/>
  <c r="C12" i="6"/>
  <c r="B12" i="6"/>
  <c r="B14" i="7"/>
  <c r="B27" i="6"/>
  <c r="B29" i="7"/>
  <c r="B34" i="6"/>
  <c r="B36" i="7"/>
  <c r="B33" i="6"/>
  <c r="B35" i="7"/>
  <c r="B14" i="5"/>
  <c r="C36" i="7"/>
  <c r="C34" i="6"/>
  <c r="C28" i="7"/>
  <c r="C26" i="6"/>
  <c r="B30" i="5"/>
  <c r="C3" i="6"/>
  <c r="C5" i="7"/>
  <c r="B18" i="3"/>
  <c r="B30" i="3"/>
  <c r="B21" i="3"/>
  <c r="C30" i="7"/>
  <c r="C28" i="6"/>
  <c r="B28" i="5"/>
  <c r="B8" i="6"/>
  <c r="B10" i="7"/>
  <c r="C20" i="6"/>
  <c r="C22" i="7"/>
  <c r="B20" i="3"/>
  <c r="B7" i="6"/>
  <c r="B9" i="7"/>
  <c r="B23" i="6"/>
  <c r="B25" i="7"/>
  <c r="B10" i="6"/>
  <c r="B12" i="7"/>
  <c r="C2" i="6"/>
  <c r="C4" i="7"/>
  <c r="C33" i="6"/>
  <c r="C35" i="7"/>
  <c r="B33" i="5"/>
  <c r="B33" i="3"/>
  <c r="B38" i="5"/>
  <c r="B13" i="4"/>
  <c r="C13" i="5"/>
  <c r="C32" i="5"/>
  <c r="B32" i="4"/>
  <c r="B15" i="4"/>
  <c r="C15" i="5"/>
  <c r="B3" i="5"/>
  <c r="B3" i="3"/>
  <c r="B11" i="5"/>
  <c r="B11" i="3"/>
  <c r="B23" i="4"/>
  <c r="C23" i="5"/>
  <c r="B37" i="5"/>
  <c r="B41" i="5"/>
  <c r="B36" i="3"/>
  <c r="B36" i="5"/>
  <c r="B29" i="4"/>
  <c r="C29" i="5"/>
  <c r="C6" i="5"/>
  <c r="B6" i="4"/>
  <c r="B32" i="3"/>
  <c r="B32" i="5"/>
  <c r="B31" i="4"/>
  <c r="C31" i="5"/>
  <c r="C3" i="5"/>
  <c r="B3" i="4"/>
  <c r="B15" i="3"/>
  <c r="B15" i="5"/>
  <c r="B23" i="3"/>
  <c r="B23" i="5"/>
  <c r="B39" i="5"/>
  <c r="B37" i="4"/>
  <c r="C37" i="5"/>
  <c r="C35" i="5"/>
  <c r="B35" i="4"/>
  <c r="C34" i="5"/>
  <c r="B34" i="4"/>
  <c r="B7" i="3"/>
  <c r="B7" i="5"/>
  <c r="C19" i="5"/>
  <c r="B19" i="4"/>
  <c r="B27" i="5"/>
  <c r="B27" i="3"/>
  <c r="B40" i="5"/>
  <c r="B34" i="5"/>
  <c r="B34" i="3"/>
  <c r="C2" i="5"/>
  <c r="B2" i="4"/>
  <c r="B7" i="4"/>
  <c r="C7" i="5"/>
  <c r="B19" i="5"/>
  <c r="B19" i="3"/>
  <c r="B31" i="3"/>
  <c r="B31" i="5"/>
</calcChain>
</file>

<file path=xl/sharedStrings.xml><?xml version="1.0" encoding="utf-8"?>
<sst xmlns="http://schemas.openxmlformats.org/spreadsheetml/2006/main" count="26" uniqueCount="26">
  <si>
    <t>METS</t>
  </si>
  <si>
    <t>RER</t>
  </si>
  <si>
    <t>TIME
(min:sec)</t>
  </si>
  <si>
    <t>VO2
STPD
L/min</t>
  </si>
  <si>
    <t>V02/kg
STPD
ml/kg/m</t>
  </si>
  <si>
    <t>VC02
STPD
ml/kg/m</t>
  </si>
  <si>
    <t>VE
STPD
ml/kg/m</t>
  </si>
  <si>
    <t>RR
BPM</t>
  </si>
  <si>
    <t>Vt
BTPS
L</t>
  </si>
  <si>
    <t>FE02 %</t>
  </si>
  <si>
    <t>FEC02 %</t>
  </si>
  <si>
    <t>O2pulse
STPD
ml/beat</t>
  </si>
  <si>
    <t>TM SPD
mph</t>
  </si>
  <si>
    <t>TM GRD
%Grd</t>
  </si>
  <si>
    <t>REE
kcal/min</t>
  </si>
  <si>
    <t>%Fat</t>
  </si>
  <si>
    <t>%Carb</t>
  </si>
  <si>
    <t>%VO2max</t>
  </si>
  <si>
    <t>VO2max Test</t>
  </si>
  <si>
    <t>VO2max</t>
  </si>
  <si>
    <t>ml/kg/min</t>
  </si>
  <si>
    <t>FatOx 
[g/min]</t>
  </si>
  <si>
    <t>ChoOx 
[g/min]</t>
  </si>
  <si>
    <t>FatOx 
[kCal/min]</t>
  </si>
  <si>
    <t>CHO-Ox 
[kCal/min]</t>
  </si>
  <si>
    <t>HR
[bpm]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</si>
</sst>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20" fontId="0" fillId="0" borderId="0" xfId="0" applyNumberFormat="1"/>
    <xf numFmtId="0" fontId="0" fillId="33" borderId="0" xfId="0" applyFill="1"/>
    <xf numFmtId="9" fontId="0" fillId="0" borderId="0" xfId="1" applyFont="1"/>
    <xf numFmtId="9" fontId="0" fillId="0" borderId="0" xfId="0" applyNumberFormat="1"/>
    <xf numFmtId="0" fontId="16" fillId="0" borderId="0" xfId="0" applyFont="1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9" fontId="0" fillId="0" borderId="10" xfId="1" applyFont="1" applyBorder="1"/>
    <xf numFmtId="0" fontId="16" fillId="0" borderId="10" xfId="0" applyFont="1" applyBorder="1"/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(x) vs %VO2max (y)</a:t>
            </a:r>
          </a:p>
        </c:rich>
      </c:tx>
      <c:layout>
        <c:manualLayout>
          <c:xMode val="edge"/>
          <c:yMode val="edge"/>
          <c:x val="0.14725394235997824"/>
          <c:y val="2.2338566479661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005694638904231E-2"/>
                  <c:y val="0.496593808347412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0.01x - 0.6358
R² = 0.967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HR_VO2Perc!$B$2:$B$47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2000"/>
        <c:axId val="124913536"/>
      </c:scatterChart>
      <c:valAx>
        <c:axId val="124912000"/>
        <c:scaling>
          <c:orientation val="minMax"/>
          <c:max val="180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4913536"/>
        <c:crosses val="autoZero"/>
        <c:crossBetween val="midCat"/>
      </c:valAx>
      <c:valAx>
        <c:axId val="124913536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12491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82112839483969"/>
          <c:y val="0.19397439155989155"/>
          <c:w val="0.20076560576213684"/>
          <c:h val="8.349973676020162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Heart Rate</a:t>
            </a:r>
            <a:r>
              <a:rPr lang="en-US" baseline="0"/>
              <a:t> (x) vs </a:t>
            </a:r>
            <a:r>
              <a:rPr lang="en-US"/>
              <a:t>FatOx</a:t>
            </a:r>
            <a:r>
              <a:rPr lang="en-US" baseline="0"/>
              <a:t> (g</a:t>
            </a:r>
            <a:r>
              <a:rPr lang="en-US"/>
              <a:t>/min) (y)</a:t>
            </a:r>
          </a:p>
        </c:rich>
      </c:tx>
      <c:layout>
        <c:manualLayout>
          <c:xMode val="edge"/>
          <c:yMode val="edge"/>
          <c:x val="0.18508739599039481"/>
          <c:y val="2.195791188902782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'HR_FAT-Ox(g)'!$B$1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5032586884086296"/>
                  <c:y val="-6.521365355640368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-0.0006x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+ 0.1355x - 6.9233
R² = 0.866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'HR_FAT-Ox(g)'!$A$2:$A$36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'HR_FAT-Ox(g)'!$B$2:$B$36</c:f>
              <c:numCache>
                <c:formatCode>0.000</c:formatCode>
                <c:ptCount val="35"/>
                <c:pt idx="0">
                  <c:v>0.216144</c:v>
                </c:pt>
                <c:pt idx="1">
                  <c:v>0.13434666666666661</c:v>
                </c:pt>
                <c:pt idx="2">
                  <c:v>0.14940799999999993</c:v>
                </c:pt>
                <c:pt idx="3">
                  <c:v>0.15654399999999996</c:v>
                </c:pt>
                <c:pt idx="4">
                  <c:v>0.18345599999999995</c:v>
                </c:pt>
                <c:pt idx="5">
                  <c:v>0.18973333333333328</c:v>
                </c:pt>
                <c:pt idx="6">
                  <c:v>0.3258826666666666</c:v>
                </c:pt>
                <c:pt idx="7">
                  <c:v>0.39207999999999998</c:v>
                </c:pt>
                <c:pt idx="8">
                  <c:v>0.31211733333333336</c:v>
                </c:pt>
                <c:pt idx="9">
                  <c:v>0.37807999999999992</c:v>
                </c:pt>
                <c:pt idx="10">
                  <c:v>0.53437866666666656</c:v>
                </c:pt>
                <c:pt idx="11">
                  <c:v>0.54207466666666659</c:v>
                </c:pt>
                <c:pt idx="12">
                  <c:v>0.65179199999999993</c:v>
                </c:pt>
                <c:pt idx="13">
                  <c:v>0.65927466666666656</c:v>
                </c:pt>
                <c:pt idx="14">
                  <c:v>0.88618666666666657</c:v>
                </c:pt>
                <c:pt idx="15">
                  <c:v>1.0834933333333334</c:v>
                </c:pt>
                <c:pt idx="16">
                  <c:v>1.0214399999999999</c:v>
                </c:pt>
                <c:pt idx="17">
                  <c:v>1.2349866666666669</c:v>
                </c:pt>
                <c:pt idx="18">
                  <c:v>1.1697920000000002</c:v>
                </c:pt>
                <c:pt idx="19">
                  <c:v>0.98323199999999977</c:v>
                </c:pt>
                <c:pt idx="20">
                  <c:v>1.1095466666666665</c:v>
                </c:pt>
                <c:pt idx="21">
                  <c:v>1.3191733333333331</c:v>
                </c:pt>
                <c:pt idx="22">
                  <c:v>1.2177599999999997</c:v>
                </c:pt>
                <c:pt idx="23">
                  <c:v>1.1967839999999998</c:v>
                </c:pt>
                <c:pt idx="24">
                  <c:v>1.0198666666666665</c:v>
                </c:pt>
                <c:pt idx="25">
                  <c:v>1.071733333333333</c:v>
                </c:pt>
                <c:pt idx="26">
                  <c:v>1.1645973333333328</c:v>
                </c:pt>
                <c:pt idx="27">
                  <c:v>0.8702399999999999</c:v>
                </c:pt>
                <c:pt idx="28">
                  <c:v>0.89089066666666661</c:v>
                </c:pt>
                <c:pt idx="29">
                  <c:v>0.77303466666666654</c:v>
                </c:pt>
                <c:pt idx="30">
                  <c:v>0.92194133333333306</c:v>
                </c:pt>
                <c:pt idx="31">
                  <c:v>0.58383999999999947</c:v>
                </c:pt>
                <c:pt idx="32">
                  <c:v>0.41488533333333255</c:v>
                </c:pt>
                <c:pt idx="33">
                  <c:v>0.26408533333333328</c:v>
                </c:pt>
                <c:pt idx="34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9744"/>
        <c:axId val="124961536"/>
      </c:scatterChart>
      <c:valAx>
        <c:axId val="124959744"/>
        <c:scaling>
          <c:orientation val="minMax"/>
          <c:max val="170"/>
          <c:min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4961536"/>
        <c:crosses val="autoZero"/>
        <c:crossBetween val="midCat"/>
      </c:valAx>
      <c:valAx>
        <c:axId val="124961536"/>
        <c:scaling>
          <c:orientation val="minMax"/>
          <c:min val="0"/>
        </c:scaling>
        <c:delete val="0"/>
        <c:axPos val="l"/>
        <c:majorGridlines/>
        <c:minorGridlines/>
        <c:numFmt formatCode="#,##0.0" sourceLinked="0"/>
        <c:majorTickMark val="out"/>
        <c:minorTickMark val="none"/>
        <c:tickLblPos val="nextTo"/>
        <c:crossAx val="124959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607993149792449"/>
          <c:y val="0.52515199082186181"/>
          <c:w val="0.14895552949498334"/>
          <c:h val="0.1471952369581433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(x) vs ChoOx (g/min) (y)</a:t>
            </a:r>
          </a:p>
        </c:rich>
      </c:tx>
      <c:layout>
        <c:manualLayout>
          <c:xMode val="edge"/>
          <c:yMode val="edge"/>
          <c:x val="0.1419336765596608"/>
          <c:y val="1.2380066883555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'HR_CHO-OX(g)'!$B$1</c:f>
              <c:strCache>
                <c:ptCount val="1"/>
                <c:pt idx="0">
                  <c:v>ChoOx 
[g/min]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3556884716333535"/>
                  <c:y val="0.3776645656945812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0.0012x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- 0.2405x + 11.529
R² = 0.9733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'HR_CHO-OX(g)'!$A$2:$A$42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'HR_CHO-OX(g)'!$B$2:$B$42</c:f>
              <c:numCache>
                <c:formatCode>General</c:formatCode>
                <c:ptCount val="41"/>
                <c:pt idx="0">
                  <c:v>5.4036000000000056E-2</c:v>
                </c:pt>
                <c:pt idx="1">
                  <c:v>0.10992000000000011</c:v>
                </c:pt>
                <c:pt idx="2">
                  <c:v>0.14407200000000012</c:v>
                </c:pt>
                <c:pt idx="3">
                  <c:v>8.8056000000000079E-2</c:v>
                </c:pt>
                <c:pt idx="4">
                  <c:v>6.3504000000000102E-2</c:v>
                </c:pt>
                <c:pt idx="5">
                  <c:v>8.5380000000000081E-2</c:v>
                </c:pt>
                <c:pt idx="6">
                  <c:v>2.5283999999999991E-2</c:v>
                </c:pt>
                <c:pt idx="7">
                  <c:v>3.0419999999999992E-2</c:v>
                </c:pt>
                <c:pt idx="8">
                  <c:v>2.4215999999999994E-2</c:v>
                </c:pt>
                <c:pt idx="9">
                  <c:v>-0.10007999999999981</c:v>
                </c:pt>
                <c:pt idx="10">
                  <c:v>-0.22747199999999981</c:v>
                </c:pt>
                <c:pt idx="11">
                  <c:v>-0.23074799999999981</c:v>
                </c:pt>
                <c:pt idx="12">
                  <c:v>-0.27745199999999981</c:v>
                </c:pt>
                <c:pt idx="13">
                  <c:v>-0.3122879999999999</c:v>
                </c:pt>
                <c:pt idx="14">
                  <c:v>-0.49847999999999987</c:v>
                </c:pt>
                <c:pt idx="15">
                  <c:v>-0.65406000000000009</c:v>
                </c:pt>
                <c:pt idx="16">
                  <c:v>-0.57455999999999996</c:v>
                </c:pt>
                <c:pt idx="17">
                  <c:v>-0.69467999999999996</c:v>
                </c:pt>
                <c:pt idx="18">
                  <c:v>-0.55411199999999994</c:v>
                </c:pt>
                <c:pt idx="19">
                  <c:v>-0.36871199999999954</c:v>
                </c:pt>
                <c:pt idx="20">
                  <c:v>-0.35663999999999968</c:v>
                </c:pt>
                <c:pt idx="21">
                  <c:v>-0.42401999999999962</c:v>
                </c:pt>
                <c:pt idx="22">
                  <c:v>0</c:v>
                </c:pt>
                <c:pt idx="23">
                  <c:v>0.29919600000000024</c:v>
                </c:pt>
                <c:pt idx="24">
                  <c:v>0.45894000000000057</c:v>
                </c:pt>
                <c:pt idx="25">
                  <c:v>0.48228000000000049</c:v>
                </c:pt>
                <c:pt idx="26">
                  <c:v>0.79749600000000098</c:v>
                </c:pt>
                <c:pt idx="27">
                  <c:v>1.3053600000000001</c:v>
                </c:pt>
                <c:pt idx="28">
                  <c:v>1.532856</c:v>
                </c:pt>
                <c:pt idx="29">
                  <c:v>1.5219120000000006</c:v>
                </c:pt>
                <c:pt idx="30">
                  <c:v>1.8150720000000005</c:v>
                </c:pt>
                <c:pt idx="31">
                  <c:v>2.6272800000000012</c:v>
                </c:pt>
                <c:pt idx="32">
                  <c:v>3.0671880000000007</c:v>
                </c:pt>
                <c:pt idx="33">
                  <c:v>3.8622480000000006</c:v>
                </c:pt>
                <c:pt idx="34">
                  <c:v>4.2591720000000004</c:v>
                </c:pt>
                <c:pt idx="35">
                  <c:v>5.2264800000000022</c:v>
                </c:pt>
                <c:pt idx="36">
                  <c:v>5.3737680000000019</c:v>
                </c:pt>
                <c:pt idx="37">
                  <c:v>5.9927520000000012</c:v>
                </c:pt>
                <c:pt idx="38">
                  <c:v>5.0871600000000017</c:v>
                </c:pt>
                <c:pt idx="39">
                  <c:v>5.6129040000000012</c:v>
                </c:pt>
                <c:pt idx="40">
                  <c:v>3.0469560000000007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1216"/>
        <c:axId val="120607104"/>
      </c:scatterChart>
      <c:valAx>
        <c:axId val="120601216"/>
        <c:scaling>
          <c:orientation val="minMax"/>
          <c:max val="180"/>
          <c:min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0607104"/>
        <c:crosses val="autoZero"/>
        <c:crossBetween val="midCat"/>
      </c:valAx>
      <c:valAx>
        <c:axId val="120607104"/>
        <c:scaling>
          <c:orientation val="minMax"/>
        </c:scaling>
        <c:delete val="0"/>
        <c:axPos val="l"/>
        <c:majorGridlines/>
        <c:minorGridlines/>
        <c:numFmt formatCode="#,##0.0" sourceLinked="0"/>
        <c:majorTickMark val="out"/>
        <c:minorTickMark val="none"/>
        <c:tickLblPos val="nextTo"/>
        <c:crossAx val="1206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4502658321556"/>
          <c:y val="0.16405869672403933"/>
          <c:w val="0.18606904906117505"/>
          <c:h val="0.1613931805912524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 b="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2560217469037029"/>
                  <c:y val="2.5036089238845146E-2"/>
                </c:manualLayout>
              </c:layout>
              <c:numFmt formatCode="General" sourceLinked="0"/>
            </c:trendlineLbl>
          </c:trendline>
          <c:xVal>
            <c:numRef>
              <c:f>HR_RER!$A$2:$A$61</c:f>
              <c:numCache>
                <c:formatCode>General</c:formatCode>
                <c:ptCount val="60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  <c:pt idx="24">
                  <c:v>170</c:v>
                </c:pt>
                <c:pt idx="25">
                  <c:v>161</c:v>
                </c:pt>
              </c:numCache>
            </c:numRef>
          </c:xVal>
          <c:yVal>
            <c:numRef>
              <c:f>HR_RER!$B$2:$B$61</c:f>
              <c:numCache>
                <c:formatCode>General</c:formatCode>
                <c:ptCount val="60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1.1100000000000001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8960"/>
        <c:axId val="63447424"/>
      </c:scatterChart>
      <c:valAx>
        <c:axId val="63448960"/>
        <c:scaling>
          <c:orientation val="minMax"/>
          <c:max val="180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3447424"/>
        <c:crosses val="autoZero"/>
        <c:crossBetween val="midCat"/>
      </c:valAx>
      <c:valAx>
        <c:axId val="63447424"/>
        <c:scaling>
          <c:orientation val="minMax"/>
          <c:min val="0.5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344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851728668745156"/>
          <c:y val="0.61298410615339749"/>
          <c:w val="0.12603344293050547"/>
          <c:h val="9.4273895236449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'CHO-FAT_HR'!$B$1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2906069607855853"/>
                  <c:y val="-0.3208404767079724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-0.0006x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+ 0.1451x - 7.4043
R² = 0.9157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'CHO-FAT_HR'!$B$2:$B$42</c:f>
              <c:numCache>
                <c:formatCode>General</c:formatCode>
                <c:ptCount val="41"/>
                <c:pt idx="0">
                  <c:v>0.216144</c:v>
                </c:pt>
                <c:pt idx="1">
                  <c:v>0.13434666666666661</c:v>
                </c:pt>
                <c:pt idx="2">
                  <c:v>0.14940799999999993</c:v>
                </c:pt>
                <c:pt idx="3">
                  <c:v>0.15654399999999996</c:v>
                </c:pt>
                <c:pt idx="4">
                  <c:v>0.18345599999999995</c:v>
                </c:pt>
                <c:pt idx="5">
                  <c:v>0.18973333333333328</c:v>
                </c:pt>
                <c:pt idx="6">
                  <c:v>0.3258826666666666</c:v>
                </c:pt>
                <c:pt idx="7">
                  <c:v>0.39207999999999998</c:v>
                </c:pt>
                <c:pt idx="8">
                  <c:v>0.31211733333333336</c:v>
                </c:pt>
                <c:pt idx="9">
                  <c:v>0.37807999999999992</c:v>
                </c:pt>
                <c:pt idx="10">
                  <c:v>0.53437866666666656</c:v>
                </c:pt>
                <c:pt idx="11">
                  <c:v>0.54207466666666659</c:v>
                </c:pt>
                <c:pt idx="12">
                  <c:v>0.65179199999999993</c:v>
                </c:pt>
                <c:pt idx="13">
                  <c:v>0.65927466666666656</c:v>
                </c:pt>
                <c:pt idx="14">
                  <c:v>0.88618666666666657</c:v>
                </c:pt>
                <c:pt idx="15">
                  <c:v>1.0834933333333334</c:v>
                </c:pt>
                <c:pt idx="16">
                  <c:v>1.0214399999999999</c:v>
                </c:pt>
                <c:pt idx="17">
                  <c:v>1.2349866666666669</c:v>
                </c:pt>
                <c:pt idx="18">
                  <c:v>1.1697920000000002</c:v>
                </c:pt>
                <c:pt idx="19">
                  <c:v>0.98323199999999977</c:v>
                </c:pt>
                <c:pt idx="20">
                  <c:v>1.1095466666666665</c:v>
                </c:pt>
                <c:pt idx="21">
                  <c:v>1.3191733333333331</c:v>
                </c:pt>
                <c:pt idx="22">
                  <c:v>1.2177599999999997</c:v>
                </c:pt>
                <c:pt idx="23">
                  <c:v>1.1967839999999998</c:v>
                </c:pt>
                <c:pt idx="24">
                  <c:v>1.0198666666666665</c:v>
                </c:pt>
                <c:pt idx="25">
                  <c:v>1.071733333333333</c:v>
                </c:pt>
                <c:pt idx="26">
                  <c:v>1.1645973333333328</c:v>
                </c:pt>
                <c:pt idx="27">
                  <c:v>0.8702399999999999</c:v>
                </c:pt>
                <c:pt idx="28">
                  <c:v>0.89089066666666661</c:v>
                </c:pt>
                <c:pt idx="29">
                  <c:v>0.77303466666666654</c:v>
                </c:pt>
                <c:pt idx="30">
                  <c:v>0.92194133333333306</c:v>
                </c:pt>
                <c:pt idx="31">
                  <c:v>0.58383999999999947</c:v>
                </c:pt>
                <c:pt idx="32">
                  <c:v>0.41488533333333255</c:v>
                </c:pt>
                <c:pt idx="33">
                  <c:v>0.26408533333333328</c:v>
                </c:pt>
                <c:pt idx="34">
                  <c:v>6.5274666666666425E-2</c:v>
                </c:pt>
                <c:pt idx="35">
                  <c:v>-0.27328000000000086</c:v>
                </c:pt>
                <c:pt idx="36">
                  <c:v>-0.28098133333333419</c:v>
                </c:pt>
                <c:pt idx="37">
                  <c:v>-0.56072533333333419</c:v>
                </c:pt>
                <c:pt idx="38">
                  <c:v>-0.52176000000000089</c:v>
                </c:pt>
                <c:pt idx="39">
                  <c:v>-0.52518400000000076</c:v>
                </c:pt>
                <c:pt idx="40">
                  <c:v>-0.36332266666666713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'CHO-FAT_HR'!$C$1</c:f>
              <c:strCache>
                <c:ptCount val="1"/>
                <c:pt idx="0">
                  <c:v>ChoOx 
[g/min]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9468883961413014E-2"/>
                  <c:y val="9.971251118498564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0.0012x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- 0.2405x + 11.529
R² = 0.9733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'CHO-FAT_HR'!$C$2:$C$42</c:f>
              <c:numCache>
                <c:formatCode>General</c:formatCode>
                <c:ptCount val="41"/>
                <c:pt idx="0">
                  <c:v>5.4036000000000056E-2</c:v>
                </c:pt>
                <c:pt idx="1">
                  <c:v>0.10992000000000011</c:v>
                </c:pt>
                <c:pt idx="2">
                  <c:v>0.14407200000000012</c:v>
                </c:pt>
                <c:pt idx="3">
                  <c:v>8.8056000000000079E-2</c:v>
                </c:pt>
                <c:pt idx="4">
                  <c:v>6.3504000000000102E-2</c:v>
                </c:pt>
                <c:pt idx="5">
                  <c:v>8.5380000000000081E-2</c:v>
                </c:pt>
                <c:pt idx="6">
                  <c:v>2.5283999999999991E-2</c:v>
                </c:pt>
                <c:pt idx="7">
                  <c:v>3.0419999999999992E-2</c:v>
                </c:pt>
                <c:pt idx="8">
                  <c:v>2.4215999999999994E-2</c:v>
                </c:pt>
                <c:pt idx="9">
                  <c:v>-0.10007999999999981</c:v>
                </c:pt>
                <c:pt idx="10">
                  <c:v>-0.22747199999999981</c:v>
                </c:pt>
                <c:pt idx="11">
                  <c:v>-0.23074799999999981</c:v>
                </c:pt>
                <c:pt idx="12">
                  <c:v>-0.27745199999999981</c:v>
                </c:pt>
                <c:pt idx="13">
                  <c:v>-0.3122879999999999</c:v>
                </c:pt>
                <c:pt idx="14">
                  <c:v>-0.49847999999999987</c:v>
                </c:pt>
                <c:pt idx="15">
                  <c:v>-0.65406000000000009</c:v>
                </c:pt>
                <c:pt idx="16">
                  <c:v>-0.57455999999999996</c:v>
                </c:pt>
                <c:pt idx="17">
                  <c:v>-0.69467999999999996</c:v>
                </c:pt>
                <c:pt idx="18">
                  <c:v>-0.55411199999999994</c:v>
                </c:pt>
                <c:pt idx="19">
                  <c:v>-0.36871199999999954</c:v>
                </c:pt>
                <c:pt idx="20">
                  <c:v>-0.35663999999999968</c:v>
                </c:pt>
                <c:pt idx="21">
                  <c:v>-0.42401999999999962</c:v>
                </c:pt>
                <c:pt idx="22">
                  <c:v>0</c:v>
                </c:pt>
                <c:pt idx="23">
                  <c:v>0.29919600000000024</c:v>
                </c:pt>
                <c:pt idx="24">
                  <c:v>0.45894000000000057</c:v>
                </c:pt>
                <c:pt idx="25">
                  <c:v>0.48228000000000049</c:v>
                </c:pt>
                <c:pt idx="26">
                  <c:v>0.79749600000000098</c:v>
                </c:pt>
                <c:pt idx="27">
                  <c:v>1.3053600000000001</c:v>
                </c:pt>
                <c:pt idx="28">
                  <c:v>1.532856</c:v>
                </c:pt>
                <c:pt idx="29">
                  <c:v>1.5219120000000006</c:v>
                </c:pt>
                <c:pt idx="30">
                  <c:v>1.8150720000000005</c:v>
                </c:pt>
                <c:pt idx="31">
                  <c:v>2.6272800000000012</c:v>
                </c:pt>
                <c:pt idx="32">
                  <c:v>3.0671880000000007</c:v>
                </c:pt>
                <c:pt idx="33">
                  <c:v>3.8622480000000006</c:v>
                </c:pt>
                <c:pt idx="34">
                  <c:v>4.2591720000000004</c:v>
                </c:pt>
                <c:pt idx="35">
                  <c:v>5.2264800000000022</c:v>
                </c:pt>
                <c:pt idx="36">
                  <c:v>5.3737680000000019</c:v>
                </c:pt>
                <c:pt idx="37">
                  <c:v>5.9927520000000012</c:v>
                </c:pt>
                <c:pt idx="38">
                  <c:v>5.0871600000000017</c:v>
                </c:pt>
                <c:pt idx="39">
                  <c:v>5.6129040000000012</c:v>
                </c:pt>
                <c:pt idx="40">
                  <c:v>3.0469560000000007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6112"/>
        <c:axId val="124987648"/>
      </c:scatterChart>
      <c:valAx>
        <c:axId val="124986112"/>
        <c:scaling>
          <c:orientation val="minMax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4987648"/>
        <c:crosses val="autoZero"/>
        <c:crossBetween val="midCat"/>
      </c:valAx>
      <c:valAx>
        <c:axId val="124987648"/>
        <c:scaling>
          <c:orientation val="minMax"/>
          <c:max val="6"/>
          <c:min val="-1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498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466617454068235E-2"/>
          <c:y val="5.6921565282040718E-2"/>
          <c:w val="0.29271598862642167"/>
          <c:h val="0.2114527562146407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'HR_CHO-FAT'!$B$1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800890797741191"/>
                  <c:y val="-0.476033363292615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-0.0055x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+ 1.3059x - 66.639
R² = 0.9157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'HR_CHO-FAT'!$B$2:$B$39</c:f>
              <c:numCache>
                <c:formatCode>0.000</c:formatCode>
                <c:ptCount val="38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182068959443972E-2"/>
                  <c:y val="-6.053943620606868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0.0048x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- 0.9618x + 46.115
R² = 0.9733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'HR_CHO-FAT'!$C$2:$C$39</c:f>
              <c:numCache>
                <c:formatCode>0.000</c:formatCode>
                <c:ptCount val="38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9584"/>
        <c:axId val="125149568"/>
      </c:scatterChart>
      <c:valAx>
        <c:axId val="125139584"/>
        <c:scaling>
          <c:orientation val="minMax"/>
          <c:min val="7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5149568"/>
        <c:crosses val="autoZero"/>
        <c:crossBetween val="midCat"/>
      </c:valAx>
      <c:valAx>
        <c:axId val="125149568"/>
        <c:scaling>
          <c:orientation val="minMax"/>
        </c:scaling>
        <c:delete val="0"/>
        <c:axPos val="l"/>
        <c:majorGridlines/>
        <c:minorGridlines/>
        <c:numFmt formatCode="0.0" sourceLinked="0"/>
        <c:majorTickMark val="out"/>
        <c:minorTickMark val="none"/>
        <c:tickLblPos val="nextTo"/>
        <c:crossAx val="12513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5724802877878394E-2"/>
          <c:y val="0.18858007281677866"/>
          <c:w val="0.46462383055918499"/>
          <c:h val="0.1378126685034023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'CHR-FAT(c)_VO2max'!$B$1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258857788761807"/>
                  <c:y val="-0.4243513759927815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'CHR-FAT(c)_VO2max'!$A$2:$A$42</c:f>
              <c:numCache>
                <c:formatCode>0%</c:formatCode>
                <c:ptCount val="41"/>
                <c:pt idx="0">
                  <c:v>9.0643274853801165E-2</c:v>
                </c:pt>
                <c:pt idx="1">
                  <c:v>0.10818713450292397</c:v>
                </c:pt>
                <c:pt idx="2">
                  <c:v>9.6491228070175419E-2</c:v>
                </c:pt>
                <c:pt idx="3">
                  <c:v>0.10526315789473684</c:v>
                </c:pt>
                <c:pt idx="4">
                  <c:v>0.11695906432748537</c:v>
                </c:pt>
                <c:pt idx="5">
                  <c:v>0.17251461988304093</c:v>
                </c:pt>
                <c:pt idx="6">
                  <c:v>0.20760233918128651</c:v>
                </c:pt>
                <c:pt idx="7">
                  <c:v>0.16666666666666666</c:v>
                </c:pt>
                <c:pt idx="8">
                  <c:v>0.17251461988304093</c:v>
                </c:pt>
                <c:pt idx="9">
                  <c:v>0.22807017543859648</c:v>
                </c:pt>
                <c:pt idx="10">
                  <c:v>0.22807017543859648</c:v>
                </c:pt>
                <c:pt idx="11">
                  <c:v>0.27777777777777773</c:v>
                </c:pt>
                <c:pt idx="12">
                  <c:v>0.27192982456140352</c:v>
                </c:pt>
                <c:pt idx="13">
                  <c:v>0.34795321637426901</c:v>
                </c:pt>
                <c:pt idx="14">
                  <c:v>0.41812865497076024</c:v>
                </c:pt>
                <c:pt idx="15">
                  <c:v>0.40350877192982454</c:v>
                </c:pt>
                <c:pt idx="16">
                  <c:v>0.48538011695906436</c:v>
                </c:pt>
                <c:pt idx="17">
                  <c:v>0.48245614035087714</c:v>
                </c:pt>
                <c:pt idx="18">
                  <c:v>0.42690058479532161</c:v>
                </c:pt>
                <c:pt idx="19">
                  <c:v>0.49122807017543857</c:v>
                </c:pt>
                <c:pt idx="20">
                  <c:v>0.58771929824561397</c:v>
                </c:pt>
                <c:pt idx="21">
                  <c:v>0.62573099415204669</c:v>
                </c:pt>
                <c:pt idx="22">
                  <c:v>0.67836257309941517</c:v>
                </c:pt>
                <c:pt idx="23">
                  <c:v>0.62280701754385959</c:v>
                </c:pt>
                <c:pt idx="24">
                  <c:v>0.64912280701754377</c:v>
                </c:pt>
                <c:pt idx="25">
                  <c:v>0.76608187134502914</c:v>
                </c:pt>
                <c:pt idx="26">
                  <c:v>0.72514619883040932</c:v>
                </c:pt>
                <c:pt idx="27">
                  <c:v>0.78070175438596479</c:v>
                </c:pt>
                <c:pt idx="28">
                  <c:v>0.7192982456140351</c:v>
                </c:pt>
                <c:pt idx="29">
                  <c:v>0.85964912280701744</c:v>
                </c:pt>
                <c:pt idx="30">
                  <c:v>0.85964912280701744</c:v>
                </c:pt>
                <c:pt idx="31">
                  <c:v>0.86257309941520466</c:v>
                </c:pt>
                <c:pt idx="32">
                  <c:v>0.95614035087719296</c:v>
                </c:pt>
                <c:pt idx="33">
                  <c:v>0.9385964912280701</c:v>
                </c:pt>
                <c:pt idx="34">
                  <c:v>0.97076023391812871</c:v>
                </c:pt>
                <c:pt idx="35">
                  <c:v>1</c:v>
                </c:pt>
              </c:numCache>
            </c:numRef>
          </c:xVal>
          <c:yVal>
            <c:numRef>
              <c:f>'CHR-FAT(c)_VO2max'!$B$2:$B$42</c:f>
              <c:numCache>
                <c:formatCode>0.000</c:formatCode>
                <c:ptCount val="41"/>
                <c:pt idx="0">
                  <c:v>1.2091199999999995</c:v>
                </c:pt>
                <c:pt idx="1">
                  <c:v>1.3446719999999994</c:v>
                </c:pt>
                <c:pt idx="2">
                  <c:v>1.4088959999999997</c:v>
                </c:pt>
                <c:pt idx="3">
                  <c:v>1.6511039999999997</c:v>
                </c:pt>
                <c:pt idx="4">
                  <c:v>1.7075999999999996</c:v>
                </c:pt>
                <c:pt idx="5">
                  <c:v>2.9329439999999996</c:v>
                </c:pt>
                <c:pt idx="6">
                  <c:v>3.5287199999999999</c:v>
                </c:pt>
                <c:pt idx="7">
                  <c:v>2.809056</c:v>
                </c:pt>
                <c:pt idx="8">
                  <c:v>3.4027199999999991</c:v>
                </c:pt>
                <c:pt idx="9">
                  <c:v>4.8094079999999995</c:v>
                </c:pt>
                <c:pt idx="10">
                  <c:v>4.878671999999999</c:v>
                </c:pt>
                <c:pt idx="11">
                  <c:v>5.8661279999999998</c:v>
                </c:pt>
                <c:pt idx="12">
                  <c:v>5.9334719999999992</c:v>
                </c:pt>
                <c:pt idx="13">
                  <c:v>7.9756799999999988</c:v>
                </c:pt>
                <c:pt idx="14">
                  <c:v>9.7514400000000006</c:v>
                </c:pt>
                <c:pt idx="15">
                  <c:v>9.1929599999999994</c:v>
                </c:pt>
                <c:pt idx="16">
                  <c:v>11.114880000000003</c:v>
                </c:pt>
                <c:pt idx="17">
                  <c:v>10.528128000000002</c:v>
                </c:pt>
                <c:pt idx="18">
                  <c:v>8.8490879999999983</c:v>
                </c:pt>
                <c:pt idx="19">
                  <c:v>9.9859199999999984</c:v>
                </c:pt>
                <c:pt idx="20">
                  <c:v>11.872559999999998</c:v>
                </c:pt>
                <c:pt idx="21">
                  <c:v>10.959839999999998</c:v>
                </c:pt>
                <c:pt idx="22">
                  <c:v>10.771055999999998</c:v>
                </c:pt>
                <c:pt idx="23">
                  <c:v>9.178799999999999</c:v>
                </c:pt>
                <c:pt idx="24">
                  <c:v>9.6455999999999964</c:v>
                </c:pt>
                <c:pt idx="25">
                  <c:v>10.481375999999996</c:v>
                </c:pt>
                <c:pt idx="26">
                  <c:v>7.8321599999999991</c:v>
                </c:pt>
                <c:pt idx="27">
                  <c:v>8.0180159999999994</c:v>
                </c:pt>
                <c:pt idx="28">
                  <c:v>6.9573119999999991</c:v>
                </c:pt>
                <c:pt idx="29">
                  <c:v>8.2974719999999973</c:v>
                </c:pt>
                <c:pt idx="30">
                  <c:v>5.2545599999999952</c:v>
                </c:pt>
                <c:pt idx="31">
                  <c:v>3.7339679999999928</c:v>
                </c:pt>
                <c:pt idx="32">
                  <c:v>2.3767679999999993</c:v>
                </c:pt>
                <c:pt idx="33">
                  <c:v>0.58747199999999777</c:v>
                </c:pt>
                <c:pt idx="34">
                  <c:v>-2.4595200000000075</c:v>
                </c:pt>
                <c:pt idx="35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'CHR-FAT(c)_VO2max'!$C$1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795171693174173E-2"/>
                  <c:y val="-7.382047875934987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'CHR-FAT(c)_VO2max'!$A$2:$A$42</c:f>
              <c:numCache>
                <c:formatCode>0%</c:formatCode>
                <c:ptCount val="41"/>
                <c:pt idx="0">
                  <c:v>9.0643274853801165E-2</c:v>
                </c:pt>
                <c:pt idx="1">
                  <c:v>0.10818713450292397</c:v>
                </c:pt>
                <c:pt idx="2">
                  <c:v>9.6491228070175419E-2</c:v>
                </c:pt>
                <c:pt idx="3">
                  <c:v>0.10526315789473684</c:v>
                </c:pt>
                <c:pt idx="4">
                  <c:v>0.11695906432748537</c:v>
                </c:pt>
                <c:pt idx="5">
                  <c:v>0.17251461988304093</c:v>
                </c:pt>
                <c:pt idx="6">
                  <c:v>0.20760233918128651</c:v>
                </c:pt>
                <c:pt idx="7">
                  <c:v>0.16666666666666666</c:v>
                </c:pt>
                <c:pt idx="8">
                  <c:v>0.17251461988304093</c:v>
                </c:pt>
                <c:pt idx="9">
                  <c:v>0.22807017543859648</c:v>
                </c:pt>
                <c:pt idx="10">
                  <c:v>0.22807017543859648</c:v>
                </c:pt>
                <c:pt idx="11">
                  <c:v>0.27777777777777773</c:v>
                </c:pt>
                <c:pt idx="12">
                  <c:v>0.27192982456140352</c:v>
                </c:pt>
                <c:pt idx="13">
                  <c:v>0.34795321637426901</c:v>
                </c:pt>
                <c:pt idx="14">
                  <c:v>0.41812865497076024</c:v>
                </c:pt>
                <c:pt idx="15">
                  <c:v>0.40350877192982454</c:v>
                </c:pt>
                <c:pt idx="16">
                  <c:v>0.48538011695906436</c:v>
                </c:pt>
                <c:pt idx="17">
                  <c:v>0.48245614035087714</c:v>
                </c:pt>
                <c:pt idx="18">
                  <c:v>0.42690058479532161</c:v>
                </c:pt>
                <c:pt idx="19">
                  <c:v>0.49122807017543857</c:v>
                </c:pt>
                <c:pt idx="20">
                  <c:v>0.58771929824561397</c:v>
                </c:pt>
                <c:pt idx="21">
                  <c:v>0.62573099415204669</c:v>
                </c:pt>
                <c:pt idx="22">
                  <c:v>0.67836257309941517</c:v>
                </c:pt>
                <c:pt idx="23">
                  <c:v>0.62280701754385959</c:v>
                </c:pt>
                <c:pt idx="24">
                  <c:v>0.64912280701754377</c:v>
                </c:pt>
                <c:pt idx="25">
                  <c:v>0.76608187134502914</c:v>
                </c:pt>
                <c:pt idx="26">
                  <c:v>0.72514619883040932</c:v>
                </c:pt>
                <c:pt idx="27">
                  <c:v>0.78070175438596479</c:v>
                </c:pt>
                <c:pt idx="28">
                  <c:v>0.7192982456140351</c:v>
                </c:pt>
                <c:pt idx="29">
                  <c:v>0.85964912280701744</c:v>
                </c:pt>
                <c:pt idx="30">
                  <c:v>0.85964912280701744</c:v>
                </c:pt>
                <c:pt idx="31">
                  <c:v>0.86257309941520466</c:v>
                </c:pt>
                <c:pt idx="32">
                  <c:v>0.95614035087719296</c:v>
                </c:pt>
                <c:pt idx="33">
                  <c:v>0.9385964912280701</c:v>
                </c:pt>
                <c:pt idx="34">
                  <c:v>0.97076023391812871</c:v>
                </c:pt>
                <c:pt idx="35">
                  <c:v>1</c:v>
                </c:pt>
              </c:numCache>
            </c:numRef>
          </c:xVal>
          <c:yVal>
            <c:numRef>
              <c:f>'CHR-FAT(c)_VO2max'!$C$2:$C$42</c:f>
              <c:numCache>
                <c:formatCode>0.000</c:formatCode>
                <c:ptCount val="41"/>
                <c:pt idx="0">
                  <c:v>0.43968000000000046</c:v>
                </c:pt>
                <c:pt idx="1">
                  <c:v>0.57628800000000047</c:v>
                </c:pt>
                <c:pt idx="2">
                  <c:v>0.35222400000000031</c:v>
                </c:pt>
                <c:pt idx="3">
                  <c:v>0.25401600000000041</c:v>
                </c:pt>
                <c:pt idx="4">
                  <c:v>0.34152000000000032</c:v>
                </c:pt>
                <c:pt idx="5">
                  <c:v>0.10113599999999996</c:v>
                </c:pt>
                <c:pt idx="6">
                  <c:v>0.12167999999999997</c:v>
                </c:pt>
                <c:pt idx="7">
                  <c:v>9.6863999999999978E-2</c:v>
                </c:pt>
                <c:pt idx="8">
                  <c:v>-0.40031999999999923</c:v>
                </c:pt>
                <c:pt idx="9">
                  <c:v>-0.90988799999999925</c:v>
                </c:pt>
                <c:pt idx="10">
                  <c:v>-0.92299199999999926</c:v>
                </c:pt>
                <c:pt idx="11">
                  <c:v>-1.1098079999999992</c:v>
                </c:pt>
                <c:pt idx="12">
                  <c:v>-1.2491519999999996</c:v>
                </c:pt>
                <c:pt idx="13">
                  <c:v>-1.9939199999999995</c:v>
                </c:pt>
                <c:pt idx="14">
                  <c:v>-2.6162400000000003</c:v>
                </c:pt>
                <c:pt idx="15">
                  <c:v>-2.2982399999999998</c:v>
                </c:pt>
                <c:pt idx="16">
                  <c:v>-2.7787199999999999</c:v>
                </c:pt>
                <c:pt idx="17">
                  <c:v>-2.2164479999999998</c:v>
                </c:pt>
                <c:pt idx="18">
                  <c:v>-1.4748479999999982</c:v>
                </c:pt>
                <c:pt idx="19">
                  <c:v>-1.4265599999999987</c:v>
                </c:pt>
                <c:pt idx="20">
                  <c:v>-1.6960799999999985</c:v>
                </c:pt>
                <c:pt idx="21">
                  <c:v>0</c:v>
                </c:pt>
                <c:pt idx="22">
                  <c:v>1.196784000000001</c:v>
                </c:pt>
                <c:pt idx="23">
                  <c:v>1.8357600000000023</c:v>
                </c:pt>
                <c:pt idx="24">
                  <c:v>1.9291200000000019</c:v>
                </c:pt>
                <c:pt idx="25">
                  <c:v>3.1899840000000039</c:v>
                </c:pt>
                <c:pt idx="26">
                  <c:v>5.2214400000000003</c:v>
                </c:pt>
                <c:pt idx="27">
                  <c:v>6.131424</c:v>
                </c:pt>
                <c:pt idx="28">
                  <c:v>6.0876480000000024</c:v>
                </c:pt>
                <c:pt idx="29">
                  <c:v>7.2602880000000019</c:v>
                </c:pt>
                <c:pt idx="30">
                  <c:v>10.509120000000005</c:v>
                </c:pt>
                <c:pt idx="31">
                  <c:v>12.268752000000003</c:v>
                </c:pt>
                <c:pt idx="32">
                  <c:v>15.448992000000002</c:v>
                </c:pt>
                <c:pt idx="33">
                  <c:v>17.036688000000002</c:v>
                </c:pt>
                <c:pt idx="34">
                  <c:v>20.905920000000009</c:v>
                </c:pt>
                <c:pt idx="35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984"/>
        <c:axId val="125787520"/>
      </c:scatterChart>
      <c:valAx>
        <c:axId val="125785984"/>
        <c:scaling>
          <c:orientation val="minMax"/>
        </c:scaling>
        <c:delete val="0"/>
        <c:axPos val="b"/>
        <c:majorGridlines/>
        <c:minorGridlines/>
        <c:numFmt formatCode="0%" sourceLinked="1"/>
        <c:majorTickMark val="out"/>
        <c:minorTickMark val="none"/>
        <c:tickLblPos val="nextTo"/>
        <c:crossAx val="125787520"/>
        <c:crosses val="autoZero"/>
        <c:crossBetween val="midCat"/>
      </c:valAx>
      <c:valAx>
        <c:axId val="125787520"/>
        <c:scaling>
          <c:orientation val="minMax"/>
        </c:scaling>
        <c:delete val="0"/>
        <c:axPos val="l"/>
        <c:majorGridlines/>
        <c:minorGridlines/>
        <c:numFmt formatCode="0.000" sourceLinked="1"/>
        <c:majorTickMark val="out"/>
        <c:minorTickMark val="none"/>
        <c:tickLblPos val="nextTo"/>
        <c:crossAx val="12578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8412935609326231E-2"/>
          <c:y val="0.17595226412442705"/>
          <c:w val="0.19092873250199202"/>
          <c:h val="0.147804109499113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185737</xdr:rowOff>
    </xdr:from>
    <xdr:to>
      <xdr:col>14</xdr:col>
      <xdr:colOff>542925</xdr:colOff>
      <xdr:row>29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590548</xdr:colOff>
      <xdr:row>0</xdr:row>
      <xdr:rowOff>176211</xdr:rowOff>
    </xdr:from>
    <xdr:to>
      <xdr:col>15</xdr:col>
      <xdr:colOff>561975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176211</xdr:rowOff>
    </xdr:from>
    <xdr:to>
      <xdr:col>16</xdr:col>
      <xdr:colOff>9524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1</xdr:row>
      <xdr:rowOff>14287</xdr:rowOff>
    </xdr:from>
    <xdr:to>
      <xdr:col>16</xdr:col>
      <xdr:colOff>552449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33336</xdr:rowOff>
    </xdr:from>
    <xdr:to>
      <xdr:col>16</xdr:col>
      <xdr:colOff>1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15</xdr:col>
      <xdr:colOff>571501</xdr:colOff>
      <xdr:row>28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28575</xdr:colOff>
      <xdr:row>1</xdr:row>
      <xdr:rowOff>0</xdr:rowOff>
    </xdr:from>
    <xdr:ext cx="462884" cy="436786"/>
    <xdr:sp macro="" textlink="">
      <xdr:nvSpPr>
        <xdr:cNvPr id="3" name="TextBox 2"/>
        <xdr:cNvSpPr txBox="1"/>
      </xdr:nvSpPr>
      <xdr:spPr>
        <a:xfrm>
          <a:off x="3190875" y="381000"/>
          <a:ext cx="462884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kcal/</a:t>
          </a:r>
        </a:p>
        <a:p>
          <a:r>
            <a:rPr lang="en-US" sz="1100"/>
            <a:t>min</a:t>
          </a:r>
        </a:p>
      </xdr:txBody>
    </xdr:sp>
    <xdr:clientData/>
  </xdr:oneCellAnchor>
  <xdr:oneCellAnchor>
    <xdr:from>
      <xdr:col>12</xdr:col>
      <xdr:colOff>66674</xdr:colOff>
      <xdr:row>18</xdr:row>
      <xdr:rowOff>133350</xdr:rowOff>
    </xdr:from>
    <xdr:ext cx="923925" cy="436786"/>
    <xdr:sp macro="" textlink="">
      <xdr:nvSpPr>
        <xdr:cNvPr id="4" name="TextBox 3"/>
        <xdr:cNvSpPr txBox="1"/>
      </xdr:nvSpPr>
      <xdr:spPr>
        <a:xfrm>
          <a:off x="7496174" y="3752850"/>
          <a:ext cx="9239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Heart Rate</a:t>
          </a:r>
        </a:p>
        <a:p>
          <a:r>
            <a:rPr lang="en-US" sz="1100"/>
            <a:t>(bpm)</a:t>
          </a:r>
        </a:p>
      </xdr:txBody>
    </xdr:sp>
    <xdr:clientData/>
  </xdr:oneCellAnchor>
  <xdr:oneCellAnchor>
    <xdr:from>
      <xdr:col>11</xdr:col>
      <xdr:colOff>581024</xdr:colOff>
      <xdr:row>8</xdr:row>
      <xdr:rowOff>9525</xdr:rowOff>
    </xdr:from>
    <xdr:ext cx="923925" cy="436786"/>
    <xdr:sp macro="" textlink="">
      <xdr:nvSpPr>
        <xdr:cNvPr id="5" name="TextBox 4"/>
        <xdr:cNvSpPr txBox="1"/>
      </xdr:nvSpPr>
      <xdr:spPr>
        <a:xfrm>
          <a:off x="7400924" y="1724025"/>
          <a:ext cx="9239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Heart Rate</a:t>
          </a:r>
        </a:p>
        <a:p>
          <a:r>
            <a:rPr lang="en-US" sz="1100"/>
            <a:t>(bpm)</a:t>
          </a:r>
        </a:p>
      </xdr:txBody>
    </xdr:sp>
    <xdr:clientData/>
  </xdr:oneCellAnchor>
  <xdr:oneCellAnchor>
    <xdr:from>
      <xdr:col>5</xdr:col>
      <xdr:colOff>485775</xdr:colOff>
      <xdr:row>25</xdr:row>
      <xdr:rowOff>28575</xdr:rowOff>
    </xdr:from>
    <xdr:ext cx="3957943" cy="311496"/>
    <xdr:sp macro="" textlink="">
      <xdr:nvSpPr>
        <xdr:cNvPr id="6" name="TextBox 5"/>
        <xdr:cNvSpPr txBox="1"/>
      </xdr:nvSpPr>
      <xdr:spPr>
        <a:xfrm>
          <a:off x="3886200" y="4981575"/>
          <a:ext cx="3957943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Heart Rate (x) vs Fat/Carb Oxidation [kCal/min]</a:t>
          </a:r>
          <a:r>
            <a:rPr lang="en-US" sz="1400" b="1" baseline="0"/>
            <a:t> (y)</a:t>
          </a:r>
          <a:endParaRPr lang="en-US" sz="14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52386</xdr:rowOff>
    </xdr:from>
    <xdr:to>
      <xdr:col>16</xdr:col>
      <xdr:colOff>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323850</xdr:colOff>
      <xdr:row>2</xdr:row>
      <xdr:rowOff>9525</xdr:rowOff>
    </xdr:from>
    <xdr:ext cx="462884" cy="436786"/>
    <xdr:sp macro="" textlink="">
      <xdr:nvSpPr>
        <xdr:cNvPr id="3" name="TextBox 2"/>
        <xdr:cNvSpPr txBox="1"/>
      </xdr:nvSpPr>
      <xdr:spPr>
        <a:xfrm>
          <a:off x="3657600" y="390525"/>
          <a:ext cx="462884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kcal/</a:t>
          </a:r>
        </a:p>
        <a:p>
          <a:r>
            <a:rPr lang="en-US" sz="1100"/>
            <a:t>min</a:t>
          </a:r>
        </a:p>
      </xdr:txBody>
    </xdr:sp>
    <xdr:clientData/>
  </xdr:oneCellAnchor>
  <xdr:oneCellAnchor>
    <xdr:from>
      <xdr:col>11</xdr:col>
      <xdr:colOff>323850</xdr:colOff>
      <xdr:row>20</xdr:row>
      <xdr:rowOff>0</xdr:rowOff>
    </xdr:from>
    <xdr:ext cx="462884" cy="436786"/>
    <xdr:sp macro="" textlink="">
      <xdr:nvSpPr>
        <xdr:cNvPr id="4" name="TextBox 3"/>
        <xdr:cNvSpPr txBox="1"/>
      </xdr:nvSpPr>
      <xdr:spPr>
        <a:xfrm>
          <a:off x="7924800" y="3810000"/>
          <a:ext cx="462884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kcal/</a:t>
          </a:r>
        </a:p>
        <a:p>
          <a:r>
            <a:rPr lang="en-US" sz="1100"/>
            <a:t>min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115" zoomScaleNormal="115" workbookViewId="0">
      <selection activeCell="W5" sqref="W5"/>
    </sheetView>
  </sheetViews>
  <sheetFormatPr defaultRowHeight="15" x14ac:dyDescent="0.25"/>
  <cols>
    <col min="1" max="1" width="9.7109375" customWidth="1"/>
    <col min="2" max="2" width="6.28515625" bestFit="1" customWidth="1"/>
    <col min="3" max="3" width="10.42578125" bestFit="1" customWidth="1"/>
    <col min="4" max="4" width="6" bestFit="1" customWidth="1"/>
    <col min="5" max="6" width="8.85546875" bestFit="1" customWidth="1"/>
    <col min="7" max="7" width="5.5703125" bestFit="1" customWidth="1"/>
    <col min="8" max="8" width="5" bestFit="1" customWidth="1"/>
    <col min="9" max="9" width="5.5703125" bestFit="1" customWidth="1"/>
    <col min="10" max="10" width="7.28515625" bestFit="1" customWidth="1"/>
    <col min="11" max="11" width="8.42578125" bestFit="1" customWidth="1"/>
    <col min="12" max="12" width="8.28515625" bestFit="1" customWidth="1"/>
    <col min="13" max="13" width="6.42578125" bestFit="1" customWidth="1"/>
    <col min="14" max="14" width="7.5703125" bestFit="1" customWidth="1"/>
    <col min="15" max="15" width="7.85546875" bestFit="1" customWidth="1"/>
    <col min="16" max="16" width="2" customWidth="1"/>
    <col min="17" max="17" width="8.7109375" bestFit="1" customWidth="1"/>
    <col min="18" max="18" width="6" bestFit="1" customWidth="1"/>
    <col min="19" max="19" width="6.5703125" bestFit="1" customWidth="1"/>
    <col min="20" max="21" width="7.7109375" bestFit="1" customWidth="1"/>
    <col min="22" max="23" width="10.42578125" bestFit="1" customWidth="1"/>
    <col min="24" max="24" width="2" customWidth="1"/>
    <col min="25" max="25" width="10" bestFit="1" customWidth="1"/>
  </cols>
  <sheetData>
    <row r="1" spans="1:25" x14ac:dyDescent="0.25">
      <c r="A1" s="5" t="s">
        <v>18</v>
      </c>
    </row>
    <row r="2" spans="1:25" x14ac:dyDescent="0.25">
      <c r="A2" t="s">
        <v>19</v>
      </c>
      <c r="B2">
        <v>34.200000000000003</v>
      </c>
      <c r="C2" t="s">
        <v>20</v>
      </c>
    </row>
    <row r="4" spans="1:25" s="14" customFormat="1" ht="45" x14ac:dyDescent="0.25">
      <c r="A4" s="13" t="s">
        <v>2</v>
      </c>
      <c r="B4" s="13" t="s">
        <v>3</v>
      </c>
      <c r="C4" s="13" t="s">
        <v>4</v>
      </c>
      <c r="D4" s="14" t="s">
        <v>0</v>
      </c>
      <c r="E4" s="13" t="s">
        <v>5</v>
      </c>
      <c r="F4" s="13" t="s">
        <v>6</v>
      </c>
      <c r="G4" s="14" t="s">
        <v>1</v>
      </c>
      <c r="H4" s="13" t="s">
        <v>7</v>
      </c>
      <c r="I4" s="13" t="s">
        <v>8</v>
      </c>
      <c r="J4" s="14" t="s">
        <v>9</v>
      </c>
      <c r="K4" s="14" t="s">
        <v>10</v>
      </c>
      <c r="L4" s="13" t="s">
        <v>11</v>
      </c>
      <c r="M4" s="13" t="s">
        <v>25</v>
      </c>
      <c r="N4" s="13" t="s">
        <v>12</v>
      </c>
      <c r="O4" s="13" t="s">
        <v>13</v>
      </c>
      <c r="P4" s="15"/>
      <c r="Q4" s="13" t="s">
        <v>14</v>
      </c>
      <c r="R4" s="13" t="s">
        <v>15</v>
      </c>
      <c r="S4" s="13" t="s">
        <v>16</v>
      </c>
      <c r="T4" s="13" t="s">
        <v>21</v>
      </c>
      <c r="U4" s="13" t="s">
        <v>22</v>
      </c>
      <c r="V4" s="13" t="s">
        <v>23</v>
      </c>
      <c r="W4" s="13" t="s">
        <v>24</v>
      </c>
      <c r="X4" s="15"/>
      <c r="Y4" s="13" t="s">
        <v>17</v>
      </c>
    </row>
    <row r="5" spans="1:25" x14ac:dyDescent="0.25">
      <c r="A5" s="1">
        <v>1.4583333333333332E-2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2"/>
      <c r="Q5" s="8">
        <f>1.44*((3.9*B5)+(1.1*E5))</f>
        <v>2.1614400000000002</v>
      </c>
      <c r="R5" s="3">
        <f>1-((G5-0.7)/0.3)</f>
        <v>0.89999999999999991</v>
      </c>
      <c r="S5" s="4">
        <f>1-R5</f>
        <v>0.10000000000000009</v>
      </c>
      <c r="T5" s="8">
        <f>R5*$Q5/9</f>
        <v>0.216144</v>
      </c>
      <c r="U5" s="8">
        <f>S5*$Q5/4</f>
        <v>5.4036000000000056E-2</v>
      </c>
      <c r="V5" s="8">
        <f>T5*9</f>
        <v>1.9452959999999999</v>
      </c>
      <c r="W5" s="8">
        <f>U5*4</f>
        <v>0.21614400000000022</v>
      </c>
      <c r="X5" s="2"/>
      <c r="Y5" s="3">
        <f>C5/$B$2</f>
        <v>0.12280701754385964</v>
      </c>
    </row>
    <row r="6" spans="1:25" x14ac:dyDescent="0.25">
      <c r="A6" s="1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2"/>
      <c r="Q6" s="8">
        <f t="shared" ref="Q6:Q45" si="0">1.44*((3.9*B6)+(1.1*E6))</f>
        <v>1.6488</v>
      </c>
      <c r="R6" s="3">
        <f t="shared" ref="R6:R45" si="1">1-((G6-0.7)/0.3)</f>
        <v>0.73333333333333306</v>
      </c>
      <c r="S6" s="4">
        <f>1-R6</f>
        <v>0.26666666666666694</v>
      </c>
      <c r="T6" s="8">
        <f>R6*$Q6/9</f>
        <v>0.13434666666666661</v>
      </c>
      <c r="U6" s="8">
        <f>S6*$Q6/4</f>
        <v>0.10992000000000011</v>
      </c>
      <c r="V6" s="8">
        <f>T6*9</f>
        <v>1.2091199999999995</v>
      </c>
      <c r="W6" s="8">
        <f t="shared" ref="W6:W45" si="2">U6*4</f>
        <v>0.43968000000000046</v>
      </c>
      <c r="X6" s="2"/>
      <c r="Y6" s="3">
        <f>C6/$B$2</f>
        <v>9.0643274853801165E-2</v>
      </c>
    </row>
    <row r="7" spans="1:25" x14ac:dyDescent="0.25">
      <c r="A7" s="1">
        <v>4.2361111111111106E-2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2"/>
      <c r="Q7" s="8">
        <f t="shared" si="0"/>
        <v>1.92096</v>
      </c>
      <c r="R7" s="3">
        <f t="shared" si="1"/>
        <v>0.69999999999999973</v>
      </c>
      <c r="S7" s="4">
        <f>1-R7</f>
        <v>0.30000000000000027</v>
      </c>
      <c r="T7" s="8">
        <f>R7*$Q7/9</f>
        <v>0.14940799999999993</v>
      </c>
      <c r="U7" s="8">
        <f>S7*$Q7/4</f>
        <v>0.14407200000000012</v>
      </c>
      <c r="V7" s="8">
        <f>T7*9</f>
        <v>1.3446719999999994</v>
      </c>
      <c r="W7" s="8">
        <f t="shared" si="2"/>
        <v>0.57628800000000047</v>
      </c>
      <c r="X7" s="2"/>
      <c r="Y7" s="3">
        <f>C7/$B$2</f>
        <v>0.10818713450292397</v>
      </c>
    </row>
    <row r="8" spans="1:25" x14ac:dyDescent="0.25">
      <c r="A8" s="1">
        <v>5.5555555555555552E-2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2"/>
      <c r="Q8" s="8">
        <f t="shared" si="0"/>
        <v>1.76112</v>
      </c>
      <c r="R8" s="3">
        <f t="shared" si="1"/>
        <v>0.79999999999999982</v>
      </c>
      <c r="S8" s="4">
        <f>1-R8</f>
        <v>0.20000000000000018</v>
      </c>
      <c r="T8" s="8">
        <f>R8*$Q8/9</f>
        <v>0.15654399999999996</v>
      </c>
      <c r="U8" s="8">
        <f>S8*$Q8/4</f>
        <v>8.8056000000000079E-2</v>
      </c>
      <c r="V8" s="8">
        <f>T8*9</f>
        <v>1.4088959999999997</v>
      </c>
      <c r="W8" s="8">
        <f t="shared" si="2"/>
        <v>0.35222400000000031</v>
      </c>
      <c r="X8" s="2"/>
      <c r="Y8" s="3">
        <f>C8/$B$2</f>
        <v>9.6491228070175419E-2</v>
      </c>
    </row>
    <row r="9" spans="1:25" x14ac:dyDescent="0.25">
      <c r="A9" s="1">
        <v>7.013888888888889E-2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2"/>
      <c r="Q9" s="8">
        <f t="shared" si="0"/>
        <v>1.9051200000000001</v>
      </c>
      <c r="R9" s="3">
        <f t="shared" si="1"/>
        <v>0.86666666666666647</v>
      </c>
      <c r="S9" s="4">
        <f>1-R9</f>
        <v>0.13333333333333353</v>
      </c>
      <c r="T9" s="8">
        <f>R9*$Q9/9</f>
        <v>0.18345599999999995</v>
      </c>
      <c r="U9" s="8">
        <f>S9*$Q9/4</f>
        <v>6.3504000000000102E-2</v>
      </c>
      <c r="V9" s="8">
        <f>T9*9</f>
        <v>1.6511039999999997</v>
      </c>
      <c r="W9" s="8">
        <f t="shared" si="2"/>
        <v>0.25401600000000041</v>
      </c>
      <c r="X9" s="2"/>
      <c r="Y9" s="3">
        <f>C9/$B$2</f>
        <v>0.10526315789473684</v>
      </c>
    </row>
    <row r="10" spans="1:25" x14ac:dyDescent="0.25">
      <c r="A10" s="1">
        <v>8.3333333333333329E-2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2"/>
      <c r="Q10" s="8">
        <f t="shared" si="0"/>
        <v>2.0491199999999998</v>
      </c>
      <c r="R10" s="3">
        <f t="shared" si="1"/>
        <v>0.83333333333333315</v>
      </c>
      <c r="S10" s="4">
        <f>1-R10</f>
        <v>0.16666666666666685</v>
      </c>
      <c r="T10" s="8">
        <f>R10*$Q10/9</f>
        <v>0.18973333333333328</v>
      </c>
      <c r="U10" s="8">
        <f>S10*$Q10/4</f>
        <v>8.5380000000000081E-2</v>
      </c>
      <c r="V10" s="8">
        <f>T10*9</f>
        <v>1.7075999999999996</v>
      </c>
      <c r="W10" s="8">
        <f t="shared" si="2"/>
        <v>0.34152000000000032</v>
      </c>
      <c r="X10" s="2"/>
      <c r="Y10" s="3">
        <f>C10/$B$2</f>
        <v>0.11695906432748537</v>
      </c>
    </row>
    <row r="11" spans="1:25" x14ac:dyDescent="0.25">
      <c r="A11" s="1">
        <v>9.8611111111111108E-2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2"/>
      <c r="Q11" s="8">
        <f t="shared" si="0"/>
        <v>3.0340799999999994</v>
      </c>
      <c r="R11" s="3">
        <f t="shared" si="1"/>
        <v>0.96666666666666667</v>
      </c>
      <c r="S11" s="4">
        <f>1-R11</f>
        <v>3.3333333333333326E-2</v>
      </c>
      <c r="T11" s="8">
        <f>R11*$Q11/9</f>
        <v>0.3258826666666666</v>
      </c>
      <c r="U11" s="8">
        <f>S11*$Q11/4</f>
        <v>2.5283999999999991E-2</v>
      </c>
      <c r="V11" s="8">
        <f>T11*9</f>
        <v>2.9329439999999996</v>
      </c>
      <c r="W11" s="8">
        <f t="shared" si="2"/>
        <v>0.10113599999999996</v>
      </c>
      <c r="X11" s="2"/>
      <c r="Y11" s="3">
        <f>C11/$B$2</f>
        <v>0.17251461988304093</v>
      </c>
    </row>
    <row r="12" spans="1:25" x14ac:dyDescent="0.25">
      <c r="A12" s="1">
        <v>0.11180555555555556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2"/>
      <c r="Q12" s="8">
        <f t="shared" si="0"/>
        <v>3.6503999999999999</v>
      </c>
      <c r="R12" s="3">
        <f t="shared" si="1"/>
        <v>0.96666666666666667</v>
      </c>
      <c r="S12" s="4">
        <f>1-R12</f>
        <v>3.3333333333333326E-2</v>
      </c>
      <c r="T12" s="8">
        <f>R12*$Q12/9</f>
        <v>0.39207999999999998</v>
      </c>
      <c r="U12" s="8">
        <f>S12*$Q12/4</f>
        <v>3.0419999999999992E-2</v>
      </c>
      <c r="V12" s="8">
        <f>T12*9</f>
        <v>3.5287199999999999</v>
      </c>
      <c r="W12" s="8">
        <f t="shared" si="2"/>
        <v>0.12167999999999997</v>
      </c>
      <c r="X12" s="2"/>
      <c r="Y12" s="3">
        <f>C12/$B$2</f>
        <v>0.20760233918128651</v>
      </c>
    </row>
    <row r="13" spans="1:25" x14ac:dyDescent="0.25">
      <c r="A13" s="1">
        <v>0.12569444444444444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2"/>
      <c r="Q13" s="8">
        <f t="shared" si="0"/>
        <v>2.9059200000000001</v>
      </c>
      <c r="R13" s="3">
        <f t="shared" si="1"/>
        <v>0.96666666666666667</v>
      </c>
      <c r="S13" s="4">
        <f>1-R13</f>
        <v>3.3333333333333326E-2</v>
      </c>
      <c r="T13" s="8">
        <f>R13*$Q13/9</f>
        <v>0.31211733333333336</v>
      </c>
      <c r="U13" s="8">
        <f>S13*$Q13/4</f>
        <v>2.4215999999999994E-2</v>
      </c>
      <c r="V13" s="8">
        <f>T13*9</f>
        <v>2.809056</v>
      </c>
      <c r="W13" s="8">
        <f t="shared" si="2"/>
        <v>9.6863999999999978E-2</v>
      </c>
      <c r="X13" s="2"/>
      <c r="Y13" s="3">
        <f>C13/$B$2</f>
        <v>0.16666666666666666</v>
      </c>
    </row>
    <row r="14" spans="1:25" x14ac:dyDescent="0.25">
      <c r="A14" s="1">
        <v>0.14027777777777778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2"/>
      <c r="Q14" s="8">
        <f t="shared" si="0"/>
        <v>3.0023999999999997</v>
      </c>
      <c r="R14" s="3">
        <f t="shared" si="1"/>
        <v>1.1333333333333331</v>
      </c>
      <c r="S14" s="4">
        <f>1-R14</f>
        <v>-0.13333333333333308</v>
      </c>
      <c r="T14" s="8">
        <f>R14*$Q14/9</f>
        <v>0.37807999999999992</v>
      </c>
      <c r="U14" s="8">
        <f>S14*$Q14/4</f>
        <v>-0.10007999999999981</v>
      </c>
      <c r="V14" s="8">
        <f>T14*9</f>
        <v>3.4027199999999991</v>
      </c>
      <c r="W14" s="8">
        <f t="shared" si="2"/>
        <v>-0.40031999999999923</v>
      </c>
      <c r="X14" s="2"/>
      <c r="Y14" s="3">
        <f>C14/$B$2</f>
        <v>0.17251461988304093</v>
      </c>
    </row>
    <row r="15" spans="1:25" x14ac:dyDescent="0.25">
      <c r="A15" s="1">
        <v>0.15416666666666667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2"/>
      <c r="Q15" s="8">
        <f t="shared" si="0"/>
        <v>3.8995199999999994</v>
      </c>
      <c r="R15" s="3">
        <f t="shared" si="1"/>
        <v>1.2333333333333332</v>
      </c>
      <c r="S15" s="4">
        <f>1-R15</f>
        <v>-0.23333333333333317</v>
      </c>
      <c r="T15" s="8">
        <f>R15*$Q15/9</f>
        <v>0.53437866666666656</v>
      </c>
      <c r="U15" s="8">
        <f>S15*$Q15/4</f>
        <v>-0.22747199999999981</v>
      </c>
      <c r="V15" s="8">
        <f>T15*9</f>
        <v>4.8094079999999995</v>
      </c>
      <c r="W15" s="8">
        <f t="shared" si="2"/>
        <v>-0.90988799999999925</v>
      </c>
      <c r="X15" s="2"/>
      <c r="Y15" s="3">
        <f>C15/$B$2</f>
        <v>0.22807017543859648</v>
      </c>
    </row>
    <row r="16" spans="1:25" x14ac:dyDescent="0.25">
      <c r="A16" s="1">
        <v>0.16805555555555554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2"/>
      <c r="Q16" s="8">
        <f t="shared" si="0"/>
        <v>3.9556799999999996</v>
      </c>
      <c r="R16" s="3">
        <f t="shared" si="1"/>
        <v>1.2333333333333332</v>
      </c>
      <c r="S16" s="4">
        <f>1-R16</f>
        <v>-0.23333333333333317</v>
      </c>
      <c r="T16" s="8">
        <f>R16*$Q16/9</f>
        <v>0.54207466666666659</v>
      </c>
      <c r="U16" s="8">
        <f>S16*$Q16/4</f>
        <v>-0.23074799999999981</v>
      </c>
      <c r="V16" s="8">
        <f>T16*9</f>
        <v>4.878671999999999</v>
      </c>
      <c r="W16" s="8">
        <f t="shared" si="2"/>
        <v>-0.92299199999999926</v>
      </c>
      <c r="X16" s="2"/>
      <c r="Y16" s="3">
        <f>C16/$B$2</f>
        <v>0.22807017543859648</v>
      </c>
    </row>
    <row r="17" spans="1:25" x14ac:dyDescent="0.25">
      <c r="A17" s="1">
        <v>0.18333333333333335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2"/>
      <c r="Q17" s="8">
        <f t="shared" si="0"/>
        <v>4.7563199999999997</v>
      </c>
      <c r="R17" s="3">
        <f t="shared" si="1"/>
        <v>1.2333333333333332</v>
      </c>
      <c r="S17" s="4">
        <f>1-R17</f>
        <v>-0.23333333333333317</v>
      </c>
      <c r="T17" s="8">
        <f>R17*$Q17/9</f>
        <v>0.65179199999999993</v>
      </c>
      <c r="U17" s="8">
        <f>S17*$Q17/4</f>
        <v>-0.27745199999999981</v>
      </c>
      <c r="V17" s="8">
        <f>T17*9</f>
        <v>5.8661279999999998</v>
      </c>
      <c r="W17" s="8">
        <f t="shared" si="2"/>
        <v>-1.1098079999999992</v>
      </c>
      <c r="X17" s="2"/>
      <c r="Y17" s="3">
        <f>C17/$B$2</f>
        <v>0.27777777777777773</v>
      </c>
    </row>
    <row r="18" spans="1:25" x14ac:dyDescent="0.25">
      <c r="A18" s="1">
        <v>0.19444444444444445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2"/>
      <c r="Q18" s="8">
        <f t="shared" si="0"/>
        <v>4.6843199999999996</v>
      </c>
      <c r="R18" s="3">
        <f t="shared" si="1"/>
        <v>1.2666666666666666</v>
      </c>
      <c r="S18" s="4">
        <f>1-R18</f>
        <v>-0.26666666666666661</v>
      </c>
      <c r="T18" s="8">
        <f>R18*$Q18/9</f>
        <v>0.65927466666666656</v>
      </c>
      <c r="U18" s="8">
        <f>S18*$Q18/4</f>
        <v>-0.3122879999999999</v>
      </c>
      <c r="V18" s="8">
        <f>T18*9</f>
        <v>5.9334719999999992</v>
      </c>
      <c r="W18" s="8">
        <f t="shared" si="2"/>
        <v>-1.2491519999999996</v>
      </c>
      <c r="X18" s="2"/>
      <c r="Y18" s="3">
        <f>C18/$B$2</f>
        <v>0.27192982456140352</v>
      </c>
    </row>
    <row r="19" spans="1:25" x14ac:dyDescent="0.25">
      <c r="A19" s="1">
        <v>0.20902777777777778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2"/>
      <c r="Q19" s="8">
        <f t="shared" si="0"/>
        <v>5.9817599999999995</v>
      </c>
      <c r="R19" s="3">
        <f t="shared" si="1"/>
        <v>1.3333333333333333</v>
      </c>
      <c r="S19" s="4">
        <f>1-R19</f>
        <v>-0.33333333333333326</v>
      </c>
      <c r="T19" s="8">
        <f>R19*$Q19/9</f>
        <v>0.88618666666666657</v>
      </c>
      <c r="U19" s="8">
        <f>S19*$Q19/4</f>
        <v>-0.49847999999999987</v>
      </c>
      <c r="V19" s="8">
        <f>T19*9</f>
        <v>7.9756799999999988</v>
      </c>
      <c r="W19" s="8">
        <f t="shared" si="2"/>
        <v>-1.9939199999999995</v>
      </c>
      <c r="X19" s="2"/>
      <c r="Y19" s="3">
        <f>C19/$B$2</f>
        <v>0.34795321637426901</v>
      </c>
    </row>
    <row r="20" spans="1:25" x14ac:dyDescent="0.25">
      <c r="A20" s="1">
        <v>0.22361111111111109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2"/>
      <c r="Q20" s="8">
        <f t="shared" si="0"/>
        <v>7.1352000000000002</v>
      </c>
      <c r="R20" s="3">
        <f t="shared" si="1"/>
        <v>1.3666666666666667</v>
      </c>
      <c r="S20" s="4">
        <f>1-R20</f>
        <v>-0.3666666666666667</v>
      </c>
      <c r="T20" s="8">
        <f>R20*$Q20/9</f>
        <v>1.0834933333333334</v>
      </c>
      <c r="U20" s="8">
        <f>S20*$Q20/4</f>
        <v>-0.65406000000000009</v>
      </c>
      <c r="V20" s="8">
        <f>T20*9</f>
        <v>9.7514400000000006</v>
      </c>
      <c r="W20" s="8">
        <f t="shared" si="2"/>
        <v>-2.6162400000000003</v>
      </c>
      <c r="X20" s="2"/>
      <c r="Y20" s="3">
        <f>C20/$B$2</f>
        <v>0.41812865497076024</v>
      </c>
    </row>
    <row r="21" spans="1:25" x14ac:dyDescent="0.25">
      <c r="A21" s="1">
        <v>0.23611111111111113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2"/>
      <c r="Q21" s="8">
        <f t="shared" si="0"/>
        <v>6.8947200000000004</v>
      </c>
      <c r="R21" s="3">
        <f t="shared" si="1"/>
        <v>1.3333333333333333</v>
      </c>
      <c r="S21" s="4">
        <f>1-R21</f>
        <v>-0.33333333333333326</v>
      </c>
      <c r="T21" s="8">
        <f>R21*$Q21/9</f>
        <v>1.0214399999999999</v>
      </c>
      <c r="U21" s="8">
        <f>S21*$Q21/4</f>
        <v>-0.57455999999999996</v>
      </c>
      <c r="V21" s="8">
        <f>T21*9</f>
        <v>9.1929599999999994</v>
      </c>
      <c r="W21" s="8">
        <f t="shared" si="2"/>
        <v>-2.2982399999999998</v>
      </c>
      <c r="X21" s="2"/>
      <c r="Y21" s="3">
        <f>C21/$B$2</f>
        <v>0.40350877192982454</v>
      </c>
    </row>
    <row r="22" spans="1:25" x14ac:dyDescent="0.25">
      <c r="A22" s="1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2"/>
      <c r="Q22" s="8">
        <f t="shared" si="0"/>
        <v>8.3361600000000013</v>
      </c>
      <c r="R22" s="3">
        <f t="shared" si="1"/>
        <v>1.3333333333333333</v>
      </c>
      <c r="S22" s="4">
        <f>1-R22</f>
        <v>-0.33333333333333326</v>
      </c>
      <c r="T22" s="8">
        <f>R22*$Q22/9</f>
        <v>1.2349866666666669</v>
      </c>
      <c r="U22" s="8">
        <f>S22*$Q22/4</f>
        <v>-0.69467999999999996</v>
      </c>
      <c r="V22" s="8">
        <f>T22*9</f>
        <v>11.114880000000003</v>
      </c>
      <c r="W22" s="8">
        <f t="shared" si="2"/>
        <v>-2.7787199999999999</v>
      </c>
      <c r="X22" s="2"/>
      <c r="Y22" s="3">
        <f>C22/$B$2</f>
        <v>0.48538011695906436</v>
      </c>
    </row>
    <row r="23" spans="1:25" x14ac:dyDescent="0.25">
      <c r="A23" s="1">
        <v>0.2638888888888889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2"/>
      <c r="Q23" s="8">
        <f t="shared" si="0"/>
        <v>8.3116800000000008</v>
      </c>
      <c r="R23" s="3">
        <f t="shared" si="1"/>
        <v>1.2666666666666666</v>
      </c>
      <c r="S23" s="4">
        <f>1-R23</f>
        <v>-0.26666666666666661</v>
      </c>
      <c r="T23" s="8">
        <f>R23*$Q23/9</f>
        <v>1.1697920000000002</v>
      </c>
      <c r="U23" s="8">
        <f>S23*$Q23/4</f>
        <v>-0.55411199999999994</v>
      </c>
      <c r="V23" s="8">
        <f>T23*9</f>
        <v>10.528128000000002</v>
      </c>
      <c r="W23" s="8">
        <f t="shared" si="2"/>
        <v>-2.2164479999999998</v>
      </c>
      <c r="X23" s="2"/>
      <c r="Y23" s="3">
        <f>C23/$B$2</f>
        <v>0.48245614035087714</v>
      </c>
    </row>
    <row r="24" spans="1:25" x14ac:dyDescent="0.25">
      <c r="A24" s="1">
        <v>0.27916666666666667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2"/>
      <c r="Q24" s="8">
        <f t="shared" si="0"/>
        <v>7.3742400000000004</v>
      </c>
      <c r="R24" s="3">
        <f t="shared" si="1"/>
        <v>1.1999999999999997</v>
      </c>
      <c r="S24" s="4">
        <f>1-R24</f>
        <v>-0.19999999999999973</v>
      </c>
      <c r="T24" s="8">
        <f>R24*$Q24/9</f>
        <v>0.98323199999999977</v>
      </c>
      <c r="U24" s="8">
        <f>S24*$Q24/4</f>
        <v>-0.36871199999999954</v>
      </c>
      <c r="V24" s="8">
        <f>T24*9</f>
        <v>8.8490879999999983</v>
      </c>
      <c r="W24" s="8">
        <f t="shared" si="2"/>
        <v>-1.4748479999999982</v>
      </c>
      <c r="X24" s="2"/>
      <c r="Y24" s="3">
        <f>C24/$B$2</f>
        <v>0.42690058479532161</v>
      </c>
    </row>
    <row r="25" spans="1:25" x14ac:dyDescent="0.25">
      <c r="A25" s="1">
        <v>0.29305555555555557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2"/>
      <c r="Q25" s="8">
        <f t="shared" si="0"/>
        <v>8.5593599999999999</v>
      </c>
      <c r="R25" s="3">
        <f t="shared" si="1"/>
        <v>1.1666666666666665</v>
      </c>
      <c r="S25" s="4">
        <f>1-R25</f>
        <v>-0.16666666666666652</v>
      </c>
      <c r="T25" s="8">
        <f>R25*$Q25/9</f>
        <v>1.1095466666666665</v>
      </c>
      <c r="U25" s="8">
        <f>S25*$Q25/4</f>
        <v>-0.35663999999999968</v>
      </c>
      <c r="V25" s="8">
        <f>T25*9</f>
        <v>9.9859199999999984</v>
      </c>
      <c r="W25" s="8">
        <f t="shared" si="2"/>
        <v>-1.4265599999999987</v>
      </c>
      <c r="X25" s="2"/>
      <c r="Y25" s="3">
        <f>C25/$B$2</f>
        <v>0.49122807017543857</v>
      </c>
    </row>
    <row r="26" spans="1:25" x14ac:dyDescent="0.25">
      <c r="A26" s="1">
        <v>0.30624999999999997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2"/>
      <c r="Q26" s="8">
        <f t="shared" si="0"/>
        <v>10.17648</v>
      </c>
      <c r="R26" s="3">
        <f t="shared" si="1"/>
        <v>1.1666666666666665</v>
      </c>
      <c r="S26" s="4">
        <f>1-R26</f>
        <v>-0.16666666666666652</v>
      </c>
      <c r="T26" s="8">
        <f>R26*$Q26/9</f>
        <v>1.3191733333333331</v>
      </c>
      <c r="U26" s="8">
        <f>S26*$Q26/4</f>
        <v>-0.42401999999999962</v>
      </c>
      <c r="V26" s="8">
        <f>T26*9</f>
        <v>11.872559999999998</v>
      </c>
      <c r="W26" s="8">
        <f t="shared" si="2"/>
        <v>-1.6960799999999985</v>
      </c>
      <c r="X26" s="2"/>
      <c r="Y26" s="3">
        <f>C26/$B$2</f>
        <v>0.58771929824561397</v>
      </c>
    </row>
    <row r="27" spans="1:25" x14ac:dyDescent="0.25">
      <c r="A27" s="1">
        <v>0.3215277777777778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2"/>
      <c r="Q27" s="8">
        <f t="shared" si="0"/>
        <v>10.959839999999998</v>
      </c>
      <c r="R27" s="3">
        <f t="shared" si="1"/>
        <v>1</v>
      </c>
      <c r="S27" s="4">
        <f>1-R27</f>
        <v>0</v>
      </c>
      <c r="T27" s="8">
        <f>R27*$Q27/9</f>
        <v>1.2177599999999997</v>
      </c>
      <c r="U27" s="8">
        <f>S27*$Q27/4</f>
        <v>0</v>
      </c>
      <c r="V27" s="8">
        <f>T27*9</f>
        <v>10.959839999999998</v>
      </c>
      <c r="W27" s="8">
        <f t="shared" si="2"/>
        <v>0</v>
      </c>
      <c r="X27" s="2"/>
      <c r="Y27" s="3">
        <f>C27/$B$2</f>
        <v>0.62573099415204669</v>
      </c>
    </row>
    <row r="28" spans="1:25" x14ac:dyDescent="0.25">
      <c r="A28" s="1">
        <v>0.33333333333333331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2"/>
      <c r="Q28" s="8">
        <f t="shared" si="0"/>
        <v>11.967839999999999</v>
      </c>
      <c r="R28" s="3">
        <f t="shared" si="1"/>
        <v>0.89999999999999991</v>
      </c>
      <c r="S28" s="4">
        <f>1-R28</f>
        <v>0.10000000000000009</v>
      </c>
      <c r="T28" s="8">
        <f>R28*$Q28/9</f>
        <v>1.1967839999999998</v>
      </c>
      <c r="U28" s="8">
        <f>S28*$Q28/4</f>
        <v>0.29919600000000024</v>
      </c>
      <c r="V28" s="8">
        <f>T28*9</f>
        <v>10.771055999999998</v>
      </c>
      <c r="W28" s="8">
        <f t="shared" si="2"/>
        <v>1.196784000000001</v>
      </c>
      <c r="X28" s="2"/>
      <c r="Y28" s="3">
        <f>C28/$B$2</f>
        <v>0.67836257309941517</v>
      </c>
    </row>
    <row r="29" spans="1:25" x14ac:dyDescent="0.25">
      <c r="A29" s="1">
        <v>0.34930555555555554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2"/>
      <c r="Q29" s="8">
        <f t="shared" si="0"/>
        <v>11.014560000000001</v>
      </c>
      <c r="R29" s="3">
        <f t="shared" si="1"/>
        <v>0.83333333333333315</v>
      </c>
      <c r="S29" s="4">
        <f>1-R29</f>
        <v>0.16666666666666685</v>
      </c>
      <c r="T29" s="8">
        <f>R29*$Q29/9</f>
        <v>1.0198666666666665</v>
      </c>
      <c r="U29" s="8">
        <f>S29*$Q29/4</f>
        <v>0.45894000000000057</v>
      </c>
      <c r="V29" s="8">
        <f>T29*9</f>
        <v>9.178799999999999</v>
      </c>
      <c r="W29" s="8">
        <f t="shared" si="2"/>
        <v>1.8357600000000023</v>
      </c>
      <c r="X29" s="2"/>
      <c r="Y29" s="3">
        <f>C29/$B$2</f>
        <v>0.62280701754385959</v>
      </c>
    </row>
    <row r="30" spans="1:25" x14ac:dyDescent="0.25">
      <c r="A30" s="1">
        <v>0.36180555555555555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2"/>
      <c r="Q30" s="8">
        <f t="shared" si="0"/>
        <v>11.574719999999999</v>
      </c>
      <c r="R30" s="3">
        <f t="shared" si="1"/>
        <v>0.83333333333333315</v>
      </c>
      <c r="S30" s="4">
        <f>1-R30</f>
        <v>0.16666666666666685</v>
      </c>
      <c r="T30" s="8">
        <f>R30*$Q30/9</f>
        <v>1.071733333333333</v>
      </c>
      <c r="U30" s="8">
        <f>S30*$Q30/4</f>
        <v>0.48228000000000049</v>
      </c>
      <c r="V30" s="8">
        <f>T30*9</f>
        <v>9.6455999999999964</v>
      </c>
      <c r="W30" s="8">
        <f t="shared" si="2"/>
        <v>1.9291200000000019</v>
      </c>
      <c r="X30" s="2"/>
      <c r="Y30" s="3">
        <f>C30/$B$2</f>
        <v>0.64912280701754377</v>
      </c>
    </row>
    <row r="31" spans="1:25" x14ac:dyDescent="0.25">
      <c r="A31" s="1">
        <v>0.37638888888888888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2"/>
      <c r="Q31" s="8">
        <f t="shared" si="0"/>
        <v>13.67136</v>
      </c>
      <c r="R31" s="3">
        <f t="shared" si="1"/>
        <v>0.76666666666666639</v>
      </c>
      <c r="S31" s="4">
        <f>1-R31</f>
        <v>0.23333333333333361</v>
      </c>
      <c r="T31" s="8">
        <f>R31*$Q31/9</f>
        <v>1.1645973333333328</v>
      </c>
      <c r="U31" s="8">
        <f>S31*$Q31/4</f>
        <v>0.79749600000000098</v>
      </c>
      <c r="V31" s="8">
        <f>T31*9</f>
        <v>10.481375999999996</v>
      </c>
      <c r="W31" s="8">
        <f t="shared" si="2"/>
        <v>3.1899840000000039</v>
      </c>
      <c r="X31" s="2"/>
      <c r="Y31" s="3">
        <f>C31/$B$2</f>
        <v>0.76608187134502914</v>
      </c>
    </row>
    <row r="32" spans="1:25" x14ac:dyDescent="0.25">
      <c r="A32" s="1">
        <v>0.38958333333333334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2"/>
      <c r="Q32" s="8">
        <f t="shared" si="0"/>
        <v>13.053599999999999</v>
      </c>
      <c r="R32" s="3">
        <f t="shared" si="1"/>
        <v>0.6</v>
      </c>
      <c r="S32" s="4">
        <f>1-R32</f>
        <v>0.4</v>
      </c>
      <c r="T32" s="8">
        <f>R32*$Q32/9</f>
        <v>0.8702399999999999</v>
      </c>
      <c r="U32" s="8">
        <f>S32*$Q32/4</f>
        <v>1.3053600000000001</v>
      </c>
      <c r="V32" s="8">
        <f>T32*9</f>
        <v>7.8321599999999991</v>
      </c>
      <c r="W32" s="8">
        <f t="shared" si="2"/>
        <v>5.2214400000000003</v>
      </c>
      <c r="X32" s="2"/>
      <c r="Y32" s="3">
        <f>C32/$B$2</f>
        <v>0.72514619883040932</v>
      </c>
    </row>
    <row r="33" spans="1:25" x14ac:dyDescent="0.25">
      <c r="A33" s="1">
        <v>0.40416666666666662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2"/>
      <c r="Q33" s="8">
        <f t="shared" si="0"/>
        <v>14.14944</v>
      </c>
      <c r="R33" s="3">
        <f t="shared" si="1"/>
        <v>0.56666666666666665</v>
      </c>
      <c r="S33" s="4">
        <f>1-R33</f>
        <v>0.43333333333333335</v>
      </c>
      <c r="T33" s="8">
        <f>R33*$Q33/9</f>
        <v>0.89089066666666661</v>
      </c>
      <c r="U33" s="8">
        <f>S33*$Q33/4</f>
        <v>1.532856</v>
      </c>
      <c r="V33" s="8">
        <f>T33*9</f>
        <v>8.0180159999999994</v>
      </c>
      <c r="W33" s="8">
        <f t="shared" si="2"/>
        <v>6.131424</v>
      </c>
      <c r="X33" s="2"/>
      <c r="Y33" s="3">
        <f>C33/$B$2</f>
        <v>0.78070175438596479</v>
      </c>
    </row>
    <row r="34" spans="1:25" x14ac:dyDescent="0.25">
      <c r="A34" s="1">
        <v>0.41805555555555557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2"/>
      <c r="Q34" s="8">
        <f t="shared" si="0"/>
        <v>13.044960000000001</v>
      </c>
      <c r="R34" s="3">
        <f t="shared" si="1"/>
        <v>0.53333333333333321</v>
      </c>
      <c r="S34" s="4">
        <f>1-R34</f>
        <v>0.46666666666666679</v>
      </c>
      <c r="T34" s="8">
        <f>R34*$Q34/9</f>
        <v>0.77303466666666654</v>
      </c>
      <c r="U34" s="8">
        <f>S34*$Q34/4</f>
        <v>1.5219120000000006</v>
      </c>
      <c r="V34" s="8">
        <f>T34*9</f>
        <v>6.9573119999999991</v>
      </c>
      <c r="W34" s="8">
        <f t="shared" si="2"/>
        <v>6.0876480000000024</v>
      </c>
      <c r="X34" s="2"/>
      <c r="Y34" s="3">
        <f>C34/$B$2</f>
        <v>0.7192982456140351</v>
      </c>
    </row>
    <row r="35" spans="1:25" x14ac:dyDescent="0.25">
      <c r="A35" s="1">
        <v>0.43055555555555558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2"/>
      <c r="Q35" s="8">
        <f t="shared" si="0"/>
        <v>15.55776</v>
      </c>
      <c r="R35" s="3">
        <f t="shared" si="1"/>
        <v>0.53333333333333321</v>
      </c>
      <c r="S35" s="4">
        <f>1-R35</f>
        <v>0.46666666666666679</v>
      </c>
      <c r="T35" s="8">
        <f>R35*$Q35/9</f>
        <v>0.92194133333333306</v>
      </c>
      <c r="U35" s="8">
        <f>S35*$Q35/4</f>
        <v>1.8150720000000005</v>
      </c>
      <c r="V35" s="8">
        <f>T35*9</f>
        <v>8.2974719999999973</v>
      </c>
      <c r="W35" s="8">
        <f t="shared" si="2"/>
        <v>7.2602880000000019</v>
      </c>
      <c r="X35" s="2"/>
      <c r="Y35" s="3">
        <f>C35/$B$2</f>
        <v>0.85964912280701744</v>
      </c>
    </row>
    <row r="36" spans="1:25" x14ac:dyDescent="0.25">
      <c r="A36" s="1">
        <v>0.44513888888888892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2"/>
      <c r="Q36" s="8">
        <f t="shared" si="0"/>
        <v>15.763680000000001</v>
      </c>
      <c r="R36" s="3">
        <f t="shared" si="1"/>
        <v>0.33333333333333304</v>
      </c>
      <c r="S36" s="4">
        <f>1-R36</f>
        <v>0.66666666666666696</v>
      </c>
      <c r="T36" s="8">
        <f>R36*$Q36/9</f>
        <v>0.58383999999999947</v>
      </c>
      <c r="U36" s="8">
        <f>S36*$Q36/4</f>
        <v>2.6272800000000012</v>
      </c>
      <c r="V36" s="8">
        <f>T36*9</f>
        <v>5.2545599999999952</v>
      </c>
      <c r="W36" s="8">
        <f t="shared" si="2"/>
        <v>10.509120000000005</v>
      </c>
      <c r="X36" s="2"/>
      <c r="Y36" s="3">
        <f>C36/$B$2</f>
        <v>0.85964912280701744</v>
      </c>
    </row>
    <row r="37" spans="1:25" x14ac:dyDescent="0.25">
      <c r="A37" s="1">
        <v>0.45902777777777781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2"/>
      <c r="Q37" s="8">
        <f t="shared" si="0"/>
        <v>16.002719999999997</v>
      </c>
      <c r="R37" s="3">
        <f t="shared" si="1"/>
        <v>0.23333333333333295</v>
      </c>
      <c r="S37" s="4">
        <f>1-R37</f>
        <v>0.76666666666666705</v>
      </c>
      <c r="T37" s="8">
        <f>R37*$Q37/9</f>
        <v>0.41488533333333255</v>
      </c>
      <c r="U37" s="8">
        <f>S37*$Q37/4</f>
        <v>3.0671880000000007</v>
      </c>
      <c r="V37" s="8">
        <f>T37*9</f>
        <v>3.7339679999999928</v>
      </c>
      <c r="W37" s="8">
        <f t="shared" si="2"/>
        <v>12.268752000000003</v>
      </c>
      <c r="X37" s="2"/>
      <c r="Y37" s="3">
        <f>C37/$B$2</f>
        <v>0.86257309941520466</v>
      </c>
    </row>
    <row r="38" spans="1:25" x14ac:dyDescent="0.25">
      <c r="A38" s="1">
        <v>0.47222222222222227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2"/>
      <c r="Q38" s="8">
        <f t="shared" si="0"/>
        <v>17.825760000000002</v>
      </c>
      <c r="R38" s="3">
        <f t="shared" si="1"/>
        <v>0.1333333333333333</v>
      </c>
      <c r="S38" s="4">
        <f>1-R38</f>
        <v>0.8666666666666667</v>
      </c>
      <c r="T38" s="8">
        <f>R38*$Q38/9</f>
        <v>0.26408533333333328</v>
      </c>
      <c r="U38" s="8">
        <f>S38*$Q38/4</f>
        <v>3.8622480000000006</v>
      </c>
      <c r="V38" s="8">
        <f>T38*9</f>
        <v>2.3767679999999993</v>
      </c>
      <c r="W38" s="8">
        <f t="shared" si="2"/>
        <v>15.448992000000002</v>
      </c>
      <c r="X38" s="2"/>
      <c r="Y38" s="3">
        <f>C38/$B$2</f>
        <v>0.95614035087719296</v>
      </c>
    </row>
    <row r="39" spans="1:25" x14ac:dyDescent="0.25">
      <c r="A39" s="1">
        <v>0.48680555555555555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2"/>
      <c r="Q39" s="8">
        <f t="shared" si="0"/>
        <v>17.62416</v>
      </c>
      <c r="R39" s="3">
        <f t="shared" si="1"/>
        <v>3.3333333333333215E-2</v>
      </c>
      <c r="S39" s="4">
        <f>1-R39</f>
        <v>0.96666666666666679</v>
      </c>
      <c r="T39" s="8">
        <f>R39*$Q39/9</f>
        <v>6.5274666666666425E-2</v>
      </c>
      <c r="U39" s="8">
        <f>S39*$Q39/4</f>
        <v>4.2591720000000004</v>
      </c>
      <c r="V39" s="8">
        <f>T39*9</f>
        <v>0.58747199999999777</v>
      </c>
      <c r="W39" s="8">
        <f t="shared" si="2"/>
        <v>17.036688000000002</v>
      </c>
      <c r="X39" s="2"/>
      <c r="Y39" s="3">
        <f>C39/$B$2</f>
        <v>0.9385964912280701</v>
      </c>
    </row>
    <row r="40" spans="1:25" x14ac:dyDescent="0.25">
      <c r="A40" s="1">
        <v>0.50138888888888888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2"/>
      <c r="Q40" s="8">
        <f t="shared" si="0"/>
        <v>18.446400000000001</v>
      </c>
      <c r="R40" s="3">
        <f t="shared" si="1"/>
        <v>-0.13333333333333375</v>
      </c>
      <c r="S40" s="4">
        <f>1-R40</f>
        <v>1.1333333333333337</v>
      </c>
      <c r="T40" s="8">
        <f>R40*$Q40/9</f>
        <v>-0.27328000000000086</v>
      </c>
      <c r="U40" s="8">
        <f>S40*$Q40/4</f>
        <v>5.2264800000000022</v>
      </c>
      <c r="V40" s="8">
        <f>T40*9</f>
        <v>-2.4595200000000075</v>
      </c>
      <c r="W40" s="8">
        <f t="shared" si="2"/>
        <v>20.905920000000009</v>
      </c>
      <c r="X40" s="2"/>
      <c r="Y40" s="3">
        <f>C40/$B$2</f>
        <v>0.97076023391812871</v>
      </c>
    </row>
    <row r="41" spans="1:25" x14ac:dyDescent="0.25">
      <c r="A41" s="1">
        <v>0.51458333333333328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2"/>
      <c r="Q41" s="8">
        <f t="shared" si="0"/>
        <v>18.966239999999999</v>
      </c>
      <c r="R41" s="3">
        <f t="shared" si="1"/>
        <v>-0.13333333333333375</v>
      </c>
      <c r="S41" s="4">
        <f>1-R41</f>
        <v>1.1333333333333337</v>
      </c>
      <c r="T41" s="8">
        <f>R41*$Q41/9</f>
        <v>-0.28098133333333419</v>
      </c>
      <c r="U41" s="8">
        <f>S41*$Q41/4</f>
        <v>5.3737680000000019</v>
      </c>
      <c r="V41" s="8">
        <f>T41*9</f>
        <v>-2.5288320000000075</v>
      </c>
      <c r="W41" s="8">
        <f t="shared" si="2"/>
        <v>21.495072000000008</v>
      </c>
      <c r="X41" s="2"/>
      <c r="Y41" s="3">
        <f>C41/$B$2</f>
        <v>1</v>
      </c>
    </row>
    <row r="42" spans="1:25" x14ac:dyDescent="0.25">
      <c r="A42" s="1">
        <v>0.52847222222222223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2"/>
      <c r="Q42" s="8">
        <f t="shared" si="0"/>
        <v>18.924479999999999</v>
      </c>
      <c r="R42" s="3">
        <f t="shared" si="1"/>
        <v>-0.26666666666666705</v>
      </c>
      <c r="S42" s="4">
        <f>1-R42</f>
        <v>1.2666666666666671</v>
      </c>
      <c r="T42" s="8">
        <f>R42*$Q42/9</f>
        <v>-0.56072533333333419</v>
      </c>
      <c r="U42" s="8">
        <f>S42*$Q42/4</f>
        <v>5.9927520000000012</v>
      </c>
      <c r="V42" s="8">
        <f>T42*9</f>
        <v>-5.0465280000000075</v>
      </c>
      <c r="W42" s="8">
        <f t="shared" si="2"/>
        <v>23.971008000000005</v>
      </c>
      <c r="X42" s="2"/>
      <c r="Y42" s="3">
        <f>C42/$B$2</f>
        <v>0.98830409356725135</v>
      </c>
    </row>
    <row r="43" spans="1:25" x14ac:dyDescent="0.25">
      <c r="A43" s="1">
        <v>0.54236111111111118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2"/>
      <c r="Q43" s="8">
        <f t="shared" si="0"/>
        <v>15.652799999999999</v>
      </c>
      <c r="R43" s="3">
        <f t="shared" si="1"/>
        <v>-0.30000000000000049</v>
      </c>
      <c r="S43" s="4">
        <f>1-R43</f>
        <v>1.3000000000000005</v>
      </c>
      <c r="T43" s="8">
        <f>R43*$Q43/9</f>
        <v>-0.52176000000000089</v>
      </c>
      <c r="U43" s="8">
        <f>S43*$Q43/4</f>
        <v>5.0871600000000017</v>
      </c>
      <c r="V43" s="8">
        <f>T43*9</f>
        <v>-4.6958400000000076</v>
      </c>
      <c r="W43" s="8">
        <f t="shared" si="2"/>
        <v>20.348640000000007</v>
      </c>
      <c r="X43" s="2"/>
      <c r="Y43" s="3">
        <f>C43/$B$2</f>
        <v>0.8157894736842104</v>
      </c>
    </row>
    <row r="44" spans="1:25" x14ac:dyDescent="0.25">
      <c r="A44" s="1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2"/>
      <c r="Q44" s="8">
        <f t="shared" si="0"/>
        <v>17.724959999999999</v>
      </c>
      <c r="R44" s="3">
        <f t="shared" si="1"/>
        <v>-0.26666666666666705</v>
      </c>
      <c r="S44" s="4">
        <f>1-R44</f>
        <v>1.2666666666666671</v>
      </c>
      <c r="T44" s="8">
        <f>R44*$Q44/9</f>
        <v>-0.52518400000000076</v>
      </c>
      <c r="U44" s="8">
        <f>S44*$Q44/4</f>
        <v>5.6129040000000012</v>
      </c>
      <c r="V44" s="8">
        <f>T44*9</f>
        <v>-4.7266560000000073</v>
      </c>
      <c r="W44" s="8">
        <f t="shared" si="2"/>
        <v>22.451616000000005</v>
      </c>
      <c r="X44" s="2"/>
      <c r="Y44" s="3">
        <f>C44/$B$2</f>
        <v>0.92690058479532156</v>
      </c>
    </row>
    <row r="45" spans="1:25" x14ac:dyDescent="0.25">
      <c r="A45" s="1">
        <v>0.56805555555555554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2"/>
      <c r="Q45" s="8">
        <f t="shared" si="0"/>
        <v>8.9179199999999987</v>
      </c>
      <c r="R45" s="3">
        <f t="shared" si="1"/>
        <v>-0.36666666666666714</v>
      </c>
      <c r="S45" s="4">
        <f>1-R45</f>
        <v>1.3666666666666671</v>
      </c>
      <c r="T45" s="8">
        <f>R45*$Q45/9</f>
        <v>-0.36332266666666713</v>
      </c>
      <c r="U45" s="8">
        <f>S45*$Q45/4</f>
        <v>3.0469560000000007</v>
      </c>
      <c r="V45" s="8">
        <f>T45*9</f>
        <v>-3.2699040000000039</v>
      </c>
      <c r="W45" s="8">
        <f t="shared" si="2"/>
        <v>12.187824000000003</v>
      </c>
      <c r="X45" s="2"/>
      <c r="Y45" s="3">
        <f>C45/$B$2</f>
        <v>0.29532163742690054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defaultRowHeight="15" x14ac:dyDescent="0.25"/>
  <cols>
    <col min="1" max="1" width="8.5703125" bestFit="1" customWidth="1"/>
    <col min="2" max="2" width="10" bestFit="1" customWidth="1"/>
  </cols>
  <sheetData>
    <row r="1" spans="1:2" x14ac:dyDescent="0.25">
      <c r="A1" t="str">
        <f>VO2max!M4</f>
        <v>HR
[bpm]</v>
      </c>
      <c r="B1" t="str">
        <f>VO2max!Y4</f>
        <v>%VO2max</v>
      </c>
    </row>
    <row r="2" spans="1:2" x14ac:dyDescent="0.25">
      <c r="A2">
        <f>VO2max!M5</f>
        <v>78</v>
      </c>
      <c r="B2" s="3">
        <f>VO2max!Y5</f>
        <v>0.12280701754385964</v>
      </c>
    </row>
    <row r="3" spans="1:2" x14ac:dyDescent="0.25">
      <c r="A3">
        <f>VO2max!M6</f>
        <v>76</v>
      </c>
      <c r="B3" s="3">
        <f>VO2max!Y6</f>
        <v>9.0643274853801165E-2</v>
      </c>
    </row>
    <row r="4" spans="1:2" x14ac:dyDescent="0.25">
      <c r="A4">
        <f>VO2max!M7</f>
        <v>70</v>
      </c>
      <c r="B4" s="3">
        <f>VO2max!Y7</f>
        <v>0.10818713450292397</v>
      </c>
    </row>
    <row r="5" spans="1:2" x14ac:dyDescent="0.25">
      <c r="A5">
        <f>VO2max!M8</f>
        <v>80</v>
      </c>
      <c r="B5" s="3">
        <f>VO2max!Y8</f>
        <v>9.6491228070175419E-2</v>
      </c>
    </row>
    <row r="6" spans="1:2" x14ac:dyDescent="0.25">
      <c r="A6">
        <f>VO2max!M9</f>
        <v>84</v>
      </c>
      <c r="B6" s="3">
        <f>VO2max!Y9</f>
        <v>0.10526315789473684</v>
      </c>
    </row>
    <row r="7" spans="1:2" x14ac:dyDescent="0.25">
      <c r="A7">
        <f>VO2max!M10</f>
        <v>76</v>
      </c>
      <c r="B7" s="3">
        <f>VO2max!Y10</f>
        <v>0.11695906432748537</v>
      </c>
    </row>
    <row r="8" spans="1:2" x14ac:dyDescent="0.25">
      <c r="A8">
        <f>VO2max!M11</f>
        <v>84</v>
      </c>
      <c r="B8" s="3">
        <f>VO2max!Y11</f>
        <v>0.17251461988304093</v>
      </c>
    </row>
    <row r="9" spans="1:2" x14ac:dyDescent="0.25">
      <c r="A9">
        <f>VO2max!M12</f>
        <v>92</v>
      </c>
      <c r="B9" s="3">
        <f>VO2max!Y12</f>
        <v>0.20760233918128651</v>
      </c>
    </row>
    <row r="10" spans="1:2" x14ac:dyDescent="0.25">
      <c r="A10">
        <f>VO2max!M13</f>
        <v>84</v>
      </c>
      <c r="B10" s="3">
        <f>VO2max!Y13</f>
        <v>0.16666666666666666</v>
      </c>
    </row>
    <row r="11" spans="1:2" x14ac:dyDescent="0.25">
      <c r="A11">
        <f>VO2max!M14</f>
        <v>82</v>
      </c>
      <c r="B11" s="3">
        <f>VO2max!Y14</f>
        <v>0.17251461988304093</v>
      </c>
    </row>
    <row r="12" spans="1:2" x14ac:dyDescent="0.25">
      <c r="A12">
        <f>VO2max!M15</f>
        <v>88</v>
      </c>
      <c r="B12" s="3">
        <f>VO2max!Y15</f>
        <v>0.22807017543859648</v>
      </c>
    </row>
    <row r="13" spans="1:2" x14ac:dyDescent="0.25">
      <c r="A13">
        <f>VO2max!M16</f>
        <v>88</v>
      </c>
      <c r="B13" s="3">
        <f>VO2max!Y16</f>
        <v>0.22807017543859648</v>
      </c>
    </row>
    <row r="14" spans="1:2" x14ac:dyDescent="0.25">
      <c r="A14">
        <f>VO2max!M17</f>
        <v>90</v>
      </c>
      <c r="B14" s="3">
        <f>VO2max!Y17</f>
        <v>0.27777777777777773</v>
      </c>
    </row>
    <row r="15" spans="1:2" x14ac:dyDescent="0.25">
      <c r="A15">
        <f>VO2max!M18</f>
        <v>94</v>
      </c>
      <c r="B15" s="3">
        <f>VO2max!Y18</f>
        <v>0.27192982456140352</v>
      </c>
    </row>
    <row r="16" spans="1:2" x14ac:dyDescent="0.25">
      <c r="A16">
        <f>VO2max!M19</f>
        <v>96</v>
      </c>
      <c r="B16" s="3">
        <f>VO2max!Y19</f>
        <v>0.34795321637426901</v>
      </c>
    </row>
    <row r="17" spans="1:2" x14ac:dyDescent="0.25">
      <c r="A17">
        <f>VO2max!M20</f>
        <v>99</v>
      </c>
      <c r="B17" s="3">
        <f>VO2max!Y20</f>
        <v>0.41812865497076024</v>
      </c>
    </row>
    <row r="18" spans="1:2" x14ac:dyDescent="0.25">
      <c r="A18">
        <f>VO2max!M21</f>
        <v>102</v>
      </c>
      <c r="B18" s="3">
        <f>VO2max!Y21</f>
        <v>0.40350877192982454</v>
      </c>
    </row>
    <row r="19" spans="1:2" x14ac:dyDescent="0.25">
      <c r="A19">
        <f>VO2max!M22</f>
        <v>103</v>
      </c>
      <c r="B19" s="3">
        <f>VO2max!Y22</f>
        <v>0.48538011695906436</v>
      </c>
    </row>
    <row r="20" spans="1:2" x14ac:dyDescent="0.25">
      <c r="A20">
        <f>VO2max!M23</f>
        <v>106</v>
      </c>
      <c r="B20" s="3">
        <f>VO2max!Y23</f>
        <v>0.48245614035087714</v>
      </c>
    </row>
    <row r="21" spans="1:2" x14ac:dyDescent="0.25">
      <c r="A21">
        <f>VO2max!M24</f>
        <v>114</v>
      </c>
      <c r="B21" s="3">
        <f>VO2max!Y24</f>
        <v>0.42690058479532161</v>
      </c>
    </row>
    <row r="22" spans="1:2" x14ac:dyDescent="0.25">
      <c r="A22">
        <f>VO2max!M25</f>
        <v>106</v>
      </c>
      <c r="B22" s="3">
        <f>VO2max!Y25</f>
        <v>0.49122807017543857</v>
      </c>
    </row>
    <row r="23" spans="1:2" x14ac:dyDescent="0.25">
      <c r="A23">
        <f>VO2max!M26</f>
        <v>109</v>
      </c>
      <c r="B23" s="3">
        <f>VO2max!Y26</f>
        <v>0.58771929824561397</v>
      </c>
    </row>
    <row r="24" spans="1:2" x14ac:dyDescent="0.25">
      <c r="A24">
        <f>VO2max!M27</f>
        <v>117</v>
      </c>
      <c r="B24" s="3">
        <f>VO2max!Y27</f>
        <v>0.62573099415204669</v>
      </c>
    </row>
    <row r="25" spans="1:2" x14ac:dyDescent="0.25">
      <c r="A25">
        <f>VO2max!M28</f>
        <v>124</v>
      </c>
      <c r="B25" s="3">
        <f>VO2max!Y28</f>
        <v>0.67836257309941517</v>
      </c>
    </row>
    <row r="26" spans="1:2" x14ac:dyDescent="0.25">
      <c r="A26">
        <f>VO2max!M29</f>
        <v>126</v>
      </c>
      <c r="B26" s="3">
        <f>VO2max!Y29</f>
        <v>0.62280701754385959</v>
      </c>
    </row>
    <row r="27" spans="1:2" x14ac:dyDescent="0.25">
      <c r="A27">
        <f>VO2max!M30</f>
        <v>129</v>
      </c>
      <c r="B27" s="3">
        <f>VO2max!Y30</f>
        <v>0.64912280701754377</v>
      </c>
    </row>
    <row r="28" spans="1:2" x14ac:dyDescent="0.25">
      <c r="A28">
        <f>VO2max!M31</f>
        <v>135</v>
      </c>
      <c r="B28" s="3">
        <f>VO2max!Y31</f>
        <v>0.76608187134502914</v>
      </c>
    </row>
    <row r="29" spans="1:2" x14ac:dyDescent="0.25">
      <c r="A29">
        <f>VO2max!M32</f>
        <v>138</v>
      </c>
      <c r="B29" s="3">
        <f>VO2max!Y32</f>
        <v>0.72514619883040932</v>
      </c>
    </row>
    <row r="30" spans="1:2" x14ac:dyDescent="0.25">
      <c r="A30">
        <f>VO2max!M33</f>
        <v>148</v>
      </c>
      <c r="B30" s="3">
        <f>VO2max!Y33</f>
        <v>0.78070175438596479</v>
      </c>
    </row>
    <row r="31" spans="1:2" x14ac:dyDescent="0.25">
      <c r="A31">
        <f>VO2max!M34</f>
        <v>139</v>
      </c>
      <c r="B31" s="3">
        <f>VO2max!Y34</f>
        <v>0.7192982456140351</v>
      </c>
    </row>
    <row r="32" spans="1:2" x14ac:dyDescent="0.25">
      <c r="A32">
        <f>VO2max!M35</f>
        <v>143</v>
      </c>
      <c r="B32" s="3">
        <f>VO2max!Y35</f>
        <v>0.85964912280701744</v>
      </c>
    </row>
    <row r="33" spans="1:2" x14ac:dyDescent="0.25">
      <c r="A33">
        <f>VO2max!M36</f>
        <v>149</v>
      </c>
      <c r="B33" s="3">
        <f>VO2max!Y36</f>
        <v>0.85964912280701744</v>
      </c>
    </row>
    <row r="34" spans="1:2" x14ac:dyDescent="0.25">
      <c r="A34">
        <f>VO2max!M37</f>
        <v>155</v>
      </c>
      <c r="B34" s="3">
        <f>VO2max!Y37</f>
        <v>0.86257309941520466</v>
      </c>
    </row>
    <row r="35" spans="1:2" x14ac:dyDescent="0.25">
      <c r="A35">
        <f>VO2max!M38</f>
        <v>158</v>
      </c>
      <c r="B35" s="3">
        <f>VO2max!Y38</f>
        <v>0.95614035087719296</v>
      </c>
    </row>
    <row r="36" spans="1:2" x14ac:dyDescent="0.25">
      <c r="A36">
        <f>VO2max!M39</f>
        <v>161</v>
      </c>
      <c r="B36" s="3">
        <f>VO2max!Y39</f>
        <v>0.9385964912280701</v>
      </c>
    </row>
    <row r="37" spans="1:2" x14ac:dyDescent="0.25">
      <c r="A37">
        <f>VO2max!M40</f>
        <v>165</v>
      </c>
      <c r="B37" s="3">
        <f>VO2max!Y40</f>
        <v>0.97076023391812871</v>
      </c>
    </row>
    <row r="38" spans="1:2" x14ac:dyDescent="0.25">
      <c r="A38">
        <f>VO2max!M41</f>
        <v>167</v>
      </c>
      <c r="B38" s="3">
        <f>VO2max!Y41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2" sqref="B2:B36"/>
    </sheetView>
  </sheetViews>
  <sheetFormatPr defaultRowHeight="15" x14ac:dyDescent="0.25"/>
  <cols>
    <col min="1" max="1" width="8.5703125" bestFit="1" customWidth="1"/>
    <col min="2" max="2" width="14.5703125" bestFit="1" customWidth="1"/>
  </cols>
  <sheetData>
    <row r="1" spans="1:2" x14ac:dyDescent="0.25">
      <c r="A1" t="str">
        <f>VO2max!M4</f>
        <v>HR
[bpm]</v>
      </c>
      <c r="B1" t="str">
        <f>VO2max!T4</f>
        <v>FatOx 
[g/min]</v>
      </c>
    </row>
    <row r="2" spans="1:2" x14ac:dyDescent="0.25">
      <c r="A2">
        <f>VO2max!M5</f>
        <v>78</v>
      </c>
      <c r="B2" s="8">
        <f>VO2max!T5</f>
        <v>0.216144</v>
      </c>
    </row>
    <row r="3" spans="1:2" x14ac:dyDescent="0.25">
      <c r="A3">
        <f>VO2max!M6</f>
        <v>76</v>
      </c>
      <c r="B3" s="8">
        <f>VO2max!T6</f>
        <v>0.13434666666666661</v>
      </c>
    </row>
    <row r="4" spans="1:2" x14ac:dyDescent="0.25">
      <c r="A4">
        <f>VO2max!M7</f>
        <v>70</v>
      </c>
      <c r="B4" s="8">
        <f>VO2max!T7</f>
        <v>0.14940799999999993</v>
      </c>
    </row>
    <row r="5" spans="1:2" x14ac:dyDescent="0.25">
      <c r="A5">
        <f>VO2max!M8</f>
        <v>80</v>
      </c>
      <c r="B5" s="8">
        <f>VO2max!T8</f>
        <v>0.15654399999999996</v>
      </c>
    </row>
    <row r="6" spans="1:2" x14ac:dyDescent="0.25">
      <c r="A6">
        <f>VO2max!M9</f>
        <v>84</v>
      </c>
      <c r="B6" s="8">
        <f>VO2max!T9</f>
        <v>0.18345599999999995</v>
      </c>
    </row>
    <row r="7" spans="1:2" x14ac:dyDescent="0.25">
      <c r="A7">
        <f>VO2max!M10</f>
        <v>76</v>
      </c>
      <c r="B7" s="8">
        <f>VO2max!T10</f>
        <v>0.18973333333333328</v>
      </c>
    </row>
    <row r="8" spans="1:2" x14ac:dyDescent="0.25">
      <c r="A8">
        <f>VO2max!M11</f>
        <v>84</v>
      </c>
      <c r="B8" s="8">
        <f>VO2max!T11</f>
        <v>0.3258826666666666</v>
      </c>
    </row>
    <row r="9" spans="1:2" x14ac:dyDescent="0.25">
      <c r="A9">
        <f>VO2max!M12</f>
        <v>92</v>
      </c>
      <c r="B9" s="8">
        <f>VO2max!T12</f>
        <v>0.39207999999999998</v>
      </c>
    </row>
    <row r="10" spans="1:2" x14ac:dyDescent="0.25">
      <c r="A10">
        <f>VO2max!M13</f>
        <v>84</v>
      </c>
      <c r="B10" s="8">
        <f>VO2max!T13</f>
        <v>0.31211733333333336</v>
      </c>
    </row>
    <row r="11" spans="1:2" x14ac:dyDescent="0.25">
      <c r="A11">
        <f>VO2max!M14</f>
        <v>82</v>
      </c>
      <c r="B11" s="8">
        <f>VO2max!T14</f>
        <v>0.37807999999999992</v>
      </c>
    </row>
    <row r="12" spans="1:2" x14ac:dyDescent="0.25">
      <c r="A12">
        <f>VO2max!M15</f>
        <v>88</v>
      </c>
      <c r="B12" s="8">
        <f>VO2max!T15</f>
        <v>0.53437866666666656</v>
      </c>
    </row>
    <row r="13" spans="1:2" x14ac:dyDescent="0.25">
      <c r="A13">
        <f>VO2max!M16</f>
        <v>88</v>
      </c>
      <c r="B13" s="8">
        <f>VO2max!T16</f>
        <v>0.54207466666666659</v>
      </c>
    </row>
    <row r="14" spans="1:2" x14ac:dyDescent="0.25">
      <c r="A14">
        <f>VO2max!M17</f>
        <v>90</v>
      </c>
      <c r="B14" s="8">
        <f>VO2max!T17</f>
        <v>0.65179199999999993</v>
      </c>
    </row>
    <row r="15" spans="1:2" x14ac:dyDescent="0.25">
      <c r="A15">
        <f>VO2max!M18</f>
        <v>94</v>
      </c>
      <c r="B15" s="8">
        <f>VO2max!T18</f>
        <v>0.65927466666666656</v>
      </c>
    </row>
    <row r="16" spans="1:2" x14ac:dyDescent="0.25">
      <c r="A16">
        <f>VO2max!M19</f>
        <v>96</v>
      </c>
      <c r="B16" s="8">
        <f>VO2max!T19</f>
        <v>0.88618666666666657</v>
      </c>
    </row>
    <row r="17" spans="1:2" x14ac:dyDescent="0.25">
      <c r="A17">
        <f>VO2max!M20</f>
        <v>99</v>
      </c>
      <c r="B17" s="8">
        <f>VO2max!T20</f>
        <v>1.0834933333333334</v>
      </c>
    </row>
    <row r="18" spans="1:2" x14ac:dyDescent="0.25">
      <c r="A18">
        <f>VO2max!M21</f>
        <v>102</v>
      </c>
      <c r="B18" s="8">
        <f>VO2max!T21</f>
        <v>1.0214399999999999</v>
      </c>
    </row>
    <row r="19" spans="1:2" x14ac:dyDescent="0.25">
      <c r="A19">
        <f>VO2max!M22</f>
        <v>103</v>
      </c>
      <c r="B19" s="8">
        <f>VO2max!T22</f>
        <v>1.2349866666666669</v>
      </c>
    </row>
    <row r="20" spans="1:2" x14ac:dyDescent="0.25">
      <c r="A20">
        <f>VO2max!M23</f>
        <v>106</v>
      </c>
      <c r="B20" s="8">
        <f>VO2max!T23</f>
        <v>1.1697920000000002</v>
      </c>
    </row>
    <row r="21" spans="1:2" x14ac:dyDescent="0.25">
      <c r="A21">
        <f>VO2max!M24</f>
        <v>114</v>
      </c>
      <c r="B21" s="8">
        <f>VO2max!T24</f>
        <v>0.98323199999999977</v>
      </c>
    </row>
    <row r="22" spans="1:2" x14ac:dyDescent="0.25">
      <c r="A22">
        <f>VO2max!M25</f>
        <v>106</v>
      </c>
      <c r="B22" s="8">
        <f>VO2max!T25</f>
        <v>1.1095466666666665</v>
      </c>
    </row>
    <row r="23" spans="1:2" x14ac:dyDescent="0.25">
      <c r="A23">
        <f>VO2max!M26</f>
        <v>109</v>
      </c>
      <c r="B23" s="8">
        <f>VO2max!T26</f>
        <v>1.3191733333333331</v>
      </c>
    </row>
    <row r="24" spans="1:2" x14ac:dyDescent="0.25">
      <c r="A24">
        <f>VO2max!M27</f>
        <v>117</v>
      </c>
      <c r="B24" s="8">
        <f>VO2max!T27</f>
        <v>1.2177599999999997</v>
      </c>
    </row>
    <row r="25" spans="1:2" x14ac:dyDescent="0.25">
      <c r="A25">
        <f>VO2max!M28</f>
        <v>124</v>
      </c>
      <c r="B25" s="8">
        <f>VO2max!T28</f>
        <v>1.1967839999999998</v>
      </c>
    </row>
    <row r="26" spans="1:2" x14ac:dyDescent="0.25">
      <c r="A26">
        <f>VO2max!M29</f>
        <v>126</v>
      </c>
      <c r="B26" s="8">
        <f>VO2max!T29</f>
        <v>1.0198666666666665</v>
      </c>
    </row>
    <row r="27" spans="1:2" x14ac:dyDescent="0.25">
      <c r="A27">
        <f>VO2max!M30</f>
        <v>129</v>
      </c>
      <c r="B27" s="8">
        <f>VO2max!T30</f>
        <v>1.071733333333333</v>
      </c>
    </row>
    <row r="28" spans="1:2" x14ac:dyDescent="0.25">
      <c r="A28">
        <f>VO2max!M31</f>
        <v>135</v>
      </c>
      <c r="B28" s="8">
        <f>VO2max!T31</f>
        <v>1.1645973333333328</v>
      </c>
    </row>
    <row r="29" spans="1:2" x14ac:dyDescent="0.25">
      <c r="A29">
        <f>VO2max!M32</f>
        <v>138</v>
      </c>
      <c r="B29" s="8">
        <f>VO2max!T32</f>
        <v>0.8702399999999999</v>
      </c>
    </row>
    <row r="30" spans="1:2" x14ac:dyDescent="0.25">
      <c r="A30">
        <f>VO2max!M33</f>
        <v>148</v>
      </c>
      <c r="B30" s="8">
        <f>VO2max!T33</f>
        <v>0.89089066666666661</v>
      </c>
    </row>
    <row r="31" spans="1:2" x14ac:dyDescent="0.25">
      <c r="A31">
        <f>VO2max!M34</f>
        <v>139</v>
      </c>
      <c r="B31" s="8">
        <f>VO2max!T34</f>
        <v>0.77303466666666654</v>
      </c>
    </row>
    <row r="32" spans="1:2" x14ac:dyDescent="0.25">
      <c r="A32">
        <f>VO2max!M35</f>
        <v>143</v>
      </c>
      <c r="B32" s="8">
        <f>VO2max!T35</f>
        <v>0.92194133333333306</v>
      </c>
    </row>
    <row r="33" spans="1:2" x14ac:dyDescent="0.25">
      <c r="A33">
        <f>VO2max!M36</f>
        <v>149</v>
      </c>
      <c r="B33" s="8">
        <f>VO2max!T36</f>
        <v>0.58383999999999947</v>
      </c>
    </row>
    <row r="34" spans="1:2" x14ac:dyDescent="0.25">
      <c r="A34">
        <f>VO2max!M37</f>
        <v>155</v>
      </c>
      <c r="B34" s="8">
        <f>VO2max!T37</f>
        <v>0.41488533333333255</v>
      </c>
    </row>
    <row r="35" spans="1:2" x14ac:dyDescent="0.25">
      <c r="A35">
        <f>VO2max!M38</f>
        <v>158</v>
      </c>
      <c r="B35" s="8">
        <f>VO2max!T38</f>
        <v>0.26408533333333328</v>
      </c>
    </row>
    <row r="36" spans="1:2" x14ac:dyDescent="0.25">
      <c r="A36">
        <f>VO2max!M39</f>
        <v>161</v>
      </c>
      <c r="B36" s="8">
        <f>VO2max!T39</f>
        <v>6.5274666666666425E-2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4" workbookViewId="0">
      <selection activeCell="D4" sqref="D4"/>
    </sheetView>
  </sheetViews>
  <sheetFormatPr defaultRowHeight="15" x14ac:dyDescent="0.25"/>
  <cols>
    <col min="1" max="1" width="10" bestFit="1" customWidth="1"/>
    <col min="2" max="2" width="15.28515625" bestFit="1" customWidth="1"/>
  </cols>
  <sheetData>
    <row r="1" spans="1:2" x14ac:dyDescent="0.25">
      <c r="A1" t="str">
        <f>VO2max!M4</f>
        <v>HR
[bpm]</v>
      </c>
      <c r="B1" t="str">
        <f>VO2max!U4</f>
        <v>ChoOx 
[g/min]</v>
      </c>
    </row>
    <row r="2" spans="1:2" x14ac:dyDescent="0.25">
      <c r="A2">
        <f>VO2max!M5</f>
        <v>78</v>
      </c>
      <c r="B2">
        <f>VO2max!U5</f>
        <v>5.4036000000000056E-2</v>
      </c>
    </row>
    <row r="3" spans="1:2" x14ac:dyDescent="0.25">
      <c r="A3">
        <f>VO2max!M6</f>
        <v>76</v>
      </c>
      <c r="B3">
        <f>VO2max!U6</f>
        <v>0.10992000000000011</v>
      </c>
    </row>
    <row r="4" spans="1:2" x14ac:dyDescent="0.25">
      <c r="A4">
        <f>VO2max!M7</f>
        <v>70</v>
      </c>
      <c r="B4">
        <f>VO2max!U7</f>
        <v>0.14407200000000012</v>
      </c>
    </row>
    <row r="5" spans="1:2" x14ac:dyDescent="0.25">
      <c r="A5">
        <f>VO2max!M8</f>
        <v>80</v>
      </c>
      <c r="B5">
        <f>VO2max!U8</f>
        <v>8.8056000000000079E-2</v>
      </c>
    </row>
    <row r="6" spans="1:2" x14ac:dyDescent="0.25">
      <c r="A6">
        <f>VO2max!M9</f>
        <v>84</v>
      </c>
      <c r="B6">
        <f>VO2max!U9</f>
        <v>6.3504000000000102E-2</v>
      </c>
    </row>
    <row r="7" spans="1:2" x14ac:dyDescent="0.25">
      <c r="A7">
        <f>VO2max!M10</f>
        <v>76</v>
      </c>
      <c r="B7">
        <f>VO2max!U10</f>
        <v>8.5380000000000081E-2</v>
      </c>
    </row>
    <row r="8" spans="1:2" x14ac:dyDescent="0.25">
      <c r="A8">
        <f>VO2max!M11</f>
        <v>84</v>
      </c>
      <c r="B8">
        <f>VO2max!U11</f>
        <v>2.5283999999999991E-2</v>
      </c>
    </row>
    <row r="9" spans="1:2" x14ac:dyDescent="0.25">
      <c r="A9">
        <f>VO2max!M12</f>
        <v>92</v>
      </c>
      <c r="B9">
        <f>VO2max!U12</f>
        <v>3.0419999999999992E-2</v>
      </c>
    </row>
    <row r="10" spans="1:2" x14ac:dyDescent="0.25">
      <c r="A10">
        <f>VO2max!M13</f>
        <v>84</v>
      </c>
      <c r="B10">
        <f>VO2max!U13</f>
        <v>2.4215999999999994E-2</v>
      </c>
    </row>
    <row r="11" spans="1:2" x14ac:dyDescent="0.25">
      <c r="A11">
        <f>VO2max!M14</f>
        <v>82</v>
      </c>
      <c r="B11">
        <f>VO2max!U14</f>
        <v>-0.10007999999999981</v>
      </c>
    </row>
    <row r="12" spans="1:2" x14ac:dyDescent="0.25">
      <c r="A12">
        <f>VO2max!M15</f>
        <v>88</v>
      </c>
      <c r="B12">
        <f>VO2max!U15</f>
        <v>-0.22747199999999981</v>
      </c>
    </row>
    <row r="13" spans="1:2" x14ac:dyDescent="0.25">
      <c r="A13">
        <f>VO2max!M16</f>
        <v>88</v>
      </c>
      <c r="B13">
        <f>VO2max!U16</f>
        <v>-0.23074799999999981</v>
      </c>
    </row>
    <row r="14" spans="1:2" x14ac:dyDescent="0.25">
      <c r="A14">
        <f>VO2max!M17</f>
        <v>90</v>
      </c>
      <c r="B14">
        <f>VO2max!U17</f>
        <v>-0.27745199999999981</v>
      </c>
    </row>
    <row r="15" spans="1:2" x14ac:dyDescent="0.25">
      <c r="A15">
        <f>VO2max!M18</f>
        <v>94</v>
      </c>
      <c r="B15">
        <f>VO2max!U18</f>
        <v>-0.3122879999999999</v>
      </c>
    </row>
    <row r="16" spans="1:2" x14ac:dyDescent="0.25">
      <c r="A16">
        <f>VO2max!M19</f>
        <v>96</v>
      </c>
      <c r="B16">
        <f>VO2max!U19</f>
        <v>-0.49847999999999987</v>
      </c>
    </row>
    <row r="17" spans="1:2" x14ac:dyDescent="0.25">
      <c r="A17">
        <f>VO2max!M20</f>
        <v>99</v>
      </c>
      <c r="B17">
        <f>VO2max!U20</f>
        <v>-0.65406000000000009</v>
      </c>
    </row>
    <row r="18" spans="1:2" x14ac:dyDescent="0.25">
      <c r="A18">
        <f>VO2max!M21</f>
        <v>102</v>
      </c>
      <c r="B18">
        <f>VO2max!U21</f>
        <v>-0.57455999999999996</v>
      </c>
    </row>
    <row r="19" spans="1:2" x14ac:dyDescent="0.25">
      <c r="A19">
        <f>VO2max!M22</f>
        <v>103</v>
      </c>
      <c r="B19">
        <f>VO2max!U22</f>
        <v>-0.69467999999999996</v>
      </c>
    </row>
    <row r="20" spans="1:2" x14ac:dyDescent="0.25">
      <c r="A20">
        <f>VO2max!M23</f>
        <v>106</v>
      </c>
      <c r="B20">
        <f>VO2max!U23</f>
        <v>-0.55411199999999994</v>
      </c>
    </row>
    <row r="21" spans="1:2" x14ac:dyDescent="0.25">
      <c r="A21">
        <f>VO2max!M24</f>
        <v>114</v>
      </c>
      <c r="B21">
        <f>VO2max!U24</f>
        <v>-0.36871199999999954</v>
      </c>
    </row>
    <row r="22" spans="1:2" x14ac:dyDescent="0.25">
      <c r="A22">
        <f>VO2max!M25</f>
        <v>106</v>
      </c>
      <c r="B22">
        <f>VO2max!U25</f>
        <v>-0.35663999999999968</v>
      </c>
    </row>
    <row r="23" spans="1:2" x14ac:dyDescent="0.25">
      <c r="A23">
        <f>VO2max!M26</f>
        <v>109</v>
      </c>
      <c r="B23">
        <f>VO2max!U26</f>
        <v>-0.42401999999999962</v>
      </c>
    </row>
    <row r="24" spans="1:2" x14ac:dyDescent="0.25">
      <c r="A24">
        <f>VO2max!M27</f>
        <v>117</v>
      </c>
      <c r="B24">
        <f>VO2max!U27</f>
        <v>0</v>
      </c>
    </row>
    <row r="25" spans="1:2" x14ac:dyDescent="0.25">
      <c r="A25">
        <f>VO2max!M28</f>
        <v>124</v>
      </c>
      <c r="B25">
        <f>VO2max!U28</f>
        <v>0.29919600000000024</v>
      </c>
    </row>
    <row r="26" spans="1:2" x14ac:dyDescent="0.25">
      <c r="A26">
        <f>VO2max!M29</f>
        <v>126</v>
      </c>
      <c r="B26">
        <f>VO2max!U29</f>
        <v>0.45894000000000057</v>
      </c>
    </row>
    <row r="27" spans="1:2" x14ac:dyDescent="0.25">
      <c r="A27">
        <f>VO2max!M30</f>
        <v>129</v>
      </c>
      <c r="B27">
        <f>VO2max!U30</f>
        <v>0.48228000000000049</v>
      </c>
    </row>
    <row r="28" spans="1:2" x14ac:dyDescent="0.25">
      <c r="A28">
        <f>VO2max!M31</f>
        <v>135</v>
      </c>
      <c r="B28">
        <f>VO2max!U31</f>
        <v>0.79749600000000098</v>
      </c>
    </row>
    <row r="29" spans="1:2" x14ac:dyDescent="0.25">
      <c r="A29">
        <f>VO2max!M32</f>
        <v>138</v>
      </c>
      <c r="B29">
        <f>VO2max!U32</f>
        <v>1.3053600000000001</v>
      </c>
    </row>
    <row r="30" spans="1:2" x14ac:dyDescent="0.25">
      <c r="A30">
        <f>VO2max!M33</f>
        <v>148</v>
      </c>
      <c r="B30">
        <f>VO2max!U33</f>
        <v>1.532856</v>
      </c>
    </row>
    <row r="31" spans="1:2" x14ac:dyDescent="0.25">
      <c r="A31">
        <f>VO2max!M34</f>
        <v>139</v>
      </c>
      <c r="B31">
        <f>VO2max!U34</f>
        <v>1.5219120000000006</v>
      </c>
    </row>
    <row r="32" spans="1:2" x14ac:dyDescent="0.25">
      <c r="A32">
        <f>VO2max!M35</f>
        <v>143</v>
      </c>
      <c r="B32">
        <f>VO2max!U35</f>
        <v>1.8150720000000005</v>
      </c>
    </row>
    <row r="33" spans="1:2" x14ac:dyDescent="0.25">
      <c r="A33">
        <f>VO2max!M36</f>
        <v>149</v>
      </c>
      <c r="B33">
        <f>VO2max!U36</f>
        <v>2.6272800000000012</v>
      </c>
    </row>
    <row r="34" spans="1:2" x14ac:dyDescent="0.25">
      <c r="A34">
        <f>VO2max!M37</f>
        <v>155</v>
      </c>
      <c r="B34">
        <f>VO2max!U37</f>
        <v>3.0671880000000007</v>
      </c>
    </row>
    <row r="35" spans="1:2" x14ac:dyDescent="0.25">
      <c r="A35">
        <f>VO2max!M38</f>
        <v>158</v>
      </c>
      <c r="B35">
        <f>VO2max!U38</f>
        <v>3.8622480000000006</v>
      </c>
    </row>
    <row r="36" spans="1:2" x14ac:dyDescent="0.25">
      <c r="A36">
        <f>VO2max!M39</f>
        <v>161</v>
      </c>
      <c r="B36">
        <f>VO2max!U39</f>
        <v>4.2591720000000004</v>
      </c>
    </row>
    <row r="37" spans="1:2" x14ac:dyDescent="0.25">
      <c r="A37">
        <f>VO2max!M40</f>
        <v>165</v>
      </c>
      <c r="B37">
        <f>VO2max!U40</f>
        <v>5.2264800000000022</v>
      </c>
    </row>
    <row r="38" spans="1:2" x14ac:dyDescent="0.25">
      <c r="A38">
        <f>VO2max!M41</f>
        <v>167</v>
      </c>
      <c r="B38">
        <f>VO2max!U41</f>
        <v>5.3737680000000019</v>
      </c>
    </row>
    <row r="39" spans="1:2" x14ac:dyDescent="0.25">
      <c r="A39">
        <f>VO2max!M42</f>
        <v>169</v>
      </c>
      <c r="B39">
        <f>VO2max!U42</f>
        <v>5.9927520000000012</v>
      </c>
    </row>
    <row r="40" spans="1:2" x14ac:dyDescent="0.25">
      <c r="A40">
        <f>VO2max!M43</f>
        <v>173</v>
      </c>
      <c r="B40">
        <f>VO2max!U43</f>
        <v>5.0871600000000017</v>
      </c>
    </row>
    <row r="41" spans="1:2" x14ac:dyDescent="0.25">
      <c r="A41">
        <f>VO2max!M44</f>
        <v>170</v>
      </c>
      <c r="B41">
        <f>VO2max!U44</f>
        <v>5.6129040000000012</v>
      </c>
    </row>
    <row r="42" spans="1:2" x14ac:dyDescent="0.25">
      <c r="A42">
        <f>VO2max!M45</f>
        <v>161</v>
      </c>
      <c r="B42">
        <f>VO2max!U45</f>
        <v>3.0469560000000007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N9" sqref="N9"/>
    </sheetView>
  </sheetViews>
  <sheetFormatPr defaultRowHeight="15" x14ac:dyDescent="0.25"/>
  <cols>
    <col min="2" max="2" width="5" bestFit="1" customWidth="1"/>
  </cols>
  <sheetData>
    <row r="1" spans="1:2" x14ac:dyDescent="0.25">
      <c r="A1" t="str">
        <f>VO2max!M4</f>
        <v>HR
[bpm]</v>
      </c>
      <c r="B1" t="str">
        <f>VO2max!G4</f>
        <v>RER</v>
      </c>
    </row>
    <row r="2" spans="1:2" x14ac:dyDescent="0.25">
      <c r="A2">
        <f>VO2max!M20</f>
        <v>99</v>
      </c>
      <c r="B2">
        <f>VO2max!G20</f>
        <v>0.59</v>
      </c>
    </row>
    <row r="3" spans="1:2" x14ac:dyDescent="0.25">
      <c r="A3">
        <f>VO2max!M21</f>
        <v>102</v>
      </c>
      <c r="B3">
        <f>VO2max!G21</f>
        <v>0.6</v>
      </c>
    </row>
    <row r="4" spans="1:2" x14ac:dyDescent="0.25">
      <c r="A4">
        <f>VO2max!M22</f>
        <v>103</v>
      </c>
      <c r="B4">
        <f>VO2max!G22</f>
        <v>0.6</v>
      </c>
    </row>
    <row r="5" spans="1:2" x14ac:dyDescent="0.25">
      <c r="A5">
        <f>VO2max!M23</f>
        <v>106</v>
      </c>
      <c r="B5">
        <f>VO2max!G23</f>
        <v>0.62</v>
      </c>
    </row>
    <row r="6" spans="1:2" x14ac:dyDescent="0.25">
      <c r="A6">
        <f>VO2max!M24</f>
        <v>114</v>
      </c>
      <c r="B6">
        <f>VO2max!G24</f>
        <v>0.64</v>
      </c>
    </row>
    <row r="7" spans="1:2" x14ac:dyDescent="0.25">
      <c r="A7">
        <f>VO2max!M25</f>
        <v>106</v>
      </c>
      <c r="B7">
        <f>VO2max!G25</f>
        <v>0.65</v>
      </c>
    </row>
    <row r="8" spans="1:2" x14ac:dyDescent="0.25">
      <c r="A8">
        <f>VO2max!M26</f>
        <v>109</v>
      </c>
      <c r="B8">
        <f>VO2max!G26</f>
        <v>0.65</v>
      </c>
    </row>
    <row r="9" spans="1:2" x14ac:dyDescent="0.25">
      <c r="A9">
        <f>VO2max!M27</f>
        <v>117</v>
      </c>
      <c r="B9">
        <f>VO2max!G27</f>
        <v>0.7</v>
      </c>
    </row>
    <row r="10" spans="1:2" x14ac:dyDescent="0.25">
      <c r="A10">
        <f>VO2max!M28</f>
        <v>124</v>
      </c>
      <c r="B10">
        <f>VO2max!G28</f>
        <v>0.73</v>
      </c>
    </row>
    <row r="11" spans="1:2" x14ac:dyDescent="0.25">
      <c r="A11">
        <f>VO2max!M29</f>
        <v>126</v>
      </c>
      <c r="B11">
        <f>VO2max!G29</f>
        <v>0.75</v>
      </c>
    </row>
    <row r="12" spans="1:2" x14ac:dyDescent="0.25">
      <c r="A12">
        <f>VO2max!M30</f>
        <v>129</v>
      </c>
      <c r="B12">
        <f>VO2max!G30</f>
        <v>0.75</v>
      </c>
    </row>
    <row r="13" spans="1:2" x14ac:dyDescent="0.25">
      <c r="A13">
        <f>VO2max!M31</f>
        <v>135</v>
      </c>
      <c r="B13">
        <f>VO2max!G31</f>
        <v>0.77</v>
      </c>
    </row>
    <row r="14" spans="1:2" x14ac:dyDescent="0.25">
      <c r="A14">
        <f>VO2max!M32</f>
        <v>138</v>
      </c>
      <c r="B14">
        <f>VO2max!G32</f>
        <v>0.82</v>
      </c>
    </row>
    <row r="15" spans="1:2" x14ac:dyDescent="0.25">
      <c r="A15">
        <f>VO2max!M33</f>
        <v>148</v>
      </c>
      <c r="B15">
        <f>VO2max!G33</f>
        <v>0.83</v>
      </c>
    </row>
    <row r="16" spans="1:2" x14ac:dyDescent="0.25">
      <c r="A16">
        <f>VO2max!M34</f>
        <v>139</v>
      </c>
      <c r="B16">
        <f>VO2max!G34</f>
        <v>0.84</v>
      </c>
    </row>
    <row r="17" spans="1:2" x14ac:dyDescent="0.25">
      <c r="A17">
        <f>VO2max!M35</f>
        <v>143</v>
      </c>
      <c r="B17">
        <f>VO2max!G35</f>
        <v>0.84</v>
      </c>
    </row>
    <row r="18" spans="1:2" x14ac:dyDescent="0.25">
      <c r="A18">
        <f>VO2max!M36</f>
        <v>149</v>
      </c>
      <c r="B18">
        <f>VO2max!G36</f>
        <v>0.9</v>
      </c>
    </row>
    <row r="19" spans="1:2" x14ac:dyDescent="0.25">
      <c r="A19">
        <f>VO2max!M37</f>
        <v>155</v>
      </c>
      <c r="B19">
        <f>VO2max!G37</f>
        <v>0.93</v>
      </c>
    </row>
    <row r="20" spans="1:2" x14ac:dyDescent="0.25">
      <c r="A20">
        <f>VO2max!M38</f>
        <v>158</v>
      </c>
      <c r="B20">
        <f>VO2max!G38</f>
        <v>0.96</v>
      </c>
    </row>
    <row r="21" spans="1:2" x14ac:dyDescent="0.25">
      <c r="A21">
        <f>VO2max!M39</f>
        <v>161</v>
      </c>
      <c r="B21">
        <f>VO2max!G39</f>
        <v>0.99</v>
      </c>
    </row>
    <row r="22" spans="1:2" x14ac:dyDescent="0.25">
      <c r="A22">
        <f>VO2max!M40</f>
        <v>165</v>
      </c>
      <c r="B22">
        <f>VO2max!G40</f>
        <v>1.04</v>
      </c>
    </row>
    <row r="23" spans="1:2" x14ac:dyDescent="0.25">
      <c r="A23">
        <f>VO2max!M41</f>
        <v>167</v>
      </c>
      <c r="B23">
        <f>VO2max!G41</f>
        <v>1.04</v>
      </c>
    </row>
    <row r="24" spans="1:2" x14ac:dyDescent="0.25">
      <c r="A24">
        <f>VO2max!M42</f>
        <v>169</v>
      </c>
      <c r="B24">
        <f>VO2max!G42</f>
        <v>1.08</v>
      </c>
    </row>
    <row r="25" spans="1:2" x14ac:dyDescent="0.25">
      <c r="A25">
        <f>VO2max!M43</f>
        <v>173</v>
      </c>
      <c r="B25">
        <f>VO2max!G43</f>
        <v>1.0900000000000001</v>
      </c>
    </row>
    <row r="26" spans="1:2" x14ac:dyDescent="0.25">
      <c r="A26">
        <f>VO2max!M44</f>
        <v>170</v>
      </c>
      <c r="B26">
        <f>VO2max!G44</f>
        <v>1.08</v>
      </c>
    </row>
    <row r="27" spans="1:2" x14ac:dyDescent="0.25">
      <c r="A27">
        <f>VO2max!M45</f>
        <v>161</v>
      </c>
      <c r="B27">
        <f>VO2max!G45</f>
        <v>1.1100000000000001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workbookViewId="0">
      <selection activeCell="B1" sqref="B1"/>
    </sheetView>
  </sheetViews>
  <sheetFormatPr defaultRowHeight="15" x14ac:dyDescent="0.25"/>
  <cols>
    <col min="1" max="1" width="10" bestFit="1" customWidth="1"/>
    <col min="2" max="2" width="14.5703125" bestFit="1" customWidth="1"/>
    <col min="3" max="3" width="15.28515625" bestFit="1" customWidth="1"/>
  </cols>
  <sheetData>
    <row r="1" spans="1:3" x14ac:dyDescent="0.25">
      <c r="A1" t="str">
        <f>VO2max!M4</f>
        <v>HR
[bpm]</v>
      </c>
      <c r="B1" t="str">
        <f>VO2max!T4</f>
        <v>FatOx 
[g/min]</v>
      </c>
      <c r="C1" t="str">
        <f>VO2max!U4</f>
        <v>ChoOx 
[g/min]</v>
      </c>
    </row>
    <row r="2" spans="1:3" x14ac:dyDescent="0.25">
      <c r="A2">
        <f>VO2max!M5</f>
        <v>78</v>
      </c>
      <c r="B2">
        <f>VO2max!T5</f>
        <v>0.216144</v>
      </c>
      <c r="C2">
        <f>VO2max!U5</f>
        <v>5.4036000000000056E-2</v>
      </c>
    </row>
    <row r="3" spans="1:3" x14ac:dyDescent="0.25">
      <c r="A3">
        <f>VO2max!M6</f>
        <v>76</v>
      </c>
      <c r="B3">
        <f>VO2max!T6</f>
        <v>0.13434666666666661</v>
      </c>
      <c r="C3">
        <f>VO2max!U6</f>
        <v>0.10992000000000011</v>
      </c>
    </row>
    <row r="4" spans="1:3" x14ac:dyDescent="0.25">
      <c r="A4">
        <f>VO2max!M7</f>
        <v>70</v>
      </c>
      <c r="B4">
        <f>VO2max!T7</f>
        <v>0.14940799999999993</v>
      </c>
      <c r="C4">
        <f>VO2max!U7</f>
        <v>0.14407200000000012</v>
      </c>
    </row>
    <row r="5" spans="1:3" x14ac:dyDescent="0.25">
      <c r="A5">
        <f>VO2max!M8</f>
        <v>80</v>
      </c>
      <c r="B5">
        <f>VO2max!T8</f>
        <v>0.15654399999999996</v>
      </c>
      <c r="C5">
        <f>VO2max!U8</f>
        <v>8.8056000000000079E-2</v>
      </c>
    </row>
    <row r="6" spans="1:3" x14ac:dyDescent="0.25">
      <c r="A6">
        <f>VO2max!M9</f>
        <v>84</v>
      </c>
      <c r="B6">
        <f>VO2max!T9</f>
        <v>0.18345599999999995</v>
      </c>
      <c r="C6">
        <f>VO2max!U9</f>
        <v>6.3504000000000102E-2</v>
      </c>
    </row>
    <row r="7" spans="1:3" x14ac:dyDescent="0.25">
      <c r="A7">
        <f>VO2max!M10</f>
        <v>76</v>
      </c>
      <c r="B7">
        <f>VO2max!T10</f>
        <v>0.18973333333333328</v>
      </c>
      <c r="C7">
        <f>VO2max!U10</f>
        <v>8.5380000000000081E-2</v>
      </c>
    </row>
    <row r="8" spans="1:3" x14ac:dyDescent="0.25">
      <c r="A8">
        <f>VO2max!M11</f>
        <v>84</v>
      </c>
      <c r="B8">
        <f>VO2max!T11</f>
        <v>0.3258826666666666</v>
      </c>
      <c r="C8">
        <f>VO2max!U11</f>
        <v>2.5283999999999991E-2</v>
      </c>
    </row>
    <row r="9" spans="1:3" x14ac:dyDescent="0.25">
      <c r="A9">
        <f>VO2max!M12</f>
        <v>92</v>
      </c>
      <c r="B9">
        <f>VO2max!T12</f>
        <v>0.39207999999999998</v>
      </c>
      <c r="C9">
        <f>VO2max!U12</f>
        <v>3.0419999999999992E-2</v>
      </c>
    </row>
    <row r="10" spans="1:3" x14ac:dyDescent="0.25">
      <c r="A10">
        <f>VO2max!M13</f>
        <v>84</v>
      </c>
      <c r="B10">
        <f>VO2max!T13</f>
        <v>0.31211733333333336</v>
      </c>
      <c r="C10">
        <f>VO2max!U13</f>
        <v>2.4215999999999994E-2</v>
      </c>
    </row>
    <row r="11" spans="1:3" x14ac:dyDescent="0.25">
      <c r="A11">
        <f>VO2max!M14</f>
        <v>82</v>
      </c>
      <c r="B11">
        <f>VO2max!T14</f>
        <v>0.37807999999999992</v>
      </c>
      <c r="C11">
        <f>VO2max!U14</f>
        <v>-0.10007999999999981</v>
      </c>
    </row>
    <row r="12" spans="1:3" x14ac:dyDescent="0.25">
      <c r="A12">
        <f>VO2max!M15</f>
        <v>88</v>
      </c>
      <c r="B12">
        <f>VO2max!T15</f>
        <v>0.53437866666666656</v>
      </c>
      <c r="C12">
        <f>VO2max!U15</f>
        <v>-0.22747199999999981</v>
      </c>
    </row>
    <row r="13" spans="1:3" x14ac:dyDescent="0.25">
      <c r="A13">
        <f>VO2max!M16</f>
        <v>88</v>
      </c>
      <c r="B13">
        <f>VO2max!T16</f>
        <v>0.54207466666666659</v>
      </c>
      <c r="C13">
        <f>VO2max!U16</f>
        <v>-0.23074799999999981</v>
      </c>
    </row>
    <row r="14" spans="1:3" x14ac:dyDescent="0.25">
      <c r="A14">
        <f>VO2max!M17</f>
        <v>90</v>
      </c>
      <c r="B14">
        <f>VO2max!T17</f>
        <v>0.65179199999999993</v>
      </c>
      <c r="C14">
        <f>VO2max!U17</f>
        <v>-0.27745199999999981</v>
      </c>
    </row>
    <row r="15" spans="1:3" x14ac:dyDescent="0.25">
      <c r="A15">
        <f>VO2max!M18</f>
        <v>94</v>
      </c>
      <c r="B15">
        <f>VO2max!T18</f>
        <v>0.65927466666666656</v>
      </c>
      <c r="C15">
        <f>VO2max!U18</f>
        <v>-0.3122879999999999</v>
      </c>
    </row>
    <row r="16" spans="1:3" x14ac:dyDescent="0.25">
      <c r="A16">
        <f>VO2max!M19</f>
        <v>96</v>
      </c>
      <c r="B16">
        <f>VO2max!T19</f>
        <v>0.88618666666666657</v>
      </c>
      <c r="C16">
        <f>VO2max!U19</f>
        <v>-0.49847999999999987</v>
      </c>
    </row>
    <row r="17" spans="1:3" x14ac:dyDescent="0.25">
      <c r="A17">
        <f>VO2max!M20</f>
        <v>99</v>
      </c>
      <c r="B17">
        <f>VO2max!T20</f>
        <v>1.0834933333333334</v>
      </c>
      <c r="C17">
        <f>VO2max!U20</f>
        <v>-0.65406000000000009</v>
      </c>
    </row>
    <row r="18" spans="1:3" x14ac:dyDescent="0.25">
      <c r="A18">
        <f>VO2max!M21</f>
        <v>102</v>
      </c>
      <c r="B18">
        <f>VO2max!T21</f>
        <v>1.0214399999999999</v>
      </c>
      <c r="C18">
        <f>VO2max!U21</f>
        <v>-0.57455999999999996</v>
      </c>
    </row>
    <row r="19" spans="1:3" x14ac:dyDescent="0.25">
      <c r="A19">
        <f>VO2max!M22</f>
        <v>103</v>
      </c>
      <c r="B19">
        <f>VO2max!T22</f>
        <v>1.2349866666666669</v>
      </c>
      <c r="C19">
        <f>VO2max!U22</f>
        <v>-0.69467999999999996</v>
      </c>
    </row>
    <row r="20" spans="1:3" x14ac:dyDescent="0.25">
      <c r="A20">
        <f>VO2max!M23</f>
        <v>106</v>
      </c>
      <c r="B20">
        <f>VO2max!T23</f>
        <v>1.1697920000000002</v>
      </c>
      <c r="C20">
        <f>VO2max!U23</f>
        <v>-0.55411199999999994</v>
      </c>
    </row>
    <row r="21" spans="1:3" x14ac:dyDescent="0.25">
      <c r="A21">
        <f>VO2max!M24</f>
        <v>114</v>
      </c>
      <c r="B21">
        <f>VO2max!T24</f>
        <v>0.98323199999999977</v>
      </c>
      <c r="C21">
        <f>VO2max!U24</f>
        <v>-0.36871199999999954</v>
      </c>
    </row>
    <row r="22" spans="1:3" x14ac:dyDescent="0.25">
      <c r="A22">
        <f>VO2max!M25</f>
        <v>106</v>
      </c>
      <c r="B22">
        <f>VO2max!T25</f>
        <v>1.1095466666666665</v>
      </c>
      <c r="C22">
        <f>VO2max!U25</f>
        <v>-0.35663999999999968</v>
      </c>
    </row>
    <row r="23" spans="1:3" x14ac:dyDescent="0.25">
      <c r="A23">
        <f>VO2max!M26</f>
        <v>109</v>
      </c>
      <c r="B23">
        <f>VO2max!T26</f>
        <v>1.3191733333333331</v>
      </c>
      <c r="C23">
        <f>VO2max!U26</f>
        <v>-0.42401999999999962</v>
      </c>
    </row>
    <row r="24" spans="1:3" x14ac:dyDescent="0.25">
      <c r="A24">
        <f>VO2max!M27</f>
        <v>117</v>
      </c>
      <c r="B24">
        <f>VO2max!T27</f>
        <v>1.2177599999999997</v>
      </c>
      <c r="C24">
        <f>VO2max!U27</f>
        <v>0</v>
      </c>
    </row>
    <row r="25" spans="1:3" x14ac:dyDescent="0.25">
      <c r="A25">
        <f>VO2max!M28</f>
        <v>124</v>
      </c>
      <c r="B25">
        <f>VO2max!T28</f>
        <v>1.1967839999999998</v>
      </c>
      <c r="C25">
        <f>VO2max!U28</f>
        <v>0.29919600000000024</v>
      </c>
    </row>
    <row r="26" spans="1:3" x14ac:dyDescent="0.25">
      <c r="A26">
        <f>VO2max!M29</f>
        <v>126</v>
      </c>
      <c r="B26">
        <f>VO2max!T29</f>
        <v>1.0198666666666665</v>
      </c>
      <c r="C26">
        <f>VO2max!U29</f>
        <v>0.45894000000000057</v>
      </c>
    </row>
    <row r="27" spans="1:3" x14ac:dyDescent="0.25">
      <c r="A27">
        <f>VO2max!M30</f>
        <v>129</v>
      </c>
      <c r="B27">
        <f>VO2max!T30</f>
        <v>1.071733333333333</v>
      </c>
      <c r="C27">
        <f>VO2max!U30</f>
        <v>0.48228000000000049</v>
      </c>
    </row>
    <row r="28" spans="1:3" x14ac:dyDescent="0.25">
      <c r="A28">
        <f>VO2max!M31</f>
        <v>135</v>
      </c>
      <c r="B28">
        <f>VO2max!T31</f>
        <v>1.1645973333333328</v>
      </c>
      <c r="C28">
        <f>VO2max!U31</f>
        <v>0.79749600000000098</v>
      </c>
    </row>
    <row r="29" spans="1:3" x14ac:dyDescent="0.25">
      <c r="A29">
        <f>VO2max!M32</f>
        <v>138</v>
      </c>
      <c r="B29">
        <f>VO2max!T32</f>
        <v>0.8702399999999999</v>
      </c>
      <c r="C29">
        <f>VO2max!U32</f>
        <v>1.3053600000000001</v>
      </c>
    </row>
    <row r="30" spans="1:3" x14ac:dyDescent="0.25">
      <c r="A30">
        <f>VO2max!M33</f>
        <v>148</v>
      </c>
      <c r="B30">
        <f>VO2max!T33</f>
        <v>0.89089066666666661</v>
      </c>
      <c r="C30">
        <f>VO2max!U33</f>
        <v>1.532856</v>
      </c>
    </row>
    <row r="31" spans="1:3" x14ac:dyDescent="0.25">
      <c r="A31">
        <f>VO2max!M34</f>
        <v>139</v>
      </c>
      <c r="B31">
        <f>VO2max!T34</f>
        <v>0.77303466666666654</v>
      </c>
      <c r="C31">
        <f>VO2max!U34</f>
        <v>1.5219120000000006</v>
      </c>
    </row>
    <row r="32" spans="1:3" x14ac:dyDescent="0.25">
      <c r="A32">
        <f>VO2max!M35</f>
        <v>143</v>
      </c>
      <c r="B32">
        <f>VO2max!T35</f>
        <v>0.92194133333333306</v>
      </c>
      <c r="C32">
        <f>VO2max!U35</f>
        <v>1.8150720000000005</v>
      </c>
    </row>
    <row r="33" spans="1:3" x14ac:dyDescent="0.25">
      <c r="A33">
        <f>VO2max!M36</f>
        <v>149</v>
      </c>
      <c r="B33">
        <f>VO2max!T36</f>
        <v>0.58383999999999947</v>
      </c>
      <c r="C33">
        <f>VO2max!U36</f>
        <v>2.6272800000000012</v>
      </c>
    </row>
    <row r="34" spans="1:3" x14ac:dyDescent="0.25">
      <c r="A34">
        <f>VO2max!M37</f>
        <v>155</v>
      </c>
      <c r="B34">
        <f>VO2max!T37</f>
        <v>0.41488533333333255</v>
      </c>
      <c r="C34">
        <f>VO2max!U37</f>
        <v>3.0671880000000007</v>
      </c>
    </row>
    <row r="35" spans="1:3" x14ac:dyDescent="0.25">
      <c r="A35">
        <f>VO2max!M38</f>
        <v>158</v>
      </c>
      <c r="B35">
        <f>VO2max!T38</f>
        <v>0.26408533333333328</v>
      </c>
      <c r="C35">
        <f>VO2max!U38</f>
        <v>3.8622480000000006</v>
      </c>
    </row>
    <row r="36" spans="1:3" x14ac:dyDescent="0.25">
      <c r="A36">
        <f>VO2max!M39</f>
        <v>161</v>
      </c>
      <c r="B36">
        <f>VO2max!T39</f>
        <v>6.5274666666666425E-2</v>
      </c>
      <c r="C36">
        <f>VO2max!U39</f>
        <v>4.2591720000000004</v>
      </c>
    </row>
    <row r="37" spans="1:3" x14ac:dyDescent="0.25">
      <c r="A37">
        <f>VO2max!M40</f>
        <v>165</v>
      </c>
      <c r="B37">
        <f>VO2max!T40</f>
        <v>-0.27328000000000086</v>
      </c>
      <c r="C37">
        <f>VO2max!U40</f>
        <v>5.2264800000000022</v>
      </c>
    </row>
    <row r="38" spans="1:3" x14ac:dyDescent="0.25">
      <c r="A38">
        <f>VO2max!M41</f>
        <v>167</v>
      </c>
      <c r="B38">
        <f>VO2max!T41</f>
        <v>-0.28098133333333419</v>
      </c>
      <c r="C38">
        <f>VO2max!U41</f>
        <v>5.3737680000000019</v>
      </c>
    </row>
    <row r="39" spans="1:3" x14ac:dyDescent="0.25">
      <c r="A39">
        <f>VO2max!M42</f>
        <v>169</v>
      </c>
      <c r="B39">
        <f>VO2max!T42</f>
        <v>-0.56072533333333419</v>
      </c>
      <c r="C39">
        <f>VO2max!U42</f>
        <v>5.9927520000000012</v>
      </c>
    </row>
    <row r="40" spans="1:3" x14ac:dyDescent="0.25">
      <c r="A40">
        <f>VO2max!M43</f>
        <v>173</v>
      </c>
      <c r="B40">
        <f>VO2max!T43</f>
        <v>-0.52176000000000089</v>
      </c>
      <c r="C40">
        <f>VO2max!U43</f>
        <v>5.0871600000000017</v>
      </c>
    </row>
    <row r="41" spans="1:3" x14ac:dyDescent="0.25">
      <c r="A41">
        <f>VO2max!M44</f>
        <v>170</v>
      </c>
      <c r="B41">
        <f>VO2max!T44</f>
        <v>-0.52518400000000076</v>
      </c>
      <c r="C41">
        <f>VO2max!U44</f>
        <v>5.6129040000000012</v>
      </c>
    </row>
    <row r="42" spans="1:3" x14ac:dyDescent="0.25">
      <c r="A42">
        <f>VO2max!M45</f>
        <v>161</v>
      </c>
      <c r="B42">
        <f>VO2max!T45</f>
        <v>-0.36332266666666713</v>
      </c>
      <c r="C42">
        <f>VO2max!U45</f>
        <v>3.0469560000000007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16" workbookViewId="0"/>
  </sheetViews>
  <sheetFormatPr defaultRowHeight="15" x14ac:dyDescent="0.25"/>
  <cols>
    <col min="2" max="2" width="11.7109375" customWidth="1"/>
    <col min="3" max="3" width="11.85546875" customWidth="1"/>
  </cols>
  <sheetData>
    <row r="1" spans="1:3" ht="30" x14ac:dyDescent="0.25">
      <c r="A1" s="12" t="str">
        <f>VO2max!M4</f>
        <v>HR
[bpm]</v>
      </c>
      <c r="B1" s="11" t="str">
        <f>VO2max!V4</f>
        <v>FatOx 
[kCal/min]</v>
      </c>
      <c r="C1" s="11" t="str">
        <f>VO2max!W4</f>
        <v>CHO-Ox 
[kCal/min]</v>
      </c>
    </row>
    <row r="2" spans="1:3" x14ac:dyDescent="0.25">
      <c r="A2" s="6">
        <f>VO2max!M8</f>
        <v>80</v>
      </c>
      <c r="B2" s="7">
        <f>VO2max!V8</f>
        <v>1.4088959999999997</v>
      </c>
      <c r="C2" s="7">
        <f>VO2max!W8</f>
        <v>0.35222400000000031</v>
      </c>
    </row>
    <row r="3" spans="1:3" x14ac:dyDescent="0.25">
      <c r="A3" s="6">
        <f>VO2max!M9</f>
        <v>84</v>
      </c>
      <c r="B3" s="7">
        <f>VO2max!V9</f>
        <v>1.6511039999999997</v>
      </c>
      <c r="C3" s="7">
        <f>VO2max!W9</f>
        <v>0.25401600000000041</v>
      </c>
    </row>
    <row r="4" spans="1:3" x14ac:dyDescent="0.25">
      <c r="A4" s="6">
        <f>VO2max!M10</f>
        <v>76</v>
      </c>
      <c r="B4" s="7">
        <f>VO2max!V10</f>
        <v>1.7075999999999996</v>
      </c>
      <c r="C4" s="7">
        <f>VO2max!W10</f>
        <v>0.34152000000000032</v>
      </c>
    </row>
    <row r="5" spans="1:3" x14ac:dyDescent="0.25">
      <c r="A5" s="6">
        <f>VO2max!M11</f>
        <v>84</v>
      </c>
      <c r="B5" s="7">
        <f>VO2max!V11</f>
        <v>2.9329439999999996</v>
      </c>
      <c r="C5" s="7">
        <f>VO2max!W11</f>
        <v>0.10113599999999996</v>
      </c>
    </row>
    <row r="6" spans="1:3" x14ac:dyDescent="0.25">
      <c r="A6" s="6">
        <f>VO2max!M12</f>
        <v>92</v>
      </c>
      <c r="B6" s="7">
        <f>VO2max!V12</f>
        <v>3.5287199999999999</v>
      </c>
      <c r="C6" s="7">
        <f>VO2max!W12</f>
        <v>0.12167999999999997</v>
      </c>
    </row>
    <row r="7" spans="1:3" x14ac:dyDescent="0.25">
      <c r="A7" s="6">
        <f>VO2max!M13</f>
        <v>84</v>
      </c>
      <c r="B7" s="7">
        <f>VO2max!V13</f>
        <v>2.809056</v>
      </c>
      <c r="C7" s="7">
        <f>VO2max!W13</f>
        <v>9.6863999999999978E-2</v>
      </c>
    </row>
    <row r="8" spans="1:3" x14ac:dyDescent="0.25">
      <c r="A8" s="6">
        <f>VO2max!M14</f>
        <v>82</v>
      </c>
      <c r="B8" s="7">
        <f>VO2max!V14</f>
        <v>3.4027199999999991</v>
      </c>
      <c r="C8" s="7">
        <f>VO2max!W14</f>
        <v>-0.40031999999999923</v>
      </c>
    </row>
    <row r="9" spans="1:3" x14ac:dyDescent="0.25">
      <c r="A9" s="6">
        <f>VO2max!M15</f>
        <v>88</v>
      </c>
      <c r="B9" s="7">
        <f>VO2max!V15</f>
        <v>4.8094079999999995</v>
      </c>
      <c r="C9" s="7">
        <f>VO2max!W15</f>
        <v>-0.90988799999999925</v>
      </c>
    </row>
    <row r="10" spans="1:3" x14ac:dyDescent="0.25">
      <c r="A10" s="6">
        <f>VO2max!M16</f>
        <v>88</v>
      </c>
      <c r="B10" s="7">
        <f>VO2max!V16</f>
        <v>4.878671999999999</v>
      </c>
      <c r="C10" s="7">
        <f>VO2max!W16</f>
        <v>-0.92299199999999926</v>
      </c>
    </row>
    <row r="11" spans="1:3" x14ac:dyDescent="0.25">
      <c r="A11" s="6">
        <f>VO2max!M17</f>
        <v>90</v>
      </c>
      <c r="B11" s="7">
        <f>VO2max!V17</f>
        <v>5.8661279999999998</v>
      </c>
      <c r="C11" s="7">
        <f>VO2max!W17</f>
        <v>-1.1098079999999992</v>
      </c>
    </row>
    <row r="12" spans="1:3" x14ac:dyDescent="0.25">
      <c r="A12" s="6">
        <f>VO2max!M18</f>
        <v>94</v>
      </c>
      <c r="B12" s="7">
        <f>VO2max!V18</f>
        <v>5.9334719999999992</v>
      </c>
      <c r="C12" s="7">
        <f>VO2max!W18</f>
        <v>-1.2491519999999996</v>
      </c>
    </row>
    <row r="13" spans="1:3" x14ac:dyDescent="0.25">
      <c r="A13" s="6">
        <f>VO2max!M19</f>
        <v>96</v>
      </c>
      <c r="B13" s="7">
        <f>VO2max!V19</f>
        <v>7.9756799999999988</v>
      </c>
      <c r="C13" s="7">
        <f>VO2max!W19</f>
        <v>-1.9939199999999995</v>
      </c>
    </row>
    <row r="14" spans="1:3" x14ac:dyDescent="0.25">
      <c r="A14" s="6">
        <f>VO2max!M20</f>
        <v>99</v>
      </c>
      <c r="B14" s="7">
        <f>VO2max!V20</f>
        <v>9.7514400000000006</v>
      </c>
      <c r="C14" s="7">
        <f>VO2max!W20</f>
        <v>-2.6162400000000003</v>
      </c>
    </row>
    <row r="15" spans="1:3" x14ac:dyDescent="0.25">
      <c r="A15" s="6">
        <f>VO2max!M21</f>
        <v>102</v>
      </c>
      <c r="B15" s="7">
        <f>VO2max!V21</f>
        <v>9.1929599999999994</v>
      </c>
      <c r="C15" s="7">
        <f>VO2max!W21</f>
        <v>-2.2982399999999998</v>
      </c>
    </row>
    <row r="16" spans="1:3" x14ac:dyDescent="0.25">
      <c r="A16" s="6">
        <f>VO2max!M22</f>
        <v>103</v>
      </c>
      <c r="B16" s="7">
        <f>VO2max!V22</f>
        <v>11.114880000000003</v>
      </c>
      <c r="C16" s="7">
        <f>VO2max!W22</f>
        <v>-2.7787199999999999</v>
      </c>
    </row>
    <row r="17" spans="1:3" x14ac:dyDescent="0.25">
      <c r="A17" s="6">
        <f>VO2max!M23</f>
        <v>106</v>
      </c>
      <c r="B17" s="7">
        <f>VO2max!V23</f>
        <v>10.528128000000002</v>
      </c>
      <c r="C17" s="7">
        <f>VO2max!W23</f>
        <v>-2.2164479999999998</v>
      </c>
    </row>
    <row r="18" spans="1:3" x14ac:dyDescent="0.25">
      <c r="A18" s="6">
        <f>VO2max!M24</f>
        <v>114</v>
      </c>
      <c r="B18" s="7">
        <f>VO2max!V24</f>
        <v>8.8490879999999983</v>
      </c>
      <c r="C18" s="7">
        <f>VO2max!W24</f>
        <v>-1.4748479999999982</v>
      </c>
    </row>
    <row r="19" spans="1:3" x14ac:dyDescent="0.25">
      <c r="A19" s="6">
        <f>VO2max!M25</f>
        <v>106</v>
      </c>
      <c r="B19" s="7">
        <f>VO2max!V25</f>
        <v>9.9859199999999984</v>
      </c>
      <c r="C19" s="7">
        <f>VO2max!W25</f>
        <v>-1.4265599999999987</v>
      </c>
    </row>
    <row r="20" spans="1:3" x14ac:dyDescent="0.25">
      <c r="A20" s="6">
        <f>VO2max!M26</f>
        <v>109</v>
      </c>
      <c r="B20" s="7">
        <f>VO2max!V26</f>
        <v>11.872559999999998</v>
      </c>
      <c r="C20" s="7">
        <f>VO2max!W26</f>
        <v>-1.6960799999999985</v>
      </c>
    </row>
    <row r="21" spans="1:3" x14ac:dyDescent="0.25">
      <c r="A21" s="6">
        <f>VO2max!M27</f>
        <v>117</v>
      </c>
      <c r="B21" s="7">
        <f>VO2max!V27</f>
        <v>10.959839999999998</v>
      </c>
      <c r="C21" s="7">
        <f>VO2max!W27</f>
        <v>0</v>
      </c>
    </row>
    <row r="22" spans="1:3" x14ac:dyDescent="0.25">
      <c r="A22" s="6">
        <f>VO2max!M28</f>
        <v>124</v>
      </c>
      <c r="B22" s="7">
        <f>VO2max!V28</f>
        <v>10.771055999999998</v>
      </c>
      <c r="C22" s="7">
        <f>VO2max!W28</f>
        <v>1.196784000000001</v>
      </c>
    </row>
    <row r="23" spans="1:3" x14ac:dyDescent="0.25">
      <c r="A23" s="6">
        <f>VO2max!M29</f>
        <v>126</v>
      </c>
      <c r="B23" s="7">
        <f>VO2max!V29</f>
        <v>9.178799999999999</v>
      </c>
      <c r="C23" s="7">
        <f>VO2max!W29</f>
        <v>1.8357600000000023</v>
      </c>
    </row>
    <row r="24" spans="1:3" x14ac:dyDescent="0.25">
      <c r="A24" s="6">
        <f>VO2max!M30</f>
        <v>129</v>
      </c>
      <c r="B24" s="7">
        <f>VO2max!V30</f>
        <v>9.6455999999999964</v>
      </c>
      <c r="C24" s="7">
        <f>VO2max!W30</f>
        <v>1.9291200000000019</v>
      </c>
    </row>
    <row r="25" spans="1:3" x14ac:dyDescent="0.25">
      <c r="A25" s="6">
        <f>VO2max!M31</f>
        <v>135</v>
      </c>
      <c r="B25" s="7">
        <f>VO2max!V31</f>
        <v>10.481375999999996</v>
      </c>
      <c r="C25" s="7">
        <f>VO2max!W31</f>
        <v>3.1899840000000039</v>
      </c>
    </row>
    <row r="26" spans="1:3" x14ac:dyDescent="0.25">
      <c r="A26" s="6">
        <f>VO2max!M32</f>
        <v>138</v>
      </c>
      <c r="B26" s="7">
        <f>VO2max!V32</f>
        <v>7.8321599999999991</v>
      </c>
      <c r="C26" s="7">
        <f>VO2max!W32</f>
        <v>5.2214400000000003</v>
      </c>
    </row>
    <row r="27" spans="1:3" x14ac:dyDescent="0.25">
      <c r="A27" s="6">
        <f>VO2max!M33</f>
        <v>148</v>
      </c>
      <c r="B27" s="7">
        <f>VO2max!V33</f>
        <v>8.0180159999999994</v>
      </c>
      <c r="C27" s="7">
        <f>VO2max!W33</f>
        <v>6.131424</v>
      </c>
    </row>
    <row r="28" spans="1:3" x14ac:dyDescent="0.25">
      <c r="A28" s="6">
        <f>VO2max!M34</f>
        <v>139</v>
      </c>
      <c r="B28" s="7">
        <f>VO2max!V34</f>
        <v>6.9573119999999991</v>
      </c>
      <c r="C28" s="7">
        <f>VO2max!W34</f>
        <v>6.0876480000000024</v>
      </c>
    </row>
    <row r="29" spans="1:3" x14ac:dyDescent="0.25">
      <c r="A29" s="6">
        <f>VO2max!M35</f>
        <v>143</v>
      </c>
      <c r="B29" s="7">
        <f>VO2max!V35</f>
        <v>8.2974719999999973</v>
      </c>
      <c r="C29" s="7">
        <f>VO2max!W35</f>
        <v>7.2602880000000019</v>
      </c>
    </row>
    <row r="30" spans="1:3" x14ac:dyDescent="0.25">
      <c r="A30" s="6">
        <f>VO2max!M36</f>
        <v>149</v>
      </c>
      <c r="B30" s="7">
        <f>VO2max!V36</f>
        <v>5.2545599999999952</v>
      </c>
      <c r="C30" s="7">
        <f>VO2max!W36</f>
        <v>10.509120000000005</v>
      </c>
    </row>
    <row r="31" spans="1:3" x14ac:dyDescent="0.25">
      <c r="A31" s="6">
        <f>VO2max!M37</f>
        <v>155</v>
      </c>
      <c r="B31" s="7">
        <f>VO2max!V37</f>
        <v>3.7339679999999928</v>
      </c>
      <c r="C31" s="7">
        <f>VO2max!W37</f>
        <v>12.268752000000003</v>
      </c>
    </row>
    <row r="32" spans="1:3" x14ac:dyDescent="0.25">
      <c r="A32" s="6">
        <f>VO2max!M38</f>
        <v>158</v>
      </c>
      <c r="B32" s="7">
        <f>VO2max!V38</f>
        <v>2.3767679999999993</v>
      </c>
      <c r="C32" s="7">
        <f>VO2max!W38</f>
        <v>15.448992000000002</v>
      </c>
    </row>
    <row r="33" spans="1:3" x14ac:dyDescent="0.25">
      <c r="A33" s="6">
        <f>VO2max!M39</f>
        <v>161</v>
      </c>
      <c r="B33" s="7">
        <f>VO2max!V39</f>
        <v>0.58747199999999777</v>
      </c>
      <c r="C33" s="7">
        <f>VO2max!W39</f>
        <v>17.036688000000002</v>
      </c>
    </row>
    <row r="34" spans="1:3" x14ac:dyDescent="0.25">
      <c r="A34" s="6">
        <f>VO2max!M40</f>
        <v>165</v>
      </c>
      <c r="B34" s="7">
        <f>VO2max!V40</f>
        <v>-2.4595200000000075</v>
      </c>
      <c r="C34" s="7">
        <f>VO2max!W40</f>
        <v>20.905920000000009</v>
      </c>
    </row>
    <row r="35" spans="1:3" x14ac:dyDescent="0.25">
      <c r="A35" s="6">
        <f>VO2max!M41</f>
        <v>167</v>
      </c>
      <c r="B35" s="7">
        <f>VO2max!V41</f>
        <v>-2.5288320000000075</v>
      </c>
      <c r="C35" s="7">
        <f>VO2max!W41</f>
        <v>21.495072000000008</v>
      </c>
    </row>
    <row r="36" spans="1:3" x14ac:dyDescent="0.25">
      <c r="A36" s="6">
        <f>VO2max!M42</f>
        <v>169</v>
      </c>
      <c r="B36" s="7">
        <f>VO2max!V42</f>
        <v>-5.0465280000000075</v>
      </c>
      <c r="C36" s="7">
        <f>VO2max!W42</f>
        <v>23.971008000000005</v>
      </c>
    </row>
    <row r="37" spans="1:3" x14ac:dyDescent="0.25">
      <c r="A37" s="6">
        <f>VO2max!M43</f>
        <v>173</v>
      </c>
      <c r="B37" s="7">
        <f>VO2max!V43</f>
        <v>-4.6958400000000076</v>
      </c>
      <c r="C37" s="7">
        <f>VO2max!W43</f>
        <v>20.348640000000007</v>
      </c>
    </row>
    <row r="38" spans="1:3" x14ac:dyDescent="0.25">
      <c r="A38" s="6">
        <f>VO2max!M44</f>
        <v>170</v>
      </c>
      <c r="B38" s="7">
        <f>VO2max!V44</f>
        <v>-4.7266560000000073</v>
      </c>
      <c r="C38" s="7">
        <f>VO2max!W44</f>
        <v>22.451616000000005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3" workbookViewId="0">
      <selection sqref="A1:C1"/>
    </sheetView>
  </sheetViews>
  <sheetFormatPr defaultRowHeight="15" x14ac:dyDescent="0.25"/>
  <cols>
    <col min="1" max="1" width="10" bestFit="1" customWidth="1"/>
    <col min="2" max="3" width="10.42578125" bestFit="1" customWidth="1"/>
  </cols>
  <sheetData>
    <row r="1" spans="1:3" ht="30" x14ac:dyDescent="0.25">
      <c r="A1" s="10" t="str">
        <f>VO2max!Y4</f>
        <v>%VO2max</v>
      </c>
      <c r="B1" s="11" t="str">
        <f>VO2max!V4</f>
        <v>FatOx 
[kCal/min]</v>
      </c>
      <c r="C1" s="11" t="str">
        <f>VO2max!W4</f>
        <v>CHO-Ox 
[kCal/min]</v>
      </c>
    </row>
    <row r="2" spans="1:3" x14ac:dyDescent="0.25">
      <c r="A2" s="9">
        <f>VO2max!Y6</f>
        <v>9.0643274853801165E-2</v>
      </c>
      <c r="B2" s="7">
        <f>VO2max!V6</f>
        <v>1.2091199999999995</v>
      </c>
      <c r="C2" s="7">
        <f>VO2max!W6</f>
        <v>0.43968000000000046</v>
      </c>
    </row>
    <row r="3" spans="1:3" x14ac:dyDescent="0.25">
      <c r="A3" s="9">
        <f>VO2max!Y7</f>
        <v>0.10818713450292397</v>
      </c>
      <c r="B3" s="7">
        <f>VO2max!V7</f>
        <v>1.3446719999999994</v>
      </c>
      <c r="C3" s="7">
        <f>VO2max!W7</f>
        <v>0.57628800000000047</v>
      </c>
    </row>
    <row r="4" spans="1:3" x14ac:dyDescent="0.25">
      <c r="A4" s="9">
        <f>VO2max!Y8</f>
        <v>9.6491228070175419E-2</v>
      </c>
      <c r="B4" s="7">
        <f>VO2max!V8</f>
        <v>1.4088959999999997</v>
      </c>
      <c r="C4" s="7">
        <f>VO2max!W8</f>
        <v>0.35222400000000031</v>
      </c>
    </row>
    <row r="5" spans="1:3" x14ac:dyDescent="0.25">
      <c r="A5" s="9">
        <f>VO2max!Y9</f>
        <v>0.10526315789473684</v>
      </c>
      <c r="B5" s="7">
        <f>VO2max!V9</f>
        <v>1.6511039999999997</v>
      </c>
      <c r="C5" s="7">
        <f>VO2max!W9</f>
        <v>0.25401600000000041</v>
      </c>
    </row>
    <row r="6" spans="1:3" x14ac:dyDescent="0.25">
      <c r="A6" s="9">
        <f>VO2max!Y10</f>
        <v>0.11695906432748537</v>
      </c>
      <c r="B6" s="7">
        <f>VO2max!V10</f>
        <v>1.7075999999999996</v>
      </c>
      <c r="C6" s="7">
        <f>VO2max!W10</f>
        <v>0.34152000000000032</v>
      </c>
    </row>
    <row r="7" spans="1:3" x14ac:dyDescent="0.25">
      <c r="A7" s="9">
        <f>VO2max!Y11</f>
        <v>0.17251461988304093</v>
      </c>
      <c r="B7" s="7">
        <f>VO2max!V11</f>
        <v>2.9329439999999996</v>
      </c>
      <c r="C7" s="7">
        <f>VO2max!W11</f>
        <v>0.10113599999999996</v>
      </c>
    </row>
    <row r="8" spans="1:3" x14ac:dyDescent="0.25">
      <c r="A8" s="9">
        <f>VO2max!Y12</f>
        <v>0.20760233918128651</v>
      </c>
      <c r="B8" s="7">
        <f>VO2max!V12</f>
        <v>3.5287199999999999</v>
      </c>
      <c r="C8" s="7">
        <f>VO2max!W12</f>
        <v>0.12167999999999997</v>
      </c>
    </row>
    <row r="9" spans="1:3" x14ac:dyDescent="0.25">
      <c r="A9" s="9">
        <f>VO2max!Y13</f>
        <v>0.16666666666666666</v>
      </c>
      <c r="B9" s="7">
        <f>VO2max!V13</f>
        <v>2.809056</v>
      </c>
      <c r="C9" s="7">
        <f>VO2max!W13</f>
        <v>9.6863999999999978E-2</v>
      </c>
    </row>
    <row r="10" spans="1:3" x14ac:dyDescent="0.25">
      <c r="A10" s="9">
        <f>VO2max!Y14</f>
        <v>0.17251461988304093</v>
      </c>
      <c r="B10" s="7">
        <f>VO2max!V14</f>
        <v>3.4027199999999991</v>
      </c>
      <c r="C10" s="7">
        <f>VO2max!W14</f>
        <v>-0.40031999999999923</v>
      </c>
    </row>
    <row r="11" spans="1:3" x14ac:dyDescent="0.25">
      <c r="A11" s="9">
        <f>VO2max!Y15</f>
        <v>0.22807017543859648</v>
      </c>
      <c r="B11" s="7">
        <f>VO2max!V15</f>
        <v>4.8094079999999995</v>
      </c>
      <c r="C11" s="7">
        <f>VO2max!W15</f>
        <v>-0.90988799999999925</v>
      </c>
    </row>
    <row r="12" spans="1:3" x14ac:dyDescent="0.25">
      <c r="A12" s="9">
        <f>VO2max!Y16</f>
        <v>0.22807017543859648</v>
      </c>
      <c r="B12" s="7">
        <f>VO2max!V16</f>
        <v>4.878671999999999</v>
      </c>
      <c r="C12" s="7">
        <f>VO2max!W16</f>
        <v>-0.92299199999999926</v>
      </c>
    </row>
    <row r="13" spans="1:3" x14ac:dyDescent="0.25">
      <c r="A13" s="9">
        <f>VO2max!Y17</f>
        <v>0.27777777777777773</v>
      </c>
      <c r="B13" s="7">
        <f>VO2max!V17</f>
        <v>5.8661279999999998</v>
      </c>
      <c r="C13" s="7">
        <f>VO2max!W17</f>
        <v>-1.1098079999999992</v>
      </c>
    </row>
    <row r="14" spans="1:3" x14ac:dyDescent="0.25">
      <c r="A14" s="9">
        <f>VO2max!Y18</f>
        <v>0.27192982456140352</v>
      </c>
      <c r="B14" s="7">
        <f>VO2max!V18</f>
        <v>5.9334719999999992</v>
      </c>
      <c r="C14" s="7">
        <f>VO2max!W18</f>
        <v>-1.2491519999999996</v>
      </c>
    </row>
    <row r="15" spans="1:3" x14ac:dyDescent="0.25">
      <c r="A15" s="9">
        <f>VO2max!Y19</f>
        <v>0.34795321637426901</v>
      </c>
      <c r="B15" s="7">
        <f>VO2max!V19</f>
        <v>7.9756799999999988</v>
      </c>
      <c r="C15" s="7">
        <f>VO2max!W19</f>
        <v>-1.9939199999999995</v>
      </c>
    </row>
    <row r="16" spans="1:3" x14ac:dyDescent="0.25">
      <c r="A16" s="9">
        <f>VO2max!Y20</f>
        <v>0.41812865497076024</v>
      </c>
      <c r="B16" s="7">
        <f>VO2max!V20</f>
        <v>9.7514400000000006</v>
      </c>
      <c r="C16" s="7">
        <f>VO2max!W20</f>
        <v>-2.6162400000000003</v>
      </c>
    </row>
    <row r="17" spans="1:3" x14ac:dyDescent="0.25">
      <c r="A17" s="9">
        <f>VO2max!Y21</f>
        <v>0.40350877192982454</v>
      </c>
      <c r="B17" s="7">
        <f>VO2max!V21</f>
        <v>9.1929599999999994</v>
      </c>
      <c r="C17" s="7">
        <f>VO2max!W21</f>
        <v>-2.2982399999999998</v>
      </c>
    </row>
    <row r="18" spans="1:3" x14ac:dyDescent="0.25">
      <c r="A18" s="9">
        <f>VO2max!Y22</f>
        <v>0.48538011695906436</v>
      </c>
      <c r="B18" s="7">
        <f>VO2max!V22</f>
        <v>11.114880000000003</v>
      </c>
      <c r="C18" s="7">
        <f>VO2max!W22</f>
        <v>-2.7787199999999999</v>
      </c>
    </row>
    <row r="19" spans="1:3" x14ac:dyDescent="0.25">
      <c r="A19" s="9">
        <f>VO2max!Y23</f>
        <v>0.48245614035087714</v>
      </c>
      <c r="B19" s="7">
        <f>VO2max!V23</f>
        <v>10.528128000000002</v>
      </c>
      <c r="C19" s="7">
        <f>VO2max!W23</f>
        <v>-2.2164479999999998</v>
      </c>
    </row>
    <row r="20" spans="1:3" x14ac:dyDescent="0.25">
      <c r="A20" s="9">
        <f>VO2max!Y24</f>
        <v>0.42690058479532161</v>
      </c>
      <c r="B20" s="7">
        <f>VO2max!V24</f>
        <v>8.8490879999999983</v>
      </c>
      <c r="C20" s="7">
        <f>VO2max!W24</f>
        <v>-1.4748479999999982</v>
      </c>
    </row>
    <row r="21" spans="1:3" x14ac:dyDescent="0.25">
      <c r="A21" s="9">
        <f>VO2max!Y25</f>
        <v>0.49122807017543857</v>
      </c>
      <c r="B21" s="7">
        <f>VO2max!V25</f>
        <v>9.9859199999999984</v>
      </c>
      <c r="C21" s="7">
        <f>VO2max!W25</f>
        <v>-1.4265599999999987</v>
      </c>
    </row>
    <row r="22" spans="1:3" x14ac:dyDescent="0.25">
      <c r="A22" s="9">
        <f>VO2max!Y26</f>
        <v>0.58771929824561397</v>
      </c>
      <c r="B22" s="7">
        <f>VO2max!V26</f>
        <v>11.872559999999998</v>
      </c>
      <c r="C22" s="7">
        <f>VO2max!W26</f>
        <v>-1.6960799999999985</v>
      </c>
    </row>
    <row r="23" spans="1:3" x14ac:dyDescent="0.25">
      <c r="A23" s="9">
        <f>VO2max!Y27</f>
        <v>0.62573099415204669</v>
      </c>
      <c r="B23" s="7">
        <f>VO2max!V27</f>
        <v>10.959839999999998</v>
      </c>
      <c r="C23" s="7">
        <f>VO2max!W27</f>
        <v>0</v>
      </c>
    </row>
    <row r="24" spans="1:3" x14ac:dyDescent="0.25">
      <c r="A24" s="9">
        <f>VO2max!Y28</f>
        <v>0.67836257309941517</v>
      </c>
      <c r="B24" s="7">
        <f>VO2max!V28</f>
        <v>10.771055999999998</v>
      </c>
      <c r="C24" s="7">
        <f>VO2max!W28</f>
        <v>1.196784000000001</v>
      </c>
    </row>
    <row r="25" spans="1:3" x14ac:dyDescent="0.25">
      <c r="A25" s="9">
        <f>VO2max!Y29</f>
        <v>0.62280701754385959</v>
      </c>
      <c r="B25" s="7">
        <f>VO2max!V29</f>
        <v>9.178799999999999</v>
      </c>
      <c r="C25" s="7">
        <f>VO2max!W29</f>
        <v>1.8357600000000023</v>
      </c>
    </row>
    <row r="26" spans="1:3" x14ac:dyDescent="0.25">
      <c r="A26" s="9">
        <f>VO2max!Y30</f>
        <v>0.64912280701754377</v>
      </c>
      <c r="B26" s="7">
        <f>VO2max!V30</f>
        <v>9.6455999999999964</v>
      </c>
      <c r="C26" s="7">
        <f>VO2max!W30</f>
        <v>1.9291200000000019</v>
      </c>
    </row>
    <row r="27" spans="1:3" x14ac:dyDescent="0.25">
      <c r="A27" s="9">
        <f>VO2max!Y31</f>
        <v>0.76608187134502914</v>
      </c>
      <c r="B27" s="7">
        <f>VO2max!V31</f>
        <v>10.481375999999996</v>
      </c>
      <c r="C27" s="7">
        <f>VO2max!W31</f>
        <v>3.1899840000000039</v>
      </c>
    </row>
    <row r="28" spans="1:3" x14ac:dyDescent="0.25">
      <c r="A28" s="9">
        <f>VO2max!Y32</f>
        <v>0.72514619883040932</v>
      </c>
      <c r="B28" s="7">
        <f>VO2max!V32</f>
        <v>7.8321599999999991</v>
      </c>
      <c r="C28" s="7">
        <f>VO2max!W32</f>
        <v>5.2214400000000003</v>
      </c>
    </row>
    <row r="29" spans="1:3" x14ac:dyDescent="0.25">
      <c r="A29" s="9">
        <f>VO2max!Y33</f>
        <v>0.78070175438596479</v>
      </c>
      <c r="B29" s="7">
        <f>VO2max!V33</f>
        <v>8.0180159999999994</v>
      </c>
      <c r="C29" s="7">
        <f>VO2max!W33</f>
        <v>6.131424</v>
      </c>
    </row>
    <row r="30" spans="1:3" x14ac:dyDescent="0.25">
      <c r="A30" s="9">
        <f>VO2max!Y34</f>
        <v>0.7192982456140351</v>
      </c>
      <c r="B30" s="7">
        <f>VO2max!V34</f>
        <v>6.9573119999999991</v>
      </c>
      <c r="C30" s="7">
        <f>VO2max!W34</f>
        <v>6.0876480000000024</v>
      </c>
    </row>
    <row r="31" spans="1:3" x14ac:dyDescent="0.25">
      <c r="A31" s="9">
        <f>VO2max!Y35</f>
        <v>0.85964912280701744</v>
      </c>
      <c r="B31" s="7">
        <f>VO2max!V35</f>
        <v>8.2974719999999973</v>
      </c>
      <c r="C31" s="7">
        <f>VO2max!W35</f>
        <v>7.2602880000000019</v>
      </c>
    </row>
    <row r="32" spans="1:3" x14ac:dyDescent="0.25">
      <c r="A32" s="9">
        <f>VO2max!Y36</f>
        <v>0.85964912280701744</v>
      </c>
      <c r="B32" s="7">
        <f>VO2max!V36</f>
        <v>5.2545599999999952</v>
      </c>
      <c r="C32" s="7">
        <f>VO2max!W36</f>
        <v>10.509120000000005</v>
      </c>
    </row>
    <row r="33" spans="1:3" x14ac:dyDescent="0.25">
      <c r="A33" s="9">
        <f>VO2max!Y37</f>
        <v>0.86257309941520466</v>
      </c>
      <c r="B33" s="7">
        <f>VO2max!V37</f>
        <v>3.7339679999999928</v>
      </c>
      <c r="C33" s="7">
        <f>VO2max!W37</f>
        <v>12.268752000000003</v>
      </c>
    </row>
    <row r="34" spans="1:3" x14ac:dyDescent="0.25">
      <c r="A34" s="9">
        <f>VO2max!Y38</f>
        <v>0.95614035087719296</v>
      </c>
      <c r="B34" s="7">
        <f>VO2max!V38</f>
        <v>2.3767679999999993</v>
      </c>
      <c r="C34" s="7">
        <f>VO2max!W38</f>
        <v>15.448992000000002</v>
      </c>
    </row>
    <row r="35" spans="1:3" x14ac:dyDescent="0.25">
      <c r="A35" s="9">
        <f>VO2max!Y39</f>
        <v>0.9385964912280701</v>
      </c>
      <c r="B35" s="7">
        <f>VO2max!V39</f>
        <v>0.58747199999999777</v>
      </c>
      <c r="C35" s="7">
        <f>VO2max!W39</f>
        <v>17.036688000000002</v>
      </c>
    </row>
    <row r="36" spans="1:3" x14ac:dyDescent="0.25">
      <c r="A36" s="9">
        <f>VO2max!Y40</f>
        <v>0.97076023391812871</v>
      </c>
      <c r="B36" s="7">
        <f>VO2max!V40</f>
        <v>-2.4595200000000075</v>
      </c>
      <c r="C36" s="7">
        <f>VO2max!W40</f>
        <v>20.905920000000009</v>
      </c>
    </row>
    <row r="37" spans="1:3" x14ac:dyDescent="0.25">
      <c r="A37" s="9">
        <f>VO2max!Y41</f>
        <v>1</v>
      </c>
      <c r="B37" s="7">
        <f>VO2max!V41</f>
        <v>-2.5288320000000075</v>
      </c>
      <c r="C37" s="7">
        <f>VO2max!W41</f>
        <v>21.495072000000008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VO2max</vt:lpstr>
      <vt:lpstr>HR_VO2Perc</vt:lpstr>
      <vt:lpstr>HR_FAT-Ox(g)</vt:lpstr>
      <vt:lpstr>HR_CHO-OX(g)</vt:lpstr>
      <vt:lpstr>HR_RER</vt:lpstr>
      <vt:lpstr>CHO-FAT_HR</vt:lpstr>
      <vt:lpstr>HR_CHO-FAT</vt:lpstr>
      <vt:lpstr>CHR-FAT(c)_VO2max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2018-07-03T16:47:19Z</dcterms:created>
  <dcterms:modified xsi:type="dcterms:W3CDTF">2018-07-11T17:14:17Z</dcterms:modified>
</cp:coreProperties>
</file>