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81.xml" ContentType="application/vnd.openxmlformats-officedocument.drawingml.chart+xml"/>
  <Override PartName="/xl/charts/chart76.xml" ContentType="application/vnd.openxmlformats-officedocument.drawingml.chart+xml"/>
  <Override PartName="/xl/charts/chart82.xml" ContentType="application/vnd.openxmlformats-officedocument.drawingml.chart+xml"/>
  <Override PartName="/xl/charts/chart77.xml" ContentType="application/vnd.openxmlformats-officedocument.drawingml.chart+xml"/>
  <Override PartName="/xl/charts/chart83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VO2max" sheetId="1" state="visible" r:id="rId2"/>
    <sheet name="HR_VO2Perc" sheetId="2" state="visible" r:id="rId3"/>
    <sheet name="HR_FAT-Ox(g)" sheetId="3" state="visible" r:id="rId4"/>
    <sheet name="HR_CHO-OX(g)" sheetId="4" state="visible" r:id="rId5"/>
    <sheet name="HR_RER" sheetId="5" state="visible" r:id="rId6"/>
    <sheet name="CHO-FAT_HR" sheetId="6" state="visible" r:id="rId7"/>
    <sheet name="HR_CHO-FAT" sheetId="7" state="visible" r:id="rId8"/>
    <sheet name="CHO-FAT(c)_VO2max" sheetId="8" state="visible" r:id="rId9"/>
    <sheet name="PerVO2max_vs_Fat(g)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<sst xmlns="http://schemas.openxmlformats.org/spreadsheetml/2006/main" count="27" uniqueCount="27">
  <si>
    <t xml:space="preserve">VO2max Test</t>
  </si>
  <si>
    <t xml:space="preserve">VO2max</t>
  </si>
  <si>
    <t xml:space="preserve">ml/kg/min</t>
  </si>
  <si>
    <t xml:space="preserve">TIME
(min:sec)</t>
  </si>
  <si>
    <t xml:space="preserve">VO2
STPD
L/min</t>
  </si>
  <si>
    <t xml:space="preserve">V02/kg
STPD
ml/kg/m</t>
  </si>
  <si>
    <t xml:space="preserve">METS</t>
  </si>
  <si>
    <t xml:space="preserve">VC02
STPD
ml/kg/m</t>
  </si>
  <si>
    <t xml:space="preserve">VE
STPD
ml/kg/m</t>
  </si>
  <si>
    <t xml:space="preserve">RER</t>
  </si>
  <si>
    <t xml:space="preserve">RR
BPM</t>
  </si>
  <si>
    <t xml:space="preserve">Vt
BTPS
L</t>
  </si>
  <si>
    <t xml:space="preserve">FE02 %</t>
  </si>
  <si>
    <t xml:space="preserve">FEC02 %</t>
  </si>
  <si>
    <t xml:space="preserve">O2pulse
STPD
ml/beat</t>
  </si>
  <si>
    <t xml:space="preserve">HR
[bpm]</t>
  </si>
  <si>
    <t xml:space="preserve">TM SPD
mph</t>
  </si>
  <si>
    <t xml:space="preserve">TM GRD
%Grd</t>
  </si>
  <si>
    <t xml:space="preserve">REE
kcal/min</t>
  </si>
  <si>
    <t xml:space="preserve">%Fat</t>
  </si>
  <si>
    <t xml:space="preserve">%Carb</t>
  </si>
  <si>
    <t xml:space="preserve">FatOx 
[g/min]</t>
  </si>
  <si>
    <t xml:space="preserve">ChoOx 
[g/min]</t>
  </si>
  <si>
    <t xml:space="preserve">FatOx 
[kCal/min]</t>
  </si>
  <si>
    <t xml:space="preserve">CHO-Ox 
[kCal/min]</t>
  </si>
  <si>
    <t xml:space="preserve">%VO2max</t>
  </si>
  <si>
    <t xml:space="preserve">RER Calc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</si>
</sst>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H:MM"/>
    <numFmt numFmtId="166" formatCode="0.000"/>
    <numFmt numFmtId="167" formatCode="0%"/>
    <numFmt numFmtId="168" formatCode="#,##0.0"/>
    <numFmt numFmtId="169" formatCode="0.0"/>
    <numFmt numFmtId="170" formatCode="0"/>
    <numFmt numFmtId="171" formatCode="0.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0"/>
    </font>
    <font>
      <b val="true"/>
      <sz val="14"/>
      <color rgb="FF000000"/>
      <name val="Calibri"/>
      <family val="0"/>
    </font>
    <font>
      <b val="true"/>
      <sz val="18"/>
      <name val="Arial"/>
      <family val="2"/>
    </font>
    <font>
      <sz val="10"/>
      <name val="Arial"/>
      <family val="2"/>
    </font>
    <font>
      <b val="true"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Heart Rate (x) vs %VO2max (y)</a:t>
            </a:r>
          </a:p>
        </c:rich>
      </c:tx>
      <c:layout>
        <c:manualLayout>
          <c:xMode val="edge"/>
          <c:yMode val="edge"/>
          <c:x val="0.14730816998758"/>
          <c:y val="0.0223836638523464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HR_VO2Perc!$B$1</c:f>
              <c:strCache>
                <c:ptCount val="1"/>
                <c:pt idx="0">
                  <c:v>%VO2max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HR_VO2Perc!$A$2:$A$47</c:f>
              <c:numCache>
                <c:formatCode>General</c:formatCode>
                <c:ptCount val="46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</c:numCache>
            </c:numRef>
          </c:xVal>
          <c:yVal>
            <c:numRef>
              <c:f>HR_VO2Perc!$B$2:$B$47</c:f>
              <c:numCache>
                <c:formatCode>General</c:formatCode>
                <c:ptCount val="46"/>
                <c:pt idx="0">
                  <c:v>0.12280701754386</c:v>
                </c:pt>
                <c:pt idx="1">
                  <c:v>0.0906432748538012</c:v>
                </c:pt>
                <c:pt idx="2">
                  <c:v>0.108187134502924</c:v>
                </c:pt>
                <c:pt idx="3">
                  <c:v>0.0964912280701754</c:v>
                </c:pt>
                <c:pt idx="4">
                  <c:v>0.105263157894737</c:v>
                </c:pt>
                <c:pt idx="5">
                  <c:v>0.116959064327485</c:v>
                </c:pt>
                <c:pt idx="6">
                  <c:v>0.172514619883041</c:v>
                </c:pt>
                <c:pt idx="7">
                  <c:v>0.207602339181286</c:v>
                </c:pt>
                <c:pt idx="8">
                  <c:v>0.166666666666667</c:v>
                </c:pt>
                <c:pt idx="9">
                  <c:v>0.172514619883041</c:v>
                </c:pt>
                <c:pt idx="10">
                  <c:v>0.228070175438596</c:v>
                </c:pt>
                <c:pt idx="11">
                  <c:v>0.228070175438596</c:v>
                </c:pt>
                <c:pt idx="12">
                  <c:v>0.277777777777778</c:v>
                </c:pt>
                <c:pt idx="13">
                  <c:v>0.271929824561403</c:v>
                </c:pt>
                <c:pt idx="14">
                  <c:v>0.347953216374269</c:v>
                </c:pt>
                <c:pt idx="15">
                  <c:v>0.41812865497076</c:v>
                </c:pt>
                <c:pt idx="16">
                  <c:v>0.403508771929825</c:v>
                </c:pt>
                <c:pt idx="17">
                  <c:v>0.485380116959064</c:v>
                </c:pt>
                <c:pt idx="18">
                  <c:v>0.482456140350877</c:v>
                </c:pt>
                <c:pt idx="19">
                  <c:v>0.426900584795322</c:v>
                </c:pt>
                <c:pt idx="20">
                  <c:v>0.491228070175439</c:v>
                </c:pt>
                <c:pt idx="21">
                  <c:v>0.587719298245614</c:v>
                </c:pt>
                <c:pt idx="22">
                  <c:v>0.625730994152047</c:v>
                </c:pt>
                <c:pt idx="23">
                  <c:v>0.678362573099415</c:v>
                </c:pt>
                <c:pt idx="24">
                  <c:v>0.62280701754386</c:v>
                </c:pt>
                <c:pt idx="25">
                  <c:v>0.649122807017544</c:v>
                </c:pt>
                <c:pt idx="26">
                  <c:v>0.766081871345029</c:v>
                </c:pt>
                <c:pt idx="27">
                  <c:v>0.725146198830409</c:v>
                </c:pt>
                <c:pt idx="28">
                  <c:v>0.780701754385965</c:v>
                </c:pt>
                <c:pt idx="29">
                  <c:v>0.719298245614035</c:v>
                </c:pt>
                <c:pt idx="30">
                  <c:v>0.859649122807017</c:v>
                </c:pt>
                <c:pt idx="31">
                  <c:v>0.859649122807017</c:v>
                </c:pt>
                <c:pt idx="32">
                  <c:v>0.862573099415205</c:v>
                </c:pt>
                <c:pt idx="33">
                  <c:v>0.956140350877193</c:v>
                </c:pt>
                <c:pt idx="34">
                  <c:v>0.93859649122807</c:v>
                </c:pt>
                <c:pt idx="35">
                  <c:v>0.970760233918129</c:v>
                </c:pt>
                <c:pt idx="36">
                  <c:v>1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</c:numCache>
            </c:numRef>
          </c:yVal>
          <c:smooth val="0"/>
        </c:ser>
        <c:axId val="83071904"/>
        <c:axId val="838555"/>
      </c:scatterChart>
      <c:valAx>
        <c:axId val="83071904"/>
        <c:scaling>
          <c:orientation val="minMax"/>
          <c:max val="180"/>
          <c:min val="6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8555"/>
        <c:crosses val="autoZero"/>
        <c:crossBetween val="midCat"/>
      </c:valAx>
      <c:valAx>
        <c:axId val="83855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07190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15182112839484"/>
          <c:y val="0.193974391559892"/>
          <c:w val="0.200765605762137"/>
          <c:h val="0.0834997367602016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Heart Rate (x) vs FatOx (g/min) (y)</a:t>
            </a:r>
          </a:p>
        </c:rich>
      </c:tx>
      <c:layout>
        <c:manualLayout>
          <c:xMode val="edge"/>
          <c:yMode val="edge"/>
          <c:x val="0.185083144740726"/>
          <c:y val="0.0220562574160676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'HR_FAT-Ox(g)'!$B$1</c:f>
              <c:strCache>
                <c:ptCount val="1"/>
                <c:pt idx="0">
                  <c:v>FatOx 
[g/min]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'HR_FAT-Ox(g)'!$A$2:$A$36</c:f>
              <c:numCache>
                <c:formatCode>General</c:formatCode>
                <c:ptCount val="35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</c:numCache>
            </c:numRef>
          </c:xVal>
          <c:yVal>
            <c:numRef>
              <c:f>'HR_FAT-Ox(g)'!$B$2:$B$36</c:f>
              <c:numCache>
                <c:formatCode>General</c:formatCode>
                <c:ptCount val="35"/>
                <c:pt idx="0">
                  <c:v>0.216144</c:v>
                </c:pt>
                <c:pt idx="1">
                  <c:v>0.134346666666667</c:v>
                </c:pt>
                <c:pt idx="2">
                  <c:v>0.149408</c:v>
                </c:pt>
                <c:pt idx="3">
                  <c:v>0.156544</c:v>
                </c:pt>
                <c:pt idx="4">
                  <c:v>0.183456</c:v>
                </c:pt>
                <c:pt idx="5">
                  <c:v>0.189733333333333</c:v>
                </c:pt>
                <c:pt idx="6">
                  <c:v>0.325882666666667</c:v>
                </c:pt>
                <c:pt idx="7">
                  <c:v>0.39208</c:v>
                </c:pt>
                <c:pt idx="8">
                  <c:v>0.312117333333333</c:v>
                </c:pt>
                <c:pt idx="9">
                  <c:v>0.37808</c:v>
                </c:pt>
                <c:pt idx="10">
                  <c:v>0.534378666666667</c:v>
                </c:pt>
                <c:pt idx="11">
                  <c:v>0.542074666666667</c:v>
                </c:pt>
                <c:pt idx="12">
                  <c:v>0.651792</c:v>
                </c:pt>
                <c:pt idx="13">
                  <c:v>0.659274666666667</c:v>
                </c:pt>
                <c:pt idx="14">
                  <c:v>0.886186666666667</c:v>
                </c:pt>
                <c:pt idx="15">
                  <c:v>1.08349333333333</c:v>
                </c:pt>
                <c:pt idx="16">
                  <c:v>1.02144</c:v>
                </c:pt>
                <c:pt idx="17">
                  <c:v>1.23498666666667</c:v>
                </c:pt>
                <c:pt idx="18">
                  <c:v>1.169792</c:v>
                </c:pt>
                <c:pt idx="19">
                  <c:v>0.983232</c:v>
                </c:pt>
                <c:pt idx="20">
                  <c:v>1.10954666666667</c:v>
                </c:pt>
                <c:pt idx="21">
                  <c:v>1.31917333333333</c:v>
                </c:pt>
                <c:pt idx="22">
                  <c:v>1.21776</c:v>
                </c:pt>
                <c:pt idx="23">
                  <c:v>1.196784</c:v>
                </c:pt>
                <c:pt idx="24">
                  <c:v>1.01986666666667</c:v>
                </c:pt>
                <c:pt idx="25">
                  <c:v>1.07173333333333</c:v>
                </c:pt>
                <c:pt idx="26">
                  <c:v>1.16459733333333</c:v>
                </c:pt>
                <c:pt idx="27">
                  <c:v>0.87024</c:v>
                </c:pt>
                <c:pt idx="28">
                  <c:v>0.890890666666667</c:v>
                </c:pt>
                <c:pt idx="29">
                  <c:v>0.773034666666667</c:v>
                </c:pt>
                <c:pt idx="30">
                  <c:v>0.921941333333333</c:v>
                </c:pt>
                <c:pt idx="31">
                  <c:v>0.58384</c:v>
                </c:pt>
                <c:pt idx="32">
                  <c:v>0.414885333333333</c:v>
                </c:pt>
                <c:pt idx="33">
                  <c:v>0.264085333333333</c:v>
                </c:pt>
                <c:pt idx="34">
                  <c:v>0.0652746666666664</c:v>
                </c:pt>
              </c:numCache>
            </c:numRef>
          </c:yVal>
          <c:smooth val="0"/>
        </c:ser>
        <c:axId val="24774831"/>
        <c:axId val="27194026"/>
      </c:scatterChart>
      <c:valAx>
        <c:axId val="24774831"/>
        <c:scaling>
          <c:orientation val="minMax"/>
          <c:max val="170"/>
          <c:min val="7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194026"/>
        <c:crosses val="autoZero"/>
        <c:crossBetween val="midCat"/>
      </c:valAx>
      <c:valAx>
        <c:axId val="2719402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#,##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77483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346079931497924"/>
          <c:y val="0.525151990821862"/>
          <c:w val="0.148955529494983"/>
          <c:h val="0.147195236958143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Heart Rate (x) vs ChoOx (g/min) (y)</a:t>
            </a:r>
          </a:p>
        </c:rich>
      </c:tx>
      <c:layout>
        <c:manualLayout>
          <c:xMode val="edge"/>
          <c:yMode val="edge"/>
          <c:x val="0.141917754441064"/>
          <c:y val="0.0124223602484472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'HR_CHO-OX(g)'!$B$1</c:f>
              <c:strCache>
                <c:ptCount val="1"/>
                <c:pt idx="0">
                  <c:v>ChoOx 
[g/min]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circle"/>
            <c:size val="4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'HR_CHO-OX(g)'!$A$2:$A$42</c:f>
              <c:numCache>
                <c:formatCode>General</c:formatCode>
                <c:ptCount val="41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  <c:pt idx="38">
                  <c:v>173</c:v>
                </c:pt>
                <c:pt idx="39">
                  <c:v>170</c:v>
                </c:pt>
                <c:pt idx="40">
                  <c:v>161</c:v>
                </c:pt>
              </c:numCache>
            </c:numRef>
          </c:xVal>
          <c:yVal>
            <c:numRef>
              <c:f>'HR_CHO-OX(g)'!$B$2:$B$42</c:f>
              <c:numCache>
                <c:formatCode>General</c:formatCode>
                <c:ptCount val="41"/>
                <c:pt idx="0">
                  <c:v>0.0540360000000001</c:v>
                </c:pt>
                <c:pt idx="1">
                  <c:v>0.10992</c:v>
                </c:pt>
                <c:pt idx="2">
                  <c:v>0.144072</c:v>
                </c:pt>
                <c:pt idx="3">
                  <c:v>0.0880560000000001</c:v>
                </c:pt>
                <c:pt idx="4">
                  <c:v>0.0635040000000001</c:v>
                </c:pt>
                <c:pt idx="5">
                  <c:v>0.0853800000000001</c:v>
                </c:pt>
                <c:pt idx="6">
                  <c:v>0.025284</c:v>
                </c:pt>
                <c:pt idx="7">
                  <c:v>0.03042</c:v>
                </c:pt>
                <c:pt idx="8">
                  <c:v>0.024216</c:v>
                </c:pt>
                <c:pt idx="9">
                  <c:v>-0.10008</c:v>
                </c:pt>
                <c:pt idx="10">
                  <c:v>-0.227472</c:v>
                </c:pt>
                <c:pt idx="11">
                  <c:v>-0.230748</c:v>
                </c:pt>
                <c:pt idx="12">
                  <c:v>-0.277452</c:v>
                </c:pt>
                <c:pt idx="13">
                  <c:v>-0.312288</c:v>
                </c:pt>
                <c:pt idx="14">
                  <c:v>-0.49848</c:v>
                </c:pt>
                <c:pt idx="15">
                  <c:v>-0.65406</c:v>
                </c:pt>
                <c:pt idx="16">
                  <c:v>-0.57456</c:v>
                </c:pt>
                <c:pt idx="17">
                  <c:v>-0.69468</c:v>
                </c:pt>
                <c:pt idx="18">
                  <c:v>-0.554112</c:v>
                </c:pt>
                <c:pt idx="19">
                  <c:v>-0.368712</c:v>
                </c:pt>
                <c:pt idx="20">
                  <c:v>-0.35664</c:v>
                </c:pt>
                <c:pt idx="21">
                  <c:v>-0.42402</c:v>
                </c:pt>
                <c:pt idx="22">
                  <c:v>0</c:v>
                </c:pt>
                <c:pt idx="23">
                  <c:v>0.299196</c:v>
                </c:pt>
                <c:pt idx="24">
                  <c:v>0.458940000000001</c:v>
                </c:pt>
                <c:pt idx="25">
                  <c:v>0.482280000000001</c:v>
                </c:pt>
                <c:pt idx="26">
                  <c:v>0.797496000000001</c:v>
                </c:pt>
                <c:pt idx="27">
                  <c:v>1.30536</c:v>
                </c:pt>
                <c:pt idx="28">
                  <c:v>1.532856</c:v>
                </c:pt>
                <c:pt idx="29">
                  <c:v>1.521912</c:v>
                </c:pt>
                <c:pt idx="30">
                  <c:v>1.815072</c:v>
                </c:pt>
                <c:pt idx="31">
                  <c:v>2.62728</c:v>
                </c:pt>
                <c:pt idx="32">
                  <c:v>3.067188</c:v>
                </c:pt>
                <c:pt idx="33">
                  <c:v>3.862248</c:v>
                </c:pt>
                <c:pt idx="34">
                  <c:v>4.259172</c:v>
                </c:pt>
                <c:pt idx="35">
                  <c:v>5.22648</c:v>
                </c:pt>
                <c:pt idx="36">
                  <c:v>5.373768</c:v>
                </c:pt>
                <c:pt idx="37">
                  <c:v>5.992752</c:v>
                </c:pt>
                <c:pt idx="38">
                  <c:v>5.08716</c:v>
                </c:pt>
                <c:pt idx="39">
                  <c:v>5.612904</c:v>
                </c:pt>
                <c:pt idx="40">
                  <c:v>3.046956</c:v>
                </c:pt>
              </c:numCache>
            </c:numRef>
          </c:yVal>
          <c:smooth val="0"/>
        </c:ser>
        <c:axId val="31957826"/>
        <c:axId val="50485378"/>
      </c:scatterChart>
      <c:valAx>
        <c:axId val="31957826"/>
        <c:scaling>
          <c:orientation val="minMax"/>
          <c:max val="180"/>
          <c:min val="7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485378"/>
        <c:crosses val="autoZero"/>
        <c:crossBetween val="midCat"/>
      </c:valAx>
      <c:valAx>
        <c:axId val="5048537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#,##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95782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128450265832156"/>
          <c:y val="0.164058696724039"/>
          <c:w val="0.186069049061175"/>
          <c:h val="0.16139318059125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1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RER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HR_RER!$B$1</c:f>
              <c:strCache>
                <c:ptCount val="1"/>
                <c:pt idx="0">
                  <c:v>RER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HR_RER!$A$2:$A$61</c:f>
              <c:numCache>
                <c:formatCode>General</c:formatCode>
                <c:ptCount val="60"/>
                <c:pt idx="0">
                  <c:v>99</c:v>
                </c:pt>
                <c:pt idx="1">
                  <c:v>102</c:v>
                </c:pt>
                <c:pt idx="2">
                  <c:v>103</c:v>
                </c:pt>
                <c:pt idx="3">
                  <c:v>106</c:v>
                </c:pt>
                <c:pt idx="4">
                  <c:v>114</c:v>
                </c:pt>
                <c:pt idx="5">
                  <c:v>106</c:v>
                </c:pt>
                <c:pt idx="6">
                  <c:v>109</c:v>
                </c:pt>
                <c:pt idx="7">
                  <c:v>117</c:v>
                </c:pt>
                <c:pt idx="8">
                  <c:v>124</c:v>
                </c:pt>
                <c:pt idx="9">
                  <c:v>126</c:v>
                </c:pt>
                <c:pt idx="10">
                  <c:v>129</c:v>
                </c:pt>
                <c:pt idx="11">
                  <c:v>135</c:v>
                </c:pt>
                <c:pt idx="12">
                  <c:v>138</c:v>
                </c:pt>
                <c:pt idx="13">
                  <c:v>148</c:v>
                </c:pt>
                <c:pt idx="14">
                  <c:v>139</c:v>
                </c:pt>
                <c:pt idx="15">
                  <c:v>143</c:v>
                </c:pt>
                <c:pt idx="16">
                  <c:v>149</c:v>
                </c:pt>
                <c:pt idx="17">
                  <c:v>155</c:v>
                </c:pt>
                <c:pt idx="18">
                  <c:v>158</c:v>
                </c:pt>
                <c:pt idx="19">
                  <c:v>161</c:v>
                </c:pt>
                <c:pt idx="20">
                  <c:v>165</c:v>
                </c:pt>
                <c:pt idx="21">
                  <c:v>167</c:v>
                </c:pt>
                <c:pt idx="22">
                  <c:v>169</c:v>
                </c:pt>
                <c:pt idx="23">
                  <c:v>173</c:v>
                </c:pt>
                <c:pt idx="24">
                  <c:v>170</c:v>
                </c:pt>
                <c:pt idx="25">
                  <c:v>161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  <c:pt idx="51">
                  <c:v>26</c:v>
                </c:pt>
                <c:pt idx="52">
                  <c:v>27</c:v>
                </c:pt>
                <c:pt idx="53">
                  <c:v>28</c:v>
                </c:pt>
                <c:pt idx="54">
                  <c:v>29</c:v>
                </c:pt>
                <c:pt idx="55">
                  <c:v>30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</c:numCache>
            </c:numRef>
          </c:xVal>
          <c:yVal>
            <c:numRef>
              <c:f>HR_RER!$B$2:$B$61</c:f>
              <c:numCache>
                <c:formatCode>General</c:formatCode>
                <c:ptCount val="60"/>
                <c:pt idx="0">
                  <c:v>0.59</c:v>
                </c:pt>
                <c:pt idx="1">
                  <c:v>0.6</c:v>
                </c:pt>
                <c:pt idx="2">
                  <c:v>0.6</c:v>
                </c:pt>
                <c:pt idx="3">
                  <c:v>0.62</c:v>
                </c:pt>
                <c:pt idx="4">
                  <c:v>0.64</c:v>
                </c:pt>
                <c:pt idx="5">
                  <c:v>0.65</c:v>
                </c:pt>
                <c:pt idx="6">
                  <c:v>0.65</c:v>
                </c:pt>
                <c:pt idx="7">
                  <c:v>0.7</c:v>
                </c:pt>
                <c:pt idx="8">
                  <c:v>0.73</c:v>
                </c:pt>
                <c:pt idx="9">
                  <c:v>0.75</c:v>
                </c:pt>
                <c:pt idx="10">
                  <c:v>0.75</c:v>
                </c:pt>
                <c:pt idx="11">
                  <c:v>0.77</c:v>
                </c:pt>
                <c:pt idx="12">
                  <c:v>0.82</c:v>
                </c:pt>
                <c:pt idx="13">
                  <c:v>0.83</c:v>
                </c:pt>
                <c:pt idx="14">
                  <c:v>0.84</c:v>
                </c:pt>
                <c:pt idx="15">
                  <c:v>0.84</c:v>
                </c:pt>
                <c:pt idx="16">
                  <c:v>0.9</c:v>
                </c:pt>
                <c:pt idx="17">
                  <c:v>0.93</c:v>
                </c:pt>
                <c:pt idx="18">
                  <c:v>0.96</c:v>
                </c:pt>
                <c:pt idx="19">
                  <c:v>0.99</c:v>
                </c:pt>
                <c:pt idx="20">
                  <c:v>1.04</c:v>
                </c:pt>
                <c:pt idx="21">
                  <c:v>1.04</c:v>
                </c:pt>
                <c:pt idx="22">
                  <c:v>1.08</c:v>
                </c:pt>
                <c:pt idx="23">
                  <c:v>1.09</c:v>
                </c:pt>
                <c:pt idx="24">
                  <c:v>1.08</c:v>
                </c:pt>
                <c:pt idx="25">
                  <c:v>1.11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</c:numCache>
            </c:numRef>
          </c:yVal>
          <c:smooth val="0"/>
        </c:ser>
        <c:axId val="58585099"/>
        <c:axId val="74660837"/>
      </c:scatterChart>
      <c:valAx>
        <c:axId val="58585099"/>
        <c:scaling>
          <c:orientation val="minMax"/>
          <c:max val="180"/>
          <c:min val="10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660837"/>
        <c:crosses val="autoZero"/>
        <c:crossBetween val="midCat"/>
      </c:valAx>
      <c:valAx>
        <c:axId val="74660837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58509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8517286687452"/>
          <c:y val="0.612984106153398"/>
          <c:w val="0.126033442930506"/>
          <c:h val="0.094273895236449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'CHO-FAT_HR'!$B$1</c:f>
              <c:strCache>
                <c:ptCount val="1"/>
                <c:pt idx="0">
                  <c:v>FatOx 
[g/min]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'CHO-FAT_HR'!$A$2:$A$42</c:f>
              <c:numCache>
                <c:formatCode>General</c:formatCode>
                <c:ptCount val="41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  <c:pt idx="38">
                  <c:v>173</c:v>
                </c:pt>
                <c:pt idx="39">
                  <c:v>170</c:v>
                </c:pt>
                <c:pt idx="40">
                  <c:v>161</c:v>
                </c:pt>
              </c:numCache>
            </c:numRef>
          </c:xVal>
          <c:yVal>
            <c:numRef>
              <c:f>'CHO-FAT_HR'!$B$2:$B$42</c:f>
              <c:numCache>
                <c:formatCode>General</c:formatCode>
                <c:ptCount val="41"/>
                <c:pt idx="0">
                  <c:v>0.216144</c:v>
                </c:pt>
                <c:pt idx="1">
                  <c:v>0.134346666666667</c:v>
                </c:pt>
                <c:pt idx="2">
                  <c:v>0.149408</c:v>
                </c:pt>
                <c:pt idx="3">
                  <c:v>0.156544</c:v>
                </c:pt>
                <c:pt idx="4">
                  <c:v>0.183456</c:v>
                </c:pt>
                <c:pt idx="5">
                  <c:v>0.189733333333333</c:v>
                </c:pt>
                <c:pt idx="6">
                  <c:v>0.325882666666667</c:v>
                </c:pt>
                <c:pt idx="7">
                  <c:v>0.39208</c:v>
                </c:pt>
                <c:pt idx="8">
                  <c:v>0.312117333333333</c:v>
                </c:pt>
                <c:pt idx="9">
                  <c:v>0.37808</c:v>
                </c:pt>
                <c:pt idx="10">
                  <c:v>0.534378666666667</c:v>
                </c:pt>
                <c:pt idx="11">
                  <c:v>0.542074666666667</c:v>
                </c:pt>
                <c:pt idx="12">
                  <c:v>0.651792</c:v>
                </c:pt>
                <c:pt idx="13">
                  <c:v>0.659274666666667</c:v>
                </c:pt>
                <c:pt idx="14">
                  <c:v>0.886186666666667</c:v>
                </c:pt>
                <c:pt idx="15">
                  <c:v>1.08349333333333</c:v>
                </c:pt>
                <c:pt idx="16">
                  <c:v>1.02144</c:v>
                </c:pt>
                <c:pt idx="17">
                  <c:v>1.23498666666667</c:v>
                </c:pt>
                <c:pt idx="18">
                  <c:v>1.169792</c:v>
                </c:pt>
                <c:pt idx="19">
                  <c:v>0.983232</c:v>
                </c:pt>
                <c:pt idx="20">
                  <c:v>1.10954666666667</c:v>
                </c:pt>
                <c:pt idx="21">
                  <c:v>1.31917333333333</c:v>
                </c:pt>
                <c:pt idx="22">
                  <c:v>1.21776</c:v>
                </c:pt>
                <c:pt idx="23">
                  <c:v>1.196784</c:v>
                </c:pt>
                <c:pt idx="24">
                  <c:v>1.01986666666667</c:v>
                </c:pt>
                <c:pt idx="25">
                  <c:v>1.07173333333333</c:v>
                </c:pt>
                <c:pt idx="26">
                  <c:v>1.16459733333333</c:v>
                </c:pt>
                <c:pt idx="27">
                  <c:v>0.87024</c:v>
                </c:pt>
                <c:pt idx="28">
                  <c:v>0.890890666666667</c:v>
                </c:pt>
                <c:pt idx="29">
                  <c:v>0.773034666666667</c:v>
                </c:pt>
                <c:pt idx="30">
                  <c:v>0.921941333333333</c:v>
                </c:pt>
                <c:pt idx="31">
                  <c:v>0.58384</c:v>
                </c:pt>
                <c:pt idx="32">
                  <c:v>0.414885333333333</c:v>
                </c:pt>
                <c:pt idx="33">
                  <c:v>0.264085333333333</c:v>
                </c:pt>
                <c:pt idx="34">
                  <c:v>0.0652746666666664</c:v>
                </c:pt>
                <c:pt idx="35">
                  <c:v>-0.273280000000001</c:v>
                </c:pt>
                <c:pt idx="36">
                  <c:v>-0.280981333333334</c:v>
                </c:pt>
                <c:pt idx="37">
                  <c:v>-0.560725333333334</c:v>
                </c:pt>
                <c:pt idx="38">
                  <c:v>-0.521760000000001</c:v>
                </c:pt>
                <c:pt idx="39">
                  <c:v>-0.525184000000001</c:v>
                </c:pt>
                <c:pt idx="40">
                  <c:v>-0.363322666666667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'CHO-FAT_HR'!$C$1</c:f>
              <c:strCache>
                <c:ptCount val="1"/>
                <c:pt idx="0">
                  <c:v>ChoOx 
[g/min]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'CHO-FAT_HR'!$A$2:$A$42</c:f>
              <c:numCache>
                <c:formatCode>General</c:formatCode>
                <c:ptCount val="41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  <c:pt idx="38">
                  <c:v>173</c:v>
                </c:pt>
                <c:pt idx="39">
                  <c:v>170</c:v>
                </c:pt>
                <c:pt idx="40">
                  <c:v>161</c:v>
                </c:pt>
              </c:numCache>
            </c:numRef>
          </c:xVal>
          <c:yVal>
            <c:numRef>
              <c:f>'CHO-FAT_HR'!$C$2:$C$42</c:f>
              <c:numCache>
                <c:formatCode>General</c:formatCode>
                <c:ptCount val="41"/>
                <c:pt idx="0">
                  <c:v>0.0540360000000001</c:v>
                </c:pt>
                <c:pt idx="1">
                  <c:v>0.10992</c:v>
                </c:pt>
                <c:pt idx="2">
                  <c:v>0.144072</c:v>
                </c:pt>
                <c:pt idx="3">
                  <c:v>0.0880560000000001</c:v>
                </c:pt>
                <c:pt idx="4">
                  <c:v>0.0635040000000001</c:v>
                </c:pt>
                <c:pt idx="5">
                  <c:v>0.0853800000000001</c:v>
                </c:pt>
                <c:pt idx="6">
                  <c:v>0.025284</c:v>
                </c:pt>
                <c:pt idx="7">
                  <c:v>0.03042</c:v>
                </c:pt>
                <c:pt idx="8">
                  <c:v>0.024216</c:v>
                </c:pt>
                <c:pt idx="9">
                  <c:v>-0.10008</c:v>
                </c:pt>
                <c:pt idx="10">
                  <c:v>-0.227472</c:v>
                </c:pt>
                <c:pt idx="11">
                  <c:v>-0.230748</c:v>
                </c:pt>
                <c:pt idx="12">
                  <c:v>-0.277452</c:v>
                </c:pt>
                <c:pt idx="13">
                  <c:v>-0.312288</c:v>
                </c:pt>
                <c:pt idx="14">
                  <c:v>-0.49848</c:v>
                </c:pt>
                <c:pt idx="15">
                  <c:v>-0.65406</c:v>
                </c:pt>
                <c:pt idx="16">
                  <c:v>-0.57456</c:v>
                </c:pt>
                <c:pt idx="17">
                  <c:v>-0.69468</c:v>
                </c:pt>
                <c:pt idx="18">
                  <c:v>-0.554112</c:v>
                </c:pt>
                <c:pt idx="19">
                  <c:v>-0.368712</c:v>
                </c:pt>
                <c:pt idx="20">
                  <c:v>-0.35664</c:v>
                </c:pt>
                <c:pt idx="21">
                  <c:v>-0.42402</c:v>
                </c:pt>
                <c:pt idx="22">
                  <c:v>0</c:v>
                </c:pt>
                <c:pt idx="23">
                  <c:v>0.299196</c:v>
                </c:pt>
                <c:pt idx="24">
                  <c:v>0.458940000000001</c:v>
                </c:pt>
                <c:pt idx="25">
                  <c:v>0.482280000000001</c:v>
                </c:pt>
                <c:pt idx="26">
                  <c:v>0.797496000000001</c:v>
                </c:pt>
                <c:pt idx="27">
                  <c:v>1.30536</c:v>
                </c:pt>
                <c:pt idx="28">
                  <c:v>1.532856</c:v>
                </c:pt>
                <c:pt idx="29">
                  <c:v>1.521912</c:v>
                </c:pt>
                <c:pt idx="30">
                  <c:v>1.815072</c:v>
                </c:pt>
                <c:pt idx="31">
                  <c:v>2.62728</c:v>
                </c:pt>
                <c:pt idx="32">
                  <c:v>3.067188</c:v>
                </c:pt>
                <c:pt idx="33">
                  <c:v>3.862248</c:v>
                </c:pt>
                <c:pt idx="34">
                  <c:v>4.259172</c:v>
                </c:pt>
                <c:pt idx="35">
                  <c:v>5.22648</c:v>
                </c:pt>
                <c:pt idx="36">
                  <c:v>5.373768</c:v>
                </c:pt>
                <c:pt idx="37">
                  <c:v>5.992752</c:v>
                </c:pt>
                <c:pt idx="38">
                  <c:v>5.08716</c:v>
                </c:pt>
                <c:pt idx="39">
                  <c:v>5.612904</c:v>
                </c:pt>
                <c:pt idx="40">
                  <c:v>3.046956</c:v>
                </c:pt>
              </c:numCache>
            </c:numRef>
          </c:yVal>
          <c:smooth val="0"/>
        </c:ser>
        <c:axId val="11585682"/>
        <c:axId val="55685696"/>
      </c:scatterChart>
      <c:valAx>
        <c:axId val="11585682"/>
        <c:scaling>
          <c:orientation val="minMax"/>
          <c:min val="6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685696"/>
        <c:crosses val="autoZero"/>
        <c:crossBetween val="midCat"/>
      </c:valAx>
      <c:valAx>
        <c:axId val="55685696"/>
        <c:scaling>
          <c:orientation val="minMax"/>
          <c:max val="6"/>
          <c:min val="-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58568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0684666174540682"/>
          <c:y val="0.0569215652820407"/>
          <c:w val="0.292715988626422"/>
          <c:h val="0.211452756214641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'HR_CHO-FAT'!$B$1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'HR_CHO-FAT'!$A$2:$A$39</c:f>
              <c:numCache>
                <c:formatCode>General</c:formatCode>
                <c:ptCount val="38"/>
                <c:pt idx="0">
                  <c:v>80</c:v>
                </c:pt>
                <c:pt idx="1">
                  <c:v>84</c:v>
                </c:pt>
                <c:pt idx="2">
                  <c:v>76</c:v>
                </c:pt>
                <c:pt idx="3">
                  <c:v>84</c:v>
                </c:pt>
                <c:pt idx="4">
                  <c:v>92</c:v>
                </c:pt>
                <c:pt idx="5">
                  <c:v>84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90</c:v>
                </c:pt>
                <c:pt idx="10">
                  <c:v>94</c:v>
                </c:pt>
                <c:pt idx="11">
                  <c:v>96</c:v>
                </c:pt>
                <c:pt idx="12">
                  <c:v>99</c:v>
                </c:pt>
                <c:pt idx="13">
                  <c:v>102</c:v>
                </c:pt>
                <c:pt idx="14">
                  <c:v>103</c:v>
                </c:pt>
                <c:pt idx="15">
                  <c:v>106</c:v>
                </c:pt>
                <c:pt idx="16">
                  <c:v>114</c:v>
                </c:pt>
                <c:pt idx="17">
                  <c:v>106</c:v>
                </c:pt>
                <c:pt idx="18">
                  <c:v>109</c:v>
                </c:pt>
                <c:pt idx="19">
                  <c:v>117</c:v>
                </c:pt>
                <c:pt idx="20">
                  <c:v>124</c:v>
                </c:pt>
                <c:pt idx="21">
                  <c:v>126</c:v>
                </c:pt>
                <c:pt idx="22">
                  <c:v>129</c:v>
                </c:pt>
                <c:pt idx="23">
                  <c:v>135</c:v>
                </c:pt>
                <c:pt idx="24">
                  <c:v>138</c:v>
                </c:pt>
                <c:pt idx="25">
                  <c:v>148</c:v>
                </c:pt>
                <c:pt idx="26">
                  <c:v>139</c:v>
                </c:pt>
                <c:pt idx="27">
                  <c:v>143</c:v>
                </c:pt>
                <c:pt idx="28">
                  <c:v>149</c:v>
                </c:pt>
                <c:pt idx="29">
                  <c:v>155</c:v>
                </c:pt>
                <c:pt idx="30">
                  <c:v>158</c:v>
                </c:pt>
                <c:pt idx="31">
                  <c:v>161</c:v>
                </c:pt>
                <c:pt idx="32">
                  <c:v>165</c:v>
                </c:pt>
                <c:pt idx="33">
                  <c:v>167</c:v>
                </c:pt>
                <c:pt idx="34">
                  <c:v>169</c:v>
                </c:pt>
                <c:pt idx="35">
                  <c:v>173</c:v>
                </c:pt>
                <c:pt idx="36">
                  <c:v>170</c:v>
                </c:pt>
                <c:pt idx="37">
                  <c:v>1</c:v>
                </c:pt>
              </c:numCache>
            </c:numRef>
          </c:xVal>
          <c:yVal>
            <c:numRef>
              <c:f>'HR_CHO-FAT'!$B$2:$B$39</c:f>
              <c:numCache>
                <c:formatCode>General</c:formatCode>
                <c:ptCount val="38"/>
                <c:pt idx="0">
                  <c:v>1.408896</c:v>
                </c:pt>
                <c:pt idx="1">
                  <c:v>1.651104</c:v>
                </c:pt>
                <c:pt idx="2">
                  <c:v>1.7076</c:v>
                </c:pt>
                <c:pt idx="3">
                  <c:v>2.932944</c:v>
                </c:pt>
                <c:pt idx="4">
                  <c:v>3.52872</c:v>
                </c:pt>
                <c:pt idx="5">
                  <c:v>2.809056</c:v>
                </c:pt>
                <c:pt idx="6">
                  <c:v>3.40272</c:v>
                </c:pt>
                <c:pt idx="7">
                  <c:v>4.809408</c:v>
                </c:pt>
                <c:pt idx="8">
                  <c:v>4.878672</c:v>
                </c:pt>
                <c:pt idx="9">
                  <c:v>5.866128</c:v>
                </c:pt>
                <c:pt idx="10">
                  <c:v>5.933472</c:v>
                </c:pt>
                <c:pt idx="11">
                  <c:v>7.97568</c:v>
                </c:pt>
                <c:pt idx="12">
                  <c:v>9.75144</c:v>
                </c:pt>
                <c:pt idx="13">
                  <c:v>9.19296</c:v>
                </c:pt>
                <c:pt idx="14">
                  <c:v>11.11488</c:v>
                </c:pt>
                <c:pt idx="15">
                  <c:v>10.528128</c:v>
                </c:pt>
                <c:pt idx="16">
                  <c:v>8.849088</c:v>
                </c:pt>
                <c:pt idx="17">
                  <c:v>9.98592</c:v>
                </c:pt>
                <c:pt idx="18">
                  <c:v>11.87256</c:v>
                </c:pt>
                <c:pt idx="19">
                  <c:v>10.95984</c:v>
                </c:pt>
                <c:pt idx="20">
                  <c:v>10.771056</c:v>
                </c:pt>
                <c:pt idx="21">
                  <c:v>9.1788</c:v>
                </c:pt>
                <c:pt idx="22">
                  <c:v>9.6456</c:v>
                </c:pt>
                <c:pt idx="23">
                  <c:v>10.481376</c:v>
                </c:pt>
                <c:pt idx="24">
                  <c:v>7.83216</c:v>
                </c:pt>
                <c:pt idx="25">
                  <c:v>8.018016</c:v>
                </c:pt>
                <c:pt idx="26">
                  <c:v>6.957312</c:v>
                </c:pt>
                <c:pt idx="27">
                  <c:v>8.297472</c:v>
                </c:pt>
                <c:pt idx="28">
                  <c:v>5.25456</c:v>
                </c:pt>
                <c:pt idx="29">
                  <c:v>3.73396799999999</c:v>
                </c:pt>
                <c:pt idx="30">
                  <c:v>2.376768</c:v>
                </c:pt>
                <c:pt idx="31">
                  <c:v>0.587471999999998</c:v>
                </c:pt>
                <c:pt idx="32">
                  <c:v>-2.45952000000001</c:v>
                </c:pt>
                <c:pt idx="33">
                  <c:v>-2.52883200000001</c:v>
                </c:pt>
                <c:pt idx="34">
                  <c:v>-5.04652800000001</c:v>
                </c:pt>
                <c:pt idx="35">
                  <c:v>-4.69584000000001</c:v>
                </c:pt>
                <c:pt idx="36">
                  <c:v>-4.72665600000001</c:v>
                </c:pt>
                <c:pt idx="37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'HR_CHO-FAT'!$C$1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'HR_CHO-FAT'!$A$2:$A$39</c:f>
              <c:numCache>
                <c:formatCode>General</c:formatCode>
                <c:ptCount val="38"/>
                <c:pt idx="0">
                  <c:v>80</c:v>
                </c:pt>
                <c:pt idx="1">
                  <c:v>84</c:v>
                </c:pt>
                <c:pt idx="2">
                  <c:v>76</c:v>
                </c:pt>
                <c:pt idx="3">
                  <c:v>84</c:v>
                </c:pt>
                <c:pt idx="4">
                  <c:v>92</c:v>
                </c:pt>
                <c:pt idx="5">
                  <c:v>84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90</c:v>
                </c:pt>
                <c:pt idx="10">
                  <c:v>94</c:v>
                </c:pt>
                <c:pt idx="11">
                  <c:v>96</c:v>
                </c:pt>
                <c:pt idx="12">
                  <c:v>99</c:v>
                </c:pt>
                <c:pt idx="13">
                  <c:v>102</c:v>
                </c:pt>
                <c:pt idx="14">
                  <c:v>103</c:v>
                </c:pt>
                <c:pt idx="15">
                  <c:v>106</c:v>
                </c:pt>
                <c:pt idx="16">
                  <c:v>114</c:v>
                </c:pt>
                <c:pt idx="17">
                  <c:v>106</c:v>
                </c:pt>
                <c:pt idx="18">
                  <c:v>109</c:v>
                </c:pt>
                <c:pt idx="19">
                  <c:v>117</c:v>
                </c:pt>
                <c:pt idx="20">
                  <c:v>124</c:v>
                </c:pt>
                <c:pt idx="21">
                  <c:v>126</c:v>
                </c:pt>
                <c:pt idx="22">
                  <c:v>129</c:v>
                </c:pt>
                <c:pt idx="23">
                  <c:v>135</c:v>
                </c:pt>
                <c:pt idx="24">
                  <c:v>138</c:v>
                </c:pt>
                <c:pt idx="25">
                  <c:v>148</c:v>
                </c:pt>
                <c:pt idx="26">
                  <c:v>139</c:v>
                </c:pt>
                <c:pt idx="27">
                  <c:v>143</c:v>
                </c:pt>
                <c:pt idx="28">
                  <c:v>149</c:v>
                </c:pt>
                <c:pt idx="29">
                  <c:v>155</c:v>
                </c:pt>
                <c:pt idx="30">
                  <c:v>158</c:v>
                </c:pt>
                <c:pt idx="31">
                  <c:v>161</c:v>
                </c:pt>
                <c:pt idx="32">
                  <c:v>165</c:v>
                </c:pt>
                <c:pt idx="33">
                  <c:v>167</c:v>
                </c:pt>
                <c:pt idx="34">
                  <c:v>169</c:v>
                </c:pt>
                <c:pt idx="35">
                  <c:v>173</c:v>
                </c:pt>
                <c:pt idx="36">
                  <c:v>170</c:v>
                </c:pt>
                <c:pt idx="37">
                  <c:v>1</c:v>
                </c:pt>
              </c:numCache>
            </c:numRef>
          </c:xVal>
          <c:yVal>
            <c:numRef>
              <c:f>'HR_CHO-FAT'!$C$2:$C$39</c:f>
              <c:numCache>
                <c:formatCode>General</c:formatCode>
                <c:ptCount val="38"/>
                <c:pt idx="0">
                  <c:v>0.352224</c:v>
                </c:pt>
                <c:pt idx="1">
                  <c:v>0.254016</c:v>
                </c:pt>
                <c:pt idx="2">
                  <c:v>0.34152</c:v>
                </c:pt>
                <c:pt idx="3">
                  <c:v>0.101136</c:v>
                </c:pt>
                <c:pt idx="4">
                  <c:v>0.12168</c:v>
                </c:pt>
                <c:pt idx="5">
                  <c:v>0.096864</c:v>
                </c:pt>
                <c:pt idx="6">
                  <c:v>-0.400319999999999</c:v>
                </c:pt>
                <c:pt idx="7">
                  <c:v>-0.909887999999999</c:v>
                </c:pt>
                <c:pt idx="8">
                  <c:v>-0.922991999999999</c:v>
                </c:pt>
                <c:pt idx="9">
                  <c:v>-1.109808</c:v>
                </c:pt>
                <c:pt idx="10">
                  <c:v>-1.249152</c:v>
                </c:pt>
                <c:pt idx="11">
                  <c:v>-1.99392</c:v>
                </c:pt>
                <c:pt idx="12">
                  <c:v>-2.61624</c:v>
                </c:pt>
                <c:pt idx="13">
                  <c:v>-2.29824</c:v>
                </c:pt>
                <c:pt idx="14">
                  <c:v>-2.77872</c:v>
                </c:pt>
                <c:pt idx="15">
                  <c:v>-2.216448</c:v>
                </c:pt>
                <c:pt idx="16">
                  <c:v>-1.474848</c:v>
                </c:pt>
                <c:pt idx="17">
                  <c:v>-1.42656</c:v>
                </c:pt>
                <c:pt idx="18">
                  <c:v>-1.69608</c:v>
                </c:pt>
                <c:pt idx="19">
                  <c:v>0</c:v>
                </c:pt>
                <c:pt idx="20">
                  <c:v>1.196784</c:v>
                </c:pt>
                <c:pt idx="21">
                  <c:v>1.83576</c:v>
                </c:pt>
                <c:pt idx="22">
                  <c:v>1.92912</c:v>
                </c:pt>
                <c:pt idx="23">
                  <c:v>3.189984</c:v>
                </c:pt>
                <c:pt idx="24">
                  <c:v>5.22144</c:v>
                </c:pt>
                <c:pt idx="25">
                  <c:v>6.131424</c:v>
                </c:pt>
                <c:pt idx="26">
                  <c:v>6.087648</c:v>
                </c:pt>
                <c:pt idx="27">
                  <c:v>7.260288</c:v>
                </c:pt>
                <c:pt idx="28">
                  <c:v>10.50912</c:v>
                </c:pt>
                <c:pt idx="29">
                  <c:v>12.268752</c:v>
                </c:pt>
                <c:pt idx="30">
                  <c:v>15.448992</c:v>
                </c:pt>
                <c:pt idx="31">
                  <c:v>17.036688</c:v>
                </c:pt>
                <c:pt idx="32">
                  <c:v>20.90592</c:v>
                </c:pt>
                <c:pt idx="33">
                  <c:v>21.495072</c:v>
                </c:pt>
                <c:pt idx="34">
                  <c:v>23.971008</c:v>
                </c:pt>
                <c:pt idx="35">
                  <c:v>20.34864</c:v>
                </c:pt>
                <c:pt idx="36">
                  <c:v>22.451616</c:v>
                </c:pt>
                <c:pt idx="37">
                  <c:v/>
                </c:pt>
              </c:numCache>
            </c:numRef>
          </c:yVal>
          <c:smooth val="0"/>
        </c:ser>
        <c:axId val="92188812"/>
        <c:axId val="85927974"/>
      </c:scatterChart>
      <c:valAx>
        <c:axId val="92188812"/>
        <c:scaling>
          <c:orientation val="minMax"/>
          <c:min val="70"/>
        </c:scaling>
        <c:delete val="0"/>
        <c:axPos val="b"/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927974"/>
        <c:crosses val="autoZero"/>
        <c:crossBetween val="midCat"/>
      </c:valAx>
      <c:valAx>
        <c:axId val="8592797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18881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0657248028778784"/>
          <c:y val="0.188580072816779"/>
          <c:w val="0.464623830559185"/>
          <c:h val="0.137812668503402"/>
        </c:manualLayout>
      </c:layout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latin typeface="Arial"/>
              </a:defRPr>
            </a:pPr>
            <a:r>
              <a:rPr b="1" sz="1800" spc="-1" strike="noStrike">
                <a:latin typeface="Arial"/>
              </a:rPr>
              <a:t>%VO2 max vs Fat and Carb oxidation (kCal/min)</a:t>
            </a:r>
          </a:p>
        </c:rich>
      </c:tx>
      <c:layout>
        <c:manualLayout>
          <c:xMode val="edge"/>
          <c:yMode val="edge"/>
          <c:x val="0.0864781734295516"/>
          <c:y val="0.0261605679956308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'CHO-FAT(c)_VO2max'!$B$1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'CHO-FAT(c)_VO2max'!$A$2:$A$37</c:f>
              <c:numCache>
                <c:formatCode>General</c:formatCode>
                <c:ptCount val="36"/>
                <c:pt idx="0">
                  <c:v>0.0906432748538012</c:v>
                </c:pt>
                <c:pt idx="1">
                  <c:v>0.108187134502924</c:v>
                </c:pt>
                <c:pt idx="2">
                  <c:v>0.0964912280701754</c:v>
                </c:pt>
                <c:pt idx="3">
                  <c:v>0.105263157894737</c:v>
                </c:pt>
                <c:pt idx="4">
                  <c:v>0.116959064327485</c:v>
                </c:pt>
                <c:pt idx="5">
                  <c:v>0.172514619883041</c:v>
                </c:pt>
                <c:pt idx="6">
                  <c:v>0.207602339181286</c:v>
                </c:pt>
                <c:pt idx="7">
                  <c:v>0.166666666666667</c:v>
                </c:pt>
                <c:pt idx="8">
                  <c:v>0.172514619883041</c:v>
                </c:pt>
                <c:pt idx="9">
                  <c:v>0.228070175438596</c:v>
                </c:pt>
                <c:pt idx="10">
                  <c:v>0.228070175438596</c:v>
                </c:pt>
                <c:pt idx="11">
                  <c:v>0.277777777777778</c:v>
                </c:pt>
                <c:pt idx="12">
                  <c:v>0.271929824561403</c:v>
                </c:pt>
                <c:pt idx="13">
                  <c:v>0.347953216374269</c:v>
                </c:pt>
                <c:pt idx="14">
                  <c:v>0.41812865497076</c:v>
                </c:pt>
                <c:pt idx="15">
                  <c:v>0.403508771929825</c:v>
                </c:pt>
                <c:pt idx="16">
                  <c:v>0.485380116959064</c:v>
                </c:pt>
                <c:pt idx="17">
                  <c:v>0.482456140350877</c:v>
                </c:pt>
                <c:pt idx="18">
                  <c:v>0.426900584795322</c:v>
                </c:pt>
                <c:pt idx="19">
                  <c:v>0.491228070175439</c:v>
                </c:pt>
                <c:pt idx="20">
                  <c:v>0.587719298245614</c:v>
                </c:pt>
                <c:pt idx="21">
                  <c:v>0.625730994152047</c:v>
                </c:pt>
                <c:pt idx="22">
                  <c:v>0.678362573099415</c:v>
                </c:pt>
                <c:pt idx="23">
                  <c:v>0.62280701754386</c:v>
                </c:pt>
                <c:pt idx="24">
                  <c:v>0.649122807017544</c:v>
                </c:pt>
                <c:pt idx="25">
                  <c:v>0.766081871345029</c:v>
                </c:pt>
                <c:pt idx="26">
                  <c:v>0.725146198830409</c:v>
                </c:pt>
                <c:pt idx="27">
                  <c:v>0.780701754385965</c:v>
                </c:pt>
                <c:pt idx="28">
                  <c:v>0.719298245614035</c:v>
                </c:pt>
                <c:pt idx="29">
                  <c:v>0.859649122807017</c:v>
                </c:pt>
                <c:pt idx="30">
                  <c:v>0.859649122807017</c:v>
                </c:pt>
                <c:pt idx="31">
                  <c:v>0.862573099415205</c:v>
                </c:pt>
                <c:pt idx="32">
                  <c:v>0.956140350877193</c:v>
                </c:pt>
                <c:pt idx="33">
                  <c:v>0.93859649122807</c:v>
                </c:pt>
                <c:pt idx="34">
                  <c:v>0.970760233918129</c:v>
                </c:pt>
                <c:pt idx="35">
                  <c:v>1</c:v>
                </c:pt>
              </c:numCache>
            </c:numRef>
          </c:xVal>
          <c:yVal>
            <c:numRef>
              <c:f>'CHO-FAT(c)_VO2max'!$B$2:$B$37</c:f>
              <c:numCache>
                <c:formatCode>General</c:formatCode>
                <c:ptCount val="36"/>
                <c:pt idx="0">
                  <c:v>1.20912</c:v>
                </c:pt>
                <c:pt idx="1">
                  <c:v>1.344672</c:v>
                </c:pt>
                <c:pt idx="2">
                  <c:v>1.408896</c:v>
                </c:pt>
                <c:pt idx="3">
                  <c:v>1.651104</c:v>
                </c:pt>
                <c:pt idx="4">
                  <c:v>1.7076</c:v>
                </c:pt>
                <c:pt idx="5">
                  <c:v>2.932944</c:v>
                </c:pt>
                <c:pt idx="6">
                  <c:v>3.52872</c:v>
                </c:pt>
                <c:pt idx="7">
                  <c:v>2.809056</c:v>
                </c:pt>
                <c:pt idx="8">
                  <c:v>3.40272</c:v>
                </c:pt>
                <c:pt idx="9">
                  <c:v>4.809408</c:v>
                </c:pt>
                <c:pt idx="10">
                  <c:v>4.878672</c:v>
                </c:pt>
                <c:pt idx="11">
                  <c:v>5.866128</c:v>
                </c:pt>
                <c:pt idx="12">
                  <c:v>5.933472</c:v>
                </c:pt>
                <c:pt idx="13">
                  <c:v>7.97568</c:v>
                </c:pt>
                <c:pt idx="14">
                  <c:v>9.75144</c:v>
                </c:pt>
                <c:pt idx="15">
                  <c:v>9.19296</c:v>
                </c:pt>
                <c:pt idx="16">
                  <c:v>11.11488</c:v>
                </c:pt>
                <c:pt idx="17">
                  <c:v>10.528128</c:v>
                </c:pt>
                <c:pt idx="18">
                  <c:v>8.849088</c:v>
                </c:pt>
                <c:pt idx="19">
                  <c:v>9.98592</c:v>
                </c:pt>
                <c:pt idx="20">
                  <c:v>11.87256</c:v>
                </c:pt>
                <c:pt idx="21">
                  <c:v>10.95984</c:v>
                </c:pt>
                <c:pt idx="22">
                  <c:v>10.771056</c:v>
                </c:pt>
                <c:pt idx="23">
                  <c:v>9.1788</c:v>
                </c:pt>
                <c:pt idx="24">
                  <c:v>9.6456</c:v>
                </c:pt>
                <c:pt idx="25">
                  <c:v>10.481376</c:v>
                </c:pt>
                <c:pt idx="26">
                  <c:v>7.83216</c:v>
                </c:pt>
                <c:pt idx="27">
                  <c:v>8.018016</c:v>
                </c:pt>
                <c:pt idx="28">
                  <c:v>6.95731200000001</c:v>
                </c:pt>
                <c:pt idx="29">
                  <c:v>8.297472</c:v>
                </c:pt>
                <c:pt idx="30">
                  <c:v>5.25456</c:v>
                </c:pt>
                <c:pt idx="31">
                  <c:v>3.733968</c:v>
                </c:pt>
                <c:pt idx="32">
                  <c:v>2.37676800000001</c:v>
                </c:pt>
                <c:pt idx="33">
                  <c:v>0.587472000000008</c:v>
                </c:pt>
                <c:pt idx="34">
                  <c:v>-2.45952</c:v>
                </c:pt>
                <c:pt idx="35">
                  <c:v>-2.52883199999999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'CHO-FAT(c)_VO2max'!$C$1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'CHO-FAT(c)_VO2max'!$A$2:$A$37</c:f>
              <c:numCache>
                <c:formatCode>General</c:formatCode>
                <c:ptCount val="36"/>
                <c:pt idx="0">
                  <c:v>0.0906432748538012</c:v>
                </c:pt>
                <c:pt idx="1">
                  <c:v>0.108187134502924</c:v>
                </c:pt>
                <c:pt idx="2">
                  <c:v>0.0964912280701754</c:v>
                </c:pt>
                <c:pt idx="3">
                  <c:v>0.105263157894737</c:v>
                </c:pt>
                <c:pt idx="4">
                  <c:v>0.116959064327485</c:v>
                </c:pt>
                <c:pt idx="5">
                  <c:v>0.172514619883041</c:v>
                </c:pt>
                <c:pt idx="6">
                  <c:v>0.207602339181286</c:v>
                </c:pt>
                <c:pt idx="7">
                  <c:v>0.166666666666667</c:v>
                </c:pt>
                <c:pt idx="8">
                  <c:v>0.172514619883041</c:v>
                </c:pt>
                <c:pt idx="9">
                  <c:v>0.228070175438596</c:v>
                </c:pt>
                <c:pt idx="10">
                  <c:v>0.228070175438596</c:v>
                </c:pt>
                <c:pt idx="11">
                  <c:v>0.277777777777778</c:v>
                </c:pt>
                <c:pt idx="12">
                  <c:v>0.271929824561403</c:v>
                </c:pt>
                <c:pt idx="13">
                  <c:v>0.347953216374269</c:v>
                </c:pt>
                <c:pt idx="14">
                  <c:v>0.41812865497076</c:v>
                </c:pt>
                <c:pt idx="15">
                  <c:v>0.403508771929825</c:v>
                </c:pt>
                <c:pt idx="16">
                  <c:v>0.485380116959064</c:v>
                </c:pt>
                <c:pt idx="17">
                  <c:v>0.482456140350877</c:v>
                </c:pt>
                <c:pt idx="18">
                  <c:v>0.426900584795322</c:v>
                </c:pt>
                <c:pt idx="19">
                  <c:v>0.491228070175439</c:v>
                </c:pt>
                <c:pt idx="20">
                  <c:v>0.587719298245614</c:v>
                </c:pt>
                <c:pt idx="21">
                  <c:v>0.625730994152047</c:v>
                </c:pt>
                <c:pt idx="22">
                  <c:v>0.678362573099415</c:v>
                </c:pt>
                <c:pt idx="23">
                  <c:v>0.62280701754386</c:v>
                </c:pt>
                <c:pt idx="24">
                  <c:v>0.649122807017544</c:v>
                </c:pt>
                <c:pt idx="25">
                  <c:v>0.766081871345029</c:v>
                </c:pt>
                <c:pt idx="26">
                  <c:v>0.725146198830409</c:v>
                </c:pt>
                <c:pt idx="27">
                  <c:v>0.780701754385965</c:v>
                </c:pt>
                <c:pt idx="28">
                  <c:v>0.719298245614035</c:v>
                </c:pt>
                <c:pt idx="29">
                  <c:v>0.859649122807017</c:v>
                </c:pt>
                <c:pt idx="30">
                  <c:v>0.859649122807017</c:v>
                </c:pt>
                <c:pt idx="31">
                  <c:v>0.862573099415205</c:v>
                </c:pt>
                <c:pt idx="32">
                  <c:v>0.956140350877193</c:v>
                </c:pt>
                <c:pt idx="33">
                  <c:v>0.93859649122807</c:v>
                </c:pt>
                <c:pt idx="34">
                  <c:v>0.970760233918129</c:v>
                </c:pt>
                <c:pt idx="35">
                  <c:v>1</c:v>
                </c:pt>
              </c:numCache>
            </c:numRef>
          </c:xVal>
          <c:yVal>
            <c:numRef>
              <c:f>'CHO-FAT(c)_VO2max'!$C$2:$C$37</c:f>
              <c:numCache>
                <c:formatCode>General</c:formatCode>
                <c:ptCount val="36"/>
                <c:pt idx="0">
                  <c:v>0.43968</c:v>
                </c:pt>
                <c:pt idx="1">
                  <c:v>0.576288</c:v>
                </c:pt>
                <c:pt idx="2">
                  <c:v>0.352224</c:v>
                </c:pt>
                <c:pt idx="3">
                  <c:v>0.254016</c:v>
                </c:pt>
                <c:pt idx="4">
                  <c:v>0.341519999999999</c:v>
                </c:pt>
                <c:pt idx="5">
                  <c:v>0.101135999999999</c:v>
                </c:pt>
                <c:pt idx="6">
                  <c:v>0.121679999999999</c:v>
                </c:pt>
                <c:pt idx="7">
                  <c:v>0.096863999999999</c:v>
                </c:pt>
                <c:pt idx="8">
                  <c:v>-0.400320000000001</c:v>
                </c:pt>
                <c:pt idx="9">
                  <c:v>-0.909888</c:v>
                </c:pt>
                <c:pt idx="10">
                  <c:v>-0.922992</c:v>
                </c:pt>
                <c:pt idx="11">
                  <c:v>-1.109808</c:v>
                </c:pt>
                <c:pt idx="12">
                  <c:v>-1.249152</c:v>
                </c:pt>
                <c:pt idx="13">
                  <c:v>-1.99392</c:v>
                </c:pt>
                <c:pt idx="14">
                  <c:v>-2.61624</c:v>
                </c:pt>
                <c:pt idx="15">
                  <c:v>-2.29824</c:v>
                </c:pt>
                <c:pt idx="16">
                  <c:v>-2.77872</c:v>
                </c:pt>
                <c:pt idx="17">
                  <c:v>-2.216448</c:v>
                </c:pt>
                <c:pt idx="18">
                  <c:v>-1.474848</c:v>
                </c:pt>
                <c:pt idx="19">
                  <c:v>-1.42656</c:v>
                </c:pt>
                <c:pt idx="20">
                  <c:v>-1.69608</c:v>
                </c:pt>
                <c:pt idx="21">
                  <c:v>0</c:v>
                </c:pt>
                <c:pt idx="22">
                  <c:v>1.196784</c:v>
                </c:pt>
                <c:pt idx="23">
                  <c:v>1.83576</c:v>
                </c:pt>
                <c:pt idx="24">
                  <c:v>1.92912</c:v>
                </c:pt>
                <c:pt idx="25">
                  <c:v>3.189984</c:v>
                </c:pt>
                <c:pt idx="26">
                  <c:v>5.22144</c:v>
                </c:pt>
                <c:pt idx="27">
                  <c:v>6.131424</c:v>
                </c:pt>
                <c:pt idx="28">
                  <c:v>6.087648</c:v>
                </c:pt>
                <c:pt idx="29">
                  <c:v>7.260288</c:v>
                </c:pt>
                <c:pt idx="30">
                  <c:v>10.50912</c:v>
                </c:pt>
                <c:pt idx="31">
                  <c:v>12.268752</c:v>
                </c:pt>
                <c:pt idx="32">
                  <c:v>15.448992</c:v>
                </c:pt>
                <c:pt idx="33">
                  <c:v>17.036688</c:v>
                </c:pt>
                <c:pt idx="34">
                  <c:v>20.90592</c:v>
                </c:pt>
                <c:pt idx="35">
                  <c:v>21.495072</c:v>
                </c:pt>
              </c:numCache>
            </c:numRef>
          </c:yVal>
          <c:smooth val="0"/>
        </c:ser>
        <c:axId val="63018127"/>
        <c:axId val="43680137"/>
      </c:scatterChart>
      <c:valAx>
        <c:axId val="63018127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1" sz="1200" spc="-1" strike="noStrike">
                    <a:latin typeface="Arial"/>
                  </a:defRPr>
                </a:pPr>
                <a:r>
                  <a:rPr b="1" sz="1200" spc="-1" strike="noStrike">
                    <a:latin typeface="Arial"/>
                  </a:rPr>
                  <a:t>%VO2max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680137"/>
        <c:crossesAt val="0"/>
        <c:crossBetween val="midCat"/>
      </c:valAx>
      <c:valAx>
        <c:axId val="436801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1" sz="1200" spc="-1" strike="noStrike">
                    <a:latin typeface="Arial"/>
                  </a:defRPr>
                </a:pPr>
                <a:r>
                  <a:rPr b="1" sz="1200" spc="-1" strike="noStrike">
                    <a:latin typeface="Arial"/>
                  </a:rPr>
                  <a:t>Oxidation Rate (g/min)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01812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681481189368247"/>
          <c:y val="0.0173138893440385"/>
          <c:w val="0.304440413281805"/>
          <c:h val="0.150035501665847"/>
        </c:manualLayout>
      </c:layout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latin typeface="Arial"/>
              </a:defRPr>
            </a:pPr>
            <a:r>
              <a:rPr b="1" sz="1800" spc="-1" strike="noStrike">
                <a:latin typeface="Arial"/>
              </a:rPr>
              <a:t>%VO2max vs Fat Oxidation Rate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'PerVO2max_vs_Fat(g)'!$B$1</c:f>
              <c:strCache>
                <c:ptCount val="1"/>
                <c:pt idx="0">
                  <c:v>FatOx 
[g/min]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'PerVO2max_vs_Fat(g)'!$A$2:$A$32</c:f>
              <c:numCache>
                <c:formatCode>General</c:formatCode>
                <c:ptCount val="31"/>
                <c:pt idx="0">
                  <c:v>0.105263157894737</c:v>
                </c:pt>
                <c:pt idx="1">
                  <c:v>0.116959064327485</c:v>
                </c:pt>
                <c:pt idx="2">
                  <c:v>0.172514619883041</c:v>
                </c:pt>
                <c:pt idx="3">
                  <c:v>0.207602339181286</c:v>
                </c:pt>
                <c:pt idx="4">
                  <c:v>0.166666666666667</c:v>
                </c:pt>
                <c:pt idx="5">
                  <c:v>0.172514619883041</c:v>
                </c:pt>
                <c:pt idx="6">
                  <c:v>0.228070175438596</c:v>
                </c:pt>
                <c:pt idx="7">
                  <c:v>0.228070175438596</c:v>
                </c:pt>
                <c:pt idx="8">
                  <c:v>0.277777777777778</c:v>
                </c:pt>
                <c:pt idx="9">
                  <c:v>0.271929824561403</c:v>
                </c:pt>
                <c:pt idx="10">
                  <c:v>0.347953216374269</c:v>
                </c:pt>
                <c:pt idx="11">
                  <c:v>0.41812865497076</c:v>
                </c:pt>
                <c:pt idx="12">
                  <c:v>0.403508771929825</c:v>
                </c:pt>
                <c:pt idx="13">
                  <c:v>0.485380116959064</c:v>
                </c:pt>
                <c:pt idx="14">
                  <c:v>0.482456140350877</c:v>
                </c:pt>
                <c:pt idx="15">
                  <c:v>0.426900584795322</c:v>
                </c:pt>
                <c:pt idx="16">
                  <c:v>0.491228070175439</c:v>
                </c:pt>
                <c:pt idx="17">
                  <c:v>0.587719298245614</c:v>
                </c:pt>
                <c:pt idx="18">
                  <c:v>0.625730994152047</c:v>
                </c:pt>
                <c:pt idx="19">
                  <c:v>0.678362573099415</c:v>
                </c:pt>
                <c:pt idx="20">
                  <c:v>0.62280701754386</c:v>
                </c:pt>
                <c:pt idx="21">
                  <c:v>0.649122807017544</c:v>
                </c:pt>
                <c:pt idx="22">
                  <c:v>0.766081871345029</c:v>
                </c:pt>
                <c:pt idx="23">
                  <c:v>0.725146198830409</c:v>
                </c:pt>
                <c:pt idx="24">
                  <c:v>0.780701754385965</c:v>
                </c:pt>
                <c:pt idx="25">
                  <c:v>0.719298245614035</c:v>
                </c:pt>
                <c:pt idx="26">
                  <c:v>0.859649122807017</c:v>
                </c:pt>
                <c:pt idx="27">
                  <c:v>0.859649122807017</c:v>
                </c:pt>
                <c:pt idx="28">
                  <c:v>0.862573099415205</c:v>
                </c:pt>
                <c:pt idx="29">
                  <c:v>0.956140350877193</c:v>
                </c:pt>
                <c:pt idx="30">
                  <c:v>0.93859649122807</c:v>
                </c:pt>
              </c:numCache>
            </c:numRef>
          </c:xVal>
          <c:yVal>
            <c:numRef>
              <c:f>'PerVO2max_vs_Fat(g)'!$B$2:$B$32</c:f>
              <c:numCache>
                <c:formatCode>General</c:formatCode>
                <c:ptCount val="31"/>
                <c:pt idx="0">
                  <c:v>0.183456</c:v>
                </c:pt>
                <c:pt idx="1">
                  <c:v>0.189733333333333</c:v>
                </c:pt>
                <c:pt idx="2">
                  <c:v>0.325882666666667</c:v>
                </c:pt>
                <c:pt idx="3">
                  <c:v>0.39208</c:v>
                </c:pt>
                <c:pt idx="4">
                  <c:v>0.312117333333333</c:v>
                </c:pt>
                <c:pt idx="5">
                  <c:v>0.37808</c:v>
                </c:pt>
                <c:pt idx="6">
                  <c:v>0.534378666666667</c:v>
                </c:pt>
                <c:pt idx="7">
                  <c:v>0.542074666666667</c:v>
                </c:pt>
                <c:pt idx="8">
                  <c:v>0.651792</c:v>
                </c:pt>
                <c:pt idx="9">
                  <c:v>0.659274666666667</c:v>
                </c:pt>
                <c:pt idx="10">
                  <c:v>0.886186666666667</c:v>
                </c:pt>
                <c:pt idx="11">
                  <c:v>1.08349333333333</c:v>
                </c:pt>
                <c:pt idx="12">
                  <c:v>1.02144</c:v>
                </c:pt>
                <c:pt idx="13">
                  <c:v>1.23498666666667</c:v>
                </c:pt>
                <c:pt idx="14">
                  <c:v>1.169792</c:v>
                </c:pt>
                <c:pt idx="15">
                  <c:v>0.983232</c:v>
                </c:pt>
                <c:pt idx="16">
                  <c:v>1.10954666666667</c:v>
                </c:pt>
                <c:pt idx="17">
                  <c:v>1.31917333333333</c:v>
                </c:pt>
                <c:pt idx="18">
                  <c:v>1.21776</c:v>
                </c:pt>
                <c:pt idx="19">
                  <c:v>1.196784</c:v>
                </c:pt>
                <c:pt idx="20">
                  <c:v>1.01986666666667</c:v>
                </c:pt>
                <c:pt idx="21">
                  <c:v>1.07173333333333</c:v>
                </c:pt>
                <c:pt idx="22">
                  <c:v>1.16459733333333</c:v>
                </c:pt>
                <c:pt idx="23">
                  <c:v>0.87024</c:v>
                </c:pt>
                <c:pt idx="24">
                  <c:v>0.890890666666667</c:v>
                </c:pt>
                <c:pt idx="25">
                  <c:v>0.773034666666667</c:v>
                </c:pt>
                <c:pt idx="26">
                  <c:v>0.921941333333334</c:v>
                </c:pt>
                <c:pt idx="27">
                  <c:v>0.58384</c:v>
                </c:pt>
                <c:pt idx="28">
                  <c:v>0.414885333333334</c:v>
                </c:pt>
                <c:pt idx="29">
                  <c:v>0.264085333333334</c:v>
                </c:pt>
                <c:pt idx="30">
                  <c:v>0.0652746666666675</c:v>
                </c:pt>
              </c:numCache>
            </c:numRef>
          </c:yVal>
          <c:smooth val="0"/>
        </c:ser>
        <c:axId val="15408597"/>
        <c:axId val="50310024"/>
      </c:scatterChart>
      <c:valAx>
        <c:axId val="15408597"/>
        <c:scaling>
          <c:orientation val="minMax"/>
          <c:max val="1"/>
          <c:min val="0.1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1" sz="1200" spc="-1" strike="noStrike">
                    <a:latin typeface="Arial"/>
                  </a:defRPr>
                </a:pPr>
                <a:r>
                  <a:rPr b="1" sz="1200" spc="-1" strike="noStrike">
                    <a:latin typeface="Arial"/>
                  </a:rPr>
                  <a:t>%VO2max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310024"/>
        <c:crossesAt val="0"/>
        <c:crossBetween val="midCat"/>
      </c:valAx>
      <c:valAx>
        <c:axId val="503100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1" sz="1200" spc="-1" strike="noStrike">
                    <a:latin typeface="Arial"/>
                  </a:defRPr>
                </a:pPr>
                <a:r>
                  <a:rPr b="1" sz="1200" spc="-1" strike="noStrike">
                    <a:latin typeface="Arial"/>
                  </a:rPr>
                  <a:t>Fat Oxidation Rate (g/min)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4085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734269335072603"/>
          <c:y val="0.1157410105484"/>
          <c:w val="0.206755689814974"/>
          <c:h val="0.110088000466228"/>
        </c:manualLayout>
      </c:layout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81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82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609480</xdr:colOff>
      <xdr:row>0</xdr:row>
      <xdr:rowOff>185760</xdr:rowOff>
    </xdr:from>
    <xdr:to>
      <xdr:col>14</xdr:col>
      <xdr:colOff>542520</xdr:colOff>
      <xdr:row>29</xdr:row>
      <xdr:rowOff>161640</xdr:rowOff>
    </xdr:to>
    <xdr:graphicFrame>
      <xdr:nvGraphicFramePr>
        <xdr:cNvPr id="0" name="Chart 3"/>
        <xdr:cNvGraphicFramePr/>
      </xdr:nvGraphicFramePr>
      <xdr:xfrm>
        <a:off x="2531520" y="185760"/>
        <a:ext cx="6666480" cy="550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590400</xdr:colOff>
      <xdr:row>0</xdr:row>
      <xdr:rowOff>176040</xdr:rowOff>
    </xdr:from>
    <xdr:to>
      <xdr:col>15</xdr:col>
      <xdr:colOff>561600</xdr:colOff>
      <xdr:row>27</xdr:row>
      <xdr:rowOff>190080</xdr:rowOff>
    </xdr:to>
    <xdr:graphicFrame>
      <xdr:nvGraphicFramePr>
        <xdr:cNvPr id="1" name="Chart 2"/>
        <xdr:cNvGraphicFramePr/>
      </xdr:nvGraphicFramePr>
      <xdr:xfrm>
        <a:off x="2835000" y="176040"/>
        <a:ext cx="7317000" cy="515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19080</xdr:colOff>
      <xdr:row>0</xdr:row>
      <xdr:rowOff>176040</xdr:rowOff>
    </xdr:from>
    <xdr:to>
      <xdr:col>16</xdr:col>
      <xdr:colOff>9360</xdr:colOff>
      <xdr:row>27</xdr:row>
      <xdr:rowOff>132840</xdr:rowOff>
    </xdr:to>
    <xdr:graphicFrame>
      <xdr:nvGraphicFramePr>
        <xdr:cNvPr id="2" name="Chart 1"/>
        <xdr:cNvGraphicFramePr/>
      </xdr:nvGraphicFramePr>
      <xdr:xfrm>
        <a:off x="3027600" y="176040"/>
        <a:ext cx="7335720" cy="510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509760</xdr:colOff>
      <xdr:row>1</xdr:row>
      <xdr:rowOff>14400</xdr:rowOff>
    </xdr:from>
    <xdr:to>
      <xdr:col>16</xdr:col>
      <xdr:colOff>552240</xdr:colOff>
      <xdr:row>26</xdr:row>
      <xdr:rowOff>123480</xdr:rowOff>
    </xdr:to>
    <xdr:graphicFrame>
      <xdr:nvGraphicFramePr>
        <xdr:cNvPr id="3" name="Chart 1"/>
        <xdr:cNvGraphicFramePr/>
      </xdr:nvGraphicFramePr>
      <xdr:xfrm>
        <a:off x="2086920" y="204840"/>
        <a:ext cx="8000280" cy="487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1</xdr:row>
      <xdr:rowOff>33480</xdr:rowOff>
    </xdr:from>
    <xdr:to>
      <xdr:col>15</xdr:col>
      <xdr:colOff>612000</xdr:colOff>
      <xdr:row>27</xdr:row>
      <xdr:rowOff>161640</xdr:rowOff>
    </xdr:to>
    <xdr:graphicFrame>
      <xdr:nvGraphicFramePr>
        <xdr:cNvPr id="4" name="Chart 1"/>
        <xdr:cNvGraphicFramePr/>
      </xdr:nvGraphicFramePr>
      <xdr:xfrm>
        <a:off x="3424320" y="223920"/>
        <a:ext cx="7345440" cy="508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9360</xdr:colOff>
      <xdr:row>0</xdr:row>
      <xdr:rowOff>185760</xdr:rowOff>
    </xdr:from>
    <xdr:to>
      <xdr:col>15</xdr:col>
      <xdr:colOff>570960</xdr:colOff>
      <xdr:row>27</xdr:row>
      <xdr:rowOff>190080</xdr:rowOff>
    </xdr:to>
    <xdr:graphicFrame>
      <xdr:nvGraphicFramePr>
        <xdr:cNvPr id="5" name="Chart 1"/>
        <xdr:cNvGraphicFramePr/>
      </xdr:nvGraphicFramePr>
      <xdr:xfrm>
        <a:off x="2896560" y="185760"/>
        <a:ext cx="7295040" cy="533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33480</xdr:colOff>
      <xdr:row>1</xdr:row>
      <xdr:rowOff>0</xdr:rowOff>
    </xdr:from>
    <xdr:to>
      <xdr:col>5</xdr:col>
      <xdr:colOff>485640</xdr:colOff>
      <xdr:row>2</xdr:row>
      <xdr:rowOff>179280</xdr:rowOff>
    </xdr:to>
    <xdr:sp>
      <xdr:nvSpPr>
        <xdr:cNvPr id="6" name="CustomShape 1"/>
        <xdr:cNvSpPr/>
      </xdr:nvSpPr>
      <xdr:spPr>
        <a:xfrm>
          <a:off x="3532680" y="380880"/>
          <a:ext cx="452160" cy="3697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r>
            <a:rPr b="0" lang="en-US" sz="1100" spc="-1" strike="noStrike">
              <a:solidFill>
                <a:srgbClr val="000000"/>
              </a:solidFill>
              <a:latin typeface="Calibri"/>
            </a:rPr>
            <a:t>kcal/</a:t>
          </a:r>
          <a:endParaRPr b="0" lang="en-US" sz="1100" spc="-1" strike="noStrike"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latin typeface="Calibri"/>
            </a:rPr>
            <a:t>min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66600</xdr:colOff>
      <xdr:row>18</xdr:row>
      <xdr:rowOff>133200</xdr:rowOff>
    </xdr:from>
    <xdr:to>
      <xdr:col>13</xdr:col>
      <xdr:colOff>378000</xdr:colOff>
      <xdr:row>20</xdr:row>
      <xdr:rowOff>122040</xdr:rowOff>
    </xdr:to>
    <xdr:sp>
      <xdr:nvSpPr>
        <xdr:cNvPr id="7" name="CustomShape 1"/>
        <xdr:cNvSpPr/>
      </xdr:nvSpPr>
      <xdr:spPr>
        <a:xfrm>
          <a:off x="7850880" y="3752640"/>
          <a:ext cx="923400" cy="3697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latin typeface="Calibri"/>
            </a:rPr>
            <a:t>Heart Rate</a:t>
          </a:r>
          <a:endParaRPr b="0" lang="en-US" sz="1100" spc="-1" strike="noStrike"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latin typeface="Calibri"/>
            </a:rPr>
            <a:t>(bpm)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11</xdr:col>
      <xdr:colOff>581040</xdr:colOff>
      <xdr:row>8</xdr:row>
      <xdr:rowOff>9360</xdr:rowOff>
    </xdr:from>
    <xdr:to>
      <xdr:col>13</xdr:col>
      <xdr:colOff>280440</xdr:colOff>
      <xdr:row>9</xdr:row>
      <xdr:rowOff>188640</xdr:rowOff>
    </xdr:to>
    <xdr:sp>
      <xdr:nvSpPr>
        <xdr:cNvPr id="8" name="CustomShape 1"/>
        <xdr:cNvSpPr/>
      </xdr:nvSpPr>
      <xdr:spPr>
        <a:xfrm>
          <a:off x="7753320" y="1723680"/>
          <a:ext cx="923400" cy="3697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latin typeface="Calibri"/>
            </a:rPr>
            <a:t>Heart Rate</a:t>
          </a:r>
          <a:endParaRPr b="0" lang="en-US" sz="1100" spc="-1" strike="noStrike"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latin typeface="Calibri"/>
            </a:rPr>
            <a:t>(bpm)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512640</xdr:colOff>
      <xdr:row>25</xdr:row>
      <xdr:rowOff>28440</xdr:rowOff>
    </xdr:from>
    <xdr:to>
      <xdr:col>12</xdr:col>
      <xdr:colOff>130680</xdr:colOff>
      <xdr:row>26</xdr:row>
      <xdr:rowOff>106200</xdr:rowOff>
    </xdr:to>
    <xdr:sp>
      <xdr:nvSpPr>
        <xdr:cNvPr id="9" name="CustomShape 1"/>
        <xdr:cNvSpPr/>
      </xdr:nvSpPr>
      <xdr:spPr>
        <a:xfrm>
          <a:off x="4011840" y="4981320"/>
          <a:ext cx="3903120" cy="2682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/>
        <a:p>
          <a:r>
            <a:rPr b="1" lang="en-US" sz="1400" spc="-1" strike="noStrike">
              <a:solidFill>
                <a:srgbClr val="000000"/>
              </a:solidFill>
              <a:latin typeface="Calibri"/>
            </a:rPr>
            <a:t>Heart Rate (x) vs Fat/Carb Oxidation [kCal/min] (y)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14400</xdr:colOff>
      <xdr:row>10</xdr:row>
      <xdr:rowOff>10080</xdr:rowOff>
    </xdr:from>
    <xdr:to>
      <xdr:col>18</xdr:col>
      <xdr:colOff>573480</xdr:colOff>
      <xdr:row>44</xdr:row>
      <xdr:rowOff>124200</xdr:rowOff>
    </xdr:to>
    <xdr:graphicFrame>
      <xdr:nvGraphicFramePr>
        <xdr:cNvPr id="10" name=""/>
        <xdr:cNvGraphicFramePr/>
      </xdr:nvGraphicFramePr>
      <xdr:xfrm>
        <a:off x="2802600" y="2105280"/>
        <a:ext cx="9128880" cy="659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19800</xdr:colOff>
      <xdr:row>1</xdr:row>
      <xdr:rowOff>18720</xdr:rowOff>
    </xdr:from>
    <xdr:to>
      <xdr:col>13</xdr:col>
      <xdr:colOff>793080</xdr:colOff>
      <xdr:row>42</xdr:row>
      <xdr:rowOff>11160</xdr:rowOff>
    </xdr:to>
    <xdr:graphicFrame>
      <xdr:nvGraphicFramePr>
        <xdr:cNvPr id="11" name=""/>
        <xdr:cNvGraphicFramePr/>
      </xdr:nvGraphicFramePr>
      <xdr:xfrm>
        <a:off x="2458080" y="321480"/>
        <a:ext cx="8901360" cy="705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Q42" activeCellId="0" sqref="Q42"/>
    </sheetView>
  </sheetViews>
  <sheetFormatPr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2" min="2" style="0" width="6.28"/>
    <col collapsed="false" customWidth="true" hidden="false" outlineLevel="0" max="3" min="3" style="0" width="10.42"/>
    <col collapsed="false" customWidth="true" hidden="false" outlineLevel="0" max="4" min="4" style="0" width="6.01"/>
    <col collapsed="false" customWidth="true" hidden="false" outlineLevel="0" max="6" min="5" style="0" width="8.86"/>
    <col collapsed="false" customWidth="true" hidden="false" outlineLevel="0" max="7" min="7" style="0" width="5.57"/>
    <col collapsed="false" customWidth="true" hidden="false" outlineLevel="0" max="8" min="8" style="0" width="5.01"/>
    <col collapsed="false" customWidth="true" hidden="false" outlineLevel="0" max="9" min="9" style="0" width="5.57"/>
    <col collapsed="false" customWidth="true" hidden="false" outlineLevel="0" max="10" min="10" style="0" width="7.29"/>
    <col collapsed="false" customWidth="true" hidden="false" outlineLevel="0" max="11" min="11" style="0" width="8.42"/>
    <col collapsed="false" customWidth="true" hidden="false" outlineLevel="0" max="12" min="12" style="0" width="8.29"/>
    <col collapsed="false" customWidth="true" hidden="false" outlineLevel="0" max="13" min="13" style="0" width="6.42"/>
    <col collapsed="false" customWidth="true" hidden="false" outlineLevel="0" max="14" min="14" style="0" width="7.57"/>
    <col collapsed="false" customWidth="true" hidden="false" outlineLevel="0" max="15" min="15" style="0" width="7.86"/>
    <col collapsed="false" customWidth="true" hidden="false" outlineLevel="0" max="16" min="16" style="0" width="2"/>
    <col collapsed="false" customWidth="true" hidden="false" outlineLevel="0" max="17" min="17" style="0" width="8.71"/>
    <col collapsed="false" customWidth="true" hidden="false" outlineLevel="0" max="18" min="18" style="0" width="6.01"/>
    <col collapsed="false" customWidth="true" hidden="false" outlineLevel="0" max="19" min="19" style="0" width="6.57"/>
    <col collapsed="false" customWidth="true" hidden="false" outlineLevel="0" max="21" min="20" style="0" width="7.71"/>
    <col collapsed="false" customWidth="true" hidden="false" outlineLevel="0" max="23" min="22" style="0" width="10.42"/>
    <col collapsed="false" customWidth="true" hidden="false" outlineLevel="0" max="24" min="24" style="0" width="2"/>
    <col collapsed="false" customWidth="true" hidden="false" outlineLevel="0" max="25" min="25" style="0" width="10"/>
    <col collapsed="false" customWidth="true" hidden="false" outlineLevel="0" max="1025" min="26" style="0" width="8.6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0" t="s">
        <v>1</v>
      </c>
      <c r="B2" s="0" t="n">
        <v>34.2</v>
      </c>
      <c r="C2" s="0" t="s">
        <v>2</v>
      </c>
    </row>
    <row r="4" s="3" customFormat="true" ht="45" hidden="false" customHeight="false" outlineLevel="0" collapsed="false">
      <c r="A4" s="2" t="s">
        <v>3</v>
      </c>
      <c r="B4" s="2" t="s">
        <v>4</v>
      </c>
      <c r="C4" s="2" t="s">
        <v>5</v>
      </c>
      <c r="D4" s="3" t="s">
        <v>6</v>
      </c>
      <c r="E4" s="2" t="s">
        <v>7</v>
      </c>
      <c r="F4" s="2" t="s">
        <v>8</v>
      </c>
      <c r="G4" s="3" t="s">
        <v>9</v>
      </c>
      <c r="H4" s="2" t="s">
        <v>10</v>
      </c>
      <c r="I4" s="2" t="s">
        <v>11</v>
      </c>
      <c r="J4" s="3" t="s">
        <v>12</v>
      </c>
      <c r="K4" s="3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4"/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4"/>
      <c r="Y4" s="2" t="s">
        <v>25</v>
      </c>
      <c r="Z4" s="3" t="s">
        <v>26</v>
      </c>
    </row>
    <row r="5" customFormat="false" ht="13.8" hidden="false" customHeight="false" outlineLevel="0" collapsed="false">
      <c r="A5" s="5" t="n">
        <v>0.0145833333333333</v>
      </c>
      <c r="B5" s="0" t="n">
        <v>0.32</v>
      </c>
      <c r="C5" s="0" t="n">
        <v>4.2</v>
      </c>
      <c r="D5" s="0" t="n">
        <v>1.2</v>
      </c>
      <c r="E5" s="0" t="n">
        <v>0.23</v>
      </c>
      <c r="F5" s="0" t="n">
        <v>7.96</v>
      </c>
      <c r="G5" s="0" t="n">
        <v>0.73</v>
      </c>
      <c r="H5" s="0" t="n">
        <v>19</v>
      </c>
      <c r="I5" s="0" t="n">
        <v>0.5</v>
      </c>
      <c r="J5" s="0" t="n">
        <v>17.17</v>
      </c>
      <c r="K5" s="0" t="n">
        <v>2.95</v>
      </c>
      <c r="L5" s="0" t="n">
        <v>4</v>
      </c>
      <c r="M5" s="0" t="n">
        <v>78</v>
      </c>
      <c r="N5" s="0" t="n">
        <v>0</v>
      </c>
      <c r="O5" s="0" t="n">
        <v>0</v>
      </c>
      <c r="P5" s="6"/>
      <c r="Q5" s="7" t="n">
        <f aca="false">1.44*((3.9*B5)+(1.1*E5))</f>
        <v>2.16144</v>
      </c>
      <c r="R5" s="8" t="n">
        <f aca="false">1-((G5-0.7)/0.3)</f>
        <v>0.9</v>
      </c>
      <c r="S5" s="9" t="n">
        <f aca="false">1-R5</f>
        <v>0.0999999999999996</v>
      </c>
      <c r="T5" s="7" t="n">
        <f aca="false">R5*$Q5/9</f>
        <v>0.216144</v>
      </c>
      <c r="U5" s="7" t="n">
        <f aca="false">S5*$Q5/4</f>
        <v>0.0540359999999998</v>
      </c>
      <c r="V5" s="7" t="n">
        <f aca="false">T5*9</f>
        <v>1.945296</v>
      </c>
      <c r="W5" s="7" t="n">
        <f aca="false">U5*4</f>
        <v>0.216143999999999</v>
      </c>
      <c r="X5" s="6"/>
      <c r="Y5" s="8" t="n">
        <f aca="false">C5/$B$2</f>
        <v>0.12280701754386</v>
      </c>
      <c r="Z5" s="0" t="n">
        <f aca="false">E5/B5</f>
        <v>0.71875</v>
      </c>
    </row>
    <row r="6" customFormat="false" ht="13.8" hidden="false" customHeight="false" outlineLevel="0" collapsed="false">
      <c r="A6" s="5" t="n">
        <v>0.03125</v>
      </c>
      <c r="B6" s="0" t="n">
        <v>0.24</v>
      </c>
      <c r="C6" s="0" t="n">
        <v>3.1</v>
      </c>
      <c r="D6" s="0" t="n">
        <v>0.9</v>
      </c>
      <c r="E6" s="0" t="n">
        <v>0.19</v>
      </c>
      <c r="F6" s="0" t="n">
        <v>5.94</v>
      </c>
      <c r="G6" s="0" t="n">
        <v>0.78</v>
      </c>
      <c r="H6" s="0" t="n">
        <v>13</v>
      </c>
      <c r="I6" s="0" t="n">
        <v>0.55</v>
      </c>
      <c r="J6" s="0" t="n">
        <v>17.12</v>
      </c>
      <c r="K6" s="0" t="n">
        <v>3.15</v>
      </c>
      <c r="L6" s="0" t="n">
        <v>3</v>
      </c>
      <c r="M6" s="0" t="n">
        <v>76</v>
      </c>
      <c r="N6" s="0" t="n">
        <v>0</v>
      </c>
      <c r="O6" s="0" t="n">
        <v>0</v>
      </c>
      <c r="P6" s="6"/>
      <c r="Q6" s="7" t="n">
        <f aca="false">1.44*((3.9*B6)+(1.1*E6))</f>
        <v>1.6488</v>
      </c>
      <c r="R6" s="8" t="n">
        <f aca="false">1-((G6-0.7)/0.3)</f>
        <v>0.733333333333334</v>
      </c>
      <c r="S6" s="9" t="n">
        <f aca="false">1-R6</f>
        <v>0.266666666666666</v>
      </c>
      <c r="T6" s="7" t="n">
        <f aca="false">R6*$Q6/9</f>
        <v>0.134346666666667</v>
      </c>
      <c r="U6" s="7" t="n">
        <f aca="false">S6*$Q6/4</f>
        <v>0.10992</v>
      </c>
      <c r="V6" s="7" t="n">
        <f aca="false">T6*9</f>
        <v>1.20912</v>
      </c>
      <c r="W6" s="7" t="n">
        <f aca="false">U6*4</f>
        <v>0.43968</v>
      </c>
      <c r="X6" s="6"/>
      <c r="Y6" s="8" t="n">
        <f aca="false">C6/$B$2</f>
        <v>0.0906432748538012</v>
      </c>
      <c r="Z6" s="0" t="n">
        <f aca="false">E6/B6</f>
        <v>0.791666666666667</v>
      </c>
    </row>
    <row r="7" customFormat="false" ht="13.8" hidden="false" customHeight="false" outlineLevel="0" collapsed="false">
      <c r="A7" s="5" t="n">
        <v>0.0423611111111111</v>
      </c>
      <c r="B7" s="0" t="n">
        <v>0.28</v>
      </c>
      <c r="C7" s="0" t="n">
        <v>3.7</v>
      </c>
      <c r="D7" s="0" t="n">
        <v>1.1</v>
      </c>
      <c r="E7" s="0" t="n">
        <v>0.22</v>
      </c>
      <c r="F7" s="0" t="n">
        <v>8.1</v>
      </c>
      <c r="G7" s="0" t="n">
        <v>0.79</v>
      </c>
      <c r="H7" s="0" t="n">
        <v>15</v>
      </c>
      <c r="I7" s="0" t="n">
        <v>0.66</v>
      </c>
      <c r="J7" s="0" t="n">
        <v>17.61</v>
      </c>
      <c r="K7" s="0" t="n">
        <v>2.79</v>
      </c>
      <c r="L7" s="0" t="n">
        <v>4</v>
      </c>
      <c r="M7" s="0" t="n">
        <v>70</v>
      </c>
      <c r="N7" s="0" t="n">
        <v>0</v>
      </c>
      <c r="O7" s="0" t="n">
        <v>0</v>
      </c>
      <c r="P7" s="6"/>
      <c r="Q7" s="7" t="n">
        <f aca="false">1.44*((3.9*B7)+(1.1*E7))</f>
        <v>1.92096</v>
      </c>
      <c r="R7" s="8" t="n">
        <f aca="false">1-((G7-0.7)/0.3)</f>
        <v>0.7</v>
      </c>
      <c r="S7" s="9" t="n">
        <f aca="false">1-R7</f>
        <v>0.3</v>
      </c>
      <c r="T7" s="7" t="n">
        <f aca="false">R7*$Q7/9</f>
        <v>0.149408</v>
      </c>
      <c r="U7" s="7" t="n">
        <f aca="false">S7*$Q7/4</f>
        <v>0.144072</v>
      </c>
      <c r="V7" s="7" t="n">
        <f aca="false">T7*9</f>
        <v>1.344672</v>
      </c>
      <c r="W7" s="7" t="n">
        <f aca="false">U7*4</f>
        <v>0.576288</v>
      </c>
      <c r="X7" s="6"/>
      <c r="Y7" s="8" t="n">
        <f aca="false">C7/$B$2</f>
        <v>0.108187134502924</v>
      </c>
      <c r="Z7" s="0" t="n">
        <f aca="false">E7/B7</f>
        <v>0.785714285714285</v>
      </c>
    </row>
    <row r="8" customFormat="false" ht="13.8" hidden="false" customHeight="false" outlineLevel="0" collapsed="false">
      <c r="A8" s="5" t="n">
        <v>0.0555555555555556</v>
      </c>
      <c r="B8" s="0" t="n">
        <v>0.26</v>
      </c>
      <c r="C8" s="0" t="n">
        <v>3.3</v>
      </c>
      <c r="D8" s="0" t="n">
        <v>1</v>
      </c>
      <c r="E8" s="0" t="n">
        <v>0.19</v>
      </c>
      <c r="F8" s="0" t="n">
        <v>7.74</v>
      </c>
      <c r="G8" s="0" t="n">
        <v>0.76</v>
      </c>
      <c r="H8" s="0" t="n">
        <v>15</v>
      </c>
      <c r="I8" s="0" t="n">
        <v>0.61</v>
      </c>
      <c r="J8" s="0" t="n">
        <v>17.8</v>
      </c>
      <c r="K8" s="0" t="n">
        <v>2.54</v>
      </c>
      <c r="L8" s="0" t="n">
        <v>3</v>
      </c>
      <c r="M8" s="0" t="n">
        <v>80</v>
      </c>
      <c r="N8" s="0" t="n">
        <v>0</v>
      </c>
      <c r="O8" s="0" t="n">
        <v>0</v>
      </c>
      <c r="P8" s="6"/>
      <c r="Q8" s="7" t="n">
        <f aca="false">1.44*((3.9*B8)+(1.1*E8))</f>
        <v>1.76112</v>
      </c>
      <c r="R8" s="8" t="n">
        <f aca="false">1-((G8-0.7)/0.3)</f>
        <v>0.8</v>
      </c>
      <c r="S8" s="9" t="n">
        <f aca="false">1-R8</f>
        <v>0.2</v>
      </c>
      <c r="T8" s="7" t="n">
        <f aca="false">R8*$Q8/9</f>
        <v>0.156544</v>
      </c>
      <c r="U8" s="7" t="n">
        <f aca="false">S8*$Q8/4</f>
        <v>0.0880559999999999</v>
      </c>
      <c r="V8" s="7" t="n">
        <f aca="false">T8*9</f>
        <v>1.408896</v>
      </c>
      <c r="W8" s="7" t="n">
        <f aca="false">U8*4</f>
        <v>0.352224</v>
      </c>
      <c r="X8" s="6"/>
      <c r="Y8" s="8" t="n">
        <f aca="false">C8/$B$2</f>
        <v>0.0964912280701754</v>
      </c>
      <c r="Z8" s="0" t="n">
        <f aca="false">E8/B8</f>
        <v>0.730769230769231</v>
      </c>
    </row>
    <row r="9" customFormat="false" ht="13.8" hidden="false" customHeight="false" outlineLevel="0" collapsed="false">
      <c r="A9" s="5" t="n">
        <v>0.0701388888888889</v>
      </c>
      <c r="B9" s="0" t="n">
        <v>0.28</v>
      </c>
      <c r="C9" s="0" t="n">
        <v>3.6</v>
      </c>
      <c r="D9" s="0" t="n">
        <v>1</v>
      </c>
      <c r="E9" s="0" t="n">
        <v>0.21</v>
      </c>
      <c r="F9" s="0" t="n">
        <v>7.85</v>
      </c>
      <c r="G9" s="0" t="n">
        <v>0.74</v>
      </c>
      <c r="H9" s="0" t="n">
        <v>18</v>
      </c>
      <c r="I9" s="0" t="n">
        <v>0.54</v>
      </c>
      <c r="J9" s="0" t="n">
        <v>17.6</v>
      </c>
      <c r="K9" s="0" t="n">
        <v>2.65</v>
      </c>
      <c r="L9" s="0" t="n">
        <v>3</v>
      </c>
      <c r="M9" s="0" t="n">
        <v>84</v>
      </c>
      <c r="N9" s="0" t="n">
        <v>0</v>
      </c>
      <c r="O9" s="0" t="n">
        <v>0</v>
      </c>
      <c r="P9" s="6"/>
      <c r="Q9" s="7" t="n">
        <f aca="false">1.44*((3.9*B9)+(1.1*E9))</f>
        <v>1.90512</v>
      </c>
      <c r="R9" s="8" t="n">
        <f aca="false">1-((G9-0.7)/0.3)</f>
        <v>0.866666666666667</v>
      </c>
      <c r="S9" s="9" t="n">
        <f aca="false">1-R9</f>
        <v>0.133333333333333</v>
      </c>
      <c r="T9" s="7" t="n">
        <f aca="false">R9*$Q9/9</f>
        <v>0.183456</v>
      </c>
      <c r="U9" s="7" t="n">
        <f aca="false">S9*$Q9/4</f>
        <v>0.0635039999999999</v>
      </c>
      <c r="V9" s="7" t="n">
        <f aca="false">T9*9</f>
        <v>1.651104</v>
      </c>
      <c r="W9" s="7" t="n">
        <f aca="false">U9*4</f>
        <v>0.254016</v>
      </c>
      <c r="X9" s="6"/>
      <c r="Y9" s="8" t="n">
        <f aca="false">C9/$B$2</f>
        <v>0.105263157894737</v>
      </c>
      <c r="Z9" s="0" t="n">
        <f aca="false">E9/B9</f>
        <v>0.75</v>
      </c>
    </row>
    <row r="10" customFormat="false" ht="13.8" hidden="false" customHeight="false" outlineLevel="0" collapsed="false">
      <c r="A10" s="5" t="n">
        <v>0.0833333333333333</v>
      </c>
      <c r="B10" s="0" t="n">
        <v>0.3</v>
      </c>
      <c r="C10" s="0" t="n">
        <v>4</v>
      </c>
      <c r="D10" s="0" t="n">
        <v>1.1</v>
      </c>
      <c r="E10" s="0" t="n">
        <v>0.23</v>
      </c>
      <c r="F10" s="0" t="n">
        <v>8.82</v>
      </c>
      <c r="G10" s="0" t="n">
        <v>0.75</v>
      </c>
      <c r="H10" s="0" t="n">
        <v>18</v>
      </c>
      <c r="I10" s="0" t="n">
        <v>0.59</v>
      </c>
      <c r="J10" s="0" t="n">
        <v>17.68</v>
      </c>
      <c r="K10" s="0" t="n">
        <v>2.6</v>
      </c>
      <c r="L10" s="0" t="n">
        <v>4</v>
      </c>
      <c r="M10" s="0" t="n">
        <v>76</v>
      </c>
      <c r="N10" s="0" t="n">
        <v>1.5</v>
      </c>
      <c r="O10" s="0" t="n">
        <v>0</v>
      </c>
      <c r="P10" s="6"/>
      <c r="Q10" s="7" t="n">
        <f aca="false">1.44*((3.9*B10)+(1.1*E10))</f>
        <v>2.04912</v>
      </c>
      <c r="R10" s="8" t="n">
        <f aca="false">1-((G10-0.7)/0.3)</f>
        <v>0.833333333333334</v>
      </c>
      <c r="S10" s="9" t="n">
        <f aca="false">1-R10</f>
        <v>0.166666666666666</v>
      </c>
      <c r="T10" s="7" t="n">
        <f aca="false">R10*$Q10/9</f>
        <v>0.189733333333333</v>
      </c>
      <c r="U10" s="7" t="n">
        <f aca="false">S10*$Q10/4</f>
        <v>0.0853799999999999</v>
      </c>
      <c r="V10" s="7" t="n">
        <f aca="false">T10*9</f>
        <v>1.7076</v>
      </c>
      <c r="W10" s="7" t="n">
        <f aca="false">U10*4</f>
        <v>0.341519999999999</v>
      </c>
      <c r="X10" s="6"/>
      <c r="Y10" s="8" t="n">
        <f aca="false">C10/$B$2</f>
        <v>0.116959064327485</v>
      </c>
      <c r="Z10" s="0" t="n">
        <f aca="false">E10/B10</f>
        <v>0.766666666666667</v>
      </c>
    </row>
    <row r="11" customFormat="false" ht="13.8" hidden="false" customHeight="false" outlineLevel="0" collapsed="false">
      <c r="A11" s="5" t="n">
        <v>0.0986111111111111</v>
      </c>
      <c r="B11" s="0" t="n">
        <v>0.45</v>
      </c>
      <c r="C11" s="0" t="n">
        <v>5.9</v>
      </c>
      <c r="D11" s="0" t="n">
        <v>1.7</v>
      </c>
      <c r="E11" s="0" t="n">
        <v>0.32</v>
      </c>
      <c r="F11" s="0" t="n">
        <v>12.91</v>
      </c>
      <c r="G11" s="0" t="n">
        <v>0.71</v>
      </c>
      <c r="H11" s="0" t="n">
        <v>19</v>
      </c>
      <c r="I11" s="0" t="n">
        <v>0.81</v>
      </c>
      <c r="J11" s="0" t="n">
        <v>17.66</v>
      </c>
      <c r="K11" s="0" t="n">
        <v>2.51</v>
      </c>
      <c r="L11" s="0" t="n">
        <v>5</v>
      </c>
      <c r="M11" s="0" t="n">
        <v>84</v>
      </c>
      <c r="N11" s="0" t="n">
        <v>1.5</v>
      </c>
      <c r="O11" s="0" t="n">
        <v>0</v>
      </c>
      <c r="P11" s="6"/>
      <c r="Q11" s="7" t="n">
        <f aca="false">1.44*((3.9*B11)+(1.1*E11))</f>
        <v>3.03408</v>
      </c>
      <c r="R11" s="8" t="n">
        <f aca="false">1-((G11-0.7)/0.3)</f>
        <v>0.966666666666667</v>
      </c>
      <c r="S11" s="9" t="n">
        <f aca="false">1-R11</f>
        <v>0.033333333333333</v>
      </c>
      <c r="T11" s="7" t="n">
        <f aca="false">R11*$Q11/9</f>
        <v>0.325882666666667</v>
      </c>
      <c r="U11" s="7" t="n">
        <f aca="false">S11*$Q11/4</f>
        <v>0.0252839999999997</v>
      </c>
      <c r="V11" s="7" t="n">
        <f aca="false">T11*9</f>
        <v>2.932944</v>
      </c>
      <c r="W11" s="7" t="n">
        <f aca="false">U11*4</f>
        <v>0.101135999999999</v>
      </c>
      <c r="X11" s="6"/>
      <c r="Y11" s="8" t="n">
        <f aca="false">C11/$B$2</f>
        <v>0.172514619883041</v>
      </c>
      <c r="Z11" s="0" t="n">
        <f aca="false">E11/B11</f>
        <v>0.711111111111111</v>
      </c>
    </row>
    <row r="12" customFormat="false" ht="13.8" hidden="false" customHeight="false" outlineLevel="0" collapsed="false">
      <c r="A12" s="5" t="n">
        <v>0.111805555555556</v>
      </c>
      <c r="B12" s="0" t="n">
        <v>0.54</v>
      </c>
      <c r="C12" s="0" t="n">
        <v>7.1</v>
      </c>
      <c r="D12" s="0" t="n">
        <v>2</v>
      </c>
      <c r="E12" s="0" t="n">
        <v>0.39</v>
      </c>
      <c r="F12" s="0" t="n">
        <v>13.99</v>
      </c>
      <c r="G12" s="0" t="n">
        <v>0.71</v>
      </c>
      <c r="H12" s="0" t="n">
        <v>20</v>
      </c>
      <c r="I12" s="0" t="n">
        <v>0.86</v>
      </c>
      <c r="J12" s="0" t="n">
        <v>17.28</v>
      </c>
      <c r="K12" s="0" t="n">
        <v>2.81</v>
      </c>
      <c r="L12" s="0" t="n">
        <v>6</v>
      </c>
      <c r="M12" s="0" t="n">
        <v>92</v>
      </c>
      <c r="N12" s="0" t="n">
        <v>1.5</v>
      </c>
      <c r="O12" s="0" t="n">
        <v>0</v>
      </c>
      <c r="P12" s="6"/>
      <c r="Q12" s="7" t="n">
        <f aca="false">1.44*((3.9*B12)+(1.1*E12))</f>
        <v>3.6504</v>
      </c>
      <c r="R12" s="8" t="n">
        <f aca="false">1-((G12-0.7)/0.3)</f>
        <v>0.966666666666667</v>
      </c>
      <c r="S12" s="9" t="n">
        <f aca="false">1-R12</f>
        <v>0.033333333333333</v>
      </c>
      <c r="T12" s="7" t="n">
        <f aca="false">R12*$Q12/9</f>
        <v>0.39208</v>
      </c>
      <c r="U12" s="7" t="n">
        <f aca="false">S12*$Q12/4</f>
        <v>0.0304199999999997</v>
      </c>
      <c r="V12" s="7" t="n">
        <f aca="false">T12*9</f>
        <v>3.52872</v>
      </c>
      <c r="W12" s="7" t="n">
        <f aca="false">U12*4</f>
        <v>0.121679999999999</v>
      </c>
      <c r="X12" s="6"/>
      <c r="Y12" s="8" t="n">
        <f aca="false">C12/$B$2</f>
        <v>0.207602339181286</v>
      </c>
      <c r="Z12" s="0" t="n">
        <f aca="false">E12/B12</f>
        <v>0.722222222222222</v>
      </c>
    </row>
    <row r="13" customFormat="false" ht="13.8" hidden="false" customHeight="false" outlineLevel="0" collapsed="false">
      <c r="A13" s="5" t="n">
        <v>0.125694444444444</v>
      </c>
      <c r="B13" s="0" t="n">
        <v>0.43</v>
      </c>
      <c r="C13" s="0" t="n">
        <v>5.7</v>
      </c>
      <c r="D13" s="0" t="n">
        <v>1</v>
      </c>
      <c r="E13" s="0" t="n">
        <v>0.31</v>
      </c>
      <c r="F13" s="0" t="n">
        <v>10.5</v>
      </c>
      <c r="G13" s="0" t="n">
        <v>0.71</v>
      </c>
      <c r="H13" s="0" t="n">
        <v>21</v>
      </c>
      <c r="I13" s="0" t="n">
        <v>0.61</v>
      </c>
      <c r="J13" s="0" t="n">
        <v>17.06</v>
      </c>
      <c r="K13" s="0" t="n">
        <v>2.95</v>
      </c>
      <c r="L13" s="0" t="n">
        <v>5</v>
      </c>
      <c r="M13" s="0" t="n">
        <v>84</v>
      </c>
      <c r="N13" s="0" t="n">
        <v>1.5</v>
      </c>
      <c r="O13" s="0" t="n">
        <v>0</v>
      </c>
      <c r="P13" s="6"/>
      <c r="Q13" s="7" t="n">
        <f aca="false">1.44*((3.9*B13)+(1.1*E13))</f>
        <v>2.90592</v>
      </c>
      <c r="R13" s="8" t="n">
        <f aca="false">1-((G13-0.7)/0.3)</f>
        <v>0.966666666666667</v>
      </c>
      <c r="S13" s="9" t="n">
        <f aca="false">1-R13</f>
        <v>0.033333333333333</v>
      </c>
      <c r="T13" s="7" t="n">
        <f aca="false">R13*$Q13/9</f>
        <v>0.312117333333333</v>
      </c>
      <c r="U13" s="7" t="n">
        <f aca="false">S13*$Q13/4</f>
        <v>0.0242159999999998</v>
      </c>
      <c r="V13" s="7" t="n">
        <f aca="false">T13*9</f>
        <v>2.809056</v>
      </c>
      <c r="W13" s="7" t="n">
        <f aca="false">U13*4</f>
        <v>0.096863999999999</v>
      </c>
      <c r="X13" s="6"/>
      <c r="Y13" s="8" t="n">
        <f aca="false">C13/$B$2</f>
        <v>0.166666666666667</v>
      </c>
      <c r="Z13" s="0" t="n">
        <f aca="false">E13/B13</f>
        <v>0.72093023255814</v>
      </c>
    </row>
    <row r="14" customFormat="false" ht="13.8" hidden="false" customHeight="false" outlineLevel="0" collapsed="false">
      <c r="A14" s="5" t="n">
        <v>0.140277777777778</v>
      </c>
      <c r="B14" s="0" t="n">
        <v>0.45</v>
      </c>
      <c r="C14" s="0" t="n">
        <v>5.9</v>
      </c>
      <c r="D14" s="0" t="n">
        <v>1.7</v>
      </c>
      <c r="E14" s="0" t="n">
        <v>0.3</v>
      </c>
      <c r="F14" s="0" t="n">
        <v>10.97</v>
      </c>
      <c r="G14" s="0" t="n">
        <v>0.66</v>
      </c>
      <c r="H14" s="0" t="n">
        <v>17</v>
      </c>
      <c r="I14" s="0" t="n">
        <v>0.78</v>
      </c>
      <c r="J14" s="0" t="n">
        <v>17.13</v>
      </c>
      <c r="K14" s="0" t="n">
        <v>2.74</v>
      </c>
      <c r="L14" s="0" t="n">
        <v>5</v>
      </c>
      <c r="M14" s="0" t="n">
        <v>82</v>
      </c>
      <c r="N14" s="0" t="n">
        <v>1.5</v>
      </c>
      <c r="O14" s="0" t="n">
        <v>0</v>
      </c>
      <c r="P14" s="6"/>
      <c r="Q14" s="7" t="n">
        <f aca="false">1.44*((3.9*B14)+(1.1*E14))</f>
        <v>3.0024</v>
      </c>
      <c r="R14" s="8" t="n">
        <f aca="false">1-((G14-0.7)/0.3)</f>
        <v>1.13333333333333</v>
      </c>
      <c r="S14" s="9" t="n">
        <f aca="false">1-R14</f>
        <v>-0.133333333333334</v>
      </c>
      <c r="T14" s="7" t="n">
        <f aca="false">R14*$Q14/9</f>
        <v>0.37808</v>
      </c>
      <c r="U14" s="7" t="n">
        <f aca="false">S14*$Q14/4</f>
        <v>-0.10008</v>
      </c>
      <c r="V14" s="7" t="n">
        <f aca="false">T14*9</f>
        <v>3.40272</v>
      </c>
      <c r="W14" s="7" t="n">
        <f aca="false">U14*4</f>
        <v>-0.400320000000001</v>
      </c>
      <c r="X14" s="6"/>
      <c r="Y14" s="8" t="n">
        <f aca="false">C14/$B$2</f>
        <v>0.172514619883041</v>
      </c>
      <c r="Z14" s="0" t="n">
        <f aca="false">E14/B14</f>
        <v>0.666666666666667</v>
      </c>
    </row>
    <row r="15" customFormat="false" ht="13.8" hidden="false" customHeight="false" outlineLevel="0" collapsed="false">
      <c r="A15" s="5" t="n">
        <v>0.154166666666667</v>
      </c>
      <c r="B15" s="0" t="n">
        <v>0.59</v>
      </c>
      <c r="C15" s="0" t="n">
        <v>7.8</v>
      </c>
      <c r="D15" s="0" t="n">
        <v>2.2</v>
      </c>
      <c r="E15" s="0" t="n">
        <v>0.37</v>
      </c>
      <c r="F15" s="0" t="n">
        <v>13.21</v>
      </c>
      <c r="G15" s="0" t="n">
        <v>0.63</v>
      </c>
      <c r="H15" s="0" t="n">
        <v>19</v>
      </c>
      <c r="I15" s="0" t="n">
        <v>0.86</v>
      </c>
      <c r="J15" s="0" t="n">
        <v>16.79</v>
      </c>
      <c r="K15" s="0" t="n">
        <v>2.86</v>
      </c>
      <c r="L15" s="0" t="n">
        <v>7</v>
      </c>
      <c r="M15" s="0" t="n">
        <v>88</v>
      </c>
      <c r="N15" s="0" t="n">
        <v>1.5</v>
      </c>
      <c r="O15" s="0" t="n">
        <v>0</v>
      </c>
      <c r="P15" s="6"/>
      <c r="Q15" s="7" t="n">
        <f aca="false">1.44*((3.9*B15)+(1.1*E15))</f>
        <v>3.89952</v>
      </c>
      <c r="R15" s="8" t="n">
        <f aca="false">1-((G15-0.7)/0.3)</f>
        <v>1.23333333333333</v>
      </c>
      <c r="S15" s="9" t="n">
        <f aca="false">1-R15</f>
        <v>-0.233333333333333</v>
      </c>
      <c r="T15" s="7" t="n">
        <f aca="false">R15*$Q15/9</f>
        <v>0.534378666666667</v>
      </c>
      <c r="U15" s="7" t="n">
        <f aca="false">S15*$Q15/4</f>
        <v>-0.227472</v>
      </c>
      <c r="V15" s="7" t="n">
        <f aca="false">T15*9</f>
        <v>4.809408</v>
      </c>
      <c r="W15" s="7" t="n">
        <f aca="false">U15*4</f>
        <v>-0.909888</v>
      </c>
      <c r="X15" s="6"/>
      <c r="Y15" s="8" t="n">
        <f aca="false">C15/$B$2</f>
        <v>0.228070175438596</v>
      </c>
      <c r="Z15" s="0" t="n">
        <f aca="false">E15/B15</f>
        <v>0.627118644067797</v>
      </c>
    </row>
    <row r="16" customFormat="false" ht="13.8" hidden="false" customHeight="false" outlineLevel="0" collapsed="false">
      <c r="A16" s="5" t="n">
        <v>0.168055555555556</v>
      </c>
      <c r="B16" s="0" t="n">
        <v>0.6</v>
      </c>
      <c r="C16" s="0" t="n">
        <v>7.8</v>
      </c>
      <c r="D16" s="0" t="n">
        <v>2.2</v>
      </c>
      <c r="E16" s="0" t="n">
        <v>0.37</v>
      </c>
      <c r="F16" s="0" t="n">
        <v>12.09</v>
      </c>
      <c r="G16" s="0" t="n">
        <v>0.63</v>
      </c>
      <c r="H16" s="0" t="n">
        <v>26</v>
      </c>
      <c r="I16" s="0" t="n">
        <v>0.56</v>
      </c>
      <c r="J16" s="0" t="n">
        <v>16.37</v>
      </c>
      <c r="K16" s="0" t="n">
        <v>3.13</v>
      </c>
      <c r="L16" s="0" t="n">
        <v>7</v>
      </c>
      <c r="M16" s="0" t="n">
        <v>88</v>
      </c>
      <c r="N16" s="0" t="n">
        <v>1.5</v>
      </c>
      <c r="O16" s="0" t="n">
        <v>0.3</v>
      </c>
      <c r="P16" s="6"/>
      <c r="Q16" s="7" t="n">
        <f aca="false">1.44*((3.9*B16)+(1.1*E16))</f>
        <v>3.95568</v>
      </c>
      <c r="R16" s="8" t="n">
        <f aca="false">1-((G16-0.7)/0.3)</f>
        <v>1.23333333333333</v>
      </c>
      <c r="S16" s="9" t="n">
        <f aca="false">1-R16</f>
        <v>-0.233333333333333</v>
      </c>
      <c r="T16" s="7" t="n">
        <f aca="false">R16*$Q16/9</f>
        <v>0.542074666666667</v>
      </c>
      <c r="U16" s="7" t="n">
        <f aca="false">S16*$Q16/4</f>
        <v>-0.230748</v>
      </c>
      <c r="V16" s="7" t="n">
        <f aca="false">T16*9</f>
        <v>4.878672</v>
      </c>
      <c r="W16" s="7" t="n">
        <f aca="false">U16*4</f>
        <v>-0.922992</v>
      </c>
      <c r="X16" s="6"/>
      <c r="Y16" s="8" t="n">
        <f aca="false">C16/$B$2</f>
        <v>0.228070175438596</v>
      </c>
      <c r="Z16" s="0" t="n">
        <f aca="false">E16/B16</f>
        <v>0.616666666666667</v>
      </c>
    </row>
    <row r="17" customFormat="false" ht="13.8" hidden="false" customHeight="false" outlineLevel="0" collapsed="false">
      <c r="A17" s="5" t="n">
        <v>0.183333333333333</v>
      </c>
      <c r="B17" s="0" t="n">
        <v>0.72</v>
      </c>
      <c r="C17" s="0" t="n">
        <v>9.5</v>
      </c>
      <c r="D17" s="0" t="n">
        <v>2.7</v>
      </c>
      <c r="E17" s="0" t="n">
        <v>0.45</v>
      </c>
      <c r="F17" s="0" t="n">
        <v>14.71</v>
      </c>
      <c r="G17" s="0" t="n">
        <v>0.63</v>
      </c>
      <c r="H17" s="0" t="n">
        <v>17</v>
      </c>
      <c r="I17" s="0" t="n">
        <v>1.06</v>
      </c>
      <c r="J17" s="0" t="n">
        <v>16.41</v>
      </c>
      <c r="K17" s="0" t="n">
        <v>3.11</v>
      </c>
      <c r="L17" s="0" t="n">
        <v>8</v>
      </c>
      <c r="M17" s="0" t="n">
        <v>90</v>
      </c>
      <c r="N17" s="0" t="n">
        <v>1.7</v>
      </c>
      <c r="O17" s="0" t="n">
        <v>10</v>
      </c>
      <c r="P17" s="6"/>
      <c r="Q17" s="7" t="n">
        <f aca="false">1.44*((3.9*B17)+(1.1*E17))</f>
        <v>4.75632</v>
      </c>
      <c r="R17" s="8" t="n">
        <f aca="false">1-((G17-0.7)/0.3)</f>
        <v>1.23333333333333</v>
      </c>
      <c r="S17" s="9" t="n">
        <f aca="false">1-R17</f>
        <v>-0.233333333333333</v>
      </c>
      <c r="T17" s="7" t="n">
        <f aca="false">R17*$Q17/9</f>
        <v>0.651792</v>
      </c>
      <c r="U17" s="7" t="n">
        <f aca="false">S17*$Q17/4</f>
        <v>-0.277452</v>
      </c>
      <c r="V17" s="7" t="n">
        <f aca="false">T17*9</f>
        <v>5.866128</v>
      </c>
      <c r="W17" s="7" t="n">
        <f aca="false">U17*4</f>
        <v>-1.109808</v>
      </c>
      <c r="X17" s="6"/>
      <c r="Y17" s="8" t="n">
        <f aca="false">C17/$B$2</f>
        <v>0.277777777777778</v>
      </c>
      <c r="Z17" s="0" t="n">
        <f aca="false">E17/B17</f>
        <v>0.625</v>
      </c>
    </row>
    <row r="18" customFormat="false" ht="13.8" hidden="false" customHeight="false" outlineLevel="0" collapsed="false">
      <c r="A18" s="5" t="n">
        <v>0.194444444444444</v>
      </c>
      <c r="B18" s="0" t="n">
        <v>0.71</v>
      </c>
      <c r="C18" s="0" t="n">
        <v>9.3</v>
      </c>
      <c r="D18" s="0" t="n">
        <v>2.7</v>
      </c>
      <c r="E18" s="0" t="n">
        <v>0.44</v>
      </c>
      <c r="F18" s="0" t="n">
        <v>13.61</v>
      </c>
      <c r="G18" s="0" t="n">
        <v>0.62</v>
      </c>
      <c r="H18" s="0" t="n">
        <v>22</v>
      </c>
      <c r="I18" s="0" t="n">
        <v>0.75</v>
      </c>
      <c r="J18" s="0" t="n">
        <v>16.14</v>
      </c>
      <c r="K18" s="0" t="n">
        <v>3.26</v>
      </c>
      <c r="L18" s="0" t="n">
        <v>8</v>
      </c>
      <c r="M18" s="0" t="n">
        <v>94</v>
      </c>
      <c r="N18" s="0" t="n">
        <v>1.7</v>
      </c>
      <c r="O18" s="0" t="n">
        <v>10</v>
      </c>
      <c r="P18" s="6"/>
      <c r="Q18" s="7" t="n">
        <f aca="false">1.44*((3.9*B18)+(1.1*E18))</f>
        <v>4.68432</v>
      </c>
      <c r="R18" s="8" t="n">
        <f aca="false">1-((G18-0.7)/0.3)</f>
        <v>1.26666666666667</v>
      </c>
      <c r="S18" s="9" t="n">
        <f aca="false">1-R18</f>
        <v>-0.266666666666667</v>
      </c>
      <c r="T18" s="7" t="n">
        <f aca="false">R18*$Q18/9</f>
        <v>0.659274666666667</v>
      </c>
      <c r="U18" s="7" t="n">
        <f aca="false">S18*$Q18/4</f>
        <v>-0.312288</v>
      </c>
      <c r="V18" s="7" t="n">
        <f aca="false">T18*9</f>
        <v>5.933472</v>
      </c>
      <c r="W18" s="7" t="n">
        <f aca="false">U18*4</f>
        <v>-1.249152</v>
      </c>
      <c r="X18" s="6"/>
      <c r="Y18" s="8" t="n">
        <f aca="false">C18/$B$2</f>
        <v>0.271929824561403</v>
      </c>
      <c r="Z18" s="0" t="n">
        <f aca="false">E18/B18</f>
        <v>0.619718309859155</v>
      </c>
    </row>
    <row r="19" customFormat="false" ht="13.8" hidden="false" customHeight="false" outlineLevel="0" collapsed="false">
      <c r="A19" s="5" t="n">
        <v>0.209027777777778</v>
      </c>
      <c r="B19" s="0" t="n">
        <v>0.91</v>
      </c>
      <c r="C19" s="0" t="n">
        <v>11.9</v>
      </c>
      <c r="D19" s="0" t="n">
        <v>3.4</v>
      </c>
      <c r="E19" s="0" t="n">
        <v>0.55</v>
      </c>
      <c r="F19" s="0" t="n">
        <v>16.49</v>
      </c>
      <c r="G19" s="0" t="n">
        <v>0.6</v>
      </c>
      <c r="H19" s="0" t="n">
        <v>17</v>
      </c>
      <c r="I19" s="0" t="n">
        <v>1.17</v>
      </c>
      <c r="J19" s="0" t="n">
        <v>15.86</v>
      </c>
      <c r="K19" s="0" t="n">
        <v>3.37</v>
      </c>
      <c r="L19" s="0" t="n">
        <v>9</v>
      </c>
      <c r="M19" s="0" t="n">
        <v>96</v>
      </c>
      <c r="N19" s="0" t="n">
        <v>1.7</v>
      </c>
      <c r="O19" s="0" t="n">
        <v>10</v>
      </c>
      <c r="P19" s="6"/>
      <c r="Q19" s="7" t="n">
        <f aca="false">1.44*((3.9*B19)+(1.1*E19))</f>
        <v>5.98176</v>
      </c>
      <c r="R19" s="8" t="n">
        <f aca="false">1-((G19-0.7)/0.3)</f>
        <v>1.33333333333333</v>
      </c>
      <c r="S19" s="9" t="n">
        <f aca="false">1-R19</f>
        <v>-0.333333333333333</v>
      </c>
      <c r="T19" s="7" t="n">
        <f aca="false">R19*$Q19/9</f>
        <v>0.886186666666667</v>
      </c>
      <c r="U19" s="7" t="n">
        <f aca="false">S19*$Q19/4</f>
        <v>-0.49848</v>
      </c>
      <c r="V19" s="7" t="n">
        <f aca="false">T19*9</f>
        <v>7.97568</v>
      </c>
      <c r="W19" s="7" t="n">
        <f aca="false">U19*4</f>
        <v>-1.99392</v>
      </c>
      <c r="X19" s="6"/>
      <c r="Y19" s="8" t="n">
        <f aca="false">C19/$B$2</f>
        <v>0.347953216374269</v>
      </c>
      <c r="Z19" s="0" t="n">
        <f aca="false">E19/B19</f>
        <v>0.604395604395605</v>
      </c>
    </row>
    <row r="20" customFormat="false" ht="13.8" hidden="false" customHeight="false" outlineLevel="0" collapsed="false">
      <c r="A20" s="5" t="n">
        <v>0.223611111111111</v>
      </c>
      <c r="B20" s="0" t="n">
        <v>1.09</v>
      </c>
      <c r="C20" s="0" t="n">
        <v>14.3</v>
      </c>
      <c r="D20" s="0" t="n">
        <v>4.1</v>
      </c>
      <c r="E20" s="0" t="n">
        <v>0.64</v>
      </c>
      <c r="F20" s="0" t="n">
        <v>18.04</v>
      </c>
      <c r="G20" s="0" t="n">
        <v>0.59</v>
      </c>
      <c r="H20" s="0" t="n">
        <v>15</v>
      </c>
      <c r="I20" s="0" t="n">
        <v>1.46</v>
      </c>
      <c r="J20" s="0" t="n">
        <v>15.41</v>
      </c>
      <c r="K20" s="0" t="n">
        <v>3.59</v>
      </c>
      <c r="L20" s="0" t="n">
        <v>11</v>
      </c>
      <c r="M20" s="0" t="n">
        <v>99</v>
      </c>
      <c r="N20" s="0" t="n">
        <v>1.7</v>
      </c>
      <c r="O20" s="0" t="n">
        <v>10</v>
      </c>
      <c r="P20" s="6"/>
      <c r="Q20" s="7" t="n">
        <f aca="false">1.44*((3.9*B20)+(1.1*E20))</f>
        <v>7.1352</v>
      </c>
      <c r="R20" s="8" t="n">
        <f aca="false">1-((G20-0.7)/0.3)</f>
        <v>1.36666666666667</v>
      </c>
      <c r="S20" s="9" t="n">
        <f aca="false">1-R20</f>
        <v>-0.366666666666667</v>
      </c>
      <c r="T20" s="7" t="n">
        <f aca="false">R20*$Q20/9</f>
        <v>1.08349333333333</v>
      </c>
      <c r="U20" s="7" t="n">
        <f aca="false">S20*$Q20/4</f>
        <v>-0.65406</v>
      </c>
      <c r="V20" s="7" t="n">
        <f aca="false">T20*9</f>
        <v>9.75144</v>
      </c>
      <c r="W20" s="7" t="n">
        <f aca="false">U20*4</f>
        <v>-2.61624</v>
      </c>
      <c r="X20" s="6"/>
      <c r="Y20" s="8" t="n">
        <f aca="false">C20/$B$2</f>
        <v>0.41812865497076</v>
      </c>
      <c r="Z20" s="0" t="n">
        <f aca="false">E20/B20</f>
        <v>0.587155963302752</v>
      </c>
    </row>
    <row r="21" customFormat="false" ht="13.8" hidden="false" customHeight="false" outlineLevel="0" collapsed="false">
      <c r="A21" s="5" t="n">
        <v>0.236111111111111</v>
      </c>
      <c r="B21" s="0" t="n">
        <v>1.05</v>
      </c>
      <c r="C21" s="0" t="n">
        <v>13.8</v>
      </c>
      <c r="D21" s="0" t="n">
        <v>3.9</v>
      </c>
      <c r="E21" s="0" t="n">
        <v>0.63</v>
      </c>
      <c r="F21" s="0" t="n">
        <v>16.81</v>
      </c>
      <c r="G21" s="0" t="n">
        <v>0.6</v>
      </c>
      <c r="H21" s="0" t="n">
        <v>22</v>
      </c>
      <c r="I21" s="0" t="n">
        <v>0.91</v>
      </c>
      <c r="J21" s="0" t="n">
        <v>15.2</v>
      </c>
      <c r="K21" s="0" t="n">
        <v>3.79</v>
      </c>
      <c r="L21" s="0" t="n">
        <v>10</v>
      </c>
      <c r="M21" s="0" t="n">
        <v>102</v>
      </c>
      <c r="N21" s="0" t="n">
        <v>1.7</v>
      </c>
      <c r="O21" s="0" t="n">
        <v>10</v>
      </c>
      <c r="P21" s="6"/>
      <c r="Q21" s="7" t="n">
        <f aca="false">1.44*((3.9*B21)+(1.1*E21))</f>
        <v>6.89472</v>
      </c>
      <c r="R21" s="8" t="n">
        <f aca="false">1-((G21-0.7)/0.3)</f>
        <v>1.33333333333333</v>
      </c>
      <c r="S21" s="9" t="n">
        <f aca="false">1-R21</f>
        <v>-0.333333333333333</v>
      </c>
      <c r="T21" s="7" t="n">
        <f aca="false">R21*$Q21/9</f>
        <v>1.02144</v>
      </c>
      <c r="U21" s="7" t="n">
        <f aca="false">S21*$Q21/4</f>
        <v>-0.57456</v>
      </c>
      <c r="V21" s="7" t="n">
        <f aca="false">T21*9</f>
        <v>9.19296</v>
      </c>
      <c r="W21" s="7" t="n">
        <f aca="false">U21*4</f>
        <v>-2.29824</v>
      </c>
      <c r="X21" s="6"/>
      <c r="Y21" s="8" t="n">
        <f aca="false">C21/$B$2</f>
        <v>0.403508771929825</v>
      </c>
      <c r="Z21" s="0" t="n">
        <f aca="false">E21/B21</f>
        <v>0.6</v>
      </c>
    </row>
    <row r="22" customFormat="false" ht="13.8" hidden="false" customHeight="false" outlineLevel="0" collapsed="false">
      <c r="A22" s="5" t="n">
        <v>0.25</v>
      </c>
      <c r="B22" s="0" t="n">
        <v>1.27</v>
      </c>
      <c r="C22" s="0" t="n">
        <v>16.6</v>
      </c>
      <c r="D22" s="0" t="n">
        <v>4.7</v>
      </c>
      <c r="E22" s="0" t="n">
        <v>0.76</v>
      </c>
      <c r="F22" s="0" t="n">
        <v>20.28</v>
      </c>
      <c r="G22" s="0" t="n">
        <v>0.6</v>
      </c>
      <c r="H22" s="0" t="n">
        <v>18</v>
      </c>
      <c r="I22" s="0" t="n">
        <v>1.34</v>
      </c>
      <c r="J22" s="0" t="n">
        <v>15.21</v>
      </c>
      <c r="K22" s="0" t="n">
        <v>3.79</v>
      </c>
      <c r="L22" s="0" t="n">
        <v>14</v>
      </c>
      <c r="M22" s="0" t="n">
        <v>103</v>
      </c>
      <c r="N22" s="0" t="n">
        <v>1.7</v>
      </c>
      <c r="O22" s="0" t="n">
        <v>10</v>
      </c>
      <c r="P22" s="6"/>
      <c r="Q22" s="7" t="n">
        <f aca="false">1.44*((3.9*B22)+(1.1*E22))</f>
        <v>8.33616</v>
      </c>
      <c r="R22" s="8" t="n">
        <f aca="false">1-((G22-0.7)/0.3)</f>
        <v>1.33333333333333</v>
      </c>
      <c r="S22" s="9" t="n">
        <f aca="false">1-R22</f>
        <v>-0.333333333333333</v>
      </c>
      <c r="T22" s="7" t="n">
        <f aca="false">R22*$Q22/9</f>
        <v>1.23498666666667</v>
      </c>
      <c r="U22" s="7" t="n">
        <f aca="false">S22*$Q22/4</f>
        <v>-0.69468</v>
      </c>
      <c r="V22" s="7" t="n">
        <f aca="false">T22*9</f>
        <v>11.11488</v>
      </c>
      <c r="W22" s="7" t="n">
        <f aca="false">U22*4</f>
        <v>-2.77872</v>
      </c>
      <c r="X22" s="6"/>
      <c r="Y22" s="8" t="n">
        <f aca="false">C22/$B$2</f>
        <v>0.485380116959064</v>
      </c>
      <c r="Z22" s="0" t="n">
        <f aca="false">E22/B22</f>
        <v>0.598425196850394</v>
      </c>
    </row>
    <row r="23" customFormat="false" ht="13.8" hidden="false" customHeight="false" outlineLevel="0" collapsed="false">
      <c r="A23" s="5" t="n">
        <v>0.263888888888889</v>
      </c>
      <c r="B23" s="0" t="n">
        <v>1.26</v>
      </c>
      <c r="C23" s="0" t="n">
        <v>16.5</v>
      </c>
      <c r="D23" s="0" t="n">
        <v>4.7</v>
      </c>
      <c r="E23" s="0" t="n">
        <v>0.78</v>
      </c>
      <c r="F23" s="0" t="n">
        <v>20.57</v>
      </c>
      <c r="G23" s="0" t="n">
        <v>0.62</v>
      </c>
      <c r="H23" s="0" t="n">
        <v>24</v>
      </c>
      <c r="I23" s="0" t="n">
        <v>1.03</v>
      </c>
      <c r="J23" s="0" t="n">
        <v>15.31</v>
      </c>
      <c r="K23" s="0" t="n">
        <v>3.82</v>
      </c>
      <c r="L23" s="0" t="n">
        <v>12</v>
      </c>
      <c r="M23" s="0" t="n">
        <v>106</v>
      </c>
      <c r="N23" s="0" t="n">
        <v>1.7</v>
      </c>
      <c r="O23" s="0" t="n">
        <v>10</v>
      </c>
      <c r="P23" s="6"/>
      <c r="Q23" s="7" t="n">
        <f aca="false">1.44*((3.9*B23)+(1.1*E23))</f>
        <v>8.31168</v>
      </c>
      <c r="R23" s="8" t="n">
        <f aca="false">1-((G23-0.7)/0.3)</f>
        <v>1.26666666666667</v>
      </c>
      <c r="S23" s="9" t="n">
        <f aca="false">1-R23</f>
        <v>-0.266666666666667</v>
      </c>
      <c r="T23" s="7" t="n">
        <f aca="false">R23*$Q23/9</f>
        <v>1.169792</v>
      </c>
      <c r="U23" s="7" t="n">
        <f aca="false">S23*$Q23/4</f>
        <v>-0.554112</v>
      </c>
      <c r="V23" s="7" t="n">
        <f aca="false">T23*9</f>
        <v>10.528128</v>
      </c>
      <c r="W23" s="7" t="n">
        <f aca="false">U23*4</f>
        <v>-2.216448</v>
      </c>
      <c r="X23" s="6"/>
      <c r="Y23" s="8" t="n">
        <f aca="false">C23/$B$2</f>
        <v>0.482456140350877</v>
      </c>
      <c r="Z23" s="0" t="n">
        <f aca="false">E23/B23</f>
        <v>0.619047619047619</v>
      </c>
    </row>
    <row r="24" customFormat="false" ht="13.8" hidden="false" customHeight="false" outlineLevel="0" collapsed="false">
      <c r="A24" s="5" t="n">
        <v>0.279166666666667</v>
      </c>
      <c r="B24" s="0" t="n">
        <v>1.11</v>
      </c>
      <c r="C24" s="0" t="n">
        <v>14.6</v>
      </c>
      <c r="D24" s="0" t="n">
        <v>4.2</v>
      </c>
      <c r="E24" s="0" t="n">
        <v>0.72</v>
      </c>
      <c r="F24" s="0" t="n">
        <v>19.44</v>
      </c>
      <c r="G24" s="0" t="n">
        <v>0.64</v>
      </c>
      <c r="H24" s="0" t="n">
        <v>21</v>
      </c>
      <c r="I24" s="0" t="n">
        <v>1.1</v>
      </c>
      <c r="J24" s="0" t="n">
        <v>15.64</v>
      </c>
      <c r="K24" s="0" t="n">
        <v>3.71</v>
      </c>
      <c r="L24" s="0" t="n">
        <v>10</v>
      </c>
      <c r="M24" s="0" t="n">
        <v>114</v>
      </c>
      <c r="N24" s="0" t="n">
        <v>1.7</v>
      </c>
      <c r="O24" s="0" t="n">
        <v>10</v>
      </c>
      <c r="P24" s="6"/>
      <c r="Q24" s="7" t="n">
        <f aca="false">1.44*((3.9*B24)+(1.1*E24))</f>
        <v>7.37424</v>
      </c>
      <c r="R24" s="8" t="n">
        <f aca="false">1-((G24-0.7)/0.3)</f>
        <v>1.2</v>
      </c>
      <c r="S24" s="9" t="n">
        <f aca="false">1-R24</f>
        <v>-0.2</v>
      </c>
      <c r="T24" s="7" t="n">
        <f aca="false">R24*$Q24/9</f>
        <v>0.983232</v>
      </c>
      <c r="U24" s="7" t="n">
        <f aca="false">S24*$Q24/4</f>
        <v>-0.368712</v>
      </c>
      <c r="V24" s="7" t="n">
        <f aca="false">T24*9</f>
        <v>8.849088</v>
      </c>
      <c r="W24" s="7" t="n">
        <f aca="false">U24*4</f>
        <v>-1.474848</v>
      </c>
      <c r="X24" s="6"/>
      <c r="Y24" s="8" t="n">
        <f aca="false">C24/$B$2</f>
        <v>0.426900584795322</v>
      </c>
      <c r="Z24" s="0" t="n">
        <f aca="false">E24/B24</f>
        <v>0.648648648648649</v>
      </c>
    </row>
    <row r="25" customFormat="false" ht="13.8" hidden="false" customHeight="false" outlineLevel="0" collapsed="false">
      <c r="A25" s="5" t="n">
        <v>0.293055555555556</v>
      </c>
      <c r="B25" s="0" t="n">
        <v>1.29</v>
      </c>
      <c r="C25" s="0" t="n">
        <v>16.8</v>
      </c>
      <c r="D25" s="0" t="n">
        <v>4.8</v>
      </c>
      <c r="E25" s="0" t="n">
        <v>0.83</v>
      </c>
      <c r="F25" s="0" t="n">
        <v>22.05</v>
      </c>
      <c r="G25" s="0" t="n">
        <v>0.65</v>
      </c>
      <c r="H25" s="0" t="n">
        <v>21</v>
      </c>
      <c r="I25" s="0" t="n">
        <v>1.28</v>
      </c>
      <c r="J25" s="0" t="n">
        <v>15.54</v>
      </c>
      <c r="K25" s="0" t="n">
        <v>3.8</v>
      </c>
      <c r="L25" s="0" t="n">
        <v>12</v>
      </c>
      <c r="M25" s="0" t="n">
        <v>106</v>
      </c>
      <c r="N25" s="0" t="n">
        <v>1.7</v>
      </c>
      <c r="O25" s="0" t="n">
        <v>10</v>
      </c>
      <c r="P25" s="6"/>
      <c r="Q25" s="7" t="n">
        <f aca="false">1.44*((3.9*B25)+(1.1*E25))</f>
        <v>8.55936</v>
      </c>
      <c r="R25" s="8" t="n">
        <f aca="false">1-((G25-0.7)/0.3)</f>
        <v>1.16666666666667</v>
      </c>
      <c r="S25" s="9" t="n">
        <f aca="false">1-R25</f>
        <v>-0.166666666666667</v>
      </c>
      <c r="T25" s="7" t="n">
        <f aca="false">R25*$Q25/9</f>
        <v>1.10954666666667</v>
      </c>
      <c r="U25" s="7" t="n">
        <f aca="false">S25*$Q25/4</f>
        <v>-0.35664</v>
      </c>
      <c r="V25" s="7" t="n">
        <f aca="false">T25*9</f>
        <v>9.98592</v>
      </c>
      <c r="W25" s="7" t="n">
        <f aca="false">U25*4</f>
        <v>-1.42656</v>
      </c>
      <c r="X25" s="6"/>
      <c r="Y25" s="8" t="n">
        <f aca="false">C25/$B$2</f>
        <v>0.491228070175439</v>
      </c>
      <c r="Z25" s="0" t="n">
        <f aca="false">E25/B25</f>
        <v>0.643410852713178</v>
      </c>
    </row>
    <row r="26" customFormat="false" ht="13.8" hidden="false" customHeight="false" outlineLevel="0" collapsed="false">
      <c r="A26" s="5" t="n">
        <v>0.30625</v>
      </c>
      <c r="B26" s="0" t="n">
        <v>1.53</v>
      </c>
      <c r="C26" s="0" t="n">
        <v>20.1</v>
      </c>
      <c r="D26" s="0" t="n">
        <v>5.7</v>
      </c>
      <c r="E26" s="0" t="n">
        <v>1</v>
      </c>
      <c r="F26" s="0" t="n">
        <v>25.85</v>
      </c>
      <c r="G26" s="0" t="n">
        <v>0.65</v>
      </c>
      <c r="H26" s="0" t="n">
        <v>23</v>
      </c>
      <c r="I26" s="0" t="n">
        <v>1.37</v>
      </c>
      <c r="J26" s="0" t="n">
        <v>15.44</v>
      </c>
      <c r="K26" s="0" t="n">
        <v>3.89</v>
      </c>
      <c r="L26" s="0" t="n">
        <v>1.4</v>
      </c>
      <c r="M26" s="0" t="n">
        <v>109</v>
      </c>
      <c r="N26" s="0" t="n">
        <v>2.4</v>
      </c>
      <c r="O26" s="0" t="n">
        <v>10.1</v>
      </c>
      <c r="P26" s="6"/>
      <c r="Q26" s="7" t="n">
        <f aca="false">1.44*((3.9*B26)+(1.1*E26))</f>
        <v>10.17648</v>
      </c>
      <c r="R26" s="8" t="n">
        <f aca="false">1-((G26-0.7)/0.3)</f>
        <v>1.16666666666667</v>
      </c>
      <c r="S26" s="9" t="n">
        <f aca="false">1-R26</f>
        <v>-0.166666666666667</v>
      </c>
      <c r="T26" s="7" t="n">
        <f aca="false">R26*$Q26/9</f>
        <v>1.31917333333333</v>
      </c>
      <c r="U26" s="7" t="n">
        <f aca="false">S26*$Q26/4</f>
        <v>-0.42402</v>
      </c>
      <c r="V26" s="7" t="n">
        <f aca="false">T26*9</f>
        <v>11.87256</v>
      </c>
      <c r="W26" s="7" t="n">
        <f aca="false">U26*4</f>
        <v>-1.69608</v>
      </c>
      <c r="X26" s="6"/>
      <c r="Y26" s="8" t="n">
        <f aca="false">C26/$B$2</f>
        <v>0.587719298245614</v>
      </c>
      <c r="Z26" s="0" t="n">
        <f aca="false">E26/B26</f>
        <v>0.65359477124183</v>
      </c>
    </row>
    <row r="27" customFormat="false" ht="13.8" hidden="false" customHeight="false" outlineLevel="0" collapsed="false">
      <c r="A27" s="5" t="n">
        <v>0.321527777777778</v>
      </c>
      <c r="B27" s="0" t="n">
        <v>1.63</v>
      </c>
      <c r="C27" s="0" t="n">
        <v>21.4</v>
      </c>
      <c r="D27" s="0" t="n">
        <v>6.1</v>
      </c>
      <c r="E27" s="0" t="n">
        <v>1.14</v>
      </c>
      <c r="F27" s="0" t="n">
        <v>28.39</v>
      </c>
      <c r="G27" s="0" t="n">
        <v>0.7</v>
      </c>
      <c r="H27" s="0" t="n">
        <v>19</v>
      </c>
      <c r="I27" s="0" t="n">
        <v>1.83</v>
      </c>
      <c r="J27" s="0" t="n">
        <v>15.55</v>
      </c>
      <c r="K27" s="0" t="n">
        <v>4.06</v>
      </c>
      <c r="L27" s="0" t="n">
        <v>14</v>
      </c>
      <c r="M27" s="0" t="n">
        <v>117</v>
      </c>
      <c r="N27" s="0" t="n">
        <v>2.5</v>
      </c>
      <c r="O27" s="0" t="n">
        <v>12</v>
      </c>
      <c r="P27" s="6"/>
      <c r="Q27" s="7" t="n">
        <f aca="false">1.44*((3.9*B27)+(1.1*E27))</f>
        <v>10.95984</v>
      </c>
      <c r="R27" s="8" t="n">
        <f aca="false">1-((G27-0.7)/0.3)</f>
        <v>1</v>
      </c>
      <c r="S27" s="9" t="n">
        <f aca="false">1-R27</f>
        <v>0</v>
      </c>
      <c r="T27" s="7" t="n">
        <f aca="false">R27*$Q27/9</f>
        <v>1.21776</v>
      </c>
      <c r="U27" s="7" t="n">
        <f aca="false">S27*$Q27/4</f>
        <v>0</v>
      </c>
      <c r="V27" s="7" t="n">
        <f aca="false">T27*9</f>
        <v>10.95984</v>
      </c>
      <c r="W27" s="7" t="n">
        <f aca="false">U27*4</f>
        <v>0</v>
      </c>
      <c r="X27" s="6"/>
      <c r="Y27" s="8" t="n">
        <f aca="false">C27/$B$2</f>
        <v>0.625730994152047</v>
      </c>
      <c r="Z27" s="0" t="n">
        <f aca="false">E27/B27</f>
        <v>0.699386503067485</v>
      </c>
    </row>
    <row r="28" customFormat="false" ht="13.8" hidden="false" customHeight="false" outlineLevel="0" collapsed="false">
      <c r="A28" s="5" t="n">
        <v>0.333333333333333</v>
      </c>
      <c r="B28" s="0" t="n">
        <v>1.77</v>
      </c>
      <c r="C28" s="0" t="n">
        <v>23.2</v>
      </c>
      <c r="D28" s="0" t="n">
        <v>6.6</v>
      </c>
      <c r="E28" s="0" t="n">
        <v>1.28</v>
      </c>
      <c r="F28" s="0" t="n">
        <v>31.29</v>
      </c>
      <c r="G28" s="0" t="n">
        <v>0.73</v>
      </c>
      <c r="H28" s="0" t="n">
        <v>21</v>
      </c>
      <c r="I28" s="0" t="n">
        <v>1.8</v>
      </c>
      <c r="J28" s="0" t="n">
        <v>15.61</v>
      </c>
      <c r="K28" s="0" t="n">
        <v>4.13</v>
      </c>
      <c r="L28" s="0" t="n">
        <v>14</v>
      </c>
      <c r="M28" s="0" t="n">
        <v>124</v>
      </c>
      <c r="N28" s="0" t="n">
        <v>2.5</v>
      </c>
      <c r="O28" s="0" t="n">
        <v>12</v>
      </c>
      <c r="P28" s="6"/>
      <c r="Q28" s="7" t="n">
        <f aca="false">1.44*((3.9*B28)+(1.1*E28))</f>
        <v>11.96784</v>
      </c>
      <c r="R28" s="8" t="n">
        <f aca="false">1-((G28-0.7)/0.3)</f>
        <v>0.9</v>
      </c>
      <c r="S28" s="9" t="n">
        <f aca="false">1-R28</f>
        <v>0.0999999999999996</v>
      </c>
      <c r="T28" s="7" t="n">
        <f aca="false">R28*$Q28/9</f>
        <v>1.196784</v>
      </c>
      <c r="U28" s="7" t="n">
        <f aca="false">S28*$Q28/4</f>
        <v>0.299195999999999</v>
      </c>
      <c r="V28" s="7" t="n">
        <f aca="false">T28*9</f>
        <v>10.771056</v>
      </c>
      <c r="W28" s="7" t="n">
        <f aca="false">U28*4</f>
        <v>1.196784</v>
      </c>
      <c r="X28" s="6"/>
      <c r="Y28" s="8" t="n">
        <f aca="false">C28/$B$2</f>
        <v>0.678362573099415</v>
      </c>
      <c r="Z28" s="0" t="n">
        <f aca="false">E28/B28</f>
        <v>0.72316384180791</v>
      </c>
    </row>
    <row r="29" customFormat="false" ht="13.8" hidden="false" customHeight="false" outlineLevel="0" collapsed="false">
      <c r="A29" s="5" t="n">
        <v>0.349305555555556</v>
      </c>
      <c r="B29" s="0" t="n">
        <v>1.62</v>
      </c>
      <c r="C29" s="0" t="n">
        <v>21.3</v>
      </c>
      <c r="D29" s="0" t="n">
        <v>6.1</v>
      </c>
      <c r="E29" s="0" t="n">
        <v>1.21</v>
      </c>
      <c r="F29" s="0" t="n">
        <v>29.32</v>
      </c>
      <c r="G29" s="0" t="n">
        <v>0.75</v>
      </c>
      <c r="H29" s="0" t="n">
        <v>22</v>
      </c>
      <c r="I29" s="0" t="n">
        <v>1.64</v>
      </c>
      <c r="J29" s="0" t="n">
        <v>15.69</v>
      </c>
      <c r="K29" s="0" t="n">
        <v>4.17</v>
      </c>
      <c r="L29" s="0" t="n">
        <v>13</v>
      </c>
      <c r="M29" s="0" t="n">
        <v>126</v>
      </c>
      <c r="N29" s="0" t="n">
        <v>2.5</v>
      </c>
      <c r="O29" s="0" t="n">
        <v>12</v>
      </c>
      <c r="P29" s="6"/>
      <c r="Q29" s="7" t="n">
        <f aca="false">1.44*((3.9*B29)+(1.1*E29))</f>
        <v>11.01456</v>
      </c>
      <c r="R29" s="8" t="n">
        <f aca="false">1-((G29-0.7)/0.3)</f>
        <v>0.833333333333334</v>
      </c>
      <c r="S29" s="9" t="n">
        <f aca="false">1-R29</f>
        <v>0.166666666666666</v>
      </c>
      <c r="T29" s="7" t="n">
        <f aca="false">R29*$Q29/9</f>
        <v>1.01986666666667</v>
      </c>
      <c r="U29" s="7" t="n">
        <f aca="false">S29*$Q29/4</f>
        <v>0.458939999999999</v>
      </c>
      <c r="V29" s="7" t="n">
        <f aca="false">T29*9</f>
        <v>9.1788</v>
      </c>
      <c r="W29" s="7" t="n">
        <f aca="false">U29*4</f>
        <v>1.83576</v>
      </c>
      <c r="X29" s="6"/>
      <c r="Y29" s="8" t="n">
        <f aca="false">C29/$B$2</f>
        <v>0.62280701754386</v>
      </c>
      <c r="Z29" s="0" t="n">
        <f aca="false">E29/B29</f>
        <v>0.746913580246913</v>
      </c>
    </row>
    <row r="30" customFormat="false" ht="13.8" hidden="false" customHeight="false" outlineLevel="0" collapsed="false">
      <c r="A30" s="5" t="n">
        <v>0.361805555555556</v>
      </c>
      <c r="B30" s="0" t="n">
        <v>1.7</v>
      </c>
      <c r="C30" s="0" t="n">
        <v>22.2</v>
      </c>
      <c r="D30" s="0" t="n">
        <v>6.3</v>
      </c>
      <c r="E30" s="0" t="n">
        <v>1.28</v>
      </c>
      <c r="F30" s="0" t="n">
        <v>29.22</v>
      </c>
      <c r="G30" s="0" t="n">
        <v>0.75</v>
      </c>
      <c r="H30" s="0" t="n">
        <v>26</v>
      </c>
      <c r="I30" s="0" t="n">
        <v>1.37</v>
      </c>
      <c r="J30" s="0" t="n">
        <v>15.44</v>
      </c>
      <c r="K30" s="0" t="n">
        <v>4.4</v>
      </c>
      <c r="L30" s="0" t="n">
        <v>13</v>
      </c>
      <c r="M30" s="0" t="n">
        <v>129</v>
      </c>
      <c r="N30" s="0" t="n">
        <v>2.5</v>
      </c>
      <c r="O30" s="0" t="n">
        <v>12</v>
      </c>
      <c r="P30" s="6"/>
      <c r="Q30" s="7" t="n">
        <f aca="false">1.44*((3.9*B30)+(1.1*E30))</f>
        <v>11.57472</v>
      </c>
      <c r="R30" s="8" t="n">
        <f aca="false">1-((G30-0.7)/0.3)</f>
        <v>0.833333333333334</v>
      </c>
      <c r="S30" s="9" t="n">
        <f aca="false">1-R30</f>
        <v>0.166666666666666</v>
      </c>
      <c r="T30" s="7" t="n">
        <f aca="false">R30*$Q30/9</f>
        <v>1.07173333333333</v>
      </c>
      <c r="U30" s="7" t="n">
        <f aca="false">S30*$Q30/4</f>
        <v>0.482279999999999</v>
      </c>
      <c r="V30" s="7" t="n">
        <f aca="false">T30*9</f>
        <v>9.6456</v>
      </c>
      <c r="W30" s="7" t="n">
        <f aca="false">U30*4</f>
        <v>1.92912</v>
      </c>
      <c r="X30" s="6"/>
      <c r="Y30" s="8" t="n">
        <f aca="false">C30/$B$2</f>
        <v>0.649122807017544</v>
      </c>
      <c r="Z30" s="0" t="n">
        <f aca="false">E30/B30</f>
        <v>0.752941176470588</v>
      </c>
    </row>
    <row r="31" customFormat="false" ht="13.8" hidden="false" customHeight="false" outlineLevel="0" collapsed="false">
      <c r="A31" s="5" t="n">
        <v>0.376388888888889</v>
      </c>
      <c r="B31" s="0" t="n">
        <v>2</v>
      </c>
      <c r="C31" s="0" t="n">
        <v>26.2</v>
      </c>
      <c r="D31" s="0" t="n">
        <v>7.5</v>
      </c>
      <c r="E31" s="0" t="n">
        <v>1.54</v>
      </c>
      <c r="F31" s="0" t="n">
        <v>36.2</v>
      </c>
      <c r="G31" s="0" t="n">
        <v>0.77</v>
      </c>
      <c r="H31" s="0" t="n">
        <v>23</v>
      </c>
      <c r="I31" s="0" t="n">
        <v>1.9</v>
      </c>
      <c r="J31" s="0" t="n">
        <v>15.68</v>
      </c>
      <c r="K31" s="0" t="n">
        <v>4.27</v>
      </c>
      <c r="L31" s="0" t="n">
        <v>15</v>
      </c>
      <c r="M31" s="0" t="n">
        <v>135</v>
      </c>
      <c r="N31" s="0" t="n">
        <v>2.5</v>
      </c>
      <c r="O31" s="0" t="n">
        <v>12</v>
      </c>
      <c r="P31" s="6"/>
      <c r="Q31" s="7" t="n">
        <f aca="false">1.44*((3.9*B31)+(1.1*E31))</f>
        <v>13.67136</v>
      </c>
      <c r="R31" s="8" t="n">
        <f aca="false">1-((G31-0.7)/0.3)</f>
        <v>0.766666666666667</v>
      </c>
      <c r="S31" s="9" t="n">
        <f aca="false">1-R31</f>
        <v>0.233333333333333</v>
      </c>
      <c r="T31" s="7" t="n">
        <f aca="false">R31*$Q31/9</f>
        <v>1.16459733333333</v>
      </c>
      <c r="U31" s="7" t="n">
        <f aca="false">S31*$Q31/4</f>
        <v>0.797495999999999</v>
      </c>
      <c r="V31" s="7" t="n">
        <f aca="false">T31*9</f>
        <v>10.481376</v>
      </c>
      <c r="W31" s="7" t="n">
        <f aca="false">U31*4</f>
        <v>3.189984</v>
      </c>
      <c r="X31" s="6"/>
      <c r="Y31" s="8" t="n">
        <f aca="false">C31/$B$2</f>
        <v>0.766081871345029</v>
      </c>
      <c r="Z31" s="0" t="n">
        <f aca="false">E31/B31</f>
        <v>0.77</v>
      </c>
    </row>
    <row r="32" customFormat="false" ht="13.8" hidden="false" customHeight="false" outlineLevel="0" collapsed="false">
      <c r="A32" s="5" t="n">
        <v>0.389583333333333</v>
      </c>
      <c r="B32" s="0" t="n">
        <v>1.89</v>
      </c>
      <c r="C32" s="0" t="n">
        <v>24.8</v>
      </c>
      <c r="D32" s="0" t="n">
        <v>7.1</v>
      </c>
      <c r="E32" s="0" t="n">
        <v>1.54</v>
      </c>
      <c r="F32" s="0" t="n">
        <v>36.29</v>
      </c>
      <c r="G32" s="0" t="n">
        <v>0.82</v>
      </c>
      <c r="H32" s="0" t="n">
        <v>26</v>
      </c>
      <c r="I32" s="0" t="n">
        <v>1.7</v>
      </c>
      <c r="J32" s="0" t="n">
        <v>15.93</v>
      </c>
      <c r="K32" s="0" t="n">
        <v>4.29</v>
      </c>
      <c r="L32" s="0" t="n">
        <v>14</v>
      </c>
      <c r="M32" s="0" t="n">
        <v>138</v>
      </c>
      <c r="N32" s="0" t="n">
        <v>2.5</v>
      </c>
      <c r="O32" s="0" t="n">
        <v>12</v>
      </c>
      <c r="P32" s="6"/>
      <c r="Q32" s="7" t="n">
        <f aca="false">1.44*((3.9*B32)+(1.1*E32))</f>
        <v>13.0536</v>
      </c>
      <c r="R32" s="8" t="n">
        <f aca="false">1-((G32-0.7)/0.3)</f>
        <v>0.6</v>
      </c>
      <c r="S32" s="9" t="n">
        <f aca="false">1-R32</f>
        <v>0.4</v>
      </c>
      <c r="T32" s="7" t="n">
        <f aca="false">R32*$Q32/9</f>
        <v>0.87024</v>
      </c>
      <c r="U32" s="7" t="n">
        <f aca="false">S32*$Q32/4</f>
        <v>1.30536</v>
      </c>
      <c r="V32" s="7" t="n">
        <f aca="false">T32*9</f>
        <v>7.83216</v>
      </c>
      <c r="W32" s="7" t="n">
        <f aca="false">U32*4</f>
        <v>5.22144</v>
      </c>
      <c r="X32" s="6"/>
      <c r="Y32" s="8" t="n">
        <f aca="false">C32/$B$2</f>
        <v>0.725146198830409</v>
      </c>
      <c r="Z32" s="0" t="n">
        <f aca="false">E32/B32</f>
        <v>0.814814814814815</v>
      </c>
    </row>
    <row r="33" customFormat="false" ht="13.8" hidden="false" customHeight="false" outlineLevel="0" collapsed="false">
      <c r="A33" s="5" t="n">
        <v>0.404166666666667</v>
      </c>
      <c r="B33" s="0" t="n">
        <v>2.04</v>
      </c>
      <c r="C33" s="0" t="n">
        <v>26.7</v>
      </c>
      <c r="D33" s="0" t="n">
        <v>7.6</v>
      </c>
      <c r="E33" s="0" t="n">
        <v>1.7</v>
      </c>
      <c r="F33" s="0" t="n">
        <v>39.61</v>
      </c>
      <c r="G33" s="0" t="n">
        <v>0.83</v>
      </c>
      <c r="H33" s="0" t="n">
        <v>23</v>
      </c>
      <c r="I33" s="0" t="n">
        <v>2.08</v>
      </c>
      <c r="J33" s="0" t="n">
        <v>15.97</v>
      </c>
      <c r="K33" s="0" t="n">
        <v>4.32</v>
      </c>
      <c r="L33" s="0" t="n">
        <v>15</v>
      </c>
      <c r="M33" s="0" t="n">
        <v>148</v>
      </c>
      <c r="N33" s="0" t="n">
        <v>2.5</v>
      </c>
      <c r="O33" s="0" t="n">
        <v>12</v>
      </c>
      <c r="P33" s="6"/>
      <c r="Q33" s="7" t="n">
        <f aca="false">1.44*((3.9*B33)+(1.1*E33))</f>
        <v>14.14944</v>
      </c>
      <c r="R33" s="8" t="n">
        <f aca="false">1-((G33-0.7)/0.3)</f>
        <v>0.566666666666667</v>
      </c>
      <c r="S33" s="9" t="n">
        <f aca="false">1-R33</f>
        <v>0.433333333333333</v>
      </c>
      <c r="T33" s="7" t="n">
        <f aca="false">R33*$Q33/9</f>
        <v>0.890890666666667</v>
      </c>
      <c r="U33" s="7" t="n">
        <f aca="false">S33*$Q33/4</f>
        <v>1.532856</v>
      </c>
      <c r="V33" s="7" t="n">
        <f aca="false">T33*9</f>
        <v>8.018016</v>
      </c>
      <c r="W33" s="7" t="n">
        <f aca="false">U33*4</f>
        <v>6.131424</v>
      </c>
      <c r="X33" s="6"/>
      <c r="Y33" s="8" t="n">
        <f aca="false">C33/$B$2</f>
        <v>0.780701754385965</v>
      </c>
      <c r="Z33" s="0" t="n">
        <f aca="false">E33/B33</f>
        <v>0.833333333333333</v>
      </c>
    </row>
    <row r="34" customFormat="false" ht="13.8" hidden="false" customHeight="false" outlineLevel="0" collapsed="false">
      <c r="A34" s="5" t="n">
        <v>0.418055555555556</v>
      </c>
      <c r="B34" s="0" t="n">
        <v>1.88</v>
      </c>
      <c r="C34" s="0" t="n">
        <v>24.6</v>
      </c>
      <c r="D34" s="0" t="n">
        <v>7</v>
      </c>
      <c r="E34" s="0" t="n">
        <v>1.57</v>
      </c>
      <c r="F34" s="0" t="n">
        <v>36.83</v>
      </c>
      <c r="G34" s="0" t="n">
        <v>0.84</v>
      </c>
      <c r="H34" s="0" t="n">
        <v>24</v>
      </c>
      <c r="I34" s="0" t="n">
        <v>1.86</v>
      </c>
      <c r="J34" s="0" t="n">
        <v>16.01</v>
      </c>
      <c r="K34" s="0" t="n">
        <v>4.3</v>
      </c>
      <c r="L34" s="0" t="n">
        <v>14</v>
      </c>
      <c r="M34" s="0" t="n">
        <v>139</v>
      </c>
      <c r="N34" s="0" t="n">
        <v>2.5</v>
      </c>
      <c r="O34" s="0" t="n">
        <v>12</v>
      </c>
      <c r="P34" s="6"/>
      <c r="Q34" s="7" t="n">
        <f aca="false">1.44*((3.9*B34)+(1.1*E34))</f>
        <v>13.04496</v>
      </c>
      <c r="R34" s="8" t="n">
        <f aca="false">1-((G34-0.7)/0.3)</f>
        <v>0.533333333333334</v>
      </c>
      <c r="S34" s="9" t="n">
        <f aca="false">1-R34</f>
        <v>0.466666666666666</v>
      </c>
      <c r="T34" s="7" t="n">
        <f aca="false">R34*$Q34/9</f>
        <v>0.773034666666667</v>
      </c>
      <c r="U34" s="7" t="n">
        <f aca="false">S34*$Q34/4</f>
        <v>1.521912</v>
      </c>
      <c r="V34" s="7" t="n">
        <f aca="false">T34*9</f>
        <v>6.95731200000001</v>
      </c>
      <c r="W34" s="7" t="n">
        <f aca="false">U34*4</f>
        <v>6.087648</v>
      </c>
      <c r="X34" s="6"/>
      <c r="Y34" s="8" t="n">
        <f aca="false">C34/$B$2</f>
        <v>0.719298245614035</v>
      </c>
      <c r="Z34" s="0" t="n">
        <f aca="false">E34/B34</f>
        <v>0.835106382978723</v>
      </c>
    </row>
    <row r="35" customFormat="false" ht="13.8" hidden="false" customHeight="false" outlineLevel="0" collapsed="false">
      <c r="A35" s="5" t="n">
        <v>0.430555555555556</v>
      </c>
      <c r="B35" s="0" t="n">
        <v>2.24</v>
      </c>
      <c r="C35" s="0" t="n">
        <v>29.4</v>
      </c>
      <c r="D35" s="0" t="n">
        <v>8.4</v>
      </c>
      <c r="E35" s="0" t="n">
        <v>1.88</v>
      </c>
      <c r="F35" s="0" t="n">
        <v>43.19</v>
      </c>
      <c r="G35" s="0" t="n">
        <v>0.84</v>
      </c>
      <c r="H35" s="0" t="n">
        <v>26</v>
      </c>
      <c r="I35" s="0" t="n">
        <v>2.02</v>
      </c>
      <c r="J35" s="0" t="n">
        <v>15.92</v>
      </c>
      <c r="K35" s="0" t="n">
        <v>4.37</v>
      </c>
      <c r="L35" s="0" t="n">
        <v>16</v>
      </c>
      <c r="M35" s="0" t="n">
        <v>143</v>
      </c>
      <c r="N35" s="0" t="n">
        <v>3.3</v>
      </c>
      <c r="O35" s="0" t="n">
        <v>14</v>
      </c>
      <c r="P35" s="6"/>
      <c r="Q35" s="7" t="n">
        <f aca="false">1.44*((3.9*B35)+(1.1*E35))</f>
        <v>15.55776</v>
      </c>
      <c r="R35" s="8" t="n">
        <f aca="false">1-((G35-0.7)/0.3)</f>
        <v>0.533333333333334</v>
      </c>
      <c r="S35" s="9" t="n">
        <f aca="false">1-R35</f>
        <v>0.466666666666666</v>
      </c>
      <c r="T35" s="7" t="n">
        <f aca="false">R35*$Q35/9</f>
        <v>0.921941333333334</v>
      </c>
      <c r="U35" s="7" t="n">
        <f aca="false">S35*$Q35/4</f>
        <v>1.815072</v>
      </c>
      <c r="V35" s="7" t="n">
        <f aca="false">T35*9</f>
        <v>8.297472</v>
      </c>
      <c r="W35" s="7" t="n">
        <f aca="false">U35*4</f>
        <v>7.260288</v>
      </c>
      <c r="X35" s="6"/>
      <c r="Y35" s="8" t="n">
        <f aca="false">C35/$B$2</f>
        <v>0.859649122807017</v>
      </c>
      <c r="Z35" s="0" t="n">
        <f aca="false">E35/B35</f>
        <v>0.839285714285714</v>
      </c>
    </row>
    <row r="36" customFormat="false" ht="13.8" hidden="false" customHeight="false" outlineLevel="0" collapsed="false">
      <c r="A36" s="5" t="n">
        <v>0.445138888888889</v>
      </c>
      <c r="B36" s="0" t="n">
        <v>2.24</v>
      </c>
      <c r="C36" s="0" t="n">
        <v>29.4</v>
      </c>
      <c r="D36" s="0" t="n">
        <v>8.4</v>
      </c>
      <c r="E36" s="0" t="n">
        <v>2.01</v>
      </c>
      <c r="F36" s="0" t="n">
        <v>47.77</v>
      </c>
      <c r="G36" s="0" t="n">
        <v>0.9</v>
      </c>
      <c r="H36" s="0" t="n">
        <v>27</v>
      </c>
      <c r="I36" s="0" t="n">
        <v>2.17</v>
      </c>
      <c r="J36" s="0" t="n">
        <v>16.35</v>
      </c>
      <c r="K36" s="0" t="n">
        <v>4.23</v>
      </c>
      <c r="L36" s="0" t="n">
        <v>15</v>
      </c>
      <c r="M36" s="0" t="n">
        <v>149</v>
      </c>
      <c r="N36" s="0" t="n">
        <v>3.4</v>
      </c>
      <c r="O36" s="0" t="n">
        <v>14</v>
      </c>
      <c r="P36" s="6"/>
      <c r="Q36" s="7" t="n">
        <f aca="false">1.44*((3.9*B36)+(1.1*E36))</f>
        <v>15.76368</v>
      </c>
      <c r="R36" s="8" t="n">
        <f aca="false">1-((G36-0.7)/0.3)</f>
        <v>0.333333333333334</v>
      </c>
      <c r="S36" s="9" t="n">
        <f aca="false">1-R36</f>
        <v>0.666666666666666</v>
      </c>
      <c r="T36" s="7" t="n">
        <f aca="false">R36*$Q36/9</f>
        <v>0.58384</v>
      </c>
      <c r="U36" s="7" t="n">
        <f aca="false">S36*$Q36/4</f>
        <v>2.62728</v>
      </c>
      <c r="V36" s="7" t="n">
        <f aca="false">T36*9</f>
        <v>5.25456</v>
      </c>
      <c r="W36" s="7" t="n">
        <f aca="false">U36*4</f>
        <v>10.50912</v>
      </c>
      <c r="X36" s="6"/>
      <c r="Y36" s="8" t="n">
        <f aca="false">C36/$B$2</f>
        <v>0.859649122807017</v>
      </c>
      <c r="Z36" s="0" t="n">
        <f aca="false">E36/B36</f>
        <v>0.897321428571428</v>
      </c>
    </row>
    <row r="37" customFormat="false" ht="13.8" hidden="false" customHeight="false" outlineLevel="0" collapsed="false">
      <c r="A37" s="5" t="n">
        <v>0.459027777777778</v>
      </c>
      <c r="B37" s="0" t="n">
        <v>2.26</v>
      </c>
      <c r="C37" s="0" t="n">
        <v>29.5</v>
      </c>
      <c r="D37" s="0" t="n">
        <v>8.4</v>
      </c>
      <c r="E37" s="0" t="n">
        <v>2.09</v>
      </c>
      <c r="F37" s="0" t="n">
        <v>49.29</v>
      </c>
      <c r="G37" s="0" t="n">
        <v>0.93</v>
      </c>
      <c r="H37" s="0" t="n">
        <v>26</v>
      </c>
      <c r="I37" s="0" t="n">
        <v>2.27</v>
      </c>
      <c r="J37" s="0" t="n">
        <v>16.43</v>
      </c>
      <c r="K37" s="0" t="n">
        <v>4.27</v>
      </c>
      <c r="L37" s="0" t="n">
        <v>15</v>
      </c>
      <c r="M37" s="0" t="n">
        <v>155</v>
      </c>
      <c r="N37" s="0" t="n">
        <v>3.4</v>
      </c>
      <c r="O37" s="0" t="n">
        <v>14</v>
      </c>
      <c r="P37" s="6"/>
      <c r="Q37" s="7" t="n">
        <f aca="false">1.44*((3.9*B37)+(1.1*E37))</f>
        <v>16.00272</v>
      </c>
      <c r="R37" s="8" t="n">
        <f aca="false">1-((G37-0.7)/0.3)</f>
        <v>0.233333333333333</v>
      </c>
      <c r="S37" s="9" t="n">
        <f aca="false">1-R37</f>
        <v>0.766666666666666</v>
      </c>
      <c r="T37" s="7" t="n">
        <f aca="false">R37*$Q37/9</f>
        <v>0.414885333333334</v>
      </c>
      <c r="U37" s="7" t="n">
        <f aca="false">S37*$Q37/4</f>
        <v>3.067188</v>
      </c>
      <c r="V37" s="7" t="n">
        <f aca="false">T37*9</f>
        <v>3.733968</v>
      </c>
      <c r="W37" s="7" t="n">
        <f aca="false">U37*4</f>
        <v>12.268752</v>
      </c>
      <c r="X37" s="6"/>
      <c r="Y37" s="8" t="n">
        <f aca="false">C37/$B$2</f>
        <v>0.862573099415205</v>
      </c>
      <c r="Z37" s="0" t="n">
        <f aca="false">E37/B37</f>
        <v>0.924778761061947</v>
      </c>
    </row>
    <row r="38" customFormat="false" ht="13.8" hidden="false" customHeight="false" outlineLevel="0" collapsed="false">
      <c r="A38" s="5" t="n">
        <v>0.472222222222222</v>
      </c>
      <c r="B38" s="0" t="n">
        <v>2.5</v>
      </c>
      <c r="C38" s="0" t="n">
        <v>32.7</v>
      </c>
      <c r="D38" s="0" t="n">
        <v>9.3</v>
      </c>
      <c r="E38" s="0" t="n">
        <v>2.39</v>
      </c>
      <c r="F38" s="0" t="n">
        <v>54.55</v>
      </c>
      <c r="G38" s="0" t="n">
        <v>0.96</v>
      </c>
      <c r="H38" s="0" t="n">
        <v>28</v>
      </c>
      <c r="I38" s="0" t="n">
        <v>2.36</v>
      </c>
      <c r="J38" s="0" t="n">
        <v>16.41</v>
      </c>
      <c r="K38" s="0" t="n">
        <v>4.4</v>
      </c>
      <c r="L38" s="0" t="n">
        <v>16</v>
      </c>
      <c r="M38" s="0" t="n">
        <v>158</v>
      </c>
      <c r="N38" s="0" t="n">
        <v>3.4</v>
      </c>
      <c r="O38" s="0" t="n">
        <v>14</v>
      </c>
      <c r="P38" s="6"/>
      <c r="Q38" s="7" t="n">
        <f aca="false">1.44*((3.9*B38)+(1.1*E38))</f>
        <v>17.82576</v>
      </c>
      <c r="R38" s="8" t="n">
        <f aca="false">1-((G38-0.7)/0.3)</f>
        <v>0.133333333333334</v>
      </c>
      <c r="S38" s="9" t="n">
        <f aca="false">1-R38</f>
        <v>0.866666666666666</v>
      </c>
      <c r="T38" s="7" t="n">
        <f aca="false">R38*$Q38/9</f>
        <v>0.264085333333334</v>
      </c>
      <c r="U38" s="7" t="n">
        <f aca="false">S38*$Q38/4</f>
        <v>3.862248</v>
      </c>
      <c r="V38" s="7" t="n">
        <f aca="false">T38*9</f>
        <v>2.37676800000001</v>
      </c>
      <c r="W38" s="7" t="n">
        <f aca="false">U38*4</f>
        <v>15.448992</v>
      </c>
      <c r="X38" s="6"/>
      <c r="Y38" s="8" t="n">
        <f aca="false">C38/$B$2</f>
        <v>0.956140350877193</v>
      </c>
      <c r="Z38" s="0" t="n">
        <f aca="false">E38/B38</f>
        <v>0.956</v>
      </c>
    </row>
    <row r="39" customFormat="false" ht="13.8" hidden="false" customHeight="false" outlineLevel="0" collapsed="false">
      <c r="A39" s="5" t="n">
        <v>0.486805555555556</v>
      </c>
      <c r="B39" s="0" t="n">
        <v>2.45</v>
      </c>
      <c r="C39" s="0" t="n">
        <v>32.1</v>
      </c>
      <c r="D39" s="0" t="n">
        <v>9.2</v>
      </c>
      <c r="E39" s="0" t="n">
        <v>2.44</v>
      </c>
      <c r="F39" s="0" t="n">
        <v>56.53</v>
      </c>
      <c r="G39" s="0" t="n">
        <v>0.99</v>
      </c>
      <c r="H39" s="0" t="n">
        <v>33</v>
      </c>
      <c r="I39" s="0" t="n">
        <v>2.08</v>
      </c>
      <c r="J39" s="0" t="n">
        <v>16.6</v>
      </c>
      <c r="K39" s="0" t="n">
        <v>4.34</v>
      </c>
      <c r="L39" s="0" t="n">
        <v>15</v>
      </c>
      <c r="M39" s="0" t="n">
        <v>161</v>
      </c>
      <c r="N39" s="0" t="n">
        <v>3.4</v>
      </c>
      <c r="O39" s="0" t="n">
        <v>14</v>
      </c>
      <c r="P39" s="6"/>
      <c r="Q39" s="7" t="n">
        <f aca="false">1.44*((3.9*B39)+(1.1*E39))</f>
        <v>17.62416</v>
      </c>
      <c r="R39" s="8" t="n">
        <f aca="false">1-((G39-0.7)/0.3)</f>
        <v>0.0333333333333338</v>
      </c>
      <c r="S39" s="9" t="n">
        <f aca="false">1-R39</f>
        <v>0.966666666666666</v>
      </c>
      <c r="T39" s="7" t="n">
        <f aca="false">R39*$Q39/9</f>
        <v>0.0652746666666675</v>
      </c>
      <c r="U39" s="7" t="n">
        <f aca="false">S39*$Q39/4</f>
        <v>4.259172</v>
      </c>
      <c r="V39" s="7" t="n">
        <f aca="false">T39*9</f>
        <v>0.587472000000008</v>
      </c>
      <c r="W39" s="7" t="n">
        <f aca="false">U39*4</f>
        <v>17.036688</v>
      </c>
      <c r="X39" s="6"/>
      <c r="Y39" s="8" t="n">
        <f aca="false">C39/$B$2</f>
        <v>0.93859649122807</v>
      </c>
      <c r="Z39" s="0" t="n">
        <f aca="false">E39/B39</f>
        <v>0.995918367346939</v>
      </c>
    </row>
    <row r="40" customFormat="false" ht="13.8" hidden="false" customHeight="false" outlineLevel="0" collapsed="false">
      <c r="A40" s="5" t="n">
        <v>0.501388888888889</v>
      </c>
      <c r="B40" s="0" t="n">
        <v>2.54</v>
      </c>
      <c r="C40" s="0" t="n">
        <v>33.2</v>
      </c>
      <c r="D40" s="0" t="n">
        <v>9.5</v>
      </c>
      <c r="E40" s="0" t="n">
        <v>2.64</v>
      </c>
      <c r="F40" s="0" t="n">
        <v>63.28</v>
      </c>
      <c r="G40" s="0" t="n">
        <v>1.04</v>
      </c>
      <c r="H40" s="0" t="n">
        <v>32</v>
      </c>
      <c r="I40" s="0" t="n">
        <v>2.43</v>
      </c>
      <c r="J40" s="0" t="n">
        <v>16.9</v>
      </c>
      <c r="K40" s="0" t="n">
        <v>4.2</v>
      </c>
      <c r="L40" s="0" t="n">
        <v>15</v>
      </c>
      <c r="M40" s="0" t="n">
        <v>165</v>
      </c>
      <c r="N40" s="0" t="n">
        <v>3.4</v>
      </c>
      <c r="O40" s="0" t="n">
        <v>14</v>
      </c>
      <c r="P40" s="6"/>
      <c r="Q40" s="7" t="n">
        <f aca="false">1.44*((3.9*B40)+(1.1*E40))</f>
        <v>18.4464</v>
      </c>
      <c r="R40" s="8" t="n">
        <f aca="false">1-((G40-0.7)/0.3)</f>
        <v>-0.133333333333333</v>
      </c>
      <c r="S40" s="9" t="n">
        <f aca="false">1-R40</f>
        <v>1.13333333333333</v>
      </c>
      <c r="T40" s="7" t="n">
        <f aca="false">R40*$Q40/9</f>
        <v>-0.27328</v>
      </c>
      <c r="U40" s="7" t="n">
        <f aca="false">S40*$Q40/4</f>
        <v>5.22648</v>
      </c>
      <c r="V40" s="7" t="n">
        <f aca="false">T40*9</f>
        <v>-2.45952</v>
      </c>
      <c r="W40" s="7" t="n">
        <f aca="false">U40*4</f>
        <v>20.90592</v>
      </c>
      <c r="X40" s="6"/>
      <c r="Y40" s="8" t="n">
        <f aca="false">C40/$B$2</f>
        <v>0.970760233918129</v>
      </c>
      <c r="Z40" s="0" t="n">
        <f aca="false">E40/B40</f>
        <v>1.03937007874016</v>
      </c>
    </row>
    <row r="41" customFormat="false" ht="13.8" hidden="false" customHeight="false" outlineLevel="0" collapsed="false">
      <c r="A41" s="5" t="n">
        <v>0.514583333333333</v>
      </c>
      <c r="B41" s="0" t="n">
        <v>2.61</v>
      </c>
      <c r="C41" s="0" t="n">
        <v>34.2</v>
      </c>
      <c r="D41" s="0" t="n">
        <v>9.8</v>
      </c>
      <c r="E41" s="0" t="n">
        <v>2.72</v>
      </c>
      <c r="F41" s="0" t="n">
        <v>64.81</v>
      </c>
      <c r="G41" s="0" t="n">
        <v>1.04</v>
      </c>
      <c r="H41" s="0" t="n">
        <v>34</v>
      </c>
      <c r="I41" s="0" t="n">
        <v>2.32</v>
      </c>
      <c r="J41" s="0" t="n">
        <v>16.88</v>
      </c>
      <c r="K41" s="0" t="n">
        <v>4.23</v>
      </c>
      <c r="L41" s="0" t="n">
        <v>16</v>
      </c>
      <c r="M41" s="0" t="n">
        <v>167</v>
      </c>
      <c r="N41" s="0" t="n">
        <v>3.4</v>
      </c>
      <c r="O41" s="0" t="n">
        <v>14</v>
      </c>
      <c r="P41" s="6"/>
      <c r="Q41" s="7" t="n">
        <f aca="false">1.44*((3.9*B41)+(1.1*E41))</f>
        <v>18.96624</v>
      </c>
      <c r="R41" s="8" t="n">
        <f aca="false">1-((G41-0.7)/0.3)</f>
        <v>-0.133333333333333</v>
      </c>
      <c r="S41" s="9" t="n">
        <f aca="false">1-R41</f>
        <v>1.13333333333333</v>
      </c>
      <c r="T41" s="7" t="n">
        <f aca="false">R41*$Q41/9</f>
        <v>-0.280981333333333</v>
      </c>
      <c r="U41" s="7" t="n">
        <f aca="false">S41*$Q41/4</f>
        <v>5.373768</v>
      </c>
      <c r="V41" s="7" t="n">
        <f aca="false">T41*9</f>
        <v>-2.52883199999999</v>
      </c>
      <c r="W41" s="7" t="n">
        <f aca="false">U41*4</f>
        <v>21.495072</v>
      </c>
      <c r="X41" s="6"/>
      <c r="Y41" s="8" t="n">
        <f aca="false">C41/$B$2</f>
        <v>1</v>
      </c>
      <c r="Z41" s="0" t="n">
        <f aca="false">E41/B41</f>
        <v>1.04214559386973</v>
      </c>
    </row>
    <row r="42" customFormat="false" ht="13.8" hidden="false" customHeight="false" outlineLevel="0" collapsed="false">
      <c r="A42" s="5" t="n">
        <v>0.528472222222222</v>
      </c>
      <c r="B42" s="0" t="n">
        <v>2.58</v>
      </c>
      <c r="C42" s="0" t="n">
        <v>33.8</v>
      </c>
      <c r="D42" s="0" t="n">
        <v>9.7</v>
      </c>
      <c r="E42" s="0" t="n">
        <v>2.8</v>
      </c>
      <c r="F42" s="0" t="n">
        <v>67.27</v>
      </c>
      <c r="G42" s="0" t="n">
        <v>1.08</v>
      </c>
      <c r="H42" s="0" t="n">
        <v>34</v>
      </c>
      <c r="I42" s="0" t="n">
        <v>2.41</v>
      </c>
      <c r="J42" s="0" t="n">
        <v>17.03</v>
      </c>
      <c r="K42" s="0" t="n">
        <v>4.19</v>
      </c>
      <c r="L42" s="0" t="n">
        <v>15</v>
      </c>
      <c r="M42" s="0" t="n">
        <v>169</v>
      </c>
      <c r="N42" s="0" t="n">
        <v>3.4</v>
      </c>
      <c r="O42" s="0" t="n">
        <v>14</v>
      </c>
      <c r="P42" s="6"/>
      <c r="Q42" s="7" t="n">
        <f aca="false">1.44*((3.9*B42)+(1.1*E42))</f>
        <v>18.92448</v>
      </c>
      <c r="R42" s="8" t="n">
        <f aca="false">1-((G42-0.7)/0.3)</f>
        <v>-0.266666666666666</v>
      </c>
      <c r="S42" s="9" t="n">
        <f aca="false">1-R42</f>
        <v>1.26666666666667</v>
      </c>
      <c r="T42" s="7" t="n">
        <f aca="false">R42*$Q42/9</f>
        <v>-0.560725333333333</v>
      </c>
      <c r="U42" s="7" t="n">
        <f aca="false">S42*$Q42/4</f>
        <v>5.992752</v>
      </c>
      <c r="V42" s="7" t="n">
        <f aca="false">T42*9</f>
        <v>-5.04652799999999</v>
      </c>
      <c r="W42" s="7" t="n">
        <f aca="false">U42*4</f>
        <v>23.971008</v>
      </c>
      <c r="X42" s="6"/>
      <c r="Y42" s="8" t="n">
        <f aca="false">C42/$B$2</f>
        <v>0.988304093567251</v>
      </c>
      <c r="Z42" s="0" t="n">
        <f aca="false">E42/B42</f>
        <v>1.08527131782946</v>
      </c>
    </row>
    <row r="43" customFormat="false" ht="13.8" hidden="false" customHeight="false" outlineLevel="0" collapsed="false">
      <c r="A43" s="5" t="n">
        <v>0.542361111111111</v>
      </c>
      <c r="B43" s="0" t="n">
        <v>2.13</v>
      </c>
      <c r="C43" s="0" t="n">
        <v>27.9</v>
      </c>
      <c r="D43" s="0" t="n">
        <v>8</v>
      </c>
      <c r="E43" s="0" t="n">
        <v>2.33</v>
      </c>
      <c r="F43" s="0" t="n">
        <v>58.41</v>
      </c>
      <c r="G43" s="0" t="n">
        <v>1.09</v>
      </c>
      <c r="H43" s="0" t="n">
        <v>35</v>
      </c>
      <c r="I43" s="0" t="n">
        <v>2.01</v>
      </c>
      <c r="J43" s="0" t="n">
        <v>17.22</v>
      </c>
      <c r="K43" s="0" t="n">
        <v>4.02</v>
      </c>
      <c r="L43" s="0" t="n">
        <v>12</v>
      </c>
      <c r="M43" s="0" t="n">
        <v>173</v>
      </c>
      <c r="N43" s="0" t="n">
        <v>2.8</v>
      </c>
      <c r="O43" s="0" t="n">
        <v>7.6</v>
      </c>
      <c r="P43" s="6"/>
      <c r="Q43" s="7" t="n">
        <f aca="false">1.44*((3.9*B43)+(1.1*E43))</f>
        <v>15.6528</v>
      </c>
      <c r="R43" s="8" t="n">
        <f aca="false">1-((G43-0.7)/0.3)</f>
        <v>-0.3</v>
      </c>
      <c r="S43" s="9" t="n">
        <f aca="false">1-R43</f>
        <v>1.3</v>
      </c>
      <c r="T43" s="7" t="n">
        <f aca="false">R43*$Q43/9</f>
        <v>-0.52176</v>
      </c>
      <c r="U43" s="7" t="n">
        <f aca="false">S43*$Q43/4</f>
        <v>5.08716</v>
      </c>
      <c r="V43" s="7" t="n">
        <f aca="false">T43*9</f>
        <v>-4.69584</v>
      </c>
      <c r="W43" s="7" t="n">
        <f aca="false">U43*4</f>
        <v>20.34864</v>
      </c>
      <c r="X43" s="6"/>
      <c r="Y43" s="8" t="n">
        <f aca="false">C43/$B$2</f>
        <v>0.81578947368421</v>
      </c>
      <c r="Z43" s="0" t="n">
        <f aca="false">E43/B43</f>
        <v>1.09389671361502</v>
      </c>
    </row>
    <row r="44" customFormat="false" ht="13.8" hidden="false" customHeight="false" outlineLevel="0" collapsed="false">
      <c r="A44" s="5" t="n">
        <v>0.55625</v>
      </c>
      <c r="B44" s="0" t="n">
        <v>2.42</v>
      </c>
      <c r="C44" s="0" t="n">
        <v>31.7</v>
      </c>
      <c r="D44" s="0" t="n">
        <v>9.1</v>
      </c>
      <c r="E44" s="0" t="n">
        <v>2.61</v>
      </c>
      <c r="F44" s="0" t="n">
        <v>62.92</v>
      </c>
      <c r="G44" s="0" t="n">
        <v>1.08</v>
      </c>
      <c r="H44" s="0" t="n">
        <v>33</v>
      </c>
      <c r="I44" s="0" t="n">
        <v>2.28</v>
      </c>
      <c r="J44" s="0" t="n">
        <v>17.03</v>
      </c>
      <c r="K44" s="0" t="n">
        <v>4.18</v>
      </c>
      <c r="L44" s="0" t="n">
        <v>14</v>
      </c>
      <c r="M44" s="0" t="n">
        <v>170</v>
      </c>
      <c r="N44" s="0" t="n">
        <v>1.5</v>
      </c>
      <c r="O44" s="0" t="n">
        <v>0</v>
      </c>
      <c r="P44" s="6"/>
      <c r="Q44" s="7" t="n">
        <f aca="false">1.44*((3.9*B44)+(1.1*E44))</f>
        <v>17.72496</v>
      </c>
      <c r="R44" s="8" t="n">
        <f aca="false">1-((G44-0.7)/0.3)</f>
        <v>-0.266666666666666</v>
      </c>
      <c r="S44" s="9" t="n">
        <f aca="false">1-R44</f>
        <v>1.26666666666667</v>
      </c>
      <c r="T44" s="7" t="n">
        <f aca="false">R44*$Q44/9</f>
        <v>-0.525183999999999</v>
      </c>
      <c r="U44" s="7" t="n">
        <f aca="false">S44*$Q44/4</f>
        <v>5.612904</v>
      </c>
      <c r="V44" s="7" t="n">
        <f aca="false">T44*9</f>
        <v>-4.726656</v>
      </c>
      <c r="W44" s="7" t="n">
        <f aca="false">U44*4</f>
        <v>22.451616</v>
      </c>
      <c r="X44" s="6"/>
      <c r="Y44" s="8" t="n">
        <f aca="false">C44/$B$2</f>
        <v>0.926900584795322</v>
      </c>
      <c r="Z44" s="0" t="n">
        <f aca="false">E44/B44</f>
        <v>1.07851239669422</v>
      </c>
    </row>
    <row r="45" customFormat="false" ht="13.8" hidden="false" customHeight="false" outlineLevel="0" collapsed="false">
      <c r="A45" s="5" t="n">
        <v>0.568055555555556</v>
      </c>
      <c r="B45" s="0" t="n">
        <v>0.77</v>
      </c>
      <c r="C45" s="0" t="n">
        <v>10.1</v>
      </c>
      <c r="D45" s="0" t="n">
        <v>2.9</v>
      </c>
      <c r="E45" s="0" t="n">
        <v>2.9</v>
      </c>
      <c r="F45" s="0" t="n">
        <v>21.87</v>
      </c>
      <c r="G45" s="0" t="n">
        <v>1.11</v>
      </c>
      <c r="H45" s="0" t="n">
        <v>17</v>
      </c>
      <c r="I45" s="0" t="n">
        <v>1.52</v>
      </c>
      <c r="J45" s="0" t="n">
        <v>17.34</v>
      </c>
      <c r="K45" s="0" t="n">
        <v>3.93</v>
      </c>
      <c r="L45" s="0" t="n">
        <v>5</v>
      </c>
      <c r="M45" s="0" t="n">
        <v>161</v>
      </c>
      <c r="N45" s="0" t="n">
        <v>1.5</v>
      </c>
      <c r="O45" s="0" t="n">
        <v>0</v>
      </c>
      <c r="P45" s="6"/>
      <c r="Q45" s="7" t="n">
        <f aca="false">1.44*((3.9*B45)+(1.1*E45))</f>
        <v>8.91792</v>
      </c>
      <c r="R45" s="8" t="n">
        <f aca="false">1-((G45-0.7)/0.3)</f>
        <v>-0.366666666666666</v>
      </c>
      <c r="S45" s="9" t="n">
        <f aca="false">1-R45</f>
        <v>1.36666666666667</v>
      </c>
      <c r="T45" s="7" t="n">
        <f aca="false">R45*$Q45/9</f>
        <v>-0.363322666666666</v>
      </c>
      <c r="U45" s="7" t="n">
        <f aca="false">S45*$Q45/4</f>
        <v>3.046956</v>
      </c>
      <c r="V45" s="7" t="n">
        <f aca="false">T45*9</f>
        <v>-3.269904</v>
      </c>
      <c r="W45" s="7" t="n">
        <f aca="false">U45*4</f>
        <v>12.187824</v>
      </c>
      <c r="X45" s="6"/>
      <c r="Y45" s="8" t="n">
        <f aca="false">C45/$B$2</f>
        <v>0.295321637426901</v>
      </c>
      <c r="Z45" s="0" t="n">
        <f aca="false">E45/B45</f>
        <v>3.76623376623377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34" activeCellId="0" sqref="U34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10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tr">
        <f aca="false">VO2max!M4</f>
        <v>HR
[bpm]</v>
      </c>
      <c r="B1" s="0" t="str">
        <f aca="false">VO2max!Y4</f>
        <v>%VO2max</v>
      </c>
    </row>
    <row r="2" customFormat="false" ht="15" hidden="false" customHeight="false" outlineLevel="0" collapsed="false">
      <c r="A2" s="0" t="n">
        <f aca="false">VO2max!M5</f>
        <v>78</v>
      </c>
      <c r="B2" s="8" t="n">
        <f aca="false">VO2max!Y5</f>
        <v>0.12280701754386</v>
      </c>
    </row>
    <row r="3" customFormat="false" ht="15" hidden="false" customHeight="false" outlineLevel="0" collapsed="false">
      <c r="A3" s="0" t="n">
        <f aca="false">VO2max!M6</f>
        <v>76</v>
      </c>
      <c r="B3" s="8" t="n">
        <f aca="false">VO2max!Y6</f>
        <v>0.0906432748538012</v>
      </c>
    </row>
    <row r="4" customFormat="false" ht="15" hidden="false" customHeight="false" outlineLevel="0" collapsed="false">
      <c r="A4" s="0" t="n">
        <f aca="false">VO2max!M7</f>
        <v>70</v>
      </c>
      <c r="B4" s="8" t="n">
        <f aca="false">VO2max!Y7</f>
        <v>0.108187134502924</v>
      </c>
    </row>
    <row r="5" customFormat="false" ht="15" hidden="false" customHeight="false" outlineLevel="0" collapsed="false">
      <c r="A5" s="0" t="n">
        <f aca="false">VO2max!M8</f>
        <v>80</v>
      </c>
      <c r="B5" s="8" t="n">
        <f aca="false">VO2max!Y8</f>
        <v>0.0964912280701754</v>
      </c>
    </row>
    <row r="6" customFormat="false" ht="15" hidden="false" customHeight="false" outlineLevel="0" collapsed="false">
      <c r="A6" s="0" t="n">
        <f aca="false">VO2max!M9</f>
        <v>84</v>
      </c>
      <c r="B6" s="8" t="n">
        <f aca="false">VO2max!Y9</f>
        <v>0.105263157894737</v>
      </c>
    </row>
    <row r="7" customFormat="false" ht="15" hidden="false" customHeight="false" outlineLevel="0" collapsed="false">
      <c r="A7" s="0" t="n">
        <f aca="false">VO2max!M10</f>
        <v>76</v>
      </c>
      <c r="B7" s="8" t="n">
        <f aca="false">VO2max!Y10</f>
        <v>0.116959064327485</v>
      </c>
    </row>
    <row r="8" customFormat="false" ht="15" hidden="false" customHeight="false" outlineLevel="0" collapsed="false">
      <c r="A8" s="0" t="n">
        <f aca="false">VO2max!M11</f>
        <v>84</v>
      </c>
      <c r="B8" s="8" t="n">
        <f aca="false">VO2max!Y11</f>
        <v>0.172514619883041</v>
      </c>
    </row>
    <row r="9" customFormat="false" ht="15" hidden="false" customHeight="false" outlineLevel="0" collapsed="false">
      <c r="A9" s="0" t="n">
        <f aca="false">VO2max!M12</f>
        <v>92</v>
      </c>
      <c r="B9" s="8" t="n">
        <f aca="false">VO2max!Y12</f>
        <v>0.207602339181286</v>
      </c>
    </row>
    <row r="10" customFormat="false" ht="15" hidden="false" customHeight="false" outlineLevel="0" collapsed="false">
      <c r="A10" s="0" t="n">
        <f aca="false">VO2max!M13</f>
        <v>84</v>
      </c>
      <c r="B10" s="8" t="n">
        <f aca="false">VO2max!Y13</f>
        <v>0.166666666666667</v>
      </c>
    </row>
    <row r="11" customFormat="false" ht="15" hidden="false" customHeight="false" outlineLevel="0" collapsed="false">
      <c r="A11" s="0" t="n">
        <f aca="false">VO2max!M14</f>
        <v>82</v>
      </c>
      <c r="B11" s="8" t="n">
        <f aca="false">VO2max!Y14</f>
        <v>0.172514619883041</v>
      </c>
    </row>
    <row r="12" customFormat="false" ht="15" hidden="false" customHeight="false" outlineLevel="0" collapsed="false">
      <c r="A12" s="0" t="n">
        <f aca="false">VO2max!M15</f>
        <v>88</v>
      </c>
      <c r="B12" s="8" t="n">
        <f aca="false">VO2max!Y15</f>
        <v>0.228070175438596</v>
      </c>
    </row>
    <row r="13" customFormat="false" ht="15" hidden="false" customHeight="false" outlineLevel="0" collapsed="false">
      <c r="A13" s="0" t="n">
        <f aca="false">VO2max!M16</f>
        <v>88</v>
      </c>
      <c r="B13" s="8" t="n">
        <f aca="false">VO2max!Y16</f>
        <v>0.228070175438596</v>
      </c>
    </row>
    <row r="14" customFormat="false" ht="15" hidden="false" customHeight="false" outlineLevel="0" collapsed="false">
      <c r="A14" s="0" t="n">
        <f aca="false">VO2max!M17</f>
        <v>90</v>
      </c>
      <c r="B14" s="8" t="n">
        <f aca="false">VO2max!Y17</f>
        <v>0.277777777777778</v>
      </c>
    </row>
    <row r="15" customFormat="false" ht="15" hidden="false" customHeight="false" outlineLevel="0" collapsed="false">
      <c r="A15" s="0" t="n">
        <f aca="false">VO2max!M18</f>
        <v>94</v>
      </c>
      <c r="B15" s="8" t="n">
        <f aca="false">VO2max!Y18</f>
        <v>0.271929824561403</v>
      </c>
    </row>
    <row r="16" customFormat="false" ht="15" hidden="false" customHeight="false" outlineLevel="0" collapsed="false">
      <c r="A16" s="0" t="n">
        <f aca="false">VO2max!M19</f>
        <v>96</v>
      </c>
      <c r="B16" s="8" t="n">
        <f aca="false">VO2max!Y19</f>
        <v>0.347953216374269</v>
      </c>
    </row>
    <row r="17" customFormat="false" ht="15" hidden="false" customHeight="false" outlineLevel="0" collapsed="false">
      <c r="A17" s="0" t="n">
        <f aca="false">VO2max!M20</f>
        <v>99</v>
      </c>
      <c r="B17" s="8" t="n">
        <f aca="false">VO2max!Y20</f>
        <v>0.41812865497076</v>
      </c>
    </row>
    <row r="18" customFormat="false" ht="15" hidden="false" customHeight="false" outlineLevel="0" collapsed="false">
      <c r="A18" s="0" t="n">
        <f aca="false">VO2max!M21</f>
        <v>102</v>
      </c>
      <c r="B18" s="8" t="n">
        <f aca="false">VO2max!Y21</f>
        <v>0.403508771929825</v>
      </c>
    </row>
    <row r="19" customFormat="false" ht="15" hidden="false" customHeight="false" outlineLevel="0" collapsed="false">
      <c r="A19" s="0" t="n">
        <f aca="false">VO2max!M22</f>
        <v>103</v>
      </c>
      <c r="B19" s="8" t="n">
        <f aca="false">VO2max!Y22</f>
        <v>0.485380116959064</v>
      </c>
    </row>
    <row r="20" customFormat="false" ht="15" hidden="false" customHeight="false" outlineLevel="0" collapsed="false">
      <c r="A20" s="0" t="n">
        <f aca="false">VO2max!M23</f>
        <v>106</v>
      </c>
      <c r="B20" s="8" t="n">
        <f aca="false">VO2max!Y23</f>
        <v>0.482456140350877</v>
      </c>
    </row>
    <row r="21" customFormat="false" ht="15" hidden="false" customHeight="false" outlineLevel="0" collapsed="false">
      <c r="A21" s="0" t="n">
        <f aca="false">VO2max!M24</f>
        <v>114</v>
      </c>
      <c r="B21" s="8" t="n">
        <f aca="false">VO2max!Y24</f>
        <v>0.426900584795322</v>
      </c>
    </row>
    <row r="22" customFormat="false" ht="15" hidden="false" customHeight="false" outlineLevel="0" collapsed="false">
      <c r="A22" s="0" t="n">
        <f aca="false">VO2max!M25</f>
        <v>106</v>
      </c>
      <c r="B22" s="8" t="n">
        <f aca="false">VO2max!Y25</f>
        <v>0.491228070175439</v>
      </c>
    </row>
    <row r="23" customFormat="false" ht="15" hidden="false" customHeight="false" outlineLevel="0" collapsed="false">
      <c r="A23" s="0" t="n">
        <f aca="false">VO2max!M26</f>
        <v>109</v>
      </c>
      <c r="B23" s="8" t="n">
        <f aca="false">VO2max!Y26</f>
        <v>0.587719298245614</v>
      </c>
    </row>
    <row r="24" customFormat="false" ht="15" hidden="false" customHeight="false" outlineLevel="0" collapsed="false">
      <c r="A24" s="0" t="n">
        <f aca="false">VO2max!M27</f>
        <v>117</v>
      </c>
      <c r="B24" s="8" t="n">
        <f aca="false">VO2max!Y27</f>
        <v>0.625730994152047</v>
      </c>
    </row>
    <row r="25" customFormat="false" ht="15" hidden="false" customHeight="false" outlineLevel="0" collapsed="false">
      <c r="A25" s="0" t="n">
        <f aca="false">VO2max!M28</f>
        <v>124</v>
      </c>
      <c r="B25" s="8" t="n">
        <f aca="false">VO2max!Y28</f>
        <v>0.678362573099415</v>
      </c>
    </row>
    <row r="26" customFormat="false" ht="15" hidden="false" customHeight="false" outlineLevel="0" collapsed="false">
      <c r="A26" s="0" t="n">
        <f aca="false">VO2max!M29</f>
        <v>126</v>
      </c>
      <c r="B26" s="8" t="n">
        <f aca="false">VO2max!Y29</f>
        <v>0.62280701754386</v>
      </c>
    </row>
    <row r="27" customFormat="false" ht="15" hidden="false" customHeight="false" outlineLevel="0" collapsed="false">
      <c r="A27" s="0" t="n">
        <f aca="false">VO2max!M30</f>
        <v>129</v>
      </c>
      <c r="B27" s="8" t="n">
        <f aca="false">VO2max!Y30</f>
        <v>0.649122807017544</v>
      </c>
    </row>
    <row r="28" customFormat="false" ht="15" hidden="false" customHeight="false" outlineLevel="0" collapsed="false">
      <c r="A28" s="0" t="n">
        <f aca="false">VO2max!M31</f>
        <v>135</v>
      </c>
      <c r="B28" s="8" t="n">
        <f aca="false">VO2max!Y31</f>
        <v>0.766081871345029</v>
      </c>
    </row>
    <row r="29" customFormat="false" ht="15" hidden="false" customHeight="false" outlineLevel="0" collapsed="false">
      <c r="A29" s="0" t="n">
        <f aca="false">VO2max!M32</f>
        <v>138</v>
      </c>
      <c r="B29" s="8" t="n">
        <f aca="false">VO2max!Y32</f>
        <v>0.725146198830409</v>
      </c>
    </row>
    <row r="30" customFormat="false" ht="15" hidden="false" customHeight="false" outlineLevel="0" collapsed="false">
      <c r="A30" s="0" t="n">
        <f aca="false">VO2max!M33</f>
        <v>148</v>
      </c>
      <c r="B30" s="8" t="n">
        <f aca="false">VO2max!Y33</f>
        <v>0.780701754385965</v>
      </c>
    </row>
    <row r="31" customFormat="false" ht="15" hidden="false" customHeight="false" outlineLevel="0" collapsed="false">
      <c r="A31" s="0" t="n">
        <f aca="false">VO2max!M34</f>
        <v>139</v>
      </c>
      <c r="B31" s="8" t="n">
        <f aca="false">VO2max!Y34</f>
        <v>0.719298245614035</v>
      </c>
    </row>
    <row r="32" customFormat="false" ht="15" hidden="false" customHeight="false" outlineLevel="0" collapsed="false">
      <c r="A32" s="0" t="n">
        <f aca="false">VO2max!M35</f>
        <v>143</v>
      </c>
      <c r="B32" s="8" t="n">
        <f aca="false">VO2max!Y35</f>
        <v>0.859649122807017</v>
      </c>
    </row>
    <row r="33" customFormat="false" ht="15" hidden="false" customHeight="false" outlineLevel="0" collapsed="false">
      <c r="A33" s="0" t="n">
        <f aca="false">VO2max!M36</f>
        <v>149</v>
      </c>
      <c r="B33" s="8" t="n">
        <f aca="false">VO2max!Y36</f>
        <v>0.859649122807017</v>
      </c>
    </row>
    <row r="34" customFormat="false" ht="15" hidden="false" customHeight="false" outlineLevel="0" collapsed="false">
      <c r="A34" s="0" t="n">
        <f aca="false">VO2max!M37</f>
        <v>155</v>
      </c>
      <c r="B34" s="8" t="n">
        <f aca="false">VO2max!Y37</f>
        <v>0.862573099415205</v>
      </c>
    </row>
    <row r="35" customFormat="false" ht="15" hidden="false" customHeight="false" outlineLevel="0" collapsed="false">
      <c r="A35" s="0" t="n">
        <f aca="false">VO2max!M38</f>
        <v>158</v>
      </c>
      <c r="B35" s="8" t="n">
        <f aca="false">VO2max!Y38</f>
        <v>0.956140350877193</v>
      </c>
    </row>
    <row r="36" customFormat="false" ht="15" hidden="false" customHeight="false" outlineLevel="0" collapsed="false">
      <c r="A36" s="0" t="n">
        <f aca="false">VO2max!M39</f>
        <v>161</v>
      </c>
      <c r="B36" s="8" t="n">
        <f aca="false">VO2max!Y39</f>
        <v>0.93859649122807</v>
      </c>
    </row>
    <row r="37" customFormat="false" ht="15" hidden="false" customHeight="false" outlineLevel="0" collapsed="false">
      <c r="A37" s="0" t="n">
        <f aca="false">VO2max!M40</f>
        <v>165</v>
      </c>
      <c r="B37" s="8" t="n">
        <f aca="false">VO2max!Y40</f>
        <v>0.970760233918129</v>
      </c>
    </row>
    <row r="38" customFormat="false" ht="15" hidden="false" customHeight="false" outlineLevel="0" collapsed="false">
      <c r="A38" s="0" t="n">
        <f aca="false">VO2max!M41</f>
        <v>167</v>
      </c>
      <c r="B38" s="8" t="n">
        <f aca="false">VO2max!Y41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14.57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tr">
        <f aca="false">VO2max!M4</f>
        <v>HR
[bpm]</v>
      </c>
      <c r="B1" s="0" t="str">
        <f aca="false">VO2max!T4</f>
        <v>FatOx 
[g/min]</v>
      </c>
    </row>
    <row r="2" customFormat="false" ht="15" hidden="false" customHeight="false" outlineLevel="0" collapsed="false">
      <c r="A2" s="0" t="n">
        <f aca="false">VO2max!M5</f>
        <v>78</v>
      </c>
      <c r="B2" s="7" t="n">
        <f aca="false">VO2max!T5</f>
        <v>0.216144</v>
      </c>
    </row>
    <row r="3" customFormat="false" ht="15" hidden="false" customHeight="false" outlineLevel="0" collapsed="false">
      <c r="A3" s="0" t="n">
        <f aca="false">VO2max!M6</f>
        <v>76</v>
      </c>
      <c r="B3" s="7" t="n">
        <f aca="false">VO2max!T6</f>
        <v>0.134346666666667</v>
      </c>
    </row>
    <row r="4" customFormat="false" ht="15" hidden="false" customHeight="false" outlineLevel="0" collapsed="false">
      <c r="A4" s="0" t="n">
        <f aca="false">VO2max!M7</f>
        <v>70</v>
      </c>
      <c r="B4" s="7" t="n">
        <f aca="false">VO2max!T7</f>
        <v>0.149408</v>
      </c>
    </row>
    <row r="5" customFormat="false" ht="15" hidden="false" customHeight="false" outlineLevel="0" collapsed="false">
      <c r="A5" s="0" t="n">
        <f aca="false">VO2max!M8</f>
        <v>80</v>
      </c>
      <c r="B5" s="7" t="n">
        <f aca="false">VO2max!T8</f>
        <v>0.156544</v>
      </c>
    </row>
    <row r="6" customFormat="false" ht="15" hidden="false" customHeight="false" outlineLevel="0" collapsed="false">
      <c r="A6" s="0" t="n">
        <f aca="false">VO2max!M9</f>
        <v>84</v>
      </c>
      <c r="B6" s="7" t="n">
        <f aca="false">VO2max!T9</f>
        <v>0.183456</v>
      </c>
    </row>
    <row r="7" customFormat="false" ht="15" hidden="false" customHeight="false" outlineLevel="0" collapsed="false">
      <c r="A7" s="0" t="n">
        <f aca="false">VO2max!M10</f>
        <v>76</v>
      </c>
      <c r="B7" s="7" t="n">
        <f aca="false">VO2max!T10</f>
        <v>0.189733333333333</v>
      </c>
    </row>
    <row r="8" customFormat="false" ht="15" hidden="false" customHeight="false" outlineLevel="0" collapsed="false">
      <c r="A8" s="0" t="n">
        <f aca="false">VO2max!M11</f>
        <v>84</v>
      </c>
      <c r="B8" s="7" t="n">
        <f aca="false">VO2max!T11</f>
        <v>0.325882666666667</v>
      </c>
    </row>
    <row r="9" customFormat="false" ht="15" hidden="false" customHeight="false" outlineLevel="0" collapsed="false">
      <c r="A9" s="0" t="n">
        <f aca="false">VO2max!M12</f>
        <v>92</v>
      </c>
      <c r="B9" s="7" t="n">
        <f aca="false">VO2max!T12</f>
        <v>0.39208</v>
      </c>
    </row>
    <row r="10" customFormat="false" ht="15" hidden="false" customHeight="false" outlineLevel="0" collapsed="false">
      <c r="A10" s="0" t="n">
        <f aca="false">VO2max!M13</f>
        <v>84</v>
      </c>
      <c r="B10" s="7" t="n">
        <f aca="false">VO2max!T13</f>
        <v>0.312117333333333</v>
      </c>
    </row>
    <row r="11" customFormat="false" ht="15" hidden="false" customHeight="false" outlineLevel="0" collapsed="false">
      <c r="A11" s="0" t="n">
        <f aca="false">VO2max!M14</f>
        <v>82</v>
      </c>
      <c r="B11" s="7" t="n">
        <f aca="false">VO2max!T14</f>
        <v>0.37808</v>
      </c>
    </row>
    <row r="12" customFormat="false" ht="15" hidden="false" customHeight="false" outlineLevel="0" collapsed="false">
      <c r="A12" s="0" t="n">
        <f aca="false">VO2max!M15</f>
        <v>88</v>
      </c>
      <c r="B12" s="7" t="n">
        <f aca="false">VO2max!T15</f>
        <v>0.534378666666667</v>
      </c>
    </row>
    <row r="13" customFormat="false" ht="15" hidden="false" customHeight="false" outlineLevel="0" collapsed="false">
      <c r="A13" s="0" t="n">
        <f aca="false">VO2max!M16</f>
        <v>88</v>
      </c>
      <c r="B13" s="7" t="n">
        <f aca="false">VO2max!T16</f>
        <v>0.542074666666667</v>
      </c>
    </row>
    <row r="14" customFormat="false" ht="15" hidden="false" customHeight="false" outlineLevel="0" collapsed="false">
      <c r="A14" s="0" t="n">
        <f aca="false">VO2max!M17</f>
        <v>90</v>
      </c>
      <c r="B14" s="7" t="n">
        <f aca="false">VO2max!T17</f>
        <v>0.651792</v>
      </c>
    </row>
    <row r="15" customFormat="false" ht="15" hidden="false" customHeight="false" outlineLevel="0" collapsed="false">
      <c r="A15" s="0" t="n">
        <f aca="false">VO2max!M18</f>
        <v>94</v>
      </c>
      <c r="B15" s="7" t="n">
        <f aca="false">VO2max!T18</f>
        <v>0.659274666666667</v>
      </c>
    </row>
    <row r="16" customFormat="false" ht="15" hidden="false" customHeight="false" outlineLevel="0" collapsed="false">
      <c r="A16" s="0" t="n">
        <f aca="false">VO2max!M19</f>
        <v>96</v>
      </c>
      <c r="B16" s="7" t="n">
        <f aca="false">VO2max!T19</f>
        <v>0.886186666666667</v>
      </c>
    </row>
    <row r="17" customFormat="false" ht="15" hidden="false" customHeight="false" outlineLevel="0" collapsed="false">
      <c r="A17" s="0" t="n">
        <f aca="false">VO2max!M20</f>
        <v>99</v>
      </c>
      <c r="B17" s="7" t="n">
        <f aca="false">VO2max!T20</f>
        <v>1.08349333333333</v>
      </c>
    </row>
    <row r="18" customFormat="false" ht="15" hidden="false" customHeight="false" outlineLevel="0" collapsed="false">
      <c r="A18" s="0" t="n">
        <f aca="false">VO2max!M21</f>
        <v>102</v>
      </c>
      <c r="B18" s="7" t="n">
        <f aca="false">VO2max!T21</f>
        <v>1.02144</v>
      </c>
    </row>
    <row r="19" customFormat="false" ht="15" hidden="false" customHeight="false" outlineLevel="0" collapsed="false">
      <c r="A19" s="0" t="n">
        <f aca="false">VO2max!M22</f>
        <v>103</v>
      </c>
      <c r="B19" s="7" t="n">
        <f aca="false">VO2max!T22</f>
        <v>1.23498666666667</v>
      </c>
    </row>
    <row r="20" customFormat="false" ht="15" hidden="false" customHeight="false" outlineLevel="0" collapsed="false">
      <c r="A20" s="0" t="n">
        <f aca="false">VO2max!M23</f>
        <v>106</v>
      </c>
      <c r="B20" s="7" t="n">
        <f aca="false">VO2max!T23</f>
        <v>1.169792</v>
      </c>
    </row>
    <row r="21" customFormat="false" ht="15" hidden="false" customHeight="false" outlineLevel="0" collapsed="false">
      <c r="A21" s="0" t="n">
        <f aca="false">VO2max!M24</f>
        <v>114</v>
      </c>
      <c r="B21" s="7" t="n">
        <f aca="false">VO2max!T24</f>
        <v>0.983232</v>
      </c>
    </row>
    <row r="22" customFormat="false" ht="15" hidden="false" customHeight="false" outlineLevel="0" collapsed="false">
      <c r="A22" s="0" t="n">
        <f aca="false">VO2max!M25</f>
        <v>106</v>
      </c>
      <c r="B22" s="7" t="n">
        <f aca="false">VO2max!T25</f>
        <v>1.10954666666667</v>
      </c>
    </row>
    <row r="23" customFormat="false" ht="15" hidden="false" customHeight="false" outlineLevel="0" collapsed="false">
      <c r="A23" s="0" t="n">
        <f aca="false">VO2max!M26</f>
        <v>109</v>
      </c>
      <c r="B23" s="7" t="n">
        <f aca="false">VO2max!T26</f>
        <v>1.31917333333333</v>
      </c>
    </row>
    <row r="24" customFormat="false" ht="15" hidden="false" customHeight="false" outlineLevel="0" collapsed="false">
      <c r="A24" s="0" t="n">
        <f aca="false">VO2max!M27</f>
        <v>117</v>
      </c>
      <c r="B24" s="7" t="n">
        <f aca="false">VO2max!T27</f>
        <v>1.21776</v>
      </c>
    </row>
    <row r="25" customFormat="false" ht="15" hidden="false" customHeight="false" outlineLevel="0" collapsed="false">
      <c r="A25" s="0" t="n">
        <f aca="false">VO2max!M28</f>
        <v>124</v>
      </c>
      <c r="B25" s="7" t="n">
        <f aca="false">VO2max!T28</f>
        <v>1.196784</v>
      </c>
    </row>
    <row r="26" customFormat="false" ht="15" hidden="false" customHeight="false" outlineLevel="0" collapsed="false">
      <c r="A26" s="0" t="n">
        <f aca="false">VO2max!M29</f>
        <v>126</v>
      </c>
      <c r="B26" s="7" t="n">
        <f aca="false">VO2max!T29</f>
        <v>1.01986666666667</v>
      </c>
    </row>
    <row r="27" customFormat="false" ht="15" hidden="false" customHeight="false" outlineLevel="0" collapsed="false">
      <c r="A27" s="0" t="n">
        <f aca="false">VO2max!M30</f>
        <v>129</v>
      </c>
      <c r="B27" s="7" t="n">
        <f aca="false">VO2max!T30</f>
        <v>1.07173333333333</v>
      </c>
    </row>
    <row r="28" customFormat="false" ht="15" hidden="false" customHeight="false" outlineLevel="0" collapsed="false">
      <c r="A28" s="0" t="n">
        <f aca="false">VO2max!M31</f>
        <v>135</v>
      </c>
      <c r="B28" s="7" t="n">
        <f aca="false">VO2max!T31</f>
        <v>1.16459733333333</v>
      </c>
    </row>
    <row r="29" customFormat="false" ht="15" hidden="false" customHeight="false" outlineLevel="0" collapsed="false">
      <c r="A29" s="0" t="n">
        <f aca="false">VO2max!M32</f>
        <v>138</v>
      </c>
      <c r="B29" s="7" t="n">
        <f aca="false">VO2max!T32</f>
        <v>0.87024</v>
      </c>
    </row>
    <row r="30" customFormat="false" ht="15" hidden="false" customHeight="false" outlineLevel="0" collapsed="false">
      <c r="A30" s="0" t="n">
        <f aca="false">VO2max!M33</f>
        <v>148</v>
      </c>
      <c r="B30" s="7" t="n">
        <f aca="false">VO2max!T33</f>
        <v>0.890890666666667</v>
      </c>
    </row>
    <row r="31" customFormat="false" ht="15" hidden="false" customHeight="false" outlineLevel="0" collapsed="false">
      <c r="A31" s="0" t="n">
        <f aca="false">VO2max!M34</f>
        <v>139</v>
      </c>
      <c r="B31" s="7" t="n">
        <f aca="false">VO2max!T34</f>
        <v>0.773034666666667</v>
      </c>
    </row>
    <row r="32" customFormat="false" ht="15" hidden="false" customHeight="false" outlineLevel="0" collapsed="false">
      <c r="A32" s="0" t="n">
        <f aca="false">VO2max!M35</f>
        <v>143</v>
      </c>
      <c r="B32" s="7" t="n">
        <f aca="false">VO2max!T35</f>
        <v>0.921941333333334</v>
      </c>
    </row>
    <row r="33" customFormat="false" ht="15" hidden="false" customHeight="false" outlineLevel="0" collapsed="false">
      <c r="A33" s="0" t="n">
        <f aca="false">VO2max!M36</f>
        <v>149</v>
      </c>
      <c r="B33" s="7" t="n">
        <f aca="false">VO2max!T36</f>
        <v>0.58384</v>
      </c>
    </row>
    <row r="34" customFormat="false" ht="15" hidden="false" customHeight="false" outlineLevel="0" collapsed="false">
      <c r="A34" s="0" t="n">
        <f aca="false">VO2max!M37</f>
        <v>155</v>
      </c>
      <c r="B34" s="7" t="n">
        <f aca="false">VO2max!T37</f>
        <v>0.414885333333334</v>
      </c>
    </row>
    <row r="35" customFormat="false" ht="15" hidden="false" customHeight="false" outlineLevel="0" collapsed="false">
      <c r="A35" s="0" t="n">
        <f aca="false">VO2max!M38</f>
        <v>158</v>
      </c>
      <c r="B35" s="7" t="n">
        <f aca="false">VO2max!T38</f>
        <v>0.264085333333334</v>
      </c>
    </row>
    <row r="36" customFormat="false" ht="15" hidden="false" customHeight="false" outlineLevel="0" collapsed="false">
      <c r="A36" s="0" t="n">
        <f aca="false">VO2max!M39</f>
        <v>161</v>
      </c>
      <c r="B36" s="7" t="n">
        <f aca="false">VO2max!T39</f>
        <v>0.0652746666666675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U17" activeCellId="0" sqref="U17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5.29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tr">
        <f aca="false">VO2max!M4</f>
        <v>HR
[bpm]</v>
      </c>
      <c r="B1" s="0" t="str">
        <f aca="false">VO2max!U4</f>
        <v>ChoOx 
[g/min]</v>
      </c>
    </row>
    <row r="2" customFormat="false" ht="15" hidden="false" customHeight="false" outlineLevel="0" collapsed="false">
      <c r="A2" s="0" t="n">
        <f aca="false">VO2max!M5</f>
        <v>78</v>
      </c>
      <c r="B2" s="0" t="n">
        <f aca="false">VO2max!U5</f>
        <v>0.0540359999999998</v>
      </c>
    </row>
    <row r="3" customFormat="false" ht="15" hidden="false" customHeight="false" outlineLevel="0" collapsed="false">
      <c r="A3" s="0" t="n">
        <f aca="false">VO2max!M6</f>
        <v>76</v>
      </c>
      <c r="B3" s="0" t="n">
        <f aca="false">VO2max!U6</f>
        <v>0.10992</v>
      </c>
    </row>
    <row r="4" customFormat="false" ht="15" hidden="false" customHeight="false" outlineLevel="0" collapsed="false">
      <c r="A4" s="0" t="n">
        <f aca="false">VO2max!M7</f>
        <v>70</v>
      </c>
      <c r="B4" s="0" t="n">
        <f aca="false">VO2max!U7</f>
        <v>0.144072</v>
      </c>
    </row>
    <row r="5" customFormat="false" ht="15" hidden="false" customHeight="false" outlineLevel="0" collapsed="false">
      <c r="A5" s="0" t="n">
        <f aca="false">VO2max!M8</f>
        <v>80</v>
      </c>
      <c r="B5" s="0" t="n">
        <f aca="false">VO2max!U8</f>
        <v>0.0880559999999999</v>
      </c>
    </row>
    <row r="6" customFormat="false" ht="15" hidden="false" customHeight="false" outlineLevel="0" collapsed="false">
      <c r="A6" s="0" t="n">
        <f aca="false">VO2max!M9</f>
        <v>84</v>
      </c>
      <c r="B6" s="0" t="n">
        <f aca="false">VO2max!U9</f>
        <v>0.0635039999999999</v>
      </c>
    </row>
    <row r="7" customFormat="false" ht="15" hidden="false" customHeight="false" outlineLevel="0" collapsed="false">
      <c r="A7" s="0" t="n">
        <f aca="false">VO2max!M10</f>
        <v>76</v>
      </c>
      <c r="B7" s="0" t="n">
        <f aca="false">VO2max!U10</f>
        <v>0.0853799999999999</v>
      </c>
    </row>
    <row r="8" customFormat="false" ht="15" hidden="false" customHeight="false" outlineLevel="0" collapsed="false">
      <c r="A8" s="0" t="n">
        <f aca="false">VO2max!M11</f>
        <v>84</v>
      </c>
      <c r="B8" s="0" t="n">
        <f aca="false">VO2max!U11</f>
        <v>0.0252839999999997</v>
      </c>
    </row>
    <row r="9" customFormat="false" ht="15" hidden="false" customHeight="false" outlineLevel="0" collapsed="false">
      <c r="A9" s="0" t="n">
        <f aca="false">VO2max!M12</f>
        <v>92</v>
      </c>
      <c r="B9" s="0" t="n">
        <f aca="false">VO2max!U12</f>
        <v>0.0304199999999997</v>
      </c>
    </row>
    <row r="10" customFormat="false" ht="15" hidden="false" customHeight="false" outlineLevel="0" collapsed="false">
      <c r="A10" s="0" t="n">
        <f aca="false">VO2max!M13</f>
        <v>84</v>
      </c>
      <c r="B10" s="0" t="n">
        <f aca="false">VO2max!U13</f>
        <v>0.0242159999999998</v>
      </c>
    </row>
    <row r="11" customFormat="false" ht="15" hidden="false" customHeight="false" outlineLevel="0" collapsed="false">
      <c r="A11" s="0" t="n">
        <f aca="false">VO2max!M14</f>
        <v>82</v>
      </c>
      <c r="B11" s="0" t="n">
        <f aca="false">VO2max!U14</f>
        <v>-0.10008</v>
      </c>
    </row>
    <row r="12" customFormat="false" ht="15" hidden="false" customHeight="false" outlineLevel="0" collapsed="false">
      <c r="A12" s="0" t="n">
        <f aca="false">VO2max!M15</f>
        <v>88</v>
      </c>
      <c r="B12" s="0" t="n">
        <f aca="false">VO2max!U15</f>
        <v>-0.227472</v>
      </c>
    </row>
    <row r="13" customFormat="false" ht="15" hidden="false" customHeight="false" outlineLevel="0" collapsed="false">
      <c r="A13" s="0" t="n">
        <f aca="false">VO2max!M16</f>
        <v>88</v>
      </c>
      <c r="B13" s="0" t="n">
        <f aca="false">VO2max!U16</f>
        <v>-0.230748</v>
      </c>
    </row>
    <row r="14" customFormat="false" ht="15" hidden="false" customHeight="false" outlineLevel="0" collapsed="false">
      <c r="A14" s="0" t="n">
        <f aca="false">VO2max!M17</f>
        <v>90</v>
      </c>
      <c r="B14" s="0" t="n">
        <f aca="false">VO2max!U17</f>
        <v>-0.277452</v>
      </c>
    </row>
    <row r="15" customFormat="false" ht="15" hidden="false" customHeight="false" outlineLevel="0" collapsed="false">
      <c r="A15" s="0" t="n">
        <f aca="false">VO2max!M18</f>
        <v>94</v>
      </c>
      <c r="B15" s="0" t="n">
        <f aca="false">VO2max!U18</f>
        <v>-0.312288</v>
      </c>
    </row>
    <row r="16" customFormat="false" ht="15" hidden="false" customHeight="false" outlineLevel="0" collapsed="false">
      <c r="A16" s="0" t="n">
        <f aca="false">VO2max!M19</f>
        <v>96</v>
      </c>
      <c r="B16" s="0" t="n">
        <f aca="false">VO2max!U19</f>
        <v>-0.49848</v>
      </c>
    </row>
    <row r="17" customFormat="false" ht="15" hidden="false" customHeight="false" outlineLevel="0" collapsed="false">
      <c r="A17" s="0" t="n">
        <f aca="false">VO2max!M20</f>
        <v>99</v>
      </c>
      <c r="B17" s="0" t="n">
        <f aca="false">VO2max!U20</f>
        <v>-0.65406</v>
      </c>
    </row>
    <row r="18" customFormat="false" ht="15" hidden="false" customHeight="false" outlineLevel="0" collapsed="false">
      <c r="A18" s="0" t="n">
        <f aca="false">VO2max!M21</f>
        <v>102</v>
      </c>
      <c r="B18" s="0" t="n">
        <f aca="false">VO2max!U21</f>
        <v>-0.57456</v>
      </c>
    </row>
    <row r="19" customFormat="false" ht="15" hidden="false" customHeight="false" outlineLevel="0" collapsed="false">
      <c r="A19" s="0" t="n">
        <f aca="false">VO2max!M22</f>
        <v>103</v>
      </c>
      <c r="B19" s="0" t="n">
        <f aca="false">VO2max!U22</f>
        <v>-0.69468</v>
      </c>
    </row>
    <row r="20" customFormat="false" ht="15" hidden="false" customHeight="false" outlineLevel="0" collapsed="false">
      <c r="A20" s="0" t="n">
        <f aca="false">VO2max!M23</f>
        <v>106</v>
      </c>
      <c r="B20" s="0" t="n">
        <f aca="false">VO2max!U23</f>
        <v>-0.554112</v>
      </c>
    </row>
    <row r="21" customFormat="false" ht="15" hidden="false" customHeight="false" outlineLevel="0" collapsed="false">
      <c r="A21" s="0" t="n">
        <f aca="false">VO2max!M24</f>
        <v>114</v>
      </c>
      <c r="B21" s="0" t="n">
        <f aca="false">VO2max!U24</f>
        <v>-0.368712</v>
      </c>
    </row>
    <row r="22" customFormat="false" ht="15" hidden="false" customHeight="false" outlineLevel="0" collapsed="false">
      <c r="A22" s="0" t="n">
        <f aca="false">VO2max!M25</f>
        <v>106</v>
      </c>
      <c r="B22" s="0" t="n">
        <f aca="false">VO2max!U25</f>
        <v>-0.35664</v>
      </c>
    </row>
    <row r="23" customFormat="false" ht="15" hidden="false" customHeight="false" outlineLevel="0" collapsed="false">
      <c r="A23" s="0" t="n">
        <f aca="false">VO2max!M26</f>
        <v>109</v>
      </c>
      <c r="B23" s="0" t="n">
        <f aca="false">VO2max!U26</f>
        <v>-0.42402</v>
      </c>
    </row>
    <row r="24" customFormat="false" ht="15" hidden="false" customHeight="false" outlineLevel="0" collapsed="false">
      <c r="A24" s="0" t="n">
        <f aca="false">VO2max!M27</f>
        <v>117</v>
      </c>
      <c r="B24" s="0" t="n">
        <f aca="false">VO2max!U27</f>
        <v>0</v>
      </c>
    </row>
    <row r="25" customFormat="false" ht="15" hidden="false" customHeight="false" outlineLevel="0" collapsed="false">
      <c r="A25" s="0" t="n">
        <f aca="false">VO2max!M28</f>
        <v>124</v>
      </c>
      <c r="B25" s="0" t="n">
        <f aca="false">VO2max!U28</f>
        <v>0.299195999999999</v>
      </c>
    </row>
    <row r="26" customFormat="false" ht="15" hidden="false" customHeight="false" outlineLevel="0" collapsed="false">
      <c r="A26" s="0" t="n">
        <f aca="false">VO2max!M29</f>
        <v>126</v>
      </c>
      <c r="B26" s="0" t="n">
        <f aca="false">VO2max!U29</f>
        <v>0.458939999999999</v>
      </c>
    </row>
    <row r="27" customFormat="false" ht="15" hidden="false" customHeight="false" outlineLevel="0" collapsed="false">
      <c r="A27" s="0" t="n">
        <f aca="false">VO2max!M30</f>
        <v>129</v>
      </c>
      <c r="B27" s="0" t="n">
        <f aca="false">VO2max!U30</f>
        <v>0.482279999999999</v>
      </c>
    </row>
    <row r="28" customFormat="false" ht="15" hidden="false" customHeight="false" outlineLevel="0" collapsed="false">
      <c r="A28" s="0" t="n">
        <f aca="false">VO2max!M31</f>
        <v>135</v>
      </c>
      <c r="B28" s="0" t="n">
        <f aca="false">VO2max!U31</f>
        <v>0.797495999999999</v>
      </c>
    </row>
    <row r="29" customFormat="false" ht="15" hidden="false" customHeight="false" outlineLevel="0" collapsed="false">
      <c r="A29" s="0" t="n">
        <f aca="false">VO2max!M32</f>
        <v>138</v>
      </c>
      <c r="B29" s="0" t="n">
        <f aca="false">VO2max!U32</f>
        <v>1.30536</v>
      </c>
    </row>
    <row r="30" customFormat="false" ht="15" hidden="false" customHeight="false" outlineLevel="0" collapsed="false">
      <c r="A30" s="0" t="n">
        <f aca="false">VO2max!M33</f>
        <v>148</v>
      </c>
      <c r="B30" s="0" t="n">
        <f aca="false">VO2max!U33</f>
        <v>1.532856</v>
      </c>
    </row>
    <row r="31" customFormat="false" ht="15" hidden="false" customHeight="false" outlineLevel="0" collapsed="false">
      <c r="A31" s="0" t="n">
        <f aca="false">VO2max!M34</f>
        <v>139</v>
      </c>
      <c r="B31" s="0" t="n">
        <f aca="false">VO2max!U34</f>
        <v>1.521912</v>
      </c>
    </row>
    <row r="32" customFormat="false" ht="15" hidden="false" customHeight="false" outlineLevel="0" collapsed="false">
      <c r="A32" s="0" t="n">
        <f aca="false">VO2max!M35</f>
        <v>143</v>
      </c>
      <c r="B32" s="0" t="n">
        <f aca="false">VO2max!U35</f>
        <v>1.815072</v>
      </c>
    </row>
    <row r="33" customFormat="false" ht="15" hidden="false" customHeight="false" outlineLevel="0" collapsed="false">
      <c r="A33" s="0" t="n">
        <f aca="false">VO2max!M36</f>
        <v>149</v>
      </c>
      <c r="B33" s="0" t="n">
        <f aca="false">VO2max!U36</f>
        <v>2.62728</v>
      </c>
    </row>
    <row r="34" customFormat="false" ht="15" hidden="false" customHeight="false" outlineLevel="0" collapsed="false">
      <c r="A34" s="0" t="n">
        <f aca="false">VO2max!M37</f>
        <v>155</v>
      </c>
      <c r="B34" s="0" t="n">
        <f aca="false">VO2max!U37</f>
        <v>3.067188</v>
      </c>
    </row>
    <row r="35" customFormat="false" ht="15" hidden="false" customHeight="false" outlineLevel="0" collapsed="false">
      <c r="A35" s="0" t="n">
        <f aca="false">VO2max!M38</f>
        <v>158</v>
      </c>
      <c r="B35" s="0" t="n">
        <f aca="false">VO2max!U38</f>
        <v>3.862248</v>
      </c>
    </row>
    <row r="36" customFormat="false" ht="15" hidden="false" customHeight="false" outlineLevel="0" collapsed="false">
      <c r="A36" s="0" t="n">
        <f aca="false">VO2max!M39</f>
        <v>161</v>
      </c>
      <c r="B36" s="0" t="n">
        <f aca="false">VO2max!U39</f>
        <v>4.259172</v>
      </c>
    </row>
    <row r="37" customFormat="false" ht="15" hidden="false" customHeight="false" outlineLevel="0" collapsed="false">
      <c r="A37" s="0" t="n">
        <f aca="false">VO2max!M40</f>
        <v>165</v>
      </c>
      <c r="B37" s="0" t="n">
        <f aca="false">VO2max!U40</f>
        <v>5.22648</v>
      </c>
    </row>
    <row r="38" customFormat="false" ht="15" hidden="false" customHeight="false" outlineLevel="0" collapsed="false">
      <c r="A38" s="0" t="n">
        <f aca="false">VO2max!M41</f>
        <v>167</v>
      </c>
      <c r="B38" s="0" t="n">
        <f aca="false">VO2max!U41</f>
        <v>5.373768</v>
      </c>
    </row>
    <row r="39" customFormat="false" ht="15" hidden="false" customHeight="false" outlineLevel="0" collapsed="false">
      <c r="A39" s="0" t="n">
        <f aca="false">VO2max!M42</f>
        <v>169</v>
      </c>
      <c r="B39" s="0" t="n">
        <f aca="false">VO2max!U42</f>
        <v>5.992752</v>
      </c>
    </row>
    <row r="40" customFormat="false" ht="15" hidden="false" customHeight="false" outlineLevel="0" collapsed="false">
      <c r="A40" s="0" t="n">
        <f aca="false">VO2max!M43</f>
        <v>173</v>
      </c>
      <c r="B40" s="0" t="n">
        <f aca="false">VO2max!U43</f>
        <v>5.08716</v>
      </c>
    </row>
    <row r="41" customFormat="false" ht="15" hidden="false" customHeight="false" outlineLevel="0" collapsed="false">
      <c r="A41" s="0" t="n">
        <f aca="false">VO2max!M44</f>
        <v>170</v>
      </c>
      <c r="B41" s="0" t="n">
        <f aca="false">VO2max!U44</f>
        <v>5.612904</v>
      </c>
    </row>
    <row r="42" customFormat="false" ht="15" hidden="false" customHeight="false" outlineLevel="0" collapsed="false">
      <c r="A42" s="0" t="n">
        <f aca="false">VO2max!M45</f>
        <v>161</v>
      </c>
      <c r="B42" s="0" t="n">
        <f aca="false">VO2max!U45</f>
        <v>3.046956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" activeCellId="0" sqref="N9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5.01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str">
        <f aca="false">VO2max!M4</f>
        <v>HR
[bpm]</v>
      </c>
      <c r="B1" s="0" t="str">
        <f aca="false">VO2max!G4</f>
        <v>RER</v>
      </c>
    </row>
    <row r="2" customFormat="false" ht="15" hidden="false" customHeight="false" outlineLevel="0" collapsed="false">
      <c r="A2" s="0" t="n">
        <f aca="false">VO2max!M20</f>
        <v>99</v>
      </c>
      <c r="B2" s="0" t="n">
        <f aca="false">VO2max!G20</f>
        <v>0.59</v>
      </c>
    </row>
    <row r="3" customFormat="false" ht="15" hidden="false" customHeight="false" outlineLevel="0" collapsed="false">
      <c r="A3" s="0" t="n">
        <f aca="false">VO2max!M21</f>
        <v>102</v>
      </c>
      <c r="B3" s="0" t="n">
        <f aca="false">VO2max!G21</f>
        <v>0.6</v>
      </c>
    </row>
    <row r="4" customFormat="false" ht="15" hidden="false" customHeight="false" outlineLevel="0" collapsed="false">
      <c r="A4" s="0" t="n">
        <f aca="false">VO2max!M22</f>
        <v>103</v>
      </c>
      <c r="B4" s="0" t="n">
        <f aca="false">VO2max!G22</f>
        <v>0.6</v>
      </c>
    </row>
    <row r="5" customFormat="false" ht="15" hidden="false" customHeight="false" outlineLevel="0" collapsed="false">
      <c r="A5" s="0" t="n">
        <f aca="false">VO2max!M23</f>
        <v>106</v>
      </c>
      <c r="B5" s="0" t="n">
        <f aca="false">VO2max!G23</f>
        <v>0.62</v>
      </c>
    </row>
    <row r="6" customFormat="false" ht="15" hidden="false" customHeight="false" outlineLevel="0" collapsed="false">
      <c r="A6" s="0" t="n">
        <f aca="false">VO2max!M24</f>
        <v>114</v>
      </c>
      <c r="B6" s="0" t="n">
        <f aca="false">VO2max!G24</f>
        <v>0.64</v>
      </c>
    </row>
    <row r="7" customFormat="false" ht="15" hidden="false" customHeight="false" outlineLevel="0" collapsed="false">
      <c r="A7" s="0" t="n">
        <f aca="false">VO2max!M25</f>
        <v>106</v>
      </c>
      <c r="B7" s="0" t="n">
        <f aca="false">VO2max!G25</f>
        <v>0.65</v>
      </c>
    </row>
    <row r="8" customFormat="false" ht="15" hidden="false" customHeight="false" outlineLevel="0" collapsed="false">
      <c r="A8" s="0" t="n">
        <f aca="false">VO2max!M26</f>
        <v>109</v>
      </c>
      <c r="B8" s="0" t="n">
        <f aca="false">VO2max!G26</f>
        <v>0.65</v>
      </c>
    </row>
    <row r="9" customFormat="false" ht="15" hidden="false" customHeight="false" outlineLevel="0" collapsed="false">
      <c r="A9" s="0" t="n">
        <f aca="false">VO2max!M27</f>
        <v>117</v>
      </c>
      <c r="B9" s="0" t="n">
        <f aca="false">VO2max!G27</f>
        <v>0.7</v>
      </c>
    </row>
    <row r="10" customFormat="false" ht="15" hidden="false" customHeight="false" outlineLevel="0" collapsed="false">
      <c r="A10" s="0" t="n">
        <f aca="false">VO2max!M28</f>
        <v>124</v>
      </c>
      <c r="B10" s="0" t="n">
        <f aca="false">VO2max!G28</f>
        <v>0.73</v>
      </c>
    </row>
    <row r="11" customFormat="false" ht="15" hidden="false" customHeight="false" outlineLevel="0" collapsed="false">
      <c r="A11" s="0" t="n">
        <f aca="false">VO2max!M29</f>
        <v>126</v>
      </c>
      <c r="B11" s="0" t="n">
        <f aca="false">VO2max!G29</f>
        <v>0.75</v>
      </c>
    </row>
    <row r="12" customFormat="false" ht="15" hidden="false" customHeight="false" outlineLevel="0" collapsed="false">
      <c r="A12" s="0" t="n">
        <f aca="false">VO2max!M30</f>
        <v>129</v>
      </c>
      <c r="B12" s="0" t="n">
        <f aca="false">VO2max!G30</f>
        <v>0.75</v>
      </c>
    </row>
    <row r="13" customFormat="false" ht="15" hidden="false" customHeight="false" outlineLevel="0" collapsed="false">
      <c r="A13" s="0" t="n">
        <f aca="false">VO2max!M31</f>
        <v>135</v>
      </c>
      <c r="B13" s="0" t="n">
        <f aca="false">VO2max!G31</f>
        <v>0.77</v>
      </c>
    </row>
    <row r="14" customFormat="false" ht="15" hidden="false" customHeight="false" outlineLevel="0" collapsed="false">
      <c r="A14" s="0" t="n">
        <f aca="false">VO2max!M32</f>
        <v>138</v>
      </c>
      <c r="B14" s="0" t="n">
        <f aca="false">VO2max!G32</f>
        <v>0.82</v>
      </c>
    </row>
    <row r="15" customFormat="false" ht="15" hidden="false" customHeight="false" outlineLevel="0" collapsed="false">
      <c r="A15" s="0" t="n">
        <f aca="false">VO2max!M33</f>
        <v>148</v>
      </c>
      <c r="B15" s="0" t="n">
        <f aca="false">VO2max!G33</f>
        <v>0.83</v>
      </c>
    </row>
    <row r="16" customFormat="false" ht="15" hidden="false" customHeight="false" outlineLevel="0" collapsed="false">
      <c r="A16" s="0" t="n">
        <f aca="false">VO2max!M34</f>
        <v>139</v>
      </c>
      <c r="B16" s="0" t="n">
        <f aca="false">VO2max!G34</f>
        <v>0.84</v>
      </c>
    </row>
    <row r="17" customFormat="false" ht="15" hidden="false" customHeight="false" outlineLevel="0" collapsed="false">
      <c r="A17" s="0" t="n">
        <f aca="false">VO2max!M35</f>
        <v>143</v>
      </c>
      <c r="B17" s="0" t="n">
        <f aca="false">VO2max!G35</f>
        <v>0.84</v>
      </c>
    </row>
    <row r="18" customFormat="false" ht="15" hidden="false" customHeight="false" outlineLevel="0" collapsed="false">
      <c r="A18" s="0" t="n">
        <f aca="false">VO2max!M36</f>
        <v>149</v>
      </c>
      <c r="B18" s="0" t="n">
        <f aca="false">VO2max!G36</f>
        <v>0.9</v>
      </c>
    </row>
    <row r="19" customFormat="false" ht="15" hidden="false" customHeight="false" outlineLevel="0" collapsed="false">
      <c r="A19" s="0" t="n">
        <f aca="false">VO2max!M37</f>
        <v>155</v>
      </c>
      <c r="B19" s="0" t="n">
        <f aca="false">VO2max!G37</f>
        <v>0.93</v>
      </c>
    </row>
    <row r="20" customFormat="false" ht="15" hidden="false" customHeight="false" outlineLevel="0" collapsed="false">
      <c r="A20" s="0" t="n">
        <f aca="false">VO2max!M38</f>
        <v>158</v>
      </c>
      <c r="B20" s="0" t="n">
        <f aca="false">VO2max!G38</f>
        <v>0.96</v>
      </c>
    </row>
    <row r="21" customFormat="false" ht="15" hidden="false" customHeight="false" outlineLevel="0" collapsed="false">
      <c r="A21" s="0" t="n">
        <f aca="false">VO2max!M39</f>
        <v>161</v>
      </c>
      <c r="B21" s="0" t="n">
        <f aca="false">VO2max!G39</f>
        <v>0.99</v>
      </c>
    </row>
    <row r="22" customFormat="false" ht="15" hidden="false" customHeight="false" outlineLevel="0" collapsed="false">
      <c r="A22" s="0" t="n">
        <f aca="false">VO2max!M40</f>
        <v>165</v>
      </c>
      <c r="B22" s="0" t="n">
        <f aca="false">VO2max!G40</f>
        <v>1.04</v>
      </c>
    </row>
    <row r="23" customFormat="false" ht="15" hidden="false" customHeight="false" outlineLevel="0" collapsed="false">
      <c r="A23" s="0" t="n">
        <f aca="false">VO2max!M41</f>
        <v>167</v>
      </c>
      <c r="B23" s="0" t="n">
        <f aca="false">VO2max!G41</f>
        <v>1.04</v>
      </c>
    </row>
    <row r="24" customFormat="false" ht="15" hidden="false" customHeight="false" outlineLevel="0" collapsed="false">
      <c r="A24" s="0" t="n">
        <f aca="false">VO2max!M42</f>
        <v>169</v>
      </c>
      <c r="B24" s="0" t="n">
        <f aca="false">VO2max!G42</f>
        <v>1.08</v>
      </c>
    </row>
    <row r="25" customFormat="false" ht="15" hidden="false" customHeight="false" outlineLevel="0" collapsed="false">
      <c r="A25" s="0" t="n">
        <f aca="false">VO2max!M43</f>
        <v>173</v>
      </c>
      <c r="B25" s="0" t="n">
        <f aca="false">VO2max!G43</f>
        <v>1.09</v>
      </c>
    </row>
    <row r="26" customFormat="false" ht="15" hidden="false" customHeight="false" outlineLevel="0" collapsed="false">
      <c r="A26" s="0" t="n">
        <f aca="false">VO2max!M44</f>
        <v>170</v>
      </c>
      <c r="B26" s="0" t="n">
        <f aca="false">VO2max!G44</f>
        <v>1.08</v>
      </c>
    </row>
    <row r="27" customFormat="false" ht="15" hidden="false" customHeight="false" outlineLevel="0" collapsed="false">
      <c r="A27" s="0" t="n">
        <f aca="false">VO2max!M45</f>
        <v>161</v>
      </c>
      <c r="B27" s="0" t="n">
        <f aca="false">VO2max!G45</f>
        <v>1.11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4.57"/>
    <col collapsed="false" customWidth="true" hidden="false" outlineLevel="0" max="3" min="3" style="0" width="15.29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0" t="str">
        <f aca="false">VO2max!M4</f>
        <v>HR
[bpm]</v>
      </c>
      <c r="B1" s="0" t="str">
        <f aca="false">VO2max!T4</f>
        <v>FatOx 
[g/min]</v>
      </c>
      <c r="C1" s="0" t="str">
        <f aca="false">VO2max!U4</f>
        <v>ChoOx 
[g/min]</v>
      </c>
    </row>
    <row r="2" customFormat="false" ht="15" hidden="false" customHeight="false" outlineLevel="0" collapsed="false">
      <c r="A2" s="0" t="n">
        <f aca="false">VO2max!M5</f>
        <v>78</v>
      </c>
      <c r="B2" s="0" t="n">
        <f aca="false">VO2max!T5</f>
        <v>0.216144</v>
      </c>
      <c r="C2" s="0" t="n">
        <f aca="false">VO2max!U5</f>
        <v>0.0540359999999998</v>
      </c>
    </row>
    <row r="3" customFormat="false" ht="15" hidden="false" customHeight="false" outlineLevel="0" collapsed="false">
      <c r="A3" s="0" t="n">
        <f aca="false">VO2max!M6</f>
        <v>76</v>
      </c>
      <c r="B3" s="0" t="n">
        <f aca="false">VO2max!T6</f>
        <v>0.134346666666667</v>
      </c>
      <c r="C3" s="0" t="n">
        <f aca="false">VO2max!U6</f>
        <v>0.10992</v>
      </c>
    </row>
    <row r="4" customFormat="false" ht="15" hidden="false" customHeight="false" outlineLevel="0" collapsed="false">
      <c r="A4" s="0" t="n">
        <f aca="false">VO2max!M7</f>
        <v>70</v>
      </c>
      <c r="B4" s="0" t="n">
        <f aca="false">VO2max!T7</f>
        <v>0.149408</v>
      </c>
      <c r="C4" s="0" t="n">
        <f aca="false">VO2max!U7</f>
        <v>0.144072</v>
      </c>
    </row>
    <row r="5" customFormat="false" ht="15" hidden="false" customHeight="false" outlineLevel="0" collapsed="false">
      <c r="A5" s="0" t="n">
        <f aca="false">VO2max!M8</f>
        <v>80</v>
      </c>
      <c r="B5" s="0" t="n">
        <f aca="false">VO2max!T8</f>
        <v>0.156544</v>
      </c>
      <c r="C5" s="0" t="n">
        <f aca="false">VO2max!U8</f>
        <v>0.0880559999999999</v>
      </c>
    </row>
    <row r="6" customFormat="false" ht="15" hidden="false" customHeight="false" outlineLevel="0" collapsed="false">
      <c r="A6" s="0" t="n">
        <f aca="false">VO2max!M9</f>
        <v>84</v>
      </c>
      <c r="B6" s="0" t="n">
        <f aca="false">VO2max!T9</f>
        <v>0.183456</v>
      </c>
      <c r="C6" s="0" t="n">
        <f aca="false">VO2max!U9</f>
        <v>0.0635039999999999</v>
      </c>
    </row>
    <row r="7" customFormat="false" ht="15" hidden="false" customHeight="false" outlineLevel="0" collapsed="false">
      <c r="A7" s="0" t="n">
        <f aca="false">VO2max!M10</f>
        <v>76</v>
      </c>
      <c r="B7" s="0" t="n">
        <f aca="false">VO2max!T10</f>
        <v>0.189733333333333</v>
      </c>
      <c r="C7" s="0" t="n">
        <f aca="false">VO2max!U10</f>
        <v>0.0853799999999999</v>
      </c>
    </row>
    <row r="8" customFormat="false" ht="15" hidden="false" customHeight="false" outlineLevel="0" collapsed="false">
      <c r="A8" s="0" t="n">
        <f aca="false">VO2max!M11</f>
        <v>84</v>
      </c>
      <c r="B8" s="0" t="n">
        <f aca="false">VO2max!T11</f>
        <v>0.325882666666667</v>
      </c>
      <c r="C8" s="0" t="n">
        <f aca="false">VO2max!U11</f>
        <v>0.0252839999999997</v>
      </c>
    </row>
    <row r="9" customFormat="false" ht="15" hidden="false" customHeight="false" outlineLevel="0" collapsed="false">
      <c r="A9" s="0" t="n">
        <f aca="false">VO2max!M12</f>
        <v>92</v>
      </c>
      <c r="B9" s="0" t="n">
        <f aca="false">VO2max!T12</f>
        <v>0.39208</v>
      </c>
      <c r="C9" s="0" t="n">
        <f aca="false">VO2max!U12</f>
        <v>0.0304199999999997</v>
      </c>
    </row>
    <row r="10" customFormat="false" ht="15" hidden="false" customHeight="false" outlineLevel="0" collapsed="false">
      <c r="A10" s="0" t="n">
        <f aca="false">VO2max!M13</f>
        <v>84</v>
      </c>
      <c r="B10" s="0" t="n">
        <f aca="false">VO2max!T13</f>
        <v>0.312117333333333</v>
      </c>
      <c r="C10" s="0" t="n">
        <f aca="false">VO2max!U13</f>
        <v>0.0242159999999998</v>
      </c>
    </row>
    <row r="11" customFormat="false" ht="15" hidden="false" customHeight="false" outlineLevel="0" collapsed="false">
      <c r="A11" s="0" t="n">
        <f aca="false">VO2max!M14</f>
        <v>82</v>
      </c>
      <c r="B11" s="0" t="n">
        <f aca="false">VO2max!T14</f>
        <v>0.37808</v>
      </c>
      <c r="C11" s="0" t="n">
        <f aca="false">VO2max!U14</f>
        <v>-0.10008</v>
      </c>
    </row>
    <row r="12" customFormat="false" ht="15" hidden="false" customHeight="false" outlineLevel="0" collapsed="false">
      <c r="A12" s="0" t="n">
        <f aca="false">VO2max!M15</f>
        <v>88</v>
      </c>
      <c r="B12" s="0" t="n">
        <f aca="false">VO2max!T15</f>
        <v>0.534378666666667</v>
      </c>
      <c r="C12" s="0" t="n">
        <f aca="false">VO2max!U15</f>
        <v>-0.227472</v>
      </c>
    </row>
    <row r="13" customFormat="false" ht="15" hidden="false" customHeight="false" outlineLevel="0" collapsed="false">
      <c r="A13" s="0" t="n">
        <f aca="false">VO2max!M16</f>
        <v>88</v>
      </c>
      <c r="B13" s="0" t="n">
        <f aca="false">VO2max!T16</f>
        <v>0.542074666666667</v>
      </c>
      <c r="C13" s="0" t="n">
        <f aca="false">VO2max!U16</f>
        <v>-0.230748</v>
      </c>
    </row>
    <row r="14" customFormat="false" ht="15" hidden="false" customHeight="false" outlineLevel="0" collapsed="false">
      <c r="A14" s="0" t="n">
        <f aca="false">VO2max!M17</f>
        <v>90</v>
      </c>
      <c r="B14" s="0" t="n">
        <f aca="false">VO2max!T17</f>
        <v>0.651792</v>
      </c>
      <c r="C14" s="0" t="n">
        <f aca="false">VO2max!U17</f>
        <v>-0.277452</v>
      </c>
    </row>
    <row r="15" customFormat="false" ht="15" hidden="false" customHeight="false" outlineLevel="0" collapsed="false">
      <c r="A15" s="0" t="n">
        <f aca="false">VO2max!M18</f>
        <v>94</v>
      </c>
      <c r="B15" s="0" t="n">
        <f aca="false">VO2max!T18</f>
        <v>0.659274666666667</v>
      </c>
      <c r="C15" s="0" t="n">
        <f aca="false">VO2max!U18</f>
        <v>-0.312288</v>
      </c>
    </row>
    <row r="16" customFormat="false" ht="15" hidden="false" customHeight="false" outlineLevel="0" collapsed="false">
      <c r="A16" s="0" t="n">
        <f aca="false">VO2max!M19</f>
        <v>96</v>
      </c>
      <c r="B16" s="0" t="n">
        <f aca="false">VO2max!T19</f>
        <v>0.886186666666667</v>
      </c>
      <c r="C16" s="0" t="n">
        <f aca="false">VO2max!U19</f>
        <v>-0.49848</v>
      </c>
    </row>
    <row r="17" customFormat="false" ht="15" hidden="false" customHeight="false" outlineLevel="0" collapsed="false">
      <c r="A17" s="0" t="n">
        <f aca="false">VO2max!M20</f>
        <v>99</v>
      </c>
      <c r="B17" s="0" t="n">
        <f aca="false">VO2max!T20</f>
        <v>1.08349333333333</v>
      </c>
      <c r="C17" s="0" t="n">
        <f aca="false">VO2max!U20</f>
        <v>-0.65406</v>
      </c>
    </row>
    <row r="18" customFormat="false" ht="15" hidden="false" customHeight="false" outlineLevel="0" collapsed="false">
      <c r="A18" s="0" t="n">
        <f aca="false">VO2max!M21</f>
        <v>102</v>
      </c>
      <c r="B18" s="0" t="n">
        <f aca="false">VO2max!T21</f>
        <v>1.02144</v>
      </c>
      <c r="C18" s="0" t="n">
        <f aca="false">VO2max!U21</f>
        <v>-0.57456</v>
      </c>
    </row>
    <row r="19" customFormat="false" ht="15" hidden="false" customHeight="false" outlineLevel="0" collapsed="false">
      <c r="A19" s="0" t="n">
        <f aca="false">VO2max!M22</f>
        <v>103</v>
      </c>
      <c r="B19" s="0" t="n">
        <f aca="false">VO2max!T22</f>
        <v>1.23498666666667</v>
      </c>
      <c r="C19" s="0" t="n">
        <f aca="false">VO2max!U22</f>
        <v>-0.69468</v>
      </c>
    </row>
    <row r="20" customFormat="false" ht="15" hidden="false" customHeight="false" outlineLevel="0" collapsed="false">
      <c r="A20" s="0" t="n">
        <f aca="false">VO2max!M23</f>
        <v>106</v>
      </c>
      <c r="B20" s="0" t="n">
        <f aca="false">VO2max!T23</f>
        <v>1.169792</v>
      </c>
      <c r="C20" s="0" t="n">
        <f aca="false">VO2max!U23</f>
        <v>-0.554112</v>
      </c>
    </row>
    <row r="21" customFormat="false" ht="15" hidden="false" customHeight="false" outlineLevel="0" collapsed="false">
      <c r="A21" s="0" t="n">
        <f aca="false">VO2max!M24</f>
        <v>114</v>
      </c>
      <c r="B21" s="0" t="n">
        <f aca="false">VO2max!T24</f>
        <v>0.983232</v>
      </c>
      <c r="C21" s="0" t="n">
        <f aca="false">VO2max!U24</f>
        <v>-0.368712</v>
      </c>
    </row>
    <row r="22" customFormat="false" ht="15" hidden="false" customHeight="false" outlineLevel="0" collapsed="false">
      <c r="A22" s="0" t="n">
        <f aca="false">VO2max!M25</f>
        <v>106</v>
      </c>
      <c r="B22" s="0" t="n">
        <f aca="false">VO2max!T25</f>
        <v>1.10954666666667</v>
      </c>
      <c r="C22" s="0" t="n">
        <f aca="false">VO2max!U25</f>
        <v>-0.35664</v>
      </c>
    </row>
    <row r="23" customFormat="false" ht="15" hidden="false" customHeight="false" outlineLevel="0" collapsed="false">
      <c r="A23" s="0" t="n">
        <f aca="false">VO2max!M26</f>
        <v>109</v>
      </c>
      <c r="B23" s="0" t="n">
        <f aca="false">VO2max!T26</f>
        <v>1.31917333333333</v>
      </c>
      <c r="C23" s="0" t="n">
        <f aca="false">VO2max!U26</f>
        <v>-0.42402</v>
      </c>
    </row>
    <row r="24" customFormat="false" ht="15" hidden="false" customHeight="false" outlineLevel="0" collapsed="false">
      <c r="A24" s="0" t="n">
        <f aca="false">VO2max!M27</f>
        <v>117</v>
      </c>
      <c r="B24" s="0" t="n">
        <f aca="false">VO2max!T27</f>
        <v>1.21776</v>
      </c>
      <c r="C24" s="0" t="n">
        <f aca="false">VO2max!U27</f>
        <v>0</v>
      </c>
    </row>
    <row r="25" customFormat="false" ht="15" hidden="false" customHeight="false" outlineLevel="0" collapsed="false">
      <c r="A25" s="0" t="n">
        <f aca="false">VO2max!M28</f>
        <v>124</v>
      </c>
      <c r="B25" s="0" t="n">
        <f aca="false">VO2max!T28</f>
        <v>1.196784</v>
      </c>
      <c r="C25" s="0" t="n">
        <f aca="false">VO2max!U28</f>
        <v>0.299195999999999</v>
      </c>
    </row>
    <row r="26" customFormat="false" ht="15" hidden="false" customHeight="false" outlineLevel="0" collapsed="false">
      <c r="A26" s="0" t="n">
        <f aca="false">VO2max!M29</f>
        <v>126</v>
      </c>
      <c r="B26" s="0" t="n">
        <f aca="false">VO2max!T29</f>
        <v>1.01986666666667</v>
      </c>
      <c r="C26" s="0" t="n">
        <f aca="false">VO2max!U29</f>
        <v>0.458939999999999</v>
      </c>
    </row>
    <row r="27" customFormat="false" ht="15" hidden="false" customHeight="false" outlineLevel="0" collapsed="false">
      <c r="A27" s="0" t="n">
        <f aca="false">VO2max!M30</f>
        <v>129</v>
      </c>
      <c r="B27" s="0" t="n">
        <f aca="false">VO2max!T30</f>
        <v>1.07173333333333</v>
      </c>
      <c r="C27" s="0" t="n">
        <f aca="false">VO2max!U30</f>
        <v>0.482279999999999</v>
      </c>
    </row>
    <row r="28" customFormat="false" ht="15" hidden="false" customHeight="false" outlineLevel="0" collapsed="false">
      <c r="A28" s="0" t="n">
        <f aca="false">VO2max!M31</f>
        <v>135</v>
      </c>
      <c r="B28" s="0" t="n">
        <f aca="false">VO2max!T31</f>
        <v>1.16459733333333</v>
      </c>
      <c r="C28" s="0" t="n">
        <f aca="false">VO2max!U31</f>
        <v>0.797495999999999</v>
      </c>
    </row>
    <row r="29" customFormat="false" ht="15" hidden="false" customHeight="false" outlineLevel="0" collapsed="false">
      <c r="A29" s="0" t="n">
        <f aca="false">VO2max!M32</f>
        <v>138</v>
      </c>
      <c r="B29" s="0" t="n">
        <f aca="false">VO2max!T32</f>
        <v>0.87024</v>
      </c>
      <c r="C29" s="0" t="n">
        <f aca="false">VO2max!U32</f>
        <v>1.30536</v>
      </c>
    </row>
    <row r="30" customFormat="false" ht="15" hidden="false" customHeight="false" outlineLevel="0" collapsed="false">
      <c r="A30" s="0" t="n">
        <f aca="false">VO2max!M33</f>
        <v>148</v>
      </c>
      <c r="B30" s="0" t="n">
        <f aca="false">VO2max!T33</f>
        <v>0.890890666666667</v>
      </c>
      <c r="C30" s="0" t="n">
        <f aca="false">VO2max!U33</f>
        <v>1.532856</v>
      </c>
    </row>
    <row r="31" customFormat="false" ht="15" hidden="false" customHeight="false" outlineLevel="0" collapsed="false">
      <c r="A31" s="0" t="n">
        <f aca="false">VO2max!M34</f>
        <v>139</v>
      </c>
      <c r="B31" s="0" t="n">
        <f aca="false">VO2max!T34</f>
        <v>0.773034666666667</v>
      </c>
      <c r="C31" s="0" t="n">
        <f aca="false">VO2max!U34</f>
        <v>1.521912</v>
      </c>
    </row>
    <row r="32" customFormat="false" ht="15" hidden="false" customHeight="false" outlineLevel="0" collapsed="false">
      <c r="A32" s="0" t="n">
        <f aca="false">VO2max!M35</f>
        <v>143</v>
      </c>
      <c r="B32" s="0" t="n">
        <f aca="false">VO2max!T35</f>
        <v>0.921941333333334</v>
      </c>
      <c r="C32" s="0" t="n">
        <f aca="false">VO2max!U35</f>
        <v>1.815072</v>
      </c>
    </row>
    <row r="33" customFormat="false" ht="15" hidden="false" customHeight="false" outlineLevel="0" collapsed="false">
      <c r="A33" s="0" t="n">
        <f aca="false">VO2max!M36</f>
        <v>149</v>
      </c>
      <c r="B33" s="0" t="n">
        <f aca="false">VO2max!T36</f>
        <v>0.58384</v>
      </c>
      <c r="C33" s="0" t="n">
        <f aca="false">VO2max!U36</f>
        <v>2.62728</v>
      </c>
    </row>
    <row r="34" customFormat="false" ht="15" hidden="false" customHeight="false" outlineLevel="0" collapsed="false">
      <c r="A34" s="0" t="n">
        <f aca="false">VO2max!M37</f>
        <v>155</v>
      </c>
      <c r="B34" s="0" t="n">
        <f aca="false">VO2max!T37</f>
        <v>0.414885333333334</v>
      </c>
      <c r="C34" s="0" t="n">
        <f aca="false">VO2max!U37</f>
        <v>3.067188</v>
      </c>
    </row>
    <row r="35" customFormat="false" ht="15" hidden="false" customHeight="false" outlineLevel="0" collapsed="false">
      <c r="A35" s="0" t="n">
        <f aca="false">VO2max!M38</f>
        <v>158</v>
      </c>
      <c r="B35" s="0" t="n">
        <f aca="false">VO2max!T38</f>
        <v>0.264085333333334</v>
      </c>
      <c r="C35" s="0" t="n">
        <f aca="false">VO2max!U38</f>
        <v>3.862248</v>
      </c>
    </row>
    <row r="36" customFormat="false" ht="15" hidden="false" customHeight="false" outlineLevel="0" collapsed="false">
      <c r="A36" s="0" t="n">
        <f aca="false">VO2max!M39</f>
        <v>161</v>
      </c>
      <c r="B36" s="0" t="n">
        <f aca="false">VO2max!T39</f>
        <v>0.0652746666666675</v>
      </c>
      <c r="C36" s="0" t="n">
        <f aca="false">VO2max!U39</f>
        <v>4.259172</v>
      </c>
    </row>
    <row r="37" customFormat="false" ht="15" hidden="false" customHeight="false" outlineLevel="0" collapsed="false">
      <c r="A37" s="0" t="n">
        <f aca="false">VO2max!M40</f>
        <v>165</v>
      </c>
      <c r="B37" s="0" t="n">
        <f aca="false">VO2max!T40</f>
        <v>-0.27328</v>
      </c>
      <c r="C37" s="0" t="n">
        <f aca="false">VO2max!U40</f>
        <v>5.22648</v>
      </c>
    </row>
    <row r="38" customFormat="false" ht="15" hidden="false" customHeight="false" outlineLevel="0" collapsed="false">
      <c r="A38" s="0" t="n">
        <f aca="false">VO2max!M41</f>
        <v>167</v>
      </c>
      <c r="B38" s="0" t="n">
        <f aca="false">VO2max!T41</f>
        <v>-0.280981333333333</v>
      </c>
      <c r="C38" s="0" t="n">
        <f aca="false">VO2max!U41</f>
        <v>5.373768</v>
      </c>
    </row>
    <row r="39" customFormat="false" ht="15" hidden="false" customHeight="false" outlineLevel="0" collapsed="false">
      <c r="A39" s="0" t="n">
        <f aca="false">VO2max!M42</f>
        <v>169</v>
      </c>
      <c r="B39" s="0" t="n">
        <f aca="false">VO2max!T42</f>
        <v>-0.560725333333333</v>
      </c>
      <c r="C39" s="0" t="n">
        <f aca="false">VO2max!U42</f>
        <v>5.992752</v>
      </c>
    </row>
    <row r="40" customFormat="false" ht="15" hidden="false" customHeight="false" outlineLevel="0" collapsed="false">
      <c r="A40" s="0" t="n">
        <f aca="false">VO2max!M43</f>
        <v>173</v>
      </c>
      <c r="B40" s="0" t="n">
        <f aca="false">VO2max!T43</f>
        <v>-0.52176</v>
      </c>
      <c r="C40" s="0" t="n">
        <f aca="false">VO2max!U43</f>
        <v>5.08716</v>
      </c>
    </row>
    <row r="41" customFormat="false" ht="15" hidden="false" customHeight="false" outlineLevel="0" collapsed="false">
      <c r="A41" s="0" t="n">
        <f aca="false">VO2max!M44</f>
        <v>170</v>
      </c>
      <c r="B41" s="0" t="n">
        <f aca="false">VO2max!T44</f>
        <v>-0.525183999999999</v>
      </c>
      <c r="C41" s="0" t="n">
        <f aca="false">VO2max!U44</f>
        <v>5.612904</v>
      </c>
    </row>
    <row r="42" customFormat="false" ht="15" hidden="false" customHeight="false" outlineLevel="0" collapsed="false">
      <c r="A42" s="0" t="n">
        <f aca="false">VO2max!M45</f>
        <v>161</v>
      </c>
      <c r="B42" s="0" t="n">
        <f aca="false">VO2max!T45</f>
        <v>-0.363322666666666</v>
      </c>
      <c r="C42" s="0" t="n">
        <f aca="false">VO2max!U45</f>
        <v>3.046956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6" activeCellId="0" sqref="A16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71"/>
    <col collapsed="false" customWidth="true" hidden="false" outlineLevel="0" max="3" min="3" style="0" width="11.86"/>
    <col collapsed="false" customWidth="true" hidden="false" outlineLevel="0" max="1025" min="4" style="0" width="8.67"/>
  </cols>
  <sheetData>
    <row r="1" customFormat="false" ht="30" hidden="false" customHeight="false" outlineLevel="0" collapsed="false">
      <c r="A1" s="10" t="str">
        <f aca="false">VO2max!M4</f>
        <v>HR
[bpm]</v>
      </c>
      <c r="B1" s="11" t="str">
        <f aca="false">VO2max!V4</f>
        <v>FatOx 
[kCal/min]</v>
      </c>
      <c r="C1" s="11" t="str">
        <f aca="false">VO2max!W4</f>
        <v>CHO-Ox 
[kCal/min]</v>
      </c>
    </row>
    <row r="2" customFormat="false" ht="15" hidden="false" customHeight="false" outlineLevel="0" collapsed="false">
      <c r="A2" s="12" t="n">
        <f aca="false">VO2max!M8</f>
        <v>80</v>
      </c>
      <c r="B2" s="13" t="n">
        <f aca="false">VO2max!V8</f>
        <v>1.408896</v>
      </c>
      <c r="C2" s="13" t="n">
        <f aca="false">VO2max!W8</f>
        <v>0.352224</v>
      </c>
    </row>
    <row r="3" customFormat="false" ht="15" hidden="false" customHeight="false" outlineLevel="0" collapsed="false">
      <c r="A3" s="12" t="n">
        <f aca="false">VO2max!M9</f>
        <v>84</v>
      </c>
      <c r="B3" s="13" t="n">
        <f aca="false">VO2max!V9</f>
        <v>1.651104</v>
      </c>
      <c r="C3" s="13" t="n">
        <f aca="false">VO2max!W9</f>
        <v>0.254016</v>
      </c>
    </row>
    <row r="4" customFormat="false" ht="15" hidden="false" customHeight="false" outlineLevel="0" collapsed="false">
      <c r="A4" s="12" t="n">
        <f aca="false">VO2max!M10</f>
        <v>76</v>
      </c>
      <c r="B4" s="13" t="n">
        <f aca="false">VO2max!V10</f>
        <v>1.7076</v>
      </c>
      <c r="C4" s="13" t="n">
        <f aca="false">VO2max!W10</f>
        <v>0.341519999999999</v>
      </c>
    </row>
    <row r="5" customFormat="false" ht="15" hidden="false" customHeight="false" outlineLevel="0" collapsed="false">
      <c r="A5" s="12" t="n">
        <f aca="false">VO2max!M11</f>
        <v>84</v>
      </c>
      <c r="B5" s="13" t="n">
        <f aca="false">VO2max!V11</f>
        <v>2.932944</v>
      </c>
      <c r="C5" s="13" t="n">
        <f aca="false">VO2max!W11</f>
        <v>0.101135999999999</v>
      </c>
    </row>
    <row r="6" customFormat="false" ht="15" hidden="false" customHeight="false" outlineLevel="0" collapsed="false">
      <c r="A6" s="12" t="n">
        <f aca="false">VO2max!M12</f>
        <v>92</v>
      </c>
      <c r="B6" s="13" t="n">
        <f aca="false">VO2max!V12</f>
        <v>3.52872</v>
      </c>
      <c r="C6" s="13" t="n">
        <f aca="false">VO2max!W12</f>
        <v>0.121679999999999</v>
      </c>
    </row>
    <row r="7" customFormat="false" ht="15" hidden="false" customHeight="false" outlineLevel="0" collapsed="false">
      <c r="A7" s="12" t="n">
        <f aca="false">VO2max!M13</f>
        <v>84</v>
      </c>
      <c r="B7" s="13" t="n">
        <f aca="false">VO2max!V13</f>
        <v>2.809056</v>
      </c>
      <c r="C7" s="13" t="n">
        <f aca="false">VO2max!W13</f>
        <v>0.096863999999999</v>
      </c>
    </row>
    <row r="8" customFormat="false" ht="15" hidden="false" customHeight="false" outlineLevel="0" collapsed="false">
      <c r="A8" s="12" t="n">
        <f aca="false">VO2max!M14</f>
        <v>82</v>
      </c>
      <c r="B8" s="13" t="n">
        <f aca="false">VO2max!V14</f>
        <v>3.40272</v>
      </c>
      <c r="C8" s="13" t="n">
        <f aca="false">VO2max!W14</f>
        <v>-0.400320000000001</v>
      </c>
    </row>
    <row r="9" customFormat="false" ht="15" hidden="false" customHeight="false" outlineLevel="0" collapsed="false">
      <c r="A9" s="12" t="n">
        <f aca="false">VO2max!M15</f>
        <v>88</v>
      </c>
      <c r="B9" s="13" t="n">
        <f aca="false">VO2max!V15</f>
        <v>4.809408</v>
      </c>
      <c r="C9" s="13" t="n">
        <f aca="false">VO2max!W15</f>
        <v>-0.909888</v>
      </c>
    </row>
    <row r="10" customFormat="false" ht="15" hidden="false" customHeight="false" outlineLevel="0" collapsed="false">
      <c r="A10" s="12" t="n">
        <f aca="false">VO2max!M16</f>
        <v>88</v>
      </c>
      <c r="B10" s="13" t="n">
        <f aca="false">VO2max!V16</f>
        <v>4.878672</v>
      </c>
      <c r="C10" s="13" t="n">
        <f aca="false">VO2max!W16</f>
        <v>-0.922992</v>
      </c>
    </row>
    <row r="11" customFormat="false" ht="15" hidden="false" customHeight="false" outlineLevel="0" collapsed="false">
      <c r="A11" s="12" t="n">
        <f aca="false">VO2max!M17</f>
        <v>90</v>
      </c>
      <c r="B11" s="13" t="n">
        <f aca="false">VO2max!V17</f>
        <v>5.866128</v>
      </c>
      <c r="C11" s="13" t="n">
        <f aca="false">VO2max!W17</f>
        <v>-1.109808</v>
      </c>
    </row>
    <row r="12" customFormat="false" ht="15" hidden="false" customHeight="false" outlineLevel="0" collapsed="false">
      <c r="A12" s="12" t="n">
        <f aca="false">VO2max!M18</f>
        <v>94</v>
      </c>
      <c r="B12" s="13" t="n">
        <f aca="false">VO2max!V18</f>
        <v>5.933472</v>
      </c>
      <c r="C12" s="13" t="n">
        <f aca="false">VO2max!W18</f>
        <v>-1.249152</v>
      </c>
    </row>
    <row r="13" customFormat="false" ht="15" hidden="false" customHeight="false" outlineLevel="0" collapsed="false">
      <c r="A13" s="12" t="n">
        <f aca="false">VO2max!M19</f>
        <v>96</v>
      </c>
      <c r="B13" s="13" t="n">
        <f aca="false">VO2max!V19</f>
        <v>7.97568</v>
      </c>
      <c r="C13" s="13" t="n">
        <f aca="false">VO2max!W19</f>
        <v>-1.99392</v>
      </c>
    </row>
    <row r="14" customFormat="false" ht="15" hidden="false" customHeight="false" outlineLevel="0" collapsed="false">
      <c r="A14" s="12" t="n">
        <f aca="false">VO2max!M20</f>
        <v>99</v>
      </c>
      <c r="B14" s="13" t="n">
        <f aca="false">VO2max!V20</f>
        <v>9.75144</v>
      </c>
      <c r="C14" s="13" t="n">
        <f aca="false">VO2max!W20</f>
        <v>-2.61624</v>
      </c>
    </row>
    <row r="15" customFormat="false" ht="15" hidden="false" customHeight="false" outlineLevel="0" collapsed="false">
      <c r="A15" s="12" t="n">
        <f aca="false">VO2max!M21</f>
        <v>102</v>
      </c>
      <c r="B15" s="13" t="n">
        <f aca="false">VO2max!V21</f>
        <v>9.19296</v>
      </c>
      <c r="C15" s="13" t="n">
        <f aca="false">VO2max!W21</f>
        <v>-2.29824</v>
      </c>
    </row>
    <row r="16" customFormat="false" ht="15" hidden="false" customHeight="false" outlineLevel="0" collapsed="false">
      <c r="A16" s="12" t="n">
        <f aca="false">VO2max!M22</f>
        <v>103</v>
      </c>
      <c r="B16" s="13" t="n">
        <f aca="false">VO2max!V22</f>
        <v>11.11488</v>
      </c>
      <c r="C16" s="13" t="n">
        <f aca="false">VO2max!W22</f>
        <v>-2.77872</v>
      </c>
    </row>
    <row r="17" customFormat="false" ht="15" hidden="false" customHeight="false" outlineLevel="0" collapsed="false">
      <c r="A17" s="12" t="n">
        <f aca="false">VO2max!M23</f>
        <v>106</v>
      </c>
      <c r="B17" s="13" t="n">
        <f aca="false">VO2max!V23</f>
        <v>10.528128</v>
      </c>
      <c r="C17" s="13" t="n">
        <f aca="false">VO2max!W23</f>
        <v>-2.216448</v>
      </c>
    </row>
    <row r="18" customFormat="false" ht="15" hidden="false" customHeight="false" outlineLevel="0" collapsed="false">
      <c r="A18" s="12" t="n">
        <f aca="false">VO2max!M24</f>
        <v>114</v>
      </c>
      <c r="B18" s="13" t="n">
        <f aca="false">VO2max!V24</f>
        <v>8.849088</v>
      </c>
      <c r="C18" s="13" t="n">
        <f aca="false">VO2max!W24</f>
        <v>-1.474848</v>
      </c>
    </row>
    <row r="19" customFormat="false" ht="15" hidden="false" customHeight="false" outlineLevel="0" collapsed="false">
      <c r="A19" s="12" t="n">
        <f aca="false">VO2max!M25</f>
        <v>106</v>
      </c>
      <c r="B19" s="13" t="n">
        <f aca="false">VO2max!V25</f>
        <v>9.98592</v>
      </c>
      <c r="C19" s="13" t="n">
        <f aca="false">VO2max!W25</f>
        <v>-1.42656</v>
      </c>
    </row>
    <row r="20" customFormat="false" ht="15" hidden="false" customHeight="false" outlineLevel="0" collapsed="false">
      <c r="A20" s="12" t="n">
        <f aca="false">VO2max!M26</f>
        <v>109</v>
      </c>
      <c r="B20" s="13" t="n">
        <f aca="false">VO2max!V26</f>
        <v>11.87256</v>
      </c>
      <c r="C20" s="13" t="n">
        <f aca="false">VO2max!W26</f>
        <v>-1.69608</v>
      </c>
    </row>
    <row r="21" customFormat="false" ht="15" hidden="false" customHeight="false" outlineLevel="0" collapsed="false">
      <c r="A21" s="12" t="n">
        <f aca="false">VO2max!M27</f>
        <v>117</v>
      </c>
      <c r="B21" s="13" t="n">
        <f aca="false">VO2max!V27</f>
        <v>10.95984</v>
      </c>
      <c r="C21" s="13" t="n">
        <f aca="false">VO2max!W27</f>
        <v>0</v>
      </c>
    </row>
    <row r="22" customFormat="false" ht="15" hidden="false" customHeight="false" outlineLevel="0" collapsed="false">
      <c r="A22" s="12" t="n">
        <f aca="false">VO2max!M28</f>
        <v>124</v>
      </c>
      <c r="B22" s="13" t="n">
        <f aca="false">VO2max!V28</f>
        <v>10.771056</v>
      </c>
      <c r="C22" s="13" t="n">
        <f aca="false">VO2max!W28</f>
        <v>1.196784</v>
      </c>
    </row>
    <row r="23" customFormat="false" ht="15" hidden="false" customHeight="false" outlineLevel="0" collapsed="false">
      <c r="A23" s="12" t="n">
        <f aca="false">VO2max!M29</f>
        <v>126</v>
      </c>
      <c r="B23" s="13" t="n">
        <f aca="false">VO2max!V29</f>
        <v>9.1788</v>
      </c>
      <c r="C23" s="13" t="n">
        <f aca="false">VO2max!W29</f>
        <v>1.83576</v>
      </c>
    </row>
    <row r="24" customFormat="false" ht="15" hidden="false" customHeight="false" outlineLevel="0" collapsed="false">
      <c r="A24" s="12" t="n">
        <f aca="false">VO2max!M30</f>
        <v>129</v>
      </c>
      <c r="B24" s="13" t="n">
        <f aca="false">VO2max!V30</f>
        <v>9.6456</v>
      </c>
      <c r="C24" s="13" t="n">
        <f aca="false">VO2max!W30</f>
        <v>1.92912</v>
      </c>
    </row>
    <row r="25" customFormat="false" ht="15" hidden="false" customHeight="false" outlineLevel="0" collapsed="false">
      <c r="A25" s="12" t="n">
        <f aca="false">VO2max!M31</f>
        <v>135</v>
      </c>
      <c r="B25" s="13" t="n">
        <f aca="false">VO2max!V31</f>
        <v>10.481376</v>
      </c>
      <c r="C25" s="13" t="n">
        <f aca="false">VO2max!W31</f>
        <v>3.189984</v>
      </c>
    </row>
    <row r="26" customFormat="false" ht="15" hidden="false" customHeight="false" outlineLevel="0" collapsed="false">
      <c r="A26" s="12" t="n">
        <f aca="false">VO2max!M32</f>
        <v>138</v>
      </c>
      <c r="B26" s="13" t="n">
        <f aca="false">VO2max!V32</f>
        <v>7.83216</v>
      </c>
      <c r="C26" s="13" t="n">
        <f aca="false">VO2max!W32</f>
        <v>5.22144</v>
      </c>
    </row>
    <row r="27" customFormat="false" ht="15" hidden="false" customHeight="false" outlineLevel="0" collapsed="false">
      <c r="A27" s="12" t="n">
        <f aca="false">VO2max!M33</f>
        <v>148</v>
      </c>
      <c r="B27" s="13" t="n">
        <f aca="false">VO2max!V33</f>
        <v>8.018016</v>
      </c>
      <c r="C27" s="13" t="n">
        <f aca="false">VO2max!W33</f>
        <v>6.131424</v>
      </c>
    </row>
    <row r="28" customFormat="false" ht="15" hidden="false" customHeight="false" outlineLevel="0" collapsed="false">
      <c r="A28" s="12" t="n">
        <f aca="false">VO2max!M34</f>
        <v>139</v>
      </c>
      <c r="B28" s="13" t="n">
        <f aca="false">VO2max!V34</f>
        <v>6.95731200000001</v>
      </c>
      <c r="C28" s="13" t="n">
        <f aca="false">VO2max!W34</f>
        <v>6.087648</v>
      </c>
    </row>
    <row r="29" customFormat="false" ht="15" hidden="false" customHeight="false" outlineLevel="0" collapsed="false">
      <c r="A29" s="12" t="n">
        <f aca="false">VO2max!M35</f>
        <v>143</v>
      </c>
      <c r="B29" s="13" t="n">
        <f aca="false">VO2max!V35</f>
        <v>8.297472</v>
      </c>
      <c r="C29" s="13" t="n">
        <f aca="false">VO2max!W35</f>
        <v>7.260288</v>
      </c>
    </row>
    <row r="30" customFormat="false" ht="15" hidden="false" customHeight="false" outlineLevel="0" collapsed="false">
      <c r="A30" s="12" t="n">
        <f aca="false">VO2max!M36</f>
        <v>149</v>
      </c>
      <c r="B30" s="13" t="n">
        <f aca="false">VO2max!V36</f>
        <v>5.25456</v>
      </c>
      <c r="C30" s="13" t="n">
        <f aca="false">VO2max!W36</f>
        <v>10.50912</v>
      </c>
    </row>
    <row r="31" customFormat="false" ht="15" hidden="false" customHeight="false" outlineLevel="0" collapsed="false">
      <c r="A31" s="12" t="n">
        <f aca="false">VO2max!M37</f>
        <v>155</v>
      </c>
      <c r="B31" s="13" t="n">
        <f aca="false">VO2max!V37</f>
        <v>3.733968</v>
      </c>
      <c r="C31" s="13" t="n">
        <f aca="false">VO2max!W37</f>
        <v>12.268752</v>
      </c>
    </row>
    <row r="32" customFormat="false" ht="15" hidden="false" customHeight="false" outlineLevel="0" collapsed="false">
      <c r="A32" s="12" t="n">
        <f aca="false">VO2max!M38</f>
        <v>158</v>
      </c>
      <c r="B32" s="13" t="n">
        <f aca="false">VO2max!V38</f>
        <v>2.37676800000001</v>
      </c>
      <c r="C32" s="13" t="n">
        <f aca="false">VO2max!W38</f>
        <v>15.448992</v>
      </c>
    </row>
    <row r="33" customFormat="false" ht="15" hidden="false" customHeight="false" outlineLevel="0" collapsed="false">
      <c r="A33" s="12" t="n">
        <f aca="false">VO2max!M39</f>
        <v>161</v>
      </c>
      <c r="B33" s="13" t="n">
        <f aca="false">VO2max!V39</f>
        <v>0.587472000000008</v>
      </c>
      <c r="C33" s="13" t="n">
        <f aca="false">VO2max!W39</f>
        <v>17.036688</v>
      </c>
    </row>
    <row r="34" customFormat="false" ht="15" hidden="false" customHeight="false" outlineLevel="0" collapsed="false">
      <c r="A34" s="12" t="n">
        <f aca="false">VO2max!M40</f>
        <v>165</v>
      </c>
      <c r="B34" s="13" t="n">
        <f aca="false">VO2max!V40</f>
        <v>-2.45952</v>
      </c>
      <c r="C34" s="13" t="n">
        <f aca="false">VO2max!W40</f>
        <v>20.90592</v>
      </c>
    </row>
    <row r="35" customFormat="false" ht="15" hidden="false" customHeight="false" outlineLevel="0" collapsed="false">
      <c r="A35" s="12" t="n">
        <f aca="false">VO2max!M41</f>
        <v>167</v>
      </c>
      <c r="B35" s="13" t="n">
        <f aca="false">VO2max!V41</f>
        <v>-2.52883199999999</v>
      </c>
      <c r="C35" s="13" t="n">
        <f aca="false">VO2max!W41</f>
        <v>21.495072</v>
      </c>
    </row>
    <row r="36" customFormat="false" ht="15" hidden="false" customHeight="false" outlineLevel="0" collapsed="false">
      <c r="A36" s="12" t="n">
        <f aca="false">VO2max!M42</f>
        <v>169</v>
      </c>
      <c r="B36" s="13" t="n">
        <f aca="false">VO2max!V42</f>
        <v>-5.04652799999999</v>
      </c>
      <c r="C36" s="13" t="n">
        <f aca="false">VO2max!W42</f>
        <v>23.971008</v>
      </c>
    </row>
    <row r="37" customFormat="false" ht="15" hidden="false" customHeight="false" outlineLevel="0" collapsed="false">
      <c r="A37" s="12" t="n">
        <f aca="false">VO2max!M43</f>
        <v>173</v>
      </c>
      <c r="B37" s="13" t="n">
        <f aca="false">VO2max!V43</f>
        <v>-4.69584</v>
      </c>
      <c r="C37" s="13" t="n">
        <f aca="false">VO2max!W43</f>
        <v>20.34864</v>
      </c>
    </row>
    <row r="38" customFormat="false" ht="15" hidden="false" customHeight="false" outlineLevel="0" collapsed="false">
      <c r="A38" s="12" t="n">
        <f aca="false">VO2max!M44</f>
        <v>170</v>
      </c>
      <c r="B38" s="13" t="n">
        <f aca="false">VO2max!V44</f>
        <v>-4.726656</v>
      </c>
      <c r="C38" s="13" t="n">
        <f aca="false">VO2max!W44</f>
        <v>22.451616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U34" activeCellId="0" sqref="U34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3" min="2" style="0" width="10.42"/>
    <col collapsed="false" customWidth="true" hidden="false" outlineLevel="0" max="1025" min="4" style="0" width="8.67"/>
  </cols>
  <sheetData>
    <row r="1" customFormat="false" ht="30" hidden="false" customHeight="false" outlineLevel="0" collapsed="false">
      <c r="A1" s="14" t="str">
        <f aca="false">VO2max!Y4</f>
        <v>%VO2max</v>
      </c>
      <c r="B1" s="11" t="str">
        <f aca="false">VO2max!V4</f>
        <v>FatOx 
[kCal/min]</v>
      </c>
      <c r="C1" s="11" t="str">
        <f aca="false">VO2max!W4</f>
        <v>CHO-Ox 
[kCal/min]</v>
      </c>
    </row>
    <row r="2" customFormat="false" ht="15" hidden="false" customHeight="false" outlineLevel="0" collapsed="false">
      <c r="A2" s="15" t="n">
        <f aca="false">VO2max!Y6</f>
        <v>0.0906432748538012</v>
      </c>
      <c r="B2" s="13" t="n">
        <f aca="false">VO2max!V6</f>
        <v>1.20912</v>
      </c>
      <c r="C2" s="13" t="n">
        <f aca="false">VO2max!W6</f>
        <v>0.43968</v>
      </c>
    </row>
    <row r="3" customFormat="false" ht="15" hidden="false" customHeight="false" outlineLevel="0" collapsed="false">
      <c r="A3" s="15" t="n">
        <f aca="false">VO2max!Y7</f>
        <v>0.108187134502924</v>
      </c>
      <c r="B3" s="13" t="n">
        <f aca="false">VO2max!V7</f>
        <v>1.344672</v>
      </c>
      <c r="C3" s="13" t="n">
        <f aca="false">VO2max!W7</f>
        <v>0.576288</v>
      </c>
    </row>
    <row r="4" customFormat="false" ht="15" hidden="false" customHeight="false" outlineLevel="0" collapsed="false">
      <c r="A4" s="15" t="n">
        <f aca="false">VO2max!Y8</f>
        <v>0.0964912280701754</v>
      </c>
      <c r="B4" s="13" t="n">
        <f aca="false">VO2max!V8</f>
        <v>1.408896</v>
      </c>
      <c r="C4" s="13" t="n">
        <f aca="false">VO2max!W8</f>
        <v>0.352224</v>
      </c>
    </row>
    <row r="5" customFormat="false" ht="15" hidden="false" customHeight="false" outlineLevel="0" collapsed="false">
      <c r="A5" s="15" t="n">
        <f aca="false">VO2max!Y9</f>
        <v>0.105263157894737</v>
      </c>
      <c r="B5" s="13" t="n">
        <f aca="false">VO2max!V9</f>
        <v>1.651104</v>
      </c>
      <c r="C5" s="13" t="n">
        <f aca="false">VO2max!W9</f>
        <v>0.254016</v>
      </c>
    </row>
    <row r="6" customFormat="false" ht="15" hidden="false" customHeight="false" outlineLevel="0" collapsed="false">
      <c r="A6" s="15" t="n">
        <f aca="false">VO2max!Y10</f>
        <v>0.116959064327485</v>
      </c>
      <c r="B6" s="13" t="n">
        <f aca="false">VO2max!V10</f>
        <v>1.7076</v>
      </c>
      <c r="C6" s="13" t="n">
        <f aca="false">VO2max!W10</f>
        <v>0.341519999999999</v>
      </c>
    </row>
    <row r="7" customFormat="false" ht="15" hidden="false" customHeight="false" outlineLevel="0" collapsed="false">
      <c r="A7" s="15" t="n">
        <f aca="false">VO2max!Y11</f>
        <v>0.172514619883041</v>
      </c>
      <c r="B7" s="13" t="n">
        <f aca="false">VO2max!V11</f>
        <v>2.932944</v>
      </c>
      <c r="C7" s="13" t="n">
        <f aca="false">VO2max!W11</f>
        <v>0.101135999999999</v>
      </c>
    </row>
    <row r="8" customFormat="false" ht="15" hidden="false" customHeight="false" outlineLevel="0" collapsed="false">
      <c r="A8" s="15" t="n">
        <f aca="false">VO2max!Y12</f>
        <v>0.207602339181286</v>
      </c>
      <c r="B8" s="13" t="n">
        <f aca="false">VO2max!V12</f>
        <v>3.52872</v>
      </c>
      <c r="C8" s="13" t="n">
        <f aca="false">VO2max!W12</f>
        <v>0.121679999999999</v>
      </c>
    </row>
    <row r="9" customFormat="false" ht="15" hidden="false" customHeight="false" outlineLevel="0" collapsed="false">
      <c r="A9" s="15" t="n">
        <f aca="false">VO2max!Y13</f>
        <v>0.166666666666667</v>
      </c>
      <c r="B9" s="13" t="n">
        <f aca="false">VO2max!V13</f>
        <v>2.809056</v>
      </c>
      <c r="C9" s="13" t="n">
        <f aca="false">VO2max!W13</f>
        <v>0.096863999999999</v>
      </c>
    </row>
    <row r="10" customFormat="false" ht="15" hidden="false" customHeight="false" outlineLevel="0" collapsed="false">
      <c r="A10" s="15" t="n">
        <f aca="false">VO2max!Y14</f>
        <v>0.172514619883041</v>
      </c>
      <c r="B10" s="13" t="n">
        <f aca="false">VO2max!V14</f>
        <v>3.40272</v>
      </c>
      <c r="C10" s="13" t="n">
        <f aca="false">VO2max!W14</f>
        <v>-0.400320000000001</v>
      </c>
    </row>
    <row r="11" customFormat="false" ht="15" hidden="false" customHeight="false" outlineLevel="0" collapsed="false">
      <c r="A11" s="15" t="n">
        <f aca="false">VO2max!Y15</f>
        <v>0.228070175438596</v>
      </c>
      <c r="B11" s="13" t="n">
        <f aca="false">VO2max!V15</f>
        <v>4.809408</v>
      </c>
      <c r="C11" s="13" t="n">
        <f aca="false">VO2max!W15</f>
        <v>-0.909888</v>
      </c>
    </row>
    <row r="12" customFormat="false" ht="15" hidden="false" customHeight="false" outlineLevel="0" collapsed="false">
      <c r="A12" s="15" t="n">
        <f aca="false">VO2max!Y16</f>
        <v>0.228070175438596</v>
      </c>
      <c r="B12" s="13" t="n">
        <f aca="false">VO2max!V16</f>
        <v>4.878672</v>
      </c>
      <c r="C12" s="13" t="n">
        <f aca="false">VO2max!W16</f>
        <v>-0.922992</v>
      </c>
    </row>
    <row r="13" customFormat="false" ht="15" hidden="false" customHeight="false" outlineLevel="0" collapsed="false">
      <c r="A13" s="15" t="n">
        <f aca="false">VO2max!Y17</f>
        <v>0.277777777777778</v>
      </c>
      <c r="B13" s="13" t="n">
        <f aca="false">VO2max!V17</f>
        <v>5.866128</v>
      </c>
      <c r="C13" s="13" t="n">
        <f aca="false">VO2max!W17</f>
        <v>-1.109808</v>
      </c>
    </row>
    <row r="14" customFormat="false" ht="15" hidden="false" customHeight="false" outlineLevel="0" collapsed="false">
      <c r="A14" s="15" t="n">
        <f aca="false">VO2max!Y18</f>
        <v>0.271929824561403</v>
      </c>
      <c r="B14" s="13" t="n">
        <f aca="false">VO2max!V18</f>
        <v>5.933472</v>
      </c>
      <c r="C14" s="13" t="n">
        <f aca="false">VO2max!W18</f>
        <v>-1.249152</v>
      </c>
    </row>
    <row r="15" customFormat="false" ht="15" hidden="false" customHeight="false" outlineLevel="0" collapsed="false">
      <c r="A15" s="15" t="n">
        <f aca="false">VO2max!Y19</f>
        <v>0.347953216374269</v>
      </c>
      <c r="B15" s="13" t="n">
        <f aca="false">VO2max!V19</f>
        <v>7.97568</v>
      </c>
      <c r="C15" s="13" t="n">
        <f aca="false">VO2max!W19</f>
        <v>-1.99392</v>
      </c>
    </row>
    <row r="16" customFormat="false" ht="15" hidden="false" customHeight="false" outlineLevel="0" collapsed="false">
      <c r="A16" s="15" t="n">
        <f aca="false">VO2max!Y20</f>
        <v>0.41812865497076</v>
      </c>
      <c r="B16" s="13" t="n">
        <f aca="false">VO2max!V20</f>
        <v>9.75144</v>
      </c>
      <c r="C16" s="13" t="n">
        <f aca="false">VO2max!W20</f>
        <v>-2.61624</v>
      </c>
    </row>
    <row r="17" customFormat="false" ht="15" hidden="false" customHeight="false" outlineLevel="0" collapsed="false">
      <c r="A17" s="15" t="n">
        <f aca="false">VO2max!Y21</f>
        <v>0.403508771929825</v>
      </c>
      <c r="B17" s="13" t="n">
        <f aca="false">VO2max!V21</f>
        <v>9.19296</v>
      </c>
      <c r="C17" s="13" t="n">
        <f aca="false">VO2max!W21</f>
        <v>-2.29824</v>
      </c>
    </row>
    <row r="18" customFormat="false" ht="15" hidden="false" customHeight="false" outlineLevel="0" collapsed="false">
      <c r="A18" s="15" t="n">
        <f aca="false">VO2max!Y22</f>
        <v>0.485380116959064</v>
      </c>
      <c r="B18" s="13" t="n">
        <f aca="false">VO2max!V22</f>
        <v>11.11488</v>
      </c>
      <c r="C18" s="13" t="n">
        <f aca="false">VO2max!W22</f>
        <v>-2.77872</v>
      </c>
    </row>
    <row r="19" customFormat="false" ht="15" hidden="false" customHeight="false" outlineLevel="0" collapsed="false">
      <c r="A19" s="15" t="n">
        <f aca="false">VO2max!Y23</f>
        <v>0.482456140350877</v>
      </c>
      <c r="B19" s="13" t="n">
        <f aca="false">VO2max!V23</f>
        <v>10.528128</v>
      </c>
      <c r="C19" s="13" t="n">
        <f aca="false">VO2max!W23</f>
        <v>-2.216448</v>
      </c>
    </row>
    <row r="20" customFormat="false" ht="15" hidden="false" customHeight="false" outlineLevel="0" collapsed="false">
      <c r="A20" s="15" t="n">
        <f aca="false">VO2max!Y24</f>
        <v>0.426900584795322</v>
      </c>
      <c r="B20" s="13" t="n">
        <f aca="false">VO2max!V24</f>
        <v>8.849088</v>
      </c>
      <c r="C20" s="13" t="n">
        <f aca="false">VO2max!W24</f>
        <v>-1.474848</v>
      </c>
    </row>
    <row r="21" customFormat="false" ht="15" hidden="false" customHeight="false" outlineLevel="0" collapsed="false">
      <c r="A21" s="15" t="n">
        <f aca="false">VO2max!Y25</f>
        <v>0.491228070175439</v>
      </c>
      <c r="B21" s="13" t="n">
        <f aca="false">VO2max!V25</f>
        <v>9.98592</v>
      </c>
      <c r="C21" s="13" t="n">
        <f aca="false">VO2max!W25</f>
        <v>-1.42656</v>
      </c>
    </row>
    <row r="22" customFormat="false" ht="15" hidden="false" customHeight="false" outlineLevel="0" collapsed="false">
      <c r="A22" s="15" t="n">
        <f aca="false">VO2max!Y26</f>
        <v>0.587719298245614</v>
      </c>
      <c r="B22" s="13" t="n">
        <f aca="false">VO2max!V26</f>
        <v>11.87256</v>
      </c>
      <c r="C22" s="13" t="n">
        <f aca="false">VO2max!W26</f>
        <v>-1.69608</v>
      </c>
    </row>
    <row r="23" customFormat="false" ht="15" hidden="false" customHeight="false" outlineLevel="0" collapsed="false">
      <c r="A23" s="15" t="n">
        <f aca="false">VO2max!Y27</f>
        <v>0.625730994152047</v>
      </c>
      <c r="B23" s="13" t="n">
        <f aca="false">VO2max!V27</f>
        <v>10.95984</v>
      </c>
      <c r="C23" s="13" t="n">
        <f aca="false">VO2max!W27</f>
        <v>0</v>
      </c>
    </row>
    <row r="24" customFormat="false" ht="15" hidden="false" customHeight="false" outlineLevel="0" collapsed="false">
      <c r="A24" s="15" t="n">
        <f aca="false">VO2max!Y28</f>
        <v>0.678362573099415</v>
      </c>
      <c r="B24" s="13" t="n">
        <f aca="false">VO2max!V28</f>
        <v>10.771056</v>
      </c>
      <c r="C24" s="13" t="n">
        <f aca="false">VO2max!W28</f>
        <v>1.196784</v>
      </c>
    </row>
    <row r="25" customFormat="false" ht="15" hidden="false" customHeight="false" outlineLevel="0" collapsed="false">
      <c r="A25" s="15" t="n">
        <f aca="false">VO2max!Y29</f>
        <v>0.62280701754386</v>
      </c>
      <c r="B25" s="13" t="n">
        <f aca="false">VO2max!V29</f>
        <v>9.1788</v>
      </c>
      <c r="C25" s="13" t="n">
        <f aca="false">VO2max!W29</f>
        <v>1.83576</v>
      </c>
    </row>
    <row r="26" customFormat="false" ht="15" hidden="false" customHeight="false" outlineLevel="0" collapsed="false">
      <c r="A26" s="15" t="n">
        <f aca="false">VO2max!Y30</f>
        <v>0.649122807017544</v>
      </c>
      <c r="B26" s="13" t="n">
        <f aca="false">VO2max!V30</f>
        <v>9.6456</v>
      </c>
      <c r="C26" s="13" t="n">
        <f aca="false">VO2max!W30</f>
        <v>1.92912</v>
      </c>
    </row>
    <row r="27" customFormat="false" ht="15" hidden="false" customHeight="false" outlineLevel="0" collapsed="false">
      <c r="A27" s="15" t="n">
        <f aca="false">VO2max!Y31</f>
        <v>0.766081871345029</v>
      </c>
      <c r="B27" s="13" t="n">
        <f aca="false">VO2max!V31</f>
        <v>10.481376</v>
      </c>
      <c r="C27" s="13" t="n">
        <f aca="false">VO2max!W31</f>
        <v>3.189984</v>
      </c>
    </row>
    <row r="28" customFormat="false" ht="15" hidden="false" customHeight="false" outlineLevel="0" collapsed="false">
      <c r="A28" s="15" t="n">
        <f aca="false">VO2max!Y32</f>
        <v>0.725146198830409</v>
      </c>
      <c r="B28" s="13" t="n">
        <f aca="false">VO2max!V32</f>
        <v>7.83216</v>
      </c>
      <c r="C28" s="13" t="n">
        <f aca="false">VO2max!W32</f>
        <v>5.22144</v>
      </c>
    </row>
    <row r="29" customFormat="false" ht="15" hidden="false" customHeight="false" outlineLevel="0" collapsed="false">
      <c r="A29" s="15" t="n">
        <f aca="false">VO2max!Y33</f>
        <v>0.780701754385965</v>
      </c>
      <c r="B29" s="13" t="n">
        <f aca="false">VO2max!V33</f>
        <v>8.018016</v>
      </c>
      <c r="C29" s="13" t="n">
        <f aca="false">VO2max!W33</f>
        <v>6.131424</v>
      </c>
    </row>
    <row r="30" customFormat="false" ht="15" hidden="false" customHeight="false" outlineLevel="0" collapsed="false">
      <c r="A30" s="15" t="n">
        <f aca="false">VO2max!Y34</f>
        <v>0.719298245614035</v>
      </c>
      <c r="B30" s="13" t="n">
        <f aca="false">VO2max!V34</f>
        <v>6.95731200000001</v>
      </c>
      <c r="C30" s="13" t="n">
        <f aca="false">VO2max!W34</f>
        <v>6.087648</v>
      </c>
    </row>
    <row r="31" customFormat="false" ht="15" hidden="false" customHeight="false" outlineLevel="0" collapsed="false">
      <c r="A31" s="15" t="n">
        <f aca="false">VO2max!Y35</f>
        <v>0.859649122807017</v>
      </c>
      <c r="B31" s="13" t="n">
        <f aca="false">VO2max!V35</f>
        <v>8.297472</v>
      </c>
      <c r="C31" s="13" t="n">
        <f aca="false">VO2max!W35</f>
        <v>7.260288</v>
      </c>
    </row>
    <row r="32" customFormat="false" ht="15" hidden="false" customHeight="false" outlineLevel="0" collapsed="false">
      <c r="A32" s="15" t="n">
        <f aca="false">VO2max!Y36</f>
        <v>0.859649122807017</v>
      </c>
      <c r="B32" s="13" t="n">
        <f aca="false">VO2max!V36</f>
        <v>5.25456</v>
      </c>
      <c r="C32" s="13" t="n">
        <f aca="false">VO2max!W36</f>
        <v>10.50912</v>
      </c>
    </row>
    <row r="33" customFormat="false" ht="15" hidden="false" customHeight="false" outlineLevel="0" collapsed="false">
      <c r="A33" s="15" t="n">
        <f aca="false">VO2max!Y37</f>
        <v>0.862573099415205</v>
      </c>
      <c r="B33" s="13" t="n">
        <f aca="false">VO2max!V37</f>
        <v>3.733968</v>
      </c>
      <c r="C33" s="13" t="n">
        <f aca="false">VO2max!W37</f>
        <v>12.268752</v>
      </c>
    </row>
    <row r="34" customFormat="false" ht="15" hidden="false" customHeight="false" outlineLevel="0" collapsed="false">
      <c r="A34" s="15" t="n">
        <f aca="false">VO2max!Y38</f>
        <v>0.956140350877193</v>
      </c>
      <c r="B34" s="13" t="n">
        <f aca="false">VO2max!V38</f>
        <v>2.37676800000001</v>
      </c>
      <c r="C34" s="13" t="n">
        <f aca="false">VO2max!W38</f>
        <v>15.448992</v>
      </c>
    </row>
    <row r="35" customFormat="false" ht="15" hidden="false" customHeight="false" outlineLevel="0" collapsed="false">
      <c r="A35" s="15" t="n">
        <f aca="false">VO2max!Y39</f>
        <v>0.93859649122807</v>
      </c>
      <c r="B35" s="13" t="n">
        <f aca="false">VO2max!V39</f>
        <v>0.587472000000008</v>
      </c>
      <c r="C35" s="13" t="n">
        <f aca="false">VO2max!W39</f>
        <v>17.036688</v>
      </c>
    </row>
    <row r="36" customFormat="false" ht="15" hidden="false" customHeight="false" outlineLevel="0" collapsed="false">
      <c r="A36" s="15" t="n">
        <f aca="false">VO2max!Y40</f>
        <v>0.970760233918129</v>
      </c>
      <c r="B36" s="13" t="n">
        <f aca="false">VO2max!V40</f>
        <v>-2.45952</v>
      </c>
      <c r="C36" s="13" t="n">
        <f aca="false">VO2max!W40</f>
        <v>20.90592</v>
      </c>
    </row>
    <row r="37" customFormat="false" ht="15" hidden="false" customHeight="false" outlineLevel="0" collapsed="false">
      <c r="A37" s="15" t="n">
        <f aca="false">VO2max!Y41</f>
        <v>1</v>
      </c>
      <c r="B37" s="13" t="n">
        <f aca="false">VO2max!V41</f>
        <v>-2.52883199999999</v>
      </c>
      <c r="C37" s="13" t="n">
        <f aca="false">VO2max!W41</f>
        <v>21.495072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3" activeCellId="0" sqref="P23"/>
    </sheetView>
  </sheetViews>
  <sheetFormatPr defaultRowHeight="12.8" zeroHeight="false" outlineLevelRow="0" outlineLevelCol="0"/>
  <sheetData>
    <row r="1" customFormat="false" ht="23.85" hidden="false" customHeight="false" outlineLevel="0" collapsed="false">
      <c r="A1" s="0" t="str">
        <f aca="false">VO2max!Y4</f>
        <v>%VO2max</v>
      </c>
      <c r="B1" s="16" t="str">
        <f aca="false">VO2max!T4</f>
        <v>FatOx 
[g/min]</v>
      </c>
    </row>
    <row r="2" customFormat="false" ht="13.8" hidden="false" customHeight="false" outlineLevel="0" collapsed="false">
      <c r="A2" s="17" t="n">
        <f aca="false">VO2max!Y9</f>
        <v>0.105263157894737</v>
      </c>
      <c r="B2" s="0" t="n">
        <f aca="false">VO2max!T9</f>
        <v>0.183456</v>
      </c>
    </row>
    <row r="3" customFormat="false" ht="13.8" hidden="false" customHeight="false" outlineLevel="0" collapsed="false">
      <c r="A3" s="17" t="n">
        <f aca="false">VO2max!Y10</f>
        <v>0.116959064327485</v>
      </c>
      <c r="B3" s="0" t="n">
        <f aca="false">VO2max!T10</f>
        <v>0.189733333333333</v>
      </c>
    </row>
    <row r="4" customFormat="false" ht="13.8" hidden="false" customHeight="false" outlineLevel="0" collapsed="false">
      <c r="A4" s="17" t="n">
        <f aca="false">VO2max!Y11</f>
        <v>0.172514619883041</v>
      </c>
      <c r="B4" s="0" t="n">
        <f aca="false">VO2max!T11</f>
        <v>0.325882666666667</v>
      </c>
    </row>
    <row r="5" customFormat="false" ht="13.8" hidden="false" customHeight="false" outlineLevel="0" collapsed="false">
      <c r="A5" s="17" t="n">
        <f aca="false">VO2max!Y12</f>
        <v>0.207602339181286</v>
      </c>
      <c r="B5" s="0" t="n">
        <f aca="false">VO2max!T12</f>
        <v>0.39208</v>
      </c>
    </row>
    <row r="6" customFormat="false" ht="13.8" hidden="false" customHeight="false" outlineLevel="0" collapsed="false">
      <c r="A6" s="17" t="n">
        <f aca="false">VO2max!Y13</f>
        <v>0.166666666666667</v>
      </c>
      <c r="B6" s="0" t="n">
        <f aca="false">VO2max!T13</f>
        <v>0.312117333333333</v>
      </c>
    </row>
    <row r="7" customFormat="false" ht="13.8" hidden="false" customHeight="false" outlineLevel="0" collapsed="false">
      <c r="A7" s="17" t="n">
        <f aca="false">VO2max!Y14</f>
        <v>0.172514619883041</v>
      </c>
      <c r="B7" s="0" t="n">
        <f aca="false">VO2max!T14</f>
        <v>0.37808</v>
      </c>
    </row>
    <row r="8" customFormat="false" ht="13.8" hidden="false" customHeight="false" outlineLevel="0" collapsed="false">
      <c r="A8" s="17" t="n">
        <f aca="false">VO2max!Y15</f>
        <v>0.228070175438596</v>
      </c>
      <c r="B8" s="0" t="n">
        <f aca="false">VO2max!T15</f>
        <v>0.534378666666667</v>
      </c>
    </row>
    <row r="9" customFormat="false" ht="13.8" hidden="false" customHeight="false" outlineLevel="0" collapsed="false">
      <c r="A9" s="17" t="n">
        <f aca="false">VO2max!Y16</f>
        <v>0.228070175438596</v>
      </c>
      <c r="B9" s="0" t="n">
        <f aca="false">VO2max!T16</f>
        <v>0.542074666666667</v>
      </c>
    </row>
    <row r="10" customFormat="false" ht="13.8" hidden="false" customHeight="false" outlineLevel="0" collapsed="false">
      <c r="A10" s="17" t="n">
        <f aca="false">VO2max!Y17</f>
        <v>0.277777777777778</v>
      </c>
      <c r="B10" s="0" t="n">
        <f aca="false">VO2max!T17</f>
        <v>0.651792</v>
      </c>
    </row>
    <row r="11" customFormat="false" ht="13.8" hidden="false" customHeight="false" outlineLevel="0" collapsed="false">
      <c r="A11" s="17" t="n">
        <f aca="false">VO2max!Y18</f>
        <v>0.271929824561403</v>
      </c>
      <c r="B11" s="0" t="n">
        <f aca="false">VO2max!T18</f>
        <v>0.659274666666667</v>
      </c>
    </row>
    <row r="12" customFormat="false" ht="13.8" hidden="false" customHeight="false" outlineLevel="0" collapsed="false">
      <c r="A12" s="17" t="n">
        <f aca="false">VO2max!Y19</f>
        <v>0.347953216374269</v>
      </c>
      <c r="B12" s="0" t="n">
        <f aca="false">VO2max!T19</f>
        <v>0.886186666666667</v>
      </c>
    </row>
    <row r="13" customFormat="false" ht="13.8" hidden="false" customHeight="false" outlineLevel="0" collapsed="false">
      <c r="A13" s="17" t="n">
        <f aca="false">VO2max!Y20</f>
        <v>0.41812865497076</v>
      </c>
      <c r="B13" s="0" t="n">
        <f aca="false">VO2max!T20</f>
        <v>1.08349333333333</v>
      </c>
    </row>
    <row r="14" customFormat="false" ht="13.8" hidden="false" customHeight="false" outlineLevel="0" collapsed="false">
      <c r="A14" s="17" t="n">
        <f aca="false">VO2max!Y21</f>
        <v>0.403508771929825</v>
      </c>
      <c r="B14" s="0" t="n">
        <f aca="false">VO2max!T21</f>
        <v>1.02144</v>
      </c>
    </row>
    <row r="15" customFormat="false" ht="13.8" hidden="false" customHeight="false" outlineLevel="0" collapsed="false">
      <c r="A15" s="17" t="n">
        <f aca="false">VO2max!Y22</f>
        <v>0.485380116959064</v>
      </c>
      <c r="B15" s="0" t="n">
        <f aca="false">VO2max!T22</f>
        <v>1.23498666666667</v>
      </c>
    </row>
    <row r="16" customFormat="false" ht="13.8" hidden="false" customHeight="false" outlineLevel="0" collapsed="false">
      <c r="A16" s="17" t="n">
        <f aca="false">VO2max!Y23</f>
        <v>0.482456140350877</v>
      </c>
      <c r="B16" s="0" t="n">
        <f aca="false">VO2max!T23</f>
        <v>1.169792</v>
      </c>
    </row>
    <row r="17" customFormat="false" ht="13.8" hidden="false" customHeight="false" outlineLevel="0" collapsed="false">
      <c r="A17" s="17" t="n">
        <f aca="false">VO2max!Y24</f>
        <v>0.426900584795322</v>
      </c>
      <c r="B17" s="0" t="n">
        <f aca="false">VO2max!T24</f>
        <v>0.983232</v>
      </c>
    </row>
    <row r="18" customFormat="false" ht="13.8" hidden="false" customHeight="false" outlineLevel="0" collapsed="false">
      <c r="A18" s="17" t="n">
        <f aca="false">VO2max!Y25</f>
        <v>0.491228070175439</v>
      </c>
      <c r="B18" s="0" t="n">
        <f aca="false">VO2max!T25</f>
        <v>1.10954666666667</v>
      </c>
    </row>
    <row r="19" customFormat="false" ht="13.8" hidden="false" customHeight="false" outlineLevel="0" collapsed="false">
      <c r="A19" s="17" t="n">
        <f aca="false">VO2max!Y26</f>
        <v>0.587719298245614</v>
      </c>
      <c r="B19" s="0" t="n">
        <f aca="false">VO2max!T26</f>
        <v>1.31917333333333</v>
      </c>
    </row>
    <row r="20" customFormat="false" ht="13.8" hidden="false" customHeight="false" outlineLevel="0" collapsed="false">
      <c r="A20" s="17" t="n">
        <f aca="false">VO2max!Y27</f>
        <v>0.625730994152047</v>
      </c>
      <c r="B20" s="0" t="n">
        <f aca="false">VO2max!T27</f>
        <v>1.21776</v>
      </c>
    </row>
    <row r="21" customFormat="false" ht="13.8" hidden="false" customHeight="false" outlineLevel="0" collapsed="false">
      <c r="A21" s="17" t="n">
        <f aca="false">VO2max!Y28</f>
        <v>0.678362573099415</v>
      </c>
      <c r="B21" s="0" t="n">
        <f aca="false">VO2max!T28</f>
        <v>1.196784</v>
      </c>
    </row>
    <row r="22" customFormat="false" ht="13.8" hidden="false" customHeight="false" outlineLevel="0" collapsed="false">
      <c r="A22" s="17" t="n">
        <f aca="false">VO2max!Y29</f>
        <v>0.62280701754386</v>
      </c>
      <c r="B22" s="0" t="n">
        <f aca="false">VO2max!T29</f>
        <v>1.01986666666667</v>
      </c>
    </row>
    <row r="23" customFormat="false" ht="13.8" hidden="false" customHeight="false" outlineLevel="0" collapsed="false">
      <c r="A23" s="17" t="n">
        <f aca="false">VO2max!Y30</f>
        <v>0.649122807017544</v>
      </c>
      <c r="B23" s="0" t="n">
        <f aca="false">VO2max!T30</f>
        <v>1.07173333333333</v>
      </c>
    </row>
    <row r="24" customFormat="false" ht="13.8" hidden="false" customHeight="false" outlineLevel="0" collapsed="false">
      <c r="A24" s="17" t="n">
        <f aca="false">VO2max!Y31</f>
        <v>0.766081871345029</v>
      </c>
      <c r="B24" s="0" t="n">
        <f aca="false">VO2max!T31</f>
        <v>1.16459733333333</v>
      </c>
    </row>
    <row r="25" customFormat="false" ht="13.8" hidden="false" customHeight="false" outlineLevel="0" collapsed="false">
      <c r="A25" s="17" t="n">
        <f aca="false">VO2max!Y32</f>
        <v>0.725146198830409</v>
      </c>
      <c r="B25" s="0" t="n">
        <f aca="false">VO2max!T32</f>
        <v>0.87024</v>
      </c>
    </row>
    <row r="26" customFormat="false" ht="13.8" hidden="false" customHeight="false" outlineLevel="0" collapsed="false">
      <c r="A26" s="17" t="n">
        <f aca="false">VO2max!Y33</f>
        <v>0.780701754385965</v>
      </c>
      <c r="B26" s="0" t="n">
        <f aca="false">VO2max!T33</f>
        <v>0.890890666666667</v>
      </c>
    </row>
    <row r="27" customFormat="false" ht="13.8" hidden="false" customHeight="false" outlineLevel="0" collapsed="false">
      <c r="A27" s="17" t="n">
        <f aca="false">VO2max!Y34</f>
        <v>0.719298245614035</v>
      </c>
      <c r="B27" s="0" t="n">
        <f aca="false">VO2max!T34</f>
        <v>0.773034666666667</v>
      </c>
    </row>
    <row r="28" customFormat="false" ht="13.8" hidden="false" customHeight="false" outlineLevel="0" collapsed="false">
      <c r="A28" s="17" t="n">
        <f aca="false">VO2max!Y35</f>
        <v>0.859649122807017</v>
      </c>
      <c r="B28" s="0" t="n">
        <f aca="false">VO2max!T35</f>
        <v>0.921941333333334</v>
      </c>
    </row>
    <row r="29" customFormat="false" ht="13.8" hidden="false" customHeight="false" outlineLevel="0" collapsed="false">
      <c r="A29" s="17" t="n">
        <f aca="false">VO2max!Y36</f>
        <v>0.859649122807017</v>
      </c>
      <c r="B29" s="0" t="n">
        <f aca="false">VO2max!T36</f>
        <v>0.58384</v>
      </c>
    </row>
    <row r="30" customFormat="false" ht="13.8" hidden="false" customHeight="false" outlineLevel="0" collapsed="false">
      <c r="A30" s="17" t="n">
        <f aca="false">VO2max!Y37</f>
        <v>0.862573099415205</v>
      </c>
      <c r="B30" s="0" t="n">
        <f aca="false">VO2max!T37</f>
        <v>0.414885333333334</v>
      </c>
    </row>
    <row r="31" customFormat="false" ht="13.8" hidden="false" customHeight="false" outlineLevel="0" collapsed="false">
      <c r="A31" s="17" t="n">
        <f aca="false">VO2max!Y38</f>
        <v>0.956140350877193</v>
      </c>
      <c r="B31" s="0" t="n">
        <f aca="false">VO2max!T38</f>
        <v>0.264085333333334</v>
      </c>
    </row>
    <row r="32" customFormat="false" ht="13.8" hidden="false" customHeight="false" outlineLevel="0" collapsed="false">
      <c r="A32" s="17" t="n">
        <f aca="false">VO2max!Y39</f>
        <v>0.93859649122807</v>
      </c>
      <c r="B32" s="0" t="n">
        <f aca="false">VO2max!T39</f>
        <v>0.0652746666666675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LibreOffice/5.4.5.1$Windows_X86_64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2018-07-03T16:47:19Z</dcterms:created>
  <dc:creator>Gilliland, Doug</dc:creator>
  <dc:description/>
  <dc:language>en-US</dc:language>
  <cp:lastModifiedBy/>
  <dcterms:modified xsi:type="dcterms:W3CDTF">2018-07-14T16:22:58Z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