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O2max" sheetId="1" state="visible" r:id="rId2"/>
    <sheet name="HR_VO2Perc" sheetId="2" state="visible" r:id="rId3"/>
    <sheet name="HR_Fat-Ox(g)" sheetId="3" state="visible" r:id="rId4"/>
    <sheet name="VO2Perc_vs_FatOxi" sheetId="4" state="visible" r:id="rId5"/>
    <sheet name="PerVO2Max_vs_Fat(g)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<sst xmlns="http://schemas.openxmlformats.org/spreadsheetml/2006/main" count="31" uniqueCount="31">
  <si>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SVW VO2max</t>
  </si>
  <si>
    <t xml:space="preserve">VO2max</t>
  </si>
  <si>
    <t xml:space="preserve">Time</t>
  </si>
  <si>
    <t xml:space="preserve">VO2 STPD L/min</t>
  </si>
  <si>
    <t xml:space="preserve">VO2/kg STPD ml/kg/m</t>
  </si>
  <si>
    <t xml:space="preserve">METS</t>
  </si>
  <si>
    <t xml:space="preserve">%CHO</t>
  </si>
  <si>
    <t xml:space="preserve">%Fat</t>
  </si>
  <si>
    <t xml:space="preserve">RER</t>
  </si>
  <si>
    <t xml:space="preserve">RR</t>
  </si>
  <si>
    <t xml:space="preserve">Vt BTPS L</t>
  </si>
  <si>
    <t xml:space="preserve">FEO2</t>
  </si>
  <si>
    <t xml:space="preserve">FECO2</t>
  </si>
  <si>
    <t xml:space="preserve">O2 Pulse STPD ml/beat</t>
  </si>
  <si>
    <t xml:space="preserve">HR bpm</t>
  </si>
  <si>
    <t xml:space="preserve">TM SPD mph</t>
  </si>
  <si>
    <t xml:space="preserve">TM GRD %</t>
  </si>
  <si>
    <t xml:space="preserve">notes</t>
  </si>
  <si>
    <t xml:space="preserve">BP high</t>
  </si>
  <si>
    <t xml:space="preserve">BP low</t>
  </si>
  <si>
    <t xml:space="preserve">RPE</t>
  </si>
  <si>
    <t xml:space="preserve">VCO2</t>
  </si>
  <si>
    <t xml:space="preserve">REE
kcal/min</t>
  </si>
  <si>
    <t xml:space="preserve">FatOx 
[g/min]</t>
  </si>
  <si>
    <t xml:space="preserve">ChoOx 
[g/min]</t>
  </si>
  <si>
    <t xml:space="preserve">FatOx 
[kCal/min]</t>
  </si>
  <si>
    <t xml:space="preserve">CHO-Ox 
[kCal/min]</t>
  </si>
  <si>
    <t xml:space="preserve">%VO2max</t>
  </si>
  <si>
    <t xml:space="preserve">settling</t>
  </si>
  <si>
    <t xml:space="preserve">Warm up</t>
  </si>
  <si>
    <t xml:space="preserve">start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</si>
</sst>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:SS"/>
    <numFmt numFmtId="166" formatCode="0.0%"/>
    <numFmt numFmtId="167" formatCode="0.00%"/>
    <numFmt numFmtId="168" formatCode="0.000"/>
    <numFmt numFmtId="169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6"/>
      <name val="Arial"/>
      <family val="2"/>
    </font>
    <font>
      <sz val="9"/>
      <name val="Arial"/>
      <family val="2"/>
    </font>
    <font>
      <sz val="13"/>
      <name val="Arial"/>
      <family val="2"/>
    </font>
    <font>
      <b val="true"/>
      <sz val="11"/>
      <color rgb="FF000000"/>
      <name val="Calibri"/>
      <family val="2"/>
      <charset val="1"/>
    </font>
    <font>
      <b val="true"/>
      <sz val="18"/>
      <name val="Arial"/>
      <family val="2"/>
    </font>
    <font>
      <b val="true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80</c:v>
                </c:pt>
                <c:pt idx="1">
                  <c:v>78</c:v>
                </c:pt>
                <c:pt idx="2">
                  <c:v>84</c:v>
                </c:pt>
                <c:pt idx="3">
                  <c:v>80</c:v>
                </c:pt>
                <c:pt idx="4">
                  <c:v>78</c:v>
                </c:pt>
                <c:pt idx="5">
                  <c:v>74</c:v>
                </c:pt>
                <c:pt idx="6">
                  <c:v>76</c:v>
                </c:pt>
                <c:pt idx="7">
                  <c:v>85</c:v>
                </c:pt>
                <c:pt idx="8">
                  <c:v>92</c:v>
                </c:pt>
                <c:pt idx="9">
                  <c:v>88</c:v>
                </c:pt>
                <c:pt idx="10">
                  <c:v>88</c:v>
                </c:pt>
                <c:pt idx="11">
                  <c:v>80</c:v>
                </c:pt>
                <c:pt idx="12">
                  <c:v>86</c:v>
                </c:pt>
                <c:pt idx="13">
                  <c:v>93</c:v>
                </c:pt>
                <c:pt idx="14">
                  <c:v>94</c:v>
                </c:pt>
                <c:pt idx="15">
                  <c:v>94</c:v>
                </c:pt>
                <c:pt idx="16">
                  <c:v>99</c:v>
                </c:pt>
                <c:pt idx="17">
                  <c:v>106</c:v>
                </c:pt>
                <c:pt idx="18">
                  <c:v>109</c:v>
                </c:pt>
                <c:pt idx="19">
                  <c:v>110</c:v>
                </c:pt>
                <c:pt idx="20">
                  <c:v>109</c:v>
                </c:pt>
                <c:pt idx="21">
                  <c:v>106</c:v>
                </c:pt>
                <c:pt idx="22">
                  <c:v>110</c:v>
                </c:pt>
                <c:pt idx="23">
                  <c:v>112</c:v>
                </c:pt>
                <c:pt idx="24">
                  <c:v>109</c:v>
                </c:pt>
                <c:pt idx="25">
                  <c:v>110</c:v>
                </c:pt>
                <c:pt idx="26">
                  <c:v>119</c:v>
                </c:pt>
                <c:pt idx="27">
                  <c:v>129</c:v>
                </c:pt>
                <c:pt idx="28">
                  <c:v>135</c:v>
                </c:pt>
                <c:pt idx="29">
                  <c:v>131</c:v>
                </c:pt>
                <c:pt idx="30">
                  <c:v>132</c:v>
                </c:pt>
                <c:pt idx="31">
                  <c:v>138</c:v>
                </c:pt>
                <c:pt idx="32">
                  <c:v>138</c:v>
                </c:pt>
                <c:pt idx="33">
                  <c:v>135</c:v>
                </c:pt>
                <c:pt idx="34">
                  <c:v>137</c:v>
                </c:pt>
                <c:pt idx="35">
                  <c:v>147</c:v>
                </c:pt>
                <c:pt idx="36">
                  <c:v>150</c:v>
                </c:pt>
                <c:pt idx="37">
                  <c:v>155</c:v>
                </c:pt>
                <c:pt idx="38">
                  <c:v>158</c:v>
                </c:pt>
                <c:pt idx="39">
                  <c:v>161</c:v>
                </c:pt>
                <c:pt idx="40">
                  <c:v>161</c:v>
                </c:pt>
                <c:pt idx="41">
                  <c:v>163</c:v>
                </c:pt>
                <c:pt idx="42">
                  <c:v>165</c:v>
                </c:pt>
                <c:pt idx="43">
                  <c:v>167</c:v>
                </c:pt>
                <c:pt idx="44">
                  <c:v>172</c:v>
                </c:pt>
                <c:pt idx="45">
                  <c:v>173</c:v>
                </c:pt>
              </c:numCache>
            </c:numRef>
          </c:xVal>
          <c:yVal>
            <c:numRef>
              <c:f>HR_VO2Perc!$B$2:$B$47</c:f>
              <c:numCache>
                <c:formatCode>General</c:formatCode>
                <c:ptCount val="46"/>
                <c:pt idx="0">
                  <c:v>0.0919732441471572</c:v>
                </c:pt>
                <c:pt idx="1">
                  <c:v>0.140468227424749</c:v>
                </c:pt>
                <c:pt idx="2">
                  <c:v>0.167224080267559</c:v>
                </c:pt>
                <c:pt idx="3">
                  <c:v>0.130434782608696</c:v>
                </c:pt>
                <c:pt idx="4">
                  <c:v>0.133779264214047</c:v>
                </c:pt>
                <c:pt idx="5">
                  <c:v>0.102006688963211</c:v>
                </c:pt>
                <c:pt idx="6">
                  <c:v>0.12876254180602</c:v>
                </c:pt>
                <c:pt idx="7">
                  <c:v>0.138795986622074</c:v>
                </c:pt>
                <c:pt idx="8">
                  <c:v>0.0919732441471572</c:v>
                </c:pt>
                <c:pt idx="9">
                  <c:v>0.210702341137124</c:v>
                </c:pt>
                <c:pt idx="10">
                  <c:v>0.25752508361204</c:v>
                </c:pt>
                <c:pt idx="11">
                  <c:v>0.220735785953177</c:v>
                </c:pt>
                <c:pt idx="12">
                  <c:v>0.311036789297659</c:v>
                </c:pt>
                <c:pt idx="13">
                  <c:v>0.22742474916388</c:v>
                </c:pt>
                <c:pt idx="14">
                  <c:v>0.27257525083612</c:v>
                </c:pt>
                <c:pt idx="15">
                  <c:v>0.259197324414716</c:v>
                </c:pt>
                <c:pt idx="16">
                  <c:v>0.306020066889632</c:v>
                </c:pt>
                <c:pt idx="17">
                  <c:v>0.321070234113712</c:v>
                </c:pt>
                <c:pt idx="18">
                  <c:v>0.372909698996656</c:v>
                </c:pt>
                <c:pt idx="19">
                  <c:v>0.438127090301003</c:v>
                </c:pt>
                <c:pt idx="20">
                  <c:v>0.339464882943144</c:v>
                </c:pt>
                <c:pt idx="21">
                  <c:v>0.404682274247492</c:v>
                </c:pt>
                <c:pt idx="22">
                  <c:v>0.434782608695652</c:v>
                </c:pt>
                <c:pt idx="23">
                  <c:v>0.419732441471572</c:v>
                </c:pt>
                <c:pt idx="24">
                  <c:v>0.381270903010033</c:v>
                </c:pt>
                <c:pt idx="25">
                  <c:v>0.456521739130435</c:v>
                </c:pt>
                <c:pt idx="26">
                  <c:v>0.526755852842809</c:v>
                </c:pt>
                <c:pt idx="27">
                  <c:v>0.563545150501672</c:v>
                </c:pt>
                <c:pt idx="28">
                  <c:v>0.540133779264214</c:v>
                </c:pt>
                <c:pt idx="29">
                  <c:v>0.612040133779264</c:v>
                </c:pt>
                <c:pt idx="30">
                  <c:v>0.610367892976589</c:v>
                </c:pt>
                <c:pt idx="31">
                  <c:v>0.653846153846154</c:v>
                </c:pt>
                <c:pt idx="32">
                  <c:v>0.610367892976589</c:v>
                </c:pt>
                <c:pt idx="33">
                  <c:v>0.640468227424749</c:v>
                </c:pt>
                <c:pt idx="34">
                  <c:v>0.648829431438127</c:v>
                </c:pt>
                <c:pt idx="35">
                  <c:v>0.739130434782609</c:v>
                </c:pt>
                <c:pt idx="36">
                  <c:v>0.765886287625418</c:v>
                </c:pt>
                <c:pt idx="37">
                  <c:v>0.750836120401338</c:v>
                </c:pt>
                <c:pt idx="38">
                  <c:v>0.892976588628763</c:v>
                </c:pt>
                <c:pt idx="39">
                  <c:v>0.867892976588629</c:v>
                </c:pt>
                <c:pt idx="40">
                  <c:v>0.852842809364548</c:v>
                </c:pt>
                <c:pt idx="41">
                  <c:v>0.924749163879599</c:v>
                </c:pt>
                <c:pt idx="42">
                  <c:v>0.91304347826087</c:v>
                </c:pt>
                <c:pt idx="43">
                  <c:v>0.938127090301003</c:v>
                </c:pt>
                <c:pt idx="44">
                  <c:v>0.963210702341137</c:v>
                </c:pt>
                <c:pt idx="45">
                  <c:v>1</c:v>
                </c:pt>
              </c:numCache>
            </c:numRef>
          </c:yVal>
          <c:smooth val="0"/>
        </c:ser>
        <c:axId val="85158910"/>
        <c:axId val="50996647"/>
      </c:scatterChart>
      <c:valAx>
        <c:axId val="851589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96647"/>
        <c:crosses val="autoZero"/>
        <c:crossBetween val="midCat"/>
      </c:valAx>
      <c:valAx>
        <c:axId val="509966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589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27008685256162"/>
          <c:y val="0.522130532633158"/>
          <c:w val="0.142163929814691"/>
          <c:h val="0.0684546136534133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Heart Rate vs % Fat/Carb Use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'HR_Fat-Ox(g)'!$B$1</c:f>
              <c:strCache>
                <c:ptCount val="1"/>
                <c:pt idx="0">
                  <c:v>%Fat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'HR_Fat-Ox(g)'!$A$2:$A$50</c:f>
              <c:numCache>
                <c:formatCode>General</c:formatCode>
                <c:ptCount val="49"/>
                <c:pt idx="0">
                  <c:v>80</c:v>
                </c:pt>
                <c:pt idx="1">
                  <c:v>78</c:v>
                </c:pt>
                <c:pt idx="2">
                  <c:v>84</c:v>
                </c:pt>
                <c:pt idx="3">
                  <c:v>80</c:v>
                </c:pt>
                <c:pt idx="4">
                  <c:v>78</c:v>
                </c:pt>
                <c:pt idx="5">
                  <c:v>74</c:v>
                </c:pt>
                <c:pt idx="6">
                  <c:v>76</c:v>
                </c:pt>
                <c:pt idx="7">
                  <c:v>85</c:v>
                </c:pt>
                <c:pt idx="8">
                  <c:v>92</c:v>
                </c:pt>
                <c:pt idx="9">
                  <c:v>88</c:v>
                </c:pt>
                <c:pt idx="10">
                  <c:v>88</c:v>
                </c:pt>
                <c:pt idx="11">
                  <c:v>80</c:v>
                </c:pt>
                <c:pt idx="12">
                  <c:v>86</c:v>
                </c:pt>
                <c:pt idx="13">
                  <c:v>93</c:v>
                </c:pt>
                <c:pt idx="14">
                  <c:v>94</c:v>
                </c:pt>
                <c:pt idx="15">
                  <c:v>94</c:v>
                </c:pt>
                <c:pt idx="16">
                  <c:v>99</c:v>
                </c:pt>
                <c:pt idx="17">
                  <c:v>106</c:v>
                </c:pt>
                <c:pt idx="18">
                  <c:v>109</c:v>
                </c:pt>
                <c:pt idx="19">
                  <c:v>110</c:v>
                </c:pt>
                <c:pt idx="20">
                  <c:v>109</c:v>
                </c:pt>
                <c:pt idx="21">
                  <c:v>106</c:v>
                </c:pt>
                <c:pt idx="22">
                  <c:v>110</c:v>
                </c:pt>
                <c:pt idx="23">
                  <c:v>112</c:v>
                </c:pt>
                <c:pt idx="24">
                  <c:v>109</c:v>
                </c:pt>
                <c:pt idx="25">
                  <c:v>110</c:v>
                </c:pt>
                <c:pt idx="26">
                  <c:v>119</c:v>
                </c:pt>
                <c:pt idx="27">
                  <c:v>129</c:v>
                </c:pt>
                <c:pt idx="28">
                  <c:v>135</c:v>
                </c:pt>
                <c:pt idx="29">
                  <c:v>131</c:v>
                </c:pt>
                <c:pt idx="30">
                  <c:v>132</c:v>
                </c:pt>
                <c:pt idx="31">
                  <c:v>138</c:v>
                </c:pt>
                <c:pt idx="32">
                  <c:v>138</c:v>
                </c:pt>
                <c:pt idx="33">
                  <c:v>135</c:v>
                </c:pt>
                <c:pt idx="34">
                  <c:v>137</c:v>
                </c:pt>
                <c:pt idx="35">
                  <c:v>147</c:v>
                </c:pt>
                <c:pt idx="36">
                  <c:v>150</c:v>
                </c:pt>
                <c:pt idx="37">
                  <c:v>155</c:v>
                </c:pt>
                <c:pt idx="38">
                  <c:v>158</c:v>
                </c:pt>
                <c:pt idx="39">
                  <c:v>161</c:v>
                </c:pt>
                <c:pt idx="40">
                  <c:v>161</c:v>
                </c:pt>
                <c:pt idx="41">
                  <c:v>163</c:v>
                </c:pt>
                <c:pt idx="42">
                  <c:v>165</c:v>
                </c:pt>
                <c:pt idx="43">
                  <c:v>167</c:v>
                </c:pt>
                <c:pt idx="44">
                  <c:v>172</c:v>
                </c:pt>
                <c:pt idx="45">
                  <c:v>173</c:v>
                </c:pt>
                <c:pt idx="46">
                  <c:v>176</c:v>
                </c:pt>
                <c:pt idx="47">
                  <c:v>176</c:v>
                </c:pt>
                <c:pt idx="48">
                  <c:v>180</c:v>
                </c:pt>
              </c:numCache>
            </c:numRef>
          </c:xVal>
          <c:yVal>
            <c:numRef>
              <c:f>'HR_Fat-Ox(g)'!$B$2:$B$50</c:f>
              <c:numCache>
                <c:formatCode>General</c:formatCode>
                <c:ptCount val="49"/>
                <c:pt idx="0">
                  <c:v>116</c:v>
                </c:pt>
                <c:pt idx="1">
                  <c:v>111</c:v>
                </c:pt>
                <c:pt idx="2">
                  <c:v>12</c:v>
                </c:pt>
                <c:pt idx="3">
                  <c:v>87</c:v>
                </c:pt>
                <c:pt idx="4">
                  <c:v>79</c:v>
                </c:pt>
                <c:pt idx="5">
                  <c:v>88</c:v>
                </c:pt>
                <c:pt idx="6">
                  <c:v>103</c:v>
                </c:pt>
                <c:pt idx="7">
                  <c:v>105</c:v>
                </c:pt>
                <c:pt idx="8">
                  <c:v>96</c:v>
                </c:pt>
                <c:pt idx="9">
                  <c:v>114</c:v>
                </c:pt>
                <c:pt idx="10">
                  <c:v>121</c:v>
                </c:pt>
                <c:pt idx="11">
                  <c:v>123</c:v>
                </c:pt>
                <c:pt idx="12">
                  <c:v>134</c:v>
                </c:pt>
                <c:pt idx="13">
                  <c:v>119</c:v>
                </c:pt>
                <c:pt idx="14">
                  <c:v>123</c:v>
                </c:pt>
                <c:pt idx="15">
                  <c:v>111</c:v>
                </c:pt>
                <c:pt idx="16">
                  <c:v>107</c:v>
                </c:pt>
                <c:pt idx="17">
                  <c:v>101</c:v>
                </c:pt>
                <c:pt idx="18">
                  <c:v>117</c:v>
                </c:pt>
                <c:pt idx="19">
                  <c:v>114</c:v>
                </c:pt>
                <c:pt idx="20">
                  <c:v>106</c:v>
                </c:pt>
                <c:pt idx="21">
                  <c:v>112</c:v>
                </c:pt>
                <c:pt idx="22">
                  <c:v>99</c:v>
                </c:pt>
                <c:pt idx="23">
                  <c:v>93</c:v>
                </c:pt>
                <c:pt idx="24">
                  <c:v>93</c:v>
                </c:pt>
                <c:pt idx="25">
                  <c:v>96</c:v>
                </c:pt>
                <c:pt idx="26">
                  <c:v>99</c:v>
                </c:pt>
                <c:pt idx="27">
                  <c:v>92</c:v>
                </c:pt>
                <c:pt idx="28">
                  <c:v>83</c:v>
                </c:pt>
                <c:pt idx="29">
                  <c:v>92</c:v>
                </c:pt>
                <c:pt idx="30">
                  <c:v>78</c:v>
                </c:pt>
                <c:pt idx="31">
                  <c:v>69</c:v>
                </c:pt>
                <c:pt idx="32">
                  <c:v>61</c:v>
                </c:pt>
                <c:pt idx="33">
                  <c:v>66</c:v>
                </c:pt>
                <c:pt idx="34">
                  <c:v>67</c:v>
                </c:pt>
                <c:pt idx="35">
                  <c:v>67</c:v>
                </c:pt>
                <c:pt idx="36">
                  <c:v>59</c:v>
                </c:pt>
                <c:pt idx="37">
                  <c:v>49</c:v>
                </c:pt>
                <c:pt idx="38">
                  <c:v>53</c:v>
                </c:pt>
                <c:pt idx="39">
                  <c:v>33</c:v>
                </c:pt>
                <c:pt idx="40">
                  <c:v>33</c:v>
                </c:pt>
                <c:pt idx="41">
                  <c:v>30</c:v>
                </c:pt>
                <c:pt idx="42">
                  <c:v>30</c:v>
                </c:pt>
                <c:pt idx="43">
                  <c:v>28</c:v>
                </c:pt>
                <c:pt idx="44">
                  <c:v>22</c:v>
                </c:pt>
                <c:pt idx="45">
                  <c:v>10</c:v>
                </c:pt>
                <c:pt idx="46">
                  <c:v>5</c:v>
                </c:pt>
                <c:pt idx="47">
                  <c:v>1</c:v>
                </c:pt>
                <c:pt idx="48">
                  <c:v>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'HR_Fat-Ox(g)'!$C$1</c:f>
              <c:strCache>
                <c:ptCount val="1"/>
                <c:pt idx="0">
                  <c:v>%CHO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'HR_Fat-Ox(g)'!$A$2:$A$50</c:f>
              <c:numCache>
                <c:formatCode>General</c:formatCode>
                <c:ptCount val="49"/>
                <c:pt idx="0">
                  <c:v>80</c:v>
                </c:pt>
                <c:pt idx="1">
                  <c:v>78</c:v>
                </c:pt>
                <c:pt idx="2">
                  <c:v>84</c:v>
                </c:pt>
                <c:pt idx="3">
                  <c:v>80</c:v>
                </c:pt>
                <c:pt idx="4">
                  <c:v>78</c:v>
                </c:pt>
                <c:pt idx="5">
                  <c:v>74</c:v>
                </c:pt>
                <c:pt idx="6">
                  <c:v>76</c:v>
                </c:pt>
                <c:pt idx="7">
                  <c:v>85</c:v>
                </c:pt>
                <c:pt idx="8">
                  <c:v>92</c:v>
                </c:pt>
                <c:pt idx="9">
                  <c:v>88</c:v>
                </c:pt>
                <c:pt idx="10">
                  <c:v>88</c:v>
                </c:pt>
                <c:pt idx="11">
                  <c:v>80</c:v>
                </c:pt>
                <c:pt idx="12">
                  <c:v>86</c:v>
                </c:pt>
                <c:pt idx="13">
                  <c:v>93</c:v>
                </c:pt>
                <c:pt idx="14">
                  <c:v>94</c:v>
                </c:pt>
                <c:pt idx="15">
                  <c:v>94</c:v>
                </c:pt>
                <c:pt idx="16">
                  <c:v>99</c:v>
                </c:pt>
                <c:pt idx="17">
                  <c:v>106</c:v>
                </c:pt>
                <c:pt idx="18">
                  <c:v>109</c:v>
                </c:pt>
                <c:pt idx="19">
                  <c:v>110</c:v>
                </c:pt>
                <c:pt idx="20">
                  <c:v>109</c:v>
                </c:pt>
                <c:pt idx="21">
                  <c:v>106</c:v>
                </c:pt>
                <c:pt idx="22">
                  <c:v>110</c:v>
                </c:pt>
                <c:pt idx="23">
                  <c:v>112</c:v>
                </c:pt>
                <c:pt idx="24">
                  <c:v>109</c:v>
                </c:pt>
                <c:pt idx="25">
                  <c:v>110</c:v>
                </c:pt>
                <c:pt idx="26">
                  <c:v>119</c:v>
                </c:pt>
                <c:pt idx="27">
                  <c:v>129</c:v>
                </c:pt>
                <c:pt idx="28">
                  <c:v>135</c:v>
                </c:pt>
                <c:pt idx="29">
                  <c:v>131</c:v>
                </c:pt>
                <c:pt idx="30">
                  <c:v>132</c:v>
                </c:pt>
                <c:pt idx="31">
                  <c:v>138</c:v>
                </c:pt>
                <c:pt idx="32">
                  <c:v>138</c:v>
                </c:pt>
                <c:pt idx="33">
                  <c:v>135</c:v>
                </c:pt>
                <c:pt idx="34">
                  <c:v>137</c:v>
                </c:pt>
                <c:pt idx="35">
                  <c:v>147</c:v>
                </c:pt>
                <c:pt idx="36">
                  <c:v>150</c:v>
                </c:pt>
                <c:pt idx="37">
                  <c:v>155</c:v>
                </c:pt>
                <c:pt idx="38">
                  <c:v>158</c:v>
                </c:pt>
                <c:pt idx="39">
                  <c:v>161</c:v>
                </c:pt>
                <c:pt idx="40">
                  <c:v>161</c:v>
                </c:pt>
                <c:pt idx="41">
                  <c:v>163</c:v>
                </c:pt>
                <c:pt idx="42">
                  <c:v>165</c:v>
                </c:pt>
                <c:pt idx="43">
                  <c:v>167</c:v>
                </c:pt>
                <c:pt idx="44">
                  <c:v>172</c:v>
                </c:pt>
                <c:pt idx="45">
                  <c:v>173</c:v>
                </c:pt>
                <c:pt idx="46">
                  <c:v>176</c:v>
                </c:pt>
                <c:pt idx="47">
                  <c:v>176</c:v>
                </c:pt>
                <c:pt idx="48">
                  <c:v>180</c:v>
                </c:pt>
              </c:numCache>
            </c:numRef>
          </c:xVal>
          <c:yVal>
            <c:numRef>
              <c:f>'HR_Fat-Ox(g)'!$C$2:$C$50</c:f>
              <c:numCache>
                <c:formatCode>General</c:formatCode>
                <c:ptCount val="49"/>
                <c:pt idx="0">
                  <c:v>-16</c:v>
                </c:pt>
                <c:pt idx="1">
                  <c:v>-11</c:v>
                </c:pt>
                <c:pt idx="2">
                  <c:v>88</c:v>
                </c:pt>
                <c:pt idx="3">
                  <c:v>13</c:v>
                </c:pt>
                <c:pt idx="4">
                  <c:v>21</c:v>
                </c:pt>
                <c:pt idx="5">
                  <c:v>12</c:v>
                </c:pt>
                <c:pt idx="6">
                  <c:v>-3</c:v>
                </c:pt>
                <c:pt idx="7">
                  <c:v>-5</c:v>
                </c:pt>
                <c:pt idx="8">
                  <c:v>4</c:v>
                </c:pt>
                <c:pt idx="9">
                  <c:v>-14</c:v>
                </c:pt>
                <c:pt idx="10">
                  <c:v>-21</c:v>
                </c:pt>
                <c:pt idx="11">
                  <c:v>-23</c:v>
                </c:pt>
                <c:pt idx="12">
                  <c:v>-34</c:v>
                </c:pt>
                <c:pt idx="13">
                  <c:v>-19</c:v>
                </c:pt>
                <c:pt idx="14">
                  <c:v>-23</c:v>
                </c:pt>
                <c:pt idx="15">
                  <c:v>-11</c:v>
                </c:pt>
                <c:pt idx="16">
                  <c:v>-7</c:v>
                </c:pt>
                <c:pt idx="17">
                  <c:v>-1</c:v>
                </c:pt>
                <c:pt idx="18">
                  <c:v>-17</c:v>
                </c:pt>
                <c:pt idx="19">
                  <c:v>-14</c:v>
                </c:pt>
                <c:pt idx="20">
                  <c:v>-6</c:v>
                </c:pt>
                <c:pt idx="21">
                  <c:v>-12</c:v>
                </c:pt>
                <c:pt idx="22">
                  <c:v>1</c:v>
                </c:pt>
                <c:pt idx="23">
                  <c:v>7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8</c:v>
                </c:pt>
                <c:pt idx="28">
                  <c:v>17</c:v>
                </c:pt>
                <c:pt idx="29">
                  <c:v>8</c:v>
                </c:pt>
                <c:pt idx="30">
                  <c:v>22</c:v>
                </c:pt>
                <c:pt idx="31">
                  <c:v>31</c:v>
                </c:pt>
                <c:pt idx="32">
                  <c:v>39</c:v>
                </c:pt>
                <c:pt idx="33">
                  <c:v>34</c:v>
                </c:pt>
                <c:pt idx="34">
                  <c:v>33</c:v>
                </c:pt>
                <c:pt idx="35">
                  <c:v>33</c:v>
                </c:pt>
                <c:pt idx="36">
                  <c:v>41</c:v>
                </c:pt>
                <c:pt idx="37">
                  <c:v>51</c:v>
                </c:pt>
                <c:pt idx="38">
                  <c:v>47</c:v>
                </c:pt>
                <c:pt idx="39">
                  <c:v>67</c:v>
                </c:pt>
                <c:pt idx="40">
                  <c:v>67</c:v>
                </c:pt>
                <c:pt idx="41">
                  <c:v>70</c:v>
                </c:pt>
                <c:pt idx="42">
                  <c:v>70</c:v>
                </c:pt>
                <c:pt idx="43">
                  <c:v>72</c:v>
                </c:pt>
                <c:pt idx="44">
                  <c:v>78</c:v>
                </c:pt>
                <c:pt idx="45">
                  <c:v>90</c:v>
                </c:pt>
                <c:pt idx="46">
                  <c:v>95</c:v>
                </c:pt>
                <c:pt idx="47">
                  <c:v>99</c:v>
                </c:pt>
                <c:pt idx="48">
                  <c:v>106</c:v>
                </c:pt>
              </c:numCache>
            </c:numRef>
          </c:yVal>
          <c:smooth val="0"/>
        </c:ser>
        <c:axId val="57870537"/>
        <c:axId val="91318331"/>
      </c:scatterChart>
      <c:valAx>
        <c:axId val="5787053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Heart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18331"/>
        <c:crosses val="autoZero"/>
        <c:crossBetween val="midCat"/>
      </c:valAx>
      <c:valAx>
        <c:axId val="913183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% fat/carbs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705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%VO2max vs %Fat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VO2Perc_vs_FatOxi!$B$1</c:f>
              <c:strCache>
                <c:ptCount val="1"/>
                <c:pt idx="0">
                  <c:v>%Fat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VO2Perc_vs_FatOxi!$A$2:$A$44</c:f>
              <c:numCache>
                <c:formatCode>General</c:formatCode>
                <c:ptCount val="43"/>
                <c:pt idx="0">
                  <c:v>0.130434782608696</c:v>
                </c:pt>
                <c:pt idx="1">
                  <c:v>0.133779264214047</c:v>
                </c:pt>
                <c:pt idx="2">
                  <c:v>0.102006688963211</c:v>
                </c:pt>
                <c:pt idx="3">
                  <c:v>0.12876254180602</c:v>
                </c:pt>
                <c:pt idx="4">
                  <c:v>0.138795986622074</c:v>
                </c:pt>
                <c:pt idx="5">
                  <c:v>0.0919732441471572</c:v>
                </c:pt>
                <c:pt idx="6">
                  <c:v>0.210702341137124</c:v>
                </c:pt>
                <c:pt idx="7">
                  <c:v>0.25752508361204</c:v>
                </c:pt>
                <c:pt idx="8">
                  <c:v>0.220735785953177</c:v>
                </c:pt>
                <c:pt idx="9">
                  <c:v>0.311036789297659</c:v>
                </c:pt>
                <c:pt idx="10">
                  <c:v>0.22742474916388</c:v>
                </c:pt>
                <c:pt idx="11">
                  <c:v>0.27257525083612</c:v>
                </c:pt>
                <c:pt idx="12">
                  <c:v>0.259197324414716</c:v>
                </c:pt>
                <c:pt idx="13">
                  <c:v>0.306020066889632</c:v>
                </c:pt>
                <c:pt idx="14">
                  <c:v>0.321070234113712</c:v>
                </c:pt>
                <c:pt idx="15">
                  <c:v>0.372909698996656</c:v>
                </c:pt>
                <c:pt idx="16">
                  <c:v>0.438127090301003</c:v>
                </c:pt>
                <c:pt idx="17">
                  <c:v>0.339464882943144</c:v>
                </c:pt>
                <c:pt idx="18">
                  <c:v>0.404682274247492</c:v>
                </c:pt>
                <c:pt idx="19">
                  <c:v>0.434782608695652</c:v>
                </c:pt>
                <c:pt idx="20">
                  <c:v>0.419732441471572</c:v>
                </c:pt>
                <c:pt idx="21">
                  <c:v>0.381270903010033</c:v>
                </c:pt>
                <c:pt idx="22">
                  <c:v>0.456521739130435</c:v>
                </c:pt>
                <c:pt idx="23">
                  <c:v>0.526755852842809</c:v>
                </c:pt>
                <c:pt idx="24">
                  <c:v>0.563545150501672</c:v>
                </c:pt>
                <c:pt idx="25">
                  <c:v>0.540133779264214</c:v>
                </c:pt>
                <c:pt idx="26">
                  <c:v>0.612040133779264</c:v>
                </c:pt>
                <c:pt idx="27">
                  <c:v>0.610367892976589</c:v>
                </c:pt>
                <c:pt idx="28">
                  <c:v>0.653846153846154</c:v>
                </c:pt>
                <c:pt idx="29">
                  <c:v>0.610367892976589</c:v>
                </c:pt>
                <c:pt idx="30">
                  <c:v>0.640468227424749</c:v>
                </c:pt>
                <c:pt idx="31">
                  <c:v>0.648829431438127</c:v>
                </c:pt>
                <c:pt idx="32">
                  <c:v>0.739130434782609</c:v>
                </c:pt>
                <c:pt idx="33">
                  <c:v>0.765886287625418</c:v>
                </c:pt>
                <c:pt idx="34">
                  <c:v>0.750836120401338</c:v>
                </c:pt>
                <c:pt idx="35">
                  <c:v>0.892976588628763</c:v>
                </c:pt>
                <c:pt idx="36">
                  <c:v>0.867892976588629</c:v>
                </c:pt>
                <c:pt idx="37">
                  <c:v>0.852842809364548</c:v>
                </c:pt>
                <c:pt idx="38">
                  <c:v>0.924749163879599</c:v>
                </c:pt>
                <c:pt idx="39">
                  <c:v>0.91304347826087</c:v>
                </c:pt>
                <c:pt idx="40">
                  <c:v>0.938127090301003</c:v>
                </c:pt>
                <c:pt idx="41">
                  <c:v>0.963210702341137</c:v>
                </c:pt>
                <c:pt idx="42">
                  <c:v>1</c:v>
                </c:pt>
              </c:numCache>
            </c:numRef>
          </c:xVal>
          <c:yVal>
            <c:numRef>
              <c:f>VO2Perc_vs_FatOxi!$B$2:$B$44</c:f>
              <c:numCache>
                <c:formatCode>General</c:formatCode>
                <c:ptCount val="43"/>
                <c:pt idx="0">
                  <c:v>87</c:v>
                </c:pt>
                <c:pt idx="1">
                  <c:v>79</c:v>
                </c:pt>
                <c:pt idx="2">
                  <c:v>88</c:v>
                </c:pt>
                <c:pt idx="3">
                  <c:v>103</c:v>
                </c:pt>
                <c:pt idx="4">
                  <c:v>105</c:v>
                </c:pt>
                <c:pt idx="5">
                  <c:v>96</c:v>
                </c:pt>
                <c:pt idx="6">
                  <c:v>114</c:v>
                </c:pt>
                <c:pt idx="7">
                  <c:v>121</c:v>
                </c:pt>
                <c:pt idx="8">
                  <c:v>123</c:v>
                </c:pt>
                <c:pt idx="9">
                  <c:v>134</c:v>
                </c:pt>
                <c:pt idx="10">
                  <c:v>119</c:v>
                </c:pt>
                <c:pt idx="11">
                  <c:v>123</c:v>
                </c:pt>
                <c:pt idx="12">
                  <c:v>111</c:v>
                </c:pt>
                <c:pt idx="13">
                  <c:v>107</c:v>
                </c:pt>
                <c:pt idx="14">
                  <c:v>101</c:v>
                </c:pt>
                <c:pt idx="15">
                  <c:v>117</c:v>
                </c:pt>
                <c:pt idx="16">
                  <c:v>114</c:v>
                </c:pt>
                <c:pt idx="17">
                  <c:v>106</c:v>
                </c:pt>
                <c:pt idx="18">
                  <c:v>112</c:v>
                </c:pt>
                <c:pt idx="19">
                  <c:v>99</c:v>
                </c:pt>
                <c:pt idx="20">
                  <c:v>93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92</c:v>
                </c:pt>
                <c:pt idx="25">
                  <c:v>83</c:v>
                </c:pt>
                <c:pt idx="26">
                  <c:v>92</c:v>
                </c:pt>
                <c:pt idx="27">
                  <c:v>78</c:v>
                </c:pt>
                <c:pt idx="28">
                  <c:v>69</c:v>
                </c:pt>
                <c:pt idx="29">
                  <c:v>61</c:v>
                </c:pt>
                <c:pt idx="30">
                  <c:v>66</c:v>
                </c:pt>
                <c:pt idx="31">
                  <c:v>67</c:v>
                </c:pt>
                <c:pt idx="32">
                  <c:v>67</c:v>
                </c:pt>
                <c:pt idx="33">
                  <c:v>59</c:v>
                </c:pt>
                <c:pt idx="34">
                  <c:v>49</c:v>
                </c:pt>
                <c:pt idx="35">
                  <c:v>53</c:v>
                </c:pt>
                <c:pt idx="36">
                  <c:v>33</c:v>
                </c:pt>
                <c:pt idx="37">
                  <c:v>33</c:v>
                </c:pt>
                <c:pt idx="38">
                  <c:v>30</c:v>
                </c:pt>
                <c:pt idx="39">
                  <c:v>30</c:v>
                </c:pt>
                <c:pt idx="40">
                  <c:v>28</c:v>
                </c:pt>
                <c:pt idx="41">
                  <c:v>22</c:v>
                </c:pt>
                <c:pt idx="42">
                  <c:v>10</c:v>
                </c:pt>
              </c:numCache>
            </c:numRef>
          </c:yVal>
          <c:smooth val="0"/>
        </c:ser>
        <c:axId val="32753645"/>
        <c:axId val="87438617"/>
      </c:scatterChart>
      <c:valAx>
        <c:axId val="327536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%VO2max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438617"/>
        <c:crosses val="autoZero"/>
        <c:crossBetween val="midCat"/>
      </c:valAx>
      <c:valAx>
        <c:axId val="874386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%Fat oxid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753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41733290693956"/>
          <c:y val="0.414634146341463"/>
          <c:w val="0.181095527433871"/>
          <c:h val="0.056463672459134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%VO2max vs Fat Oxid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'PerVO2Max_vs_Fat(g)'!$B$1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'PerVO2Max_vs_Fat(g)'!$A$2:$A$42</c:f>
              <c:numCache>
                <c:formatCode>General</c:formatCode>
                <c:ptCount val="41"/>
                <c:pt idx="0">
                  <c:v>0.102006688963211</c:v>
                </c:pt>
                <c:pt idx="1">
                  <c:v>0.12876254180602</c:v>
                </c:pt>
                <c:pt idx="2">
                  <c:v>0.138795986622074</c:v>
                </c:pt>
                <c:pt idx="3">
                  <c:v>0.0919732441471572</c:v>
                </c:pt>
                <c:pt idx="4">
                  <c:v>0.210702341137124</c:v>
                </c:pt>
                <c:pt idx="5">
                  <c:v>0.25752508361204</c:v>
                </c:pt>
                <c:pt idx="6">
                  <c:v>0.220735785953177</c:v>
                </c:pt>
                <c:pt idx="7">
                  <c:v>0.311036789297659</c:v>
                </c:pt>
                <c:pt idx="8">
                  <c:v>0.22742474916388</c:v>
                </c:pt>
                <c:pt idx="9">
                  <c:v>0.27257525083612</c:v>
                </c:pt>
                <c:pt idx="10">
                  <c:v>0.259197324414716</c:v>
                </c:pt>
                <c:pt idx="11">
                  <c:v>0.306020066889632</c:v>
                </c:pt>
                <c:pt idx="12">
                  <c:v>0.321070234113712</c:v>
                </c:pt>
                <c:pt idx="13">
                  <c:v>0.372909698996656</c:v>
                </c:pt>
                <c:pt idx="14">
                  <c:v>0.438127090301003</c:v>
                </c:pt>
                <c:pt idx="15">
                  <c:v>0.339464882943144</c:v>
                </c:pt>
                <c:pt idx="16">
                  <c:v>0.404682274247492</c:v>
                </c:pt>
                <c:pt idx="17">
                  <c:v>0.434782608695652</c:v>
                </c:pt>
                <c:pt idx="18">
                  <c:v>0.419732441471572</c:v>
                </c:pt>
                <c:pt idx="19">
                  <c:v>0.381270903010033</c:v>
                </c:pt>
                <c:pt idx="20">
                  <c:v>0.456521739130435</c:v>
                </c:pt>
                <c:pt idx="21">
                  <c:v>0.526755852842809</c:v>
                </c:pt>
                <c:pt idx="22">
                  <c:v>0.563545150501672</c:v>
                </c:pt>
                <c:pt idx="23">
                  <c:v>0.540133779264214</c:v>
                </c:pt>
                <c:pt idx="24">
                  <c:v>0.612040133779264</c:v>
                </c:pt>
                <c:pt idx="25">
                  <c:v>0.610367892976589</c:v>
                </c:pt>
                <c:pt idx="26">
                  <c:v>0.653846153846154</c:v>
                </c:pt>
                <c:pt idx="27">
                  <c:v>0.610367892976589</c:v>
                </c:pt>
                <c:pt idx="28">
                  <c:v>0.640468227424749</c:v>
                </c:pt>
                <c:pt idx="29">
                  <c:v>0.648829431438127</c:v>
                </c:pt>
                <c:pt idx="30">
                  <c:v>0.739130434782609</c:v>
                </c:pt>
                <c:pt idx="31">
                  <c:v>0.765886287625418</c:v>
                </c:pt>
                <c:pt idx="32">
                  <c:v>0.750836120401338</c:v>
                </c:pt>
                <c:pt idx="33">
                  <c:v>0.892976588628763</c:v>
                </c:pt>
                <c:pt idx="34">
                  <c:v>0.867892976588629</c:v>
                </c:pt>
                <c:pt idx="35">
                  <c:v>0.852842809364548</c:v>
                </c:pt>
                <c:pt idx="36">
                  <c:v>0.924749163879599</c:v>
                </c:pt>
                <c:pt idx="37">
                  <c:v>0.91304347826087</c:v>
                </c:pt>
                <c:pt idx="38">
                  <c:v>0.938127090301003</c:v>
                </c:pt>
                <c:pt idx="39">
                  <c:v>0.963210702341137</c:v>
                </c:pt>
                <c:pt idx="40">
                  <c:v>1</c:v>
                </c:pt>
              </c:numCache>
            </c:numRef>
          </c:xVal>
          <c:yVal>
            <c:numRef>
              <c:f>'PerVO2Max_vs_Fat(g)'!$B$2:$B$42</c:f>
              <c:numCache>
                <c:formatCode>General</c:formatCode>
                <c:ptCount val="41"/>
                <c:pt idx="0">
                  <c:v>0.292948740740741</c:v>
                </c:pt>
                <c:pt idx="1">
                  <c:v>0.444357640740741</c:v>
                </c:pt>
                <c:pt idx="2">
                  <c:v>0.484945416666667</c:v>
                </c:pt>
                <c:pt idx="3">
                  <c:v>0.310340266666667</c:v>
                </c:pt>
                <c:pt idx="4">
                  <c:v>0.784195866666667</c:v>
                </c:pt>
                <c:pt idx="5">
                  <c:v>1.00178387222222</c:v>
                </c:pt>
                <c:pt idx="6">
                  <c:v>0.8959443</c:v>
                </c:pt>
                <c:pt idx="7">
                  <c:v>1.35320247407407</c:v>
                </c:pt>
                <c:pt idx="8">
                  <c:v>0.89673022962963</c:v>
                </c:pt>
                <c:pt idx="9">
                  <c:v>1.09802373333333</c:v>
                </c:pt>
                <c:pt idx="10">
                  <c:v>0.944009366666667</c:v>
                </c:pt>
                <c:pt idx="11">
                  <c:v>1.05763258333333</c:v>
                </c:pt>
                <c:pt idx="12">
                  <c:v>1.04157054259259</c:v>
                </c:pt>
                <c:pt idx="13">
                  <c:v>1.411488</c:v>
                </c:pt>
                <c:pt idx="14">
                  <c:v>1.5909194</c:v>
                </c:pt>
                <c:pt idx="15">
                  <c:v>1.16455133333333</c:v>
                </c:pt>
                <c:pt idx="16">
                  <c:v>1.45912272592593</c:v>
                </c:pt>
                <c:pt idx="17">
                  <c:v>1.3724337</c:v>
                </c:pt>
                <c:pt idx="18">
                  <c:v>1.23978971666667</c:v>
                </c:pt>
                <c:pt idx="19">
                  <c:v>1.13903196666667</c:v>
                </c:pt>
                <c:pt idx="20">
                  <c:v>1.39834026666667</c:v>
                </c:pt>
                <c:pt idx="21">
                  <c:v>1.6474656</c:v>
                </c:pt>
                <c:pt idx="22">
                  <c:v>1.62396900740741</c:v>
                </c:pt>
                <c:pt idx="23">
                  <c:v>1.40590333888889</c:v>
                </c:pt>
                <c:pt idx="24">
                  <c:v>1.76255917037037</c:v>
                </c:pt>
                <c:pt idx="25">
                  <c:v>1.476384</c:v>
                </c:pt>
                <c:pt idx="26">
                  <c:v>1.38497566666667</c:v>
                </c:pt>
                <c:pt idx="27">
                  <c:v>1.14250639074074</c:v>
                </c:pt>
                <c:pt idx="28">
                  <c:v>1.30070233333333</c:v>
                </c:pt>
                <c:pt idx="29">
                  <c:v>1.34002791666667</c:v>
                </c:pt>
                <c:pt idx="30">
                  <c:v>1.51735892592593</c:v>
                </c:pt>
                <c:pt idx="31">
                  <c:v>1.37764748703704</c:v>
                </c:pt>
                <c:pt idx="32">
                  <c:v>1.11527956296296</c:v>
                </c:pt>
                <c:pt idx="33">
                  <c:v>1.4295135462963</c:v>
                </c:pt>
                <c:pt idx="34">
                  <c:v>0.856022383333333</c:v>
                </c:pt>
                <c:pt idx="35">
                  <c:v>0.842029466666667</c:v>
                </c:pt>
                <c:pt idx="36">
                  <c:v>0.825955666666667</c:v>
                </c:pt>
                <c:pt idx="37">
                  <c:v>0.816962333333333</c:v>
                </c:pt>
                <c:pt idx="38">
                  <c:v>0.782671762962963</c:v>
                </c:pt>
                <c:pt idx="39">
                  <c:v>0.629001918518518</c:v>
                </c:pt>
                <c:pt idx="40">
                  <c:v>0.294109777777778</c:v>
                </c:pt>
              </c:numCache>
            </c:numRef>
          </c:yVal>
          <c:smooth val="0"/>
        </c:ser>
        <c:axId val="20347815"/>
        <c:axId val="27552309"/>
      </c:scatterChart>
      <c:valAx>
        <c:axId val="203478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%VO2max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52309"/>
        <c:crosses val="autoZero"/>
        <c:crossBetween val="midCat"/>
      </c:valAx>
      <c:valAx>
        <c:axId val="275523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Fat Oxidation (g/min)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47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13497528963785"/>
          <c:y val="0.180184690698709"/>
          <c:w val="0.100097221096978"/>
          <c:h val="0.11042501112594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%VO2max vs Fat and Carb Oxidation (kCal/min)</a:t>
            </a:r>
          </a:p>
        </c:rich>
      </c:tx>
      <c:layout>
        <c:manualLayout>
          <c:xMode val="edge"/>
          <c:yMode val="edge"/>
          <c:x val="0.0448111450495418"/>
          <c:y val="0.0270865335381464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Sheet6!$A$2:$A$48</c:f>
              <c:numCache>
                <c:formatCode>General</c:formatCode>
                <c:ptCount val="47"/>
                <c:pt idx="0">
                  <c:v>0.0819397993311037</c:v>
                </c:pt>
                <c:pt idx="1">
                  <c:v>0.0919732441471572</c:v>
                </c:pt>
                <c:pt idx="2">
                  <c:v>0.140468227424749</c:v>
                </c:pt>
                <c:pt idx="3">
                  <c:v>0.167224080267559</c:v>
                </c:pt>
                <c:pt idx="4">
                  <c:v>0.130434782608696</c:v>
                </c:pt>
                <c:pt idx="5">
                  <c:v>0.133779264214047</c:v>
                </c:pt>
                <c:pt idx="6">
                  <c:v>0.102006688963211</c:v>
                </c:pt>
                <c:pt idx="7">
                  <c:v>0.12876254180602</c:v>
                </c:pt>
                <c:pt idx="8">
                  <c:v>0.138795986622074</c:v>
                </c:pt>
                <c:pt idx="9">
                  <c:v>0.0919732441471572</c:v>
                </c:pt>
                <c:pt idx="10">
                  <c:v>0.210702341137124</c:v>
                </c:pt>
                <c:pt idx="11">
                  <c:v>0.25752508361204</c:v>
                </c:pt>
                <c:pt idx="12">
                  <c:v>0.220735785953177</c:v>
                </c:pt>
                <c:pt idx="13">
                  <c:v>0.311036789297659</c:v>
                </c:pt>
                <c:pt idx="14">
                  <c:v>0.22742474916388</c:v>
                </c:pt>
                <c:pt idx="15">
                  <c:v>0.27257525083612</c:v>
                </c:pt>
                <c:pt idx="16">
                  <c:v>0.259197324414716</c:v>
                </c:pt>
                <c:pt idx="17">
                  <c:v>0.306020066889632</c:v>
                </c:pt>
                <c:pt idx="18">
                  <c:v>0.321070234113712</c:v>
                </c:pt>
                <c:pt idx="19">
                  <c:v>0.372909698996656</c:v>
                </c:pt>
                <c:pt idx="20">
                  <c:v>0.438127090301003</c:v>
                </c:pt>
                <c:pt idx="21">
                  <c:v>0.339464882943144</c:v>
                </c:pt>
                <c:pt idx="22">
                  <c:v>0.404682274247492</c:v>
                </c:pt>
                <c:pt idx="23">
                  <c:v>0.434782608695652</c:v>
                </c:pt>
                <c:pt idx="24">
                  <c:v>0.419732441471572</c:v>
                </c:pt>
                <c:pt idx="25">
                  <c:v>0.381270903010033</c:v>
                </c:pt>
                <c:pt idx="26">
                  <c:v>0.456521739130435</c:v>
                </c:pt>
                <c:pt idx="27">
                  <c:v>0.526755852842809</c:v>
                </c:pt>
                <c:pt idx="28">
                  <c:v>0.563545150501672</c:v>
                </c:pt>
                <c:pt idx="29">
                  <c:v>0.540133779264214</c:v>
                </c:pt>
                <c:pt idx="30">
                  <c:v>0.612040133779264</c:v>
                </c:pt>
                <c:pt idx="31">
                  <c:v>0.610367892976589</c:v>
                </c:pt>
                <c:pt idx="32">
                  <c:v>0.653846153846154</c:v>
                </c:pt>
                <c:pt idx="33">
                  <c:v>0.610367892976589</c:v>
                </c:pt>
                <c:pt idx="34">
                  <c:v>0.640468227424749</c:v>
                </c:pt>
                <c:pt idx="35">
                  <c:v>0.648829431438127</c:v>
                </c:pt>
                <c:pt idx="36">
                  <c:v>0.739130434782609</c:v>
                </c:pt>
                <c:pt idx="37">
                  <c:v>0.765886287625418</c:v>
                </c:pt>
                <c:pt idx="38">
                  <c:v>0.750836120401338</c:v>
                </c:pt>
                <c:pt idx="39">
                  <c:v>0.892976588628763</c:v>
                </c:pt>
                <c:pt idx="40">
                  <c:v>0.867892976588629</c:v>
                </c:pt>
                <c:pt idx="41">
                  <c:v>0.852842809364548</c:v>
                </c:pt>
                <c:pt idx="42">
                  <c:v>0.924749163879599</c:v>
                </c:pt>
                <c:pt idx="43">
                  <c:v>0.91304347826087</c:v>
                </c:pt>
                <c:pt idx="44">
                  <c:v>0.938127090301003</c:v>
                </c:pt>
                <c:pt idx="45">
                  <c:v>0.963210702341137</c:v>
                </c:pt>
                <c:pt idx="46">
                  <c:v>1</c:v>
                </c:pt>
              </c:numCache>
            </c:numRef>
          </c:xVal>
          <c:yVal>
            <c:numRef>
              <c:f>Sheet6!$B$2:$B$48</c:f>
              <c:numCache>
                <c:formatCode>General</c:formatCode>
                <c:ptCount val="47"/>
                <c:pt idx="0">
                  <c:v>2.8185651</c:v>
                </c:pt>
                <c:pt idx="1">
                  <c:v>3.09975973333333</c:v>
                </c:pt>
                <c:pt idx="2">
                  <c:v>4.368183</c:v>
                </c:pt>
                <c:pt idx="3">
                  <c:v>0.5299344</c:v>
                </c:pt>
                <c:pt idx="4">
                  <c:v>3.23157585</c:v>
                </c:pt>
                <c:pt idx="5">
                  <c:v>2.97955346666667</c:v>
                </c:pt>
                <c:pt idx="6">
                  <c:v>2.63653866666667</c:v>
                </c:pt>
                <c:pt idx="7">
                  <c:v>3.99921876666667</c:v>
                </c:pt>
                <c:pt idx="8">
                  <c:v>4.36450875</c:v>
                </c:pt>
                <c:pt idx="9">
                  <c:v>2.7930624</c:v>
                </c:pt>
                <c:pt idx="10">
                  <c:v>7.0577628</c:v>
                </c:pt>
                <c:pt idx="11">
                  <c:v>9.01605485</c:v>
                </c:pt>
                <c:pt idx="12">
                  <c:v>8.0634987</c:v>
                </c:pt>
                <c:pt idx="13">
                  <c:v>12.1788222666667</c:v>
                </c:pt>
                <c:pt idx="14">
                  <c:v>8.07057206666667</c:v>
                </c:pt>
                <c:pt idx="15">
                  <c:v>9.8822136</c:v>
                </c:pt>
                <c:pt idx="16">
                  <c:v>8.4960843</c:v>
                </c:pt>
                <c:pt idx="17">
                  <c:v>9.51869325</c:v>
                </c:pt>
                <c:pt idx="18">
                  <c:v>9.37413488333333</c:v>
                </c:pt>
                <c:pt idx="19">
                  <c:v>12.703392</c:v>
                </c:pt>
                <c:pt idx="20">
                  <c:v>14.3182746</c:v>
                </c:pt>
                <c:pt idx="21">
                  <c:v>10.480962</c:v>
                </c:pt>
                <c:pt idx="22">
                  <c:v>13.1321045333333</c:v>
                </c:pt>
                <c:pt idx="23">
                  <c:v>12.3519033</c:v>
                </c:pt>
                <c:pt idx="24">
                  <c:v>11.15810745</c:v>
                </c:pt>
                <c:pt idx="25">
                  <c:v>10.2512877</c:v>
                </c:pt>
                <c:pt idx="26">
                  <c:v>12.5850624</c:v>
                </c:pt>
                <c:pt idx="27">
                  <c:v>14.8271904</c:v>
                </c:pt>
                <c:pt idx="28">
                  <c:v>14.6157210666667</c:v>
                </c:pt>
                <c:pt idx="29">
                  <c:v>12.65313005</c:v>
                </c:pt>
                <c:pt idx="30">
                  <c:v>15.8630325333333</c:v>
                </c:pt>
                <c:pt idx="31">
                  <c:v>13.287456</c:v>
                </c:pt>
                <c:pt idx="32">
                  <c:v>12.464781</c:v>
                </c:pt>
                <c:pt idx="33">
                  <c:v>10.2825575166667</c:v>
                </c:pt>
                <c:pt idx="34">
                  <c:v>11.706321</c:v>
                </c:pt>
                <c:pt idx="35">
                  <c:v>12.06025125</c:v>
                </c:pt>
                <c:pt idx="36">
                  <c:v>13.6562303333333</c:v>
                </c:pt>
                <c:pt idx="37">
                  <c:v>12.3988273833333</c:v>
                </c:pt>
                <c:pt idx="38">
                  <c:v>10.0375160666667</c:v>
                </c:pt>
                <c:pt idx="39">
                  <c:v>12.8656219166667</c:v>
                </c:pt>
                <c:pt idx="40">
                  <c:v>7.70420145</c:v>
                </c:pt>
                <c:pt idx="41">
                  <c:v>7.5782652</c:v>
                </c:pt>
                <c:pt idx="42">
                  <c:v>7.433601</c:v>
                </c:pt>
                <c:pt idx="43">
                  <c:v>7.352661</c:v>
                </c:pt>
                <c:pt idx="44">
                  <c:v>7.04404586666667</c:v>
                </c:pt>
                <c:pt idx="45">
                  <c:v>5.66101726666667</c:v>
                </c:pt>
                <c:pt idx="46">
                  <c:v>2.646988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Sheet6!$A$2:$A$48</c:f>
              <c:numCache>
                <c:formatCode>General</c:formatCode>
                <c:ptCount val="47"/>
                <c:pt idx="0">
                  <c:v>0.0819397993311037</c:v>
                </c:pt>
                <c:pt idx="1">
                  <c:v>0.0919732441471572</c:v>
                </c:pt>
                <c:pt idx="2">
                  <c:v>0.140468227424749</c:v>
                </c:pt>
                <c:pt idx="3">
                  <c:v>0.167224080267559</c:v>
                </c:pt>
                <c:pt idx="4">
                  <c:v>0.130434782608696</c:v>
                </c:pt>
                <c:pt idx="5">
                  <c:v>0.133779264214047</c:v>
                </c:pt>
                <c:pt idx="6">
                  <c:v>0.102006688963211</c:v>
                </c:pt>
                <c:pt idx="7">
                  <c:v>0.12876254180602</c:v>
                </c:pt>
                <c:pt idx="8">
                  <c:v>0.138795986622074</c:v>
                </c:pt>
                <c:pt idx="9">
                  <c:v>0.0919732441471572</c:v>
                </c:pt>
                <c:pt idx="10">
                  <c:v>0.210702341137124</c:v>
                </c:pt>
                <c:pt idx="11">
                  <c:v>0.25752508361204</c:v>
                </c:pt>
                <c:pt idx="12">
                  <c:v>0.220735785953177</c:v>
                </c:pt>
                <c:pt idx="13">
                  <c:v>0.311036789297659</c:v>
                </c:pt>
                <c:pt idx="14">
                  <c:v>0.22742474916388</c:v>
                </c:pt>
                <c:pt idx="15">
                  <c:v>0.27257525083612</c:v>
                </c:pt>
                <c:pt idx="16">
                  <c:v>0.259197324414716</c:v>
                </c:pt>
                <c:pt idx="17">
                  <c:v>0.306020066889632</c:v>
                </c:pt>
                <c:pt idx="18">
                  <c:v>0.321070234113712</c:v>
                </c:pt>
                <c:pt idx="19">
                  <c:v>0.372909698996656</c:v>
                </c:pt>
                <c:pt idx="20">
                  <c:v>0.438127090301003</c:v>
                </c:pt>
                <c:pt idx="21">
                  <c:v>0.339464882943144</c:v>
                </c:pt>
                <c:pt idx="22">
                  <c:v>0.404682274247492</c:v>
                </c:pt>
                <c:pt idx="23">
                  <c:v>0.434782608695652</c:v>
                </c:pt>
                <c:pt idx="24">
                  <c:v>0.419732441471572</c:v>
                </c:pt>
                <c:pt idx="25">
                  <c:v>0.381270903010033</c:v>
                </c:pt>
                <c:pt idx="26">
                  <c:v>0.456521739130435</c:v>
                </c:pt>
                <c:pt idx="27">
                  <c:v>0.526755852842809</c:v>
                </c:pt>
                <c:pt idx="28">
                  <c:v>0.563545150501672</c:v>
                </c:pt>
                <c:pt idx="29">
                  <c:v>0.540133779264214</c:v>
                </c:pt>
                <c:pt idx="30">
                  <c:v>0.612040133779264</c:v>
                </c:pt>
                <c:pt idx="31">
                  <c:v>0.610367892976589</c:v>
                </c:pt>
                <c:pt idx="32">
                  <c:v>0.653846153846154</c:v>
                </c:pt>
                <c:pt idx="33">
                  <c:v>0.610367892976589</c:v>
                </c:pt>
                <c:pt idx="34">
                  <c:v>0.640468227424749</c:v>
                </c:pt>
                <c:pt idx="35">
                  <c:v>0.648829431438127</c:v>
                </c:pt>
                <c:pt idx="36">
                  <c:v>0.739130434782609</c:v>
                </c:pt>
                <c:pt idx="37">
                  <c:v>0.765886287625418</c:v>
                </c:pt>
                <c:pt idx="38">
                  <c:v>0.750836120401338</c:v>
                </c:pt>
                <c:pt idx="39">
                  <c:v>0.892976588628763</c:v>
                </c:pt>
                <c:pt idx="40">
                  <c:v>0.867892976588629</c:v>
                </c:pt>
                <c:pt idx="41">
                  <c:v>0.852842809364548</c:v>
                </c:pt>
                <c:pt idx="42">
                  <c:v>0.924749163879599</c:v>
                </c:pt>
                <c:pt idx="43">
                  <c:v>0.91304347826087</c:v>
                </c:pt>
                <c:pt idx="44">
                  <c:v>0.938127090301003</c:v>
                </c:pt>
                <c:pt idx="45">
                  <c:v>0.963210702341137</c:v>
                </c:pt>
                <c:pt idx="46">
                  <c:v>1</c:v>
                </c:pt>
              </c:numCache>
            </c:numRef>
          </c:xVal>
          <c:yVal>
            <c:numRef>
              <c:f>Sheet6!$C$2:$C$48</c:f>
              <c:numCache>
                <c:formatCode>General</c:formatCode>
                <c:ptCount val="47"/>
                <c:pt idx="0">
                  <c:v>-0.4095351</c:v>
                </c:pt>
                <c:pt idx="1">
                  <c:v>-0.427553066666667</c:v>
                </c:pt>
                <c:pt idx="2">
                  <c:v>-0.432883</c:v>
                </c:pt>
                <c:pt idx="3">
                  <c:v>3.8861856</c:v>
                </c:pt>
                <c:pt idx="4">
                  <c:v>0.48287915</c:v>
                </c:pt>
                <c:pt idx="5">
                  <c:v>0.7920332</c:v>
                </c:pt>
                <c:pt idx="6">
                  <c:v>0.359528</c:v>
                </c:pt>
                <c:pt idx="7">
                  <c:v>-0.1164821</c:v>
                </c:pt>
                <c:pt idx="8">
                  <c:v>-0.20783375</c:v>
                </c:pt>
                <c:pt idx="9">
                  <c:v>0.1163776</c:v>
                </c:pt>
                <c:pt idx="10">
                  <c:v>-0.8667428</c:v>
                </c:pt>
                <c:pt idx="11">
                  <c:v>-1.56476985</c:v>
                </c:pt>
                <c:pt idx="12">
                  <c:v>-1.5078087</c:v>
                </c:pt>
                <c:pt idx="13">
                  <c:v>-3.09014893333333</c:v>
                </c:pt>
                <c:pt idx="14">
                  <c:v>-1.28857873333333</c:v>
                </c:pt>
                <c:pt idx="15">
                  <c:v>-1.8478936</c:v>
                </c:pt>
                <c:pt idx="16">
                  <c:v>-0.8419543</c:v>
                </c:pt>
                <c:pt idx="17">
                  <c:v>-0.62271825</c:v>
                </c:pt>
                <c:pt idx="18">
                  <c:v>-0.0928132166666667</c:v>
                </c:pt>
                <c:pt idx="19">
                  <c:v>-1.845792</c:v>
                </c:pt>
                <c:pt idx="20">
                  <c:v>-1.7583846</c:v>
                </c:pt>
                <c:pt idx="21">
                  <c:v>-0.593262</c:v>
                </c:pt>
                <c:pt idx="22">
                  <c:v>-1.4070112</c:v>
                </c:pt>
                <c:pt idx="23">
                  <c:v>0.1247667</c:v>
                </c:pt>
                <c:pt idx="24">
                  <c:v>0.83985755</c:v>
                </c:pt>
                <c:pt idx="25">
                  <c:v>0.7716023</c:v>
                </c:pt>
                <c:pt idx="26">
                  <c:v>0.5243776</c:v>
                </c:pt>
                <c:pt idx="27">
                  <c:v>0.1497696</c:v>
                </c:pt>
                <c:pt idx="28">
                  <c:v>1.27093226666667</c:v>
                </c:pt>
                <c:pt idx="29">
                  <c:v>2.59160495</c:v>
                </c:pt>
                <c:pt idx="30">
                  <c:v>1.37939413333333</c:v>
                </c:pt>
                <c:pt idx="31">
                  <c:v>3.747744</c:v>
                </c:pt>
                <c:pt idx="32">
                  <c:v>5.600119</c:v>
                </c:pt>
                <c:pt idx="33">
                  <c:v>6.57409415</c:v>
                </c:pt>
                <c:pt idx="34">
                  <c:v>6.030529</c:v>
                </c:pt>
                <c:pt idx="35">
                  <c:v>5.94012375</c:v>
                </c:pt>
                <c:pt idx="36">
                  <c:v>6.726203</c:v>
                </c:pt>
                <c:pt idx="37">
                  <c:v>8.61613428333333</c:v>
                </c:pt>
                <c:pt idx="38">
                  <c:v>10.4472106</c:v>
                </c:pt>
                <c:pt idx="39">
                  <c:v>11.4091364166667</c:v>
                </c:pt>
                <c:pt idx="40">
                  <c:v>15.64186355</c:v>
                </c:pt>
                <c:pt idx="41">
                  <c:v>15.3861748</c:v>
                </c:pt>
                <c:pt idx="42">
                  <c:v>17.345069</c:v>
                </c:pt>
                <c:pt idx="43">
                  <c:v>17.156209</c:v>
                </c:pt>
                <c:pt idx="44">
                  <c:v>18.1132608</c:v>
                </c:pt>
                <c:pt idx="45">
                  <c:v>20.0708794</c:v>
                </c:pt>
                <c:pt idx="46">
                  <c:v>23.822892</c:v>
                </c:pt>
              </c:numCache>
            </c:numRef>
          </c:yVal>
          <c:smooth val="0"/>
        </c:ser>
        <c:axId val="63464043"/>
        <c:axId val="52969406"/>
      </c:scatterChart>
      <c:valAx>
        <c:axId val="6346404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1" sz="1200" spc="-1" strike="noStrike">
                    <a:latin typeface="Arial"/>
                  </a:defRPr>
                </a:pPr>
                <a:r>
                  <a:rPr b="1" sz="1200" spc="-1" strike="noStrike">
                    <a:latin typeface="Arial"/>
                  </a:rPr>
                  <a:t>%VO2max 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69406"/>
        <c:crosses val="autoZero"/>
        <c:crossBetween val="midCat"/>
      </c:valAx>
      <c:valAx>
        <c:axId val="52969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1" sz="1200" spc="-1" strike="noStrike">
                    <a:latin typeface="Arial"/>
                  </a:defRPr>
                </a:pPr>
                <a:r>
                  <a:rPr b="1" sz="1200" spc="-1" strike="noStrike">
                    <a:latin typeface="Arial"/>
                  </a:rPr>
                  <a:t>Fat and Carb Oxidation (kCal/min)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6404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41385732911157"/>
          <c:y val="0.0448051615546111"/>
          <c:w val="0.310523374930155"/>
          <c:h val="0.158482257156024"/>
        </c:manualLayout>
      </c:layout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14</xdr:col>
      <xdr:colOff>520920</xdr:colOff>
      <xdr:row>33</xdr:row>
      <xdr:rowOff>11160</xdr:rowOff>
    </xdr:to>
    <xdr:graphicFrame>
      <xdr:nvGraphicFramePr>
        <xdr:cNvPr id="0" name=""/>
        <xdr:cNvGraphicFramePr/>
      </xdr:nvGraphicFramePr>
      <xdr:xfrm>
        <a:off x="1661760" y="36000"/>
        <a:ext cx="10238040" cy="57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36720</xdr:colOff>
      <xdr:row>0</xdr:row>
      <xdr:rowOff>38880</xdr:rowOff>
    </xdr:from>
    <xdr:to>
      <xdr:col>13</xdr:col>
      <xdr:colOff>260640</xdr:colOff>
      <xdr:row>36</xdr:row>
      <xdr:rowOff>78120</xdr:rowOff>
    </xdr:to>
    <xdr:graphicFrame>
      <xdr:nvGraphicFramePr>
        <xdr:cNvPr id="1" name=""/>
        <xdr:cNvGraphicFramePr/>
      </xdr:nvGraphicFramePr>
      <xdr:xfrm>
        <a:off x="1495800" y="38880"/>
        <a:ext cx="8352000" cy="634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614880</xdr:colOff>
      <xdr:row>0</xdr:row>
      <xdr:rowOff>0</xdr:rowOff>
    </xdr:from>
    <xdr:to>
      <xdr:col>12</xdr:col>
      <xdr:colOff>366840</xdr:colOff>
      <xdr:row>39</xdr:row>
      <xdr:rowOff>146520</xdr:rowOff>
    </xdr:to>
    <xdr:graphicFrame>
      <xdr:nvGraphicFramePr>
        <xdr:cNvPr id="2" name=""/>
        <xdr:cNvGraphicFramePr/>
      </xdr:nvGraphicFramePr>
      <xdr:xfrm>
        <a:off x="2240280" y="0"/>
        <a:ext cx="7880040" cy="698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39960</xdr:colOff>
      <xdr:row>0</xdr:row>
      <xdr:rowOff>38160</xdr:rowOff>
    </xdr:from>
    <xdr:to>
      <xdr:col>12</xdr:col>
      <xdr:colOff>798840</xdr:colOff>
      <xdr:row>36</xdr:row>
      <xdr:rowOff>72720</xdr:rowOff>
    </xdr:to>
    <xdr:graphicFrame>
      <xdr:nvGraphicFramePr>
        <xdr:cNvPr id="3" name=""/>
        <xdr:cNvGraphicFramePr/>
      </xdr:nvGraphicFramePr>
      <xdr:xfrm>
        <a:off x="1665360" y="38160"/>
        <a:ext cx="8886960" cy="64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59760</xdr:colOff>
      <xdr:row>0</xdr:row>
      <xdr:rowOff>282240</xdr:rowOff>
    </xdr:from>
    <xdr:to>
      <xdr:col>15</xdr:col>
      <xdr:colOff>783360</xdr:colOff>
      <xdr:row>40</xdr:row>
      <xdr:rowOff>172800</xdr:rowOff>
    </xdr:to>
    <xdr:graphicFrame>
      <xdr:nvGraphicFramePr>
        <xdr:cNvPr id="4" name=""/>
        <xdr:cNvGraphicFramePr/>
      </xdr:nvGraphicFramePr>
      <xdr:xfrm>
        <a:off x="3310920" y="282240"/>
        <a:ext cx="9664200" cy="703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1" activeCellId="1" sqref="A1:C1 X11"/>
    </sheetView>
  </sheetViews>
  <sheetFormatPr defaultRowHeight="13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0" width="15.18"/>
    <col collapsed="false" customWidth="true" hidden="false" outlineLevel="0" max="3" min="3" style="0" width="20.6"/>
    <col collapsed="false" customWidth="true" hidden="false" outlineLevel="0" max="4" min="4" style="0" width="6.29"/>
    <col collapsed="false" customWidth="true" hidden="false" outlineLevel="0" max="5" min="5" style="0" width="6.85"/>
    <col collapsed="false" customWidth="true" hidden="false" outlineLevel="0" max="6" min="6" style="0" width="5.6"/>
    <col collapsed="false" customWidth="true" hidden="false" outlineLevel="0" max="7" min="7" style="0" width="5.46"/>
    <col collapsed="false" customWidth="true" hidden="false" outlineLevel="0" max="8" min="8" style="0" width="3.79"/>
    <col collapsed="false" customWidth="true" hidden="false" outlineLevel="0" max="9" min="9" style="0" width="9.35"/>
    <col collapsed="false" customWidth="true" hidden="false" outlineLevel="0" max="10" min="10" style="0" width="6.57"/>
    <col collapsed="false" customWidth="true" hidden="false" outlineLevel="0" max="11" min="11" style="0" width="7.13"/>
    <col collapsed="false" customWidth="true" hidden="false" outlineLevel="0" max="12" min="12" style="0" width="20.74"/>
    <col collapsed="false" customWidth="true" hidden="false" outlineLevel="0" max="13" min="13" style="0" width="8.23"/>
    <col collapsed="false" customWidth="true" hidden="false" outlineLevel="0" max="14" min="14" style="0" width="12.41"/>
    <col collapsed="false" customWidth="true" hidden="false" outlineLevel="0" max="15" min="15" style="0" width="10.32"/>
    <col collapsed="false" customWidth="true" hidden="false" outlineLevel="0" max="16" min="16" style="0" width="9.35"/>
    <col collapsed="false" customWidth="true" hidden="false" outlineLevel="0" max="17" min="17" style="0" width="7.82"/>
    <col collapsed="false" customWidth="true" hidden="false" outlineLevel="0" max="18" min="18" style="0" width="7.26"/>
    <col collapsed="false" customWidth="true" hidden="false" outlineLevel="0" max="19" min="19" style="0" width="4.76"/>
    <col collapsed="false" customWidth="true" hidden="false" outlineLevel="0" max="20" min="20" style="0" width="3.61"/>
    <col collapsed="false" customWidth="false" hidden="false" outlineLevel="0" max="24" min="21" style="2" width="11.52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  <c r="B2" s="0" t="n">
        <f aca="false">MAX(C6:C61)</f>
        <v>59.8</v>
      </c>
    </row>
    <row r="4" customFormat="false" ht="13.8" hidden="false" customHeight="false" outlineLevel="0" collapsed="false">
      <c r="U4" s="0"/>
      <c r="V4" s="0"/>
      <c r="W4" s="0"/>
      <c r="X4" s="0"/>
    </row>
    <row r="5" customFormat="false" ht="23.85" hidden="false" customHeight="false" outlineLevel="0" collapsed="false">
      <c r="A5" s="1" t="s">
        <v>2</v>
      </c>
      <c r="B5" s="0" t="s">
        <v>3</v>
      </c>
      <c r="C5" s="0" t="s">
        <v>4</v>
      </c>
      <c r="D5" s="0" t="s">
        <v>5</v>
      </c>
      <c r="E5" s="0" t="s">
        <v>6</v>
      </c>
      <c r="F5" s="0" t="s">
        <v>7</v>
      </c>
      <c r="G5" s="0" t="s">
        <v>8</v>
      </c>
      <c r="H5" s="0" t="s">
        <v>9</v>
      </c>
      <c r="I5" s="0" t="s">
        <v>10</v>
      </c>
      <c r="J5" s="0" t="s">
        <v>11</v>
      </c>
      <c r="K5" s="0" t="s">
        <v>12</v>
      </c>
      <c r="L5" s="0" t="s">
        <v>13</v>
      </c>
      <c r="M5" s="0" t="s">
        <v>14</v>
      </c>
      <c r="N5" s="0" t="s">
        <v>15</v>
      </c>
      <c r="O5" s="0" t="s">
        <v>16</v>
      </c>
      <c r="P5" s="0" t="s">
        <v>17</v>
      </c>
      <c r="Q5" s="0" t="s">
        <v>18</v>
      </c>
      <c r="R5" s="0" t="s">
        <v>19</v>
      </c>
      <c r="S5" s="0" t="s">
        <v>20</v>
      </c>
      <c r="T5" s="3"/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0" t="s">
        <v>27</v>
      </c>
    </row>
    <row r="6" customFormat="false" ht="13.8" hidden="false" customHeight="false" outlineLevel="0" collapsed="false">
      <c r="A6" s="1" t="n">
        <v>0.00025462962962963</v>
      </c>
      <c r="B6" s="0" t="n">
        <v>0.34</v>
      </c>
      <c r="C6" s="0" t="n">
        <v>4.4</v>
      </c>
      <c r="D6" s="0" t="n">
        <v>1.3</v>
      </c>
      <c r="E6" s="0" t="n">
        <f aca="false">100-F6</f>
        <v>-12</v>
      </c>
      <c r="F6" s="0" t="n">
        <v>112</v>
      </c>
      <c r="G6" s="0" t="n">
        <v>0.67</v>
      </c>
      <c r="H6" s="0" t="n">
        <v>14</v>
      </c>
      <c r="I6" s="0" t="n">
        <v>0.71</v>
      </c>
      <c r="J6" s="0" t="n">
        <v>16.91</v>
      </c>
      <c r="K6" s="0" t="n">
        <v>2.95</v>
      </c>
      <c r="L6" s="0" t="n">
        <v>6</v>
      </c>
      <c r="M6" s="0" t="n">
        <v>54</v>
      </c>
      <c r="N6" s="0" t="n">
        <v>0</v>
      </c>
      <c r="O6" s="0" t="n">
        <v>0</v>
      </c>
      <c r="P6" s="5" t="s">
        <v>28</v>
      </c>
      <c r="T6" s="3"/>
      <c r="U6" s="2" t="n">
        <f aca="false">F6*A6</f>
        <v>0.0285185185185185</v>
      </c>
      <c r="V6" s="2" t="n">
        <f aca="false">1.44*((3.9*B6)+(1.1*U6))</f>
        <v>1.95461333333333</v>
      </c>
      <c r="W6" s="2" t="n">
        <f aca="false">Y6/9</f>
        <v>0.24324077037037</v>
      </c>
      <c r="X6" s="2" t="n">
        <f aca="false">Z6/4</f>
        <v>-0.0586384</v>
      </c>
      <c r="Y6" s="0" t="n">
        <f aca="false">V6*F6/100</f>
        <v>2.18916693333333</v>
      </c>
      <c r="Z6" s="0" t="n">
        <f aca="false">V6*E6/100</f>
        <v>-0.2345536</v>
      </c>
      <c r="AA6" s="6" t="n">
        <f aca="false">C6/$B$2</f>
        <v>0.0735785953177258</v>
      </c>
    </row>
    <row r="7" customFormat="false" ht="13.8" hidden="false" customHeight="false" outlineLevel="0" collapsed="false">
      <c r="A7" s="1" t="n">
        <v>0.000497685185185185</v>
      </c>
      <c r="B7" s="0" t="n">
        <v>0.37</v>
      </c>
      <c r="C7" s="0" t="n">
        <v>4.7</v>
      </c>
      <c r="D7" s="0" t="n">
        <v>1.4</v>
      </c>
      <c r="E7" s="0" t="n">
        <f aca="false">100-F7</f>
        <v>-13</v>
      </c>
      <c r="F7" s="0" t="n">
        <v>113</v>
      </c>
      <c r="G7" s="0" t="n">
        <v>0.67</v>
      </c>
      <c r="H7" s="0" t="n">
        <v>17</v>
      </c>
      <c r="I7" s="0" t="n">
        <v>0.62</v>
      </c>
      <c r="J7" s="0" t="n">
        <v>17.02</v>
      </c>
      <c r="K7" s="0" t="n">
        <v>2.86</v>
      </c>
      <c r="L7" s="0" t="n">
        <v>7</v>
      </c>
      <c r="M7" s="0" t="n">
        <v>55</v>
      </c>
      <c r="N7" s="0" t="n">
        <v>0</v>
      </c>
      <c r="O7" s="0" t="n">
        <v>0</v>
      </c>
      <c r="P7" s="5"/>
      <c r="T7" s="3"/>
      <c r="U7" s="2" t="n">
        <f aca="false">F7*A7</f>
        <v>0.0562384259259259</v>
      </c>
      <c r="V7" s="2" t="n">
        <f aca="false">1.44*((3.9*B7)+(1.1*U7))</f>
        <v>2.16700166666667</v>
      </c>
      <c r="W7" s="2" t="n">
        <f aca="false">Y7/9</f>
        <v>0.272079098148148</v>
      </c>
      <c r="X7" s="2" t="n">
        <f aca="false">Z7/4</f>
        <v>-0.0704275541666667</v>
      </c>
      <c r="Y7" s="0" t="n">
        <f aca="false">V7*F7/100</f>
        <v>2.44871188333333</v>
      </c>
      <c r="Z7" s="0" t="n">
        <f aca="false">V7*E7/100</f>
        <v>-0.281710216666667</v>
      </c>
      <c r="AA7" s="6" t="n">
        <f aca="false">C7/$B$2</f>
        <v>0.0785953177257525</v>
      </c>
    </row>
    <row r="8" customFormat="false" ht="13.8" hidden="false" customHeight="false" outlineLevel="0" collapsed="false">
      <c r="A8" s="1" t="n">
        <v>0.000717592592592593</v>
      </c>
      <c r="B8" s="0" t="n">
        <v>0.33</v>
      </c>
      <c r="C8" s="0" t="n">
        <v>4.2</v>
      </c>
      <c r="D8" s="0" t="n">
        <v>1.2</v>
      </c>
      <c r="E8" s="0" t="n">
        <f aca="false">100-F8</f>
        <v>-16</v>
      </c>
      <c r="F8" s="0" t="n">
        <v>116</v>
      </c>
      <c r="G8" s="0" t="n">
        <v>0.67</v>
      </c>
      <c r="H8" s="0" t="n">
        <v>16</v>
      </c>
      <c r="I8" s="0" t="n">
        <v>0.59</v>
      </c>
      <c r="J8" s="0" t="n">
        <v>17.07</v>
      </c>
      <c r="K8" s="0" t="n">
        <v>2.8</v>
      </c>
      <c r="L8" s="0" t="n">
        <v>6</v>
      </c>
      <c r="M8" s="0" t="n">
        <v>54</v>
      </c>
      <c r="N8" s="0" t="n">
        <v>0</v>
      </c>
      <c r="O8" s="0" t="n">
        <v>0</v>
      </c>
      <c r="P8" s="5"/>
      <c r="T8" s="3"/>
      <c r="U8" s="2" t="n">
        <f aca="false">F8*A8</f>
        <v>0.0832407407407408</v>
      </c>
      <c r="V8" s="2" t="n">
        <f aca="false">1.44*((3.9*B8)+(1.1*U8))</f>
        <v>1.98513333333333</v>
      </c>
      <c r="W8" s="2" t="n">
        <f aca="false">Y8/9</f>
        <v>0.25586162962963</v>
      </c>
      <c r="X8" s="2" t="n">
        <f aca="false">Z8/4</f>
        <v>-0.0794053333333333</v>
      </c>
      <c r="Y8" s="0" t="n">
        <f aca="false">V8*F8/100</f>
        <v>2.30275466666667</v>
      </c>
      <c r="Z8" s="0" t="n">
        <f aca="false">V8*E8/100</f>
        <v>-0.317621333333333</v>
      </c>
      <c r="AA8" s="6" t="n">
        <f aca="false">C8/$B$2</f>
        <v>0.0702341137123746</v>
      </c>
    </row>
    <row r="9" customFormat="false" ht="13.8" hidden="false" customHeight="false" outlineLevel="0" collapsed="false">
      <c r="A9" s="1" t="n">
        <v>0.000949074074074074</v>
      </c>
      <c r="B9" s="0" t="n">
        <v>0.39</v>
      </c>
      <c r="C9" s="0" t="n">
        <v>4.9</v>
      </c>
      <c r="D9" s="0" t="n">
        <v>1.4</v>
      </c>
      <c r="E9" s="0" t="n">
        <f aca="false">100-F9</f>
        <v>-14</v>
      </c>
      <c r="F9" s="0" t="n">
        <v>114</v>
      </c>
      <c r="G9" s="0" t="n">
        <v>0.67</v>
      </c>
      <c r="H9" s="0" t="n">
        <v>18</v>
      </c>
      <c r="I9" s="0" t="n">
        <v>0.61</v>
      </c>
      <c r="J9" s="0" t="n">
        <v>17.06</v>
      </c>
      <c r="K9" s="0" t="n">
        <v>2.83</v>
      </c>
      <c r="L9" s="0" t="n">
        <v>7</v>
      </c>
      <c r="M9" s="0" t="n">
        <v>57</v>
      </c>
      <c r="N9" s="0" t="n">
        <v>0</v>
      </c>
      <c r="O9" s="0" t="n">
        <v>0</v>
      </c>
      <c r="P9" s="5"/>
      <c r="T9" s="3"/>
      <c r="U9" s="2" t="n">
        <f aca="false">F9*A9</f>
        <v>0.108194444444444</v>
      </c>
      <c r="V9" s="2" t="n">
        <f aca="false">1.44*((3.9*B9)+(1.1*U9))</f>
        <v>2.36162</v>
      </c>
      <c r="W9" s="2" t="n">
        <f aca="false">Y9/9</f>
        <v>0.299138533333333</v>
      </c>
      <c r="X9" s="2" t="n">
        <f aca="false">Z9/4</f>
        <v>-0.0826567</v>
      </c>
      <c r="Y9" s="0" t="n">
        <f aca="false">V9*F9/100</f>
        <v>2.6922468</v>
      </c>
      <c r="Z9" s="0" t="n">
        <f aca="false">V9*E9/100</f>
        <v>-0.3306268</v>
      </c>
      <c r="AA9" s="6" t="n">
        <f aca="false">C9/$B$2</f>
        <v>0.0819397993311037</v>
      </c>
    </row>
    <row r="10" customFormat="false" ht="13.8" hidden="false" customHeight="false" outlineLevel="0" collapsed="false">
      <c r="A10" s="1" t="n">
        <v>0.00118055555555556</v>
      </c>
      <c r="B10" s="0" t="n">
        <v>0.39</v>
      </c>
      <c r="C10" s="0" t="n">
        <v>4.9</v>
      </c>
      <c r="D10" s="0" t="n">
        <v>1.4</v>
      </c>
      <c r="E10" s="0" t="n">
        <f aca="false">100-F10</f>
        <v>-17</v>
      </c>
      <c r="F10" s="0" t="n">
        <v>117</v>
      </c>
      <c r="G10" s="0" t="n">
        <v>0.66</v>
      </c>
      <c r="H10" s="0" t="n">
        <v>15</v>
      </c>
      <c r="I10" s="0" t="n">
        <v>0.73</v>
      </c>
      <c r="J10" s="0" t="n">
        <v>17.01</v>
      </c>
      <c r="K10" s="0" t="n">
        <v>2.83</v>
      </c>
      <c r="L10" s="0" t="n">
        <v>7</v>
      </c>
      <c r="M10" s="0" t="n">
        <v>56</v>
      </c>
      <c r="N10" s="0" t="n">
        <v>0</v>
      </c>
      <c r="O10" s="0" t="n">
        <v>0</v>
      </c>
      <c r="P10" s="5"/>
      <c r="T10" s="3"/>
      <c r="U10" s="2" t="n">
        <f aca="false">F10*A10</f>
        <v>0.138125</v>
      </c>
      <c r="V10" s="2" t="n">
        <f aca="false">1.44*((3.9*B10)+(1.1*U10))</f>
        <v>2.40903</v>
      </c>
      <c r="W10" s="2" t="n">
        <f aca="false">Y10/9</f>
        <v>0.3131739</v>
      </c>
      <c r="X10" s="2" t="n">
        <f aca="false">Z10/4</f>
        <v>-0.102383775</v>
      </c>
      <c r="Y10" s="0" t="n">
        <f aca="false">V10*F10/100</f>
        <v>2.8185651</v>
      </c>
      <c r="Z10" s="0" t="n">
        <f aca="false">V10*E10/100</f>
        <v>-0.4095351</v>
      </c>
      <c r="AA10" s="6" t="n">
        <f aca="false">C10/$B$2</f>
        <v>0.0819397993311037</v>
      </c>
    </row>
    <row r="11" customFormat="false" ht="13.8" hidden="false" customHeight="false" outlineLevel="0" collapsed="false">
      <c r="A11" s="1" t="n">
        <v>0.00140046296296296</v>
      </c>
      <c r="B11" s="0" t="n">
        <v>0.43</v>
      </c>
      <c r="C11" s="0" t="n">
        <v>5.5</v>
      </c>
      <c r="D11" s="0" t="n">
        <v>1.6</v>
      </c>
      <c r="E11" s="0" t="n">
        <f aca="false">100-F11</f>
        <v>-16</v>
      </c>
      <c r="F11" s="0" t="n">
        <v>116</v>
      </c>
      <c r="G11" s="0" t="n">
        <v>0.66</v>
      </c>
      <c r="H11" s="0" t="n">
        <v>16</v>
      </c>
      <c r="I11" s="0" t="n">
        <v>0.8</v>
      </c>
      <c r="J11" s="0" t="n">
        <v>17.09</v>
      </c>
      <c r="K11" s="0" t="n">
        <v>2.79</v>
      </c>
      <c r="L11" s="0" t="n">
        <v>5</v>
      </c>
      <c r="M11" s="0" t="n">
        <v>80</v>
      </c>
      <c r="N11" s="0" t="n">
        <v>0</v>
      </c>
      <c r="O11" s="0" t="n">
        <v>0</v>
      </c>
      <c r="P11" s="5" t="s">
        <v>29</v>
      </c>
      <c r="T11" s="3"/>
      <c r="U11" s="2" t="n">
        <f aca="false">F11*A11</f>
        <v>0.162453703703704</v>
      </c>
      <c r="V11" s="2" t="n">
        <f aca="false">1.44*((3.9*B11)+(1.1*U11))</f>
        <v>2.67220666666667</v>
      </c>
      <c r="W11" s="2" t="n">
        <f aca="false">Y11/9</f>
        <v>0.344417748148148</v>
      </c>
      <c r="X11" s="2" t="n">
        <f aca="false">Z11/4</f>
        <v>-0.106888266666667</v>
      </c>
      <c r="Y11" s="0" t="n">
        <f aca="false">V11*F11/100</f>
        <v>3.09975973333333</v>
      </c>
      <c r="Z11" s="0" t="n">
        <f aca="false">V11*E11/100</f>
        <v>-0.427553066666667</v>
      </c>
      <c r="AA11" s="6" t="n">
        <f aca="false">C11/$B$2</f>
        <v>0.0919732441471572</v>
      </c>
    </row>
    <row r="12" customFormat="false" ht="13.8" hidden="false" customHeight="false" outlineLevel="0" collapsed="false">
      <c r="A12" s="1" t="n">
        <v>0.00162037037037037</v>
      </c>
      <c r="B12" s="0" t="n">
        <v>0.65</v>
      </c>
      <c r="C12" s="0" t="n">
        <v>8.4</v>
      </c>
      <c r="D12" s="0" t="n">
        <v>2.4</v>
      </c>
      <c r="E12" s="0" t="n">
        <f aca="false">100-F12</f>
        <v>-11</v>
      </c>
      <c r="F12" s="0" t="n">
        <v>111</v>
      </c>
      <c r="G12" s="0" t="n">
        <v>0.68</v>
      </c>
      <c r="H12" s="0" t="n">
        <v>19</v>
      </c>
      <c r="I12" s="0" t="n">
        <v>0.91</v>
      </c>
      <c r="J12" s="0" t="n">
        <v>16.68</v>
      </c>
      <c r="K12" s="0" t="n">
        <v>3.13</v>
      </c>
      <c r="L12" s="0" t="n">
        <v>8</v>
      </c>
      <c r="M12" s="0" t="n">
        <v>78</v>
      </c>
      <c r="N12" s="0" t="n">
        <v>1.3</v>
      </c>
      <c r="O12" s="0" t="n">
        <v>0</v>
      </c>
      <c r="P12" s="5"/>
      <c r="T12" s="3"/>
      <c r="U12" s="2" t="n">
        <f aca="false">F12*A12</f>
        <v>0.179861111111111</v>
      </c>
      <c r="V12" s="2" t="n">
        <f aca="false">1.44*((3.9*B12)+(1.1*U12))</f>
        <v>3.9353</v>
      </c>
      <c r="W12" s="2" t="n">
        <f aca="false">Y12/9</f>
        <v>0.485353666666667</v>
      </c>
      <c r="X12" s="2" t="n">
        <f aca="false">Z12/4</f>
        <v>-0.10822075</v>
      </c>
      <c r="Y12" s="0" t="n">
        <f aca="false">V12*F12/100</f>
        <v>4.368183</v>
      </c>
      <c r="Z12" s="0" t="n">
        <f aca="false">V12*E12/100</f>
        <v>-0.432883</v>
      </c>
      <c r="AA12" s="6" t="n">
        <f aca="false">C12/$B$2</f>
        <v>0.140468227424749</v>
      </c>
    </row>
    <row r="13" customFormat="false" ht="13.8" hidden="false" customHeight="false" outlineLevel="0" collapsed="false">
      <c r="A13" s="1" t="n">
        <v>0.001875</v>
      </c>
      <c r="B13" s="0" t="n">
        <v>0.78</v>
      </c>
      <c r="C13" s="0" t="n">
        <v>10</v>
      </c>
      <c r="D13" s="0" t="n">
        <v>2.9</v>
      </c>
      <c r="E13" s="0" t="n">
        <f aca="false">100-F13</f>
        <v>88</v>
      </c>
      <c r="F13" s="0" t="n">
        <v>12</v>
      </c>
      <c r="G13" s="0" t="n">
        <v>0.7</v>
      </c>
      <c r="H13" s="0" t="n">
        <v>22</v>
      </c>
      <c r="I13" s="0" t="n">
        <v>0.9</v>
      </c>
      <c r="J13" s="0" t="n">
        <v>16.44</v>
      </c>
      <c r="K13" s="0" t="n">
        <v>3.4</v>
      </c>
      <c r="L13" s="0" t="n">
        <v>9</v>
      </c>
      <c r="M13" s="0" t="n">
        <v>84</v>
      </c>
      <c r="N13" s="0" t="n">
        <v>1.5</v>
      </c>
      <c r="O13" s="0" t="n">
        <v>0</v>
      </c>
      <c r="P13" s="5"/>
      <c r="T13" s="3"/>
      <c r="U13" s="2" t="n">
        <f aca="false">F13*A13</f>
        <v>0.0225</v>
      </c>
      <c r="V13" s="2" t="n">
        <f aca="false">1.44*((3.9*B13)+(1.1*U13))</f>
        <v>4.41612</v>
      </c>
      <c r="W13" s="2" t="n">
        <f aca="false">Y13/9</f>
        <v>0.0588816</v>
      </c>
      <c r="X13" s="2" t="n">
        <f aca="false">Z13/4</f>
        <v>0.9715464</v>
      </c>
      <c r="Y13" s="0" t="n">
        <f aca="false">V13*F13/100</f>
        <v>0.5299344</v>
      </c>
      <c r="Z13" s="0" t="n">
        <f aca="false">V13*E13/100</f>
        <v>3.8861856</v>
      </c>
      <c r="AA13" s="6" t="n">
        <f aca="false">C13/$B$2</f>
        <v>0.167224080267559</v>
      </c>
    </row>
    <row r="14" customFormat="false" ht="13.8" hidden="false" customHeight="false" outlineLevel="0" collapsed="false">
      <c r="A14" s="1" t="n">
        <v>0.00209490740740741</v>
      </c>
      <c r="B14" s="0" t="n">
        <v>0.61</v>
      </c>
      <c r="C14" s="0" t="n">
        <v>7.8</v>
      </c>
      <c r="D14" s="0" t="n">
        <v>2.2</v>
      </c>
      <c r="E14" s="0" t="n">
        <f aca="false">100-F14</f>
        <v>13</v>
      </c>
      <c r="F14" s="0" t="n">
        <v>87</v>
      </c>
      <c r="G14" s="0" t="n">
        <v>0.74</v>
      </c>
      <c r="H14" s="0" t="n">
        <v>19</v>
      </c>
      <c r="I14" s="0" t="n">
        <v>0.87</v>
      </c>
      <c r="J14" s="0" t="n">
        <v>16.75</v>
      </c>
      <c r="K14" s="0" t="n">
        <v>3.32</v>
      </c>
      <c r="L14" s="0" t="n">
        <v>8</v>
      </c>
      <c r="M14" s="0" t="n">
        <v>80</v>
      </c>
      <c r="N14" s="0" t="n">
        <v>1.5</v>
      </c>
      <c r="O14" s="0" t="n">
        <v>0</v>
      </c>
      <c r="P14" s="5"/>
      <c r="T14" s="3"/>
      <c r="U14" s="2" t="n">
        <f aca="false">F14*A14</f>
        <v>0.182256944444444</v>
      </c>
      <c r="V14" s="2" t="n">
        <f aca="false">1.44*((3.9*B14)+(1.1*U14))</f>
        <v>3.714455</v>
      </c>
      <c r="W14" s="2" t="n">
        <f aca="false">Y14/9</f>
        <v>0.359063983333333</v>
      </c>
      <c r="X14" s="2" t="n">
        <f aca="false">Z14/4</f>
        <v>0.1207197875</v>
      </c>
      <c r="Y14" s="0" t="n">
        <f aca="false">V14*F14/100</f>
        <v>3.23157585</v>
      </c>
      <c r="Z14" s="0" t="n">
        <f aca="false">V14*E14/100</f>
        <v>0.48287915</v>
      </c>
      <c r="AA14" s="6" t="n">
        <f aca="false">C14/$B$2</f>
        <v>0.130434782608696</v>
      </c>
    </row>
    <row r="15" customFormat="false" ht="13.8" hidden="false" customHeight="false" outlineLevel="0" collapsed="false">
      <c r="A15" s="1" t="n">
        <v>0.00231481481481481</v>
      </c>
      <c r="B15" s="0" t="n">
        <v>0.62</v>
      </c>
      <c r="C15" s="0" t="n">
        <v>8</v>
      </c>
      <c r="D15" s="0" t="n">
        <v>2.3</v>
      </c>
      <c r="E15" s="0" t="n">
        <f aca="false">100-F15</f>
        <v>21</v>
      </c>
      <c r="F15" s="0" t="n">
        <v>79</v>
      </c>
      <c r="G15" s="0" t="n">
        <v>0.76</v>
      </c>
      <c r="H15" s="0" t="n">
        <v>19</v>
      </c>
      <c r="I15" s="0" t="n">
        <v>0.96</v>
      </c>
      <c r="J15" s="0" t="n">
        <v>17.02</v>
      </c>
      <c r="K15" s="0" t="n">
        <v>3.18</v>
      </c>
      <c r="L15" s="0" t="n">
        <v>8</v>
      </c>
      <c r="M15" s="0" t="n">
        <v>78</v>
      </c>
      <c r="N15" s="0" t="n">
        <v>1.5</v>
      </c>
      <c r="O15" s="0" t="n">
        <v>0</v>
      </c>
      <c r="P15" s="5"/>
      <c r="T15" s="3"/>
      <c r="U15" s="2" t="n">
        <f aca="false">F15*A15</f>
        <v>0.18287037037037</v>
      </c>
      <c r="V15" s="2" t="n">
        <f aca="false">1.44*((3.9*B15)+(1.1*U15))</f>
        <v>3.77158666666667</v>
      </c>
      <c r="W15" s="2" t="n">
        <f aca="false">Y15/9</f>
        <v>0.331061496296296</v>
      </c>
      <c r="X15" s="2" t="n">
        <f aca="false">Z15/4</f>
        <v>0.1980083</v>
      </c>
      <c r="Y15" s="0" t="n">
        <f aca="false">V15*F15/100</f>
        <v>2.97955346666667</v>
      </c>
      <c r="Z15" s="0" t="n">
        <f aca="false">V15*E15/100</f>
        <v>0.7920332</v>
      </c>
      <c r="AA15" s="6" t="n">
        <f aca="false">C15/$B$2</f>
        <v>0.133779264214047</v>
      </c>
    </row>
    <row r="16" customFormat="false" ht="13.8" hidden="false" customHeight="false" outlineLevel="0" collapsed="false">
      <c r="A16" s="1" t="n">
        <v>0.00255787037037037</v>
      </c>
      <c r="B16" s="0" t="n">
        <v>0.47</v>
      </c>
      <c r="C16" s="0" t="n">
        <v>6.1</v>
      </c>
      <c r="D16" s="0" t="n">
        <v>1.7</v>
      </c>
      <c r="E16" s="0" t="n">
        <f aca="false">100-F16</f>
        <v>12</v>
      </c>
      <c r="F16" s="0" t="n">
        <v>88</v>
      </c>
      <c r="G16" s="0" t="n">
        <v>0.74</v>
      </c>
      <c r="H16" s="0" t="n">
        <v>20</v>
      </c>
      <c r="I16" s="0" t="n">
        <v>0.67</v>
      </c>
      <c r="J16" s="0" t="n">
        <v>16.83</v>
      </c>
      <c r="K16" s="0" t="n">
        <v>3.24</v>
      </c>
      <c r="L16" s="0" t="n">
        <v>6</v>
      </c>
      <c r="M16" s="0" t="n">
        <v>74</v>
      </c>
      <c r="N16" s="0" t="n">
        <v>1.5</v>
      </c>
      <c r="O16" s="0" t="n">
        <v>0</v>
      </c>
      <c r="P16" s="5"/>
      <c r="T16" s="3"/>
      <c r="U16" s="2" t="n">
        <f aca="false">F16*A16</f>
        <v>0.225092592592593</v>
      </c>
      <c r="V16" s="2" t="n">
        <f aca="false">1.44*((3.9*B16)+(1.1*U16))</f>
        <v>2.99606666666667</v>
      </c>
      <c r="W16" s="2" t="n">
        <f aca="false">Y16/9</f>
        <v>0.292948740740741</v>
      </c>
      <c r="X16" s="2" t="n">
        <f aca="false">Z16/4</f>
        <v>0.089882</v>
      </c>
      <c r="Y16" s="0" t="n">
        <f aca="false">V16*F16/100</f>
        <v>2.63653866666667</v>
      </c>
      <c r="Z16" s="0" t="n">
        <f aca="false">V16*E16/100</f>
        <v>0.359528</v>
      </c>
      <c r="AA16" s="6" t="n">
        <f aca="false">C16/$B$2</f>
        <v>0.102006688963211</v>
      </c>
    </row>
    <row r="17" customFormat="false" ht="13.8" hidden="false" customHeight="false" outlineLevel="0" collapsed="false">
      <c r="A17" s="1" t="n">
        <v>0.00280092592592593</v>
      </c>
      <c r="B17" s="0" t="n">
        <v>0.61</v>
      </c>
      <c r="C17" s="0" t="n">
        <v>7.7</v>
      </c>
      <c r="D17" s="0" t="n">
        <v>2.2</v>
      </c>
      <c r="E17" s="0" t="n">
        <f aca="false">100-F17</f>
        <v>-3</v>
      </c>
      <c r="F17" s="0" t="n">
        <v>103</v>
      </c>
      <c r="G17" s="0" t="n">
        <v>0.7</v>
      </c>
      <c r="H17" s="0" t="n">
        <v>20</v>
      </c>
      <c r="I17" s="0" t="n">
        <v>0.83</v>
      </c>
      <c r="J17" s="0" t="n">
        <v>16.87</v>
      </c>
      <c r="K17" s="0" t="n">
        <v>3.07</v>
      </c>
      <c r="L17" s="0" t="n">
        <v>8</v>
      </c>
      <c r="M17" s="0" t="n">
        <v>76</v>
      </c>
      <c r="N17" s="0" t="n">
        <v>1.5</v>
      </c>
      <c r="O17" s="0" t="n">
        <v>0.3</v>
      </c>
      <c r="P17" s="0" t="s">
        <v>30</v>
      </c>
      <c r="Q17" s="0" t="n">
        <v>126</v>
      </c>
      <c r="R17" s="0" t="n">
        <v>86</v>
      </c>
      <c r="T17" s="3"/>
      <c r="U17" s="2" t="n">
        <f aca="false">F17*A17</f>
        <v>0.28849537037037</v>
      </c>
      <c r="V17" s="2" t="n">
        <f aca="false">1.44*((3.9*B17)+(1.1*U17))</f>
        <v>3.88273666666667</v>
      </c>
      <c r="W17" s="2" t="n">
        <f aca="false">Y17/9</f>
        <v>0.444357640740741</v>
      </c>
      <c r="X17" s="2" t="n">
        <f aca="false">Z17/4</f>
        <v>-0.029120525</v>
      </c>
      <c r="Y17" s="0" t="n">
        <f aca="false">V17*F17/100</f>
        <v>3.99921876666667</v>
      </c>
      <c r="Z17" s="0" t="n">
        <f aca="false">V17*E17/100</f>
        <v>-0.1164821</v>
      </c>
      <c r="AA17" s="6" t="n">
        <f aca="false">C17/$B$2</f>
        <v>0.12876254180602</v>
      </c>
    </row>
    <row r="18" customFormat="false" ht="13.8" hidden="false" customHeight="false" outlineLevel="0" collapsed="false">
      <c r="A18" s="1" t="n">
        <v>0.00304398148148148</v>
      </c>
      <c r="B18" s="0" t="n">
        <v>0.65</v>
      </c>
      <c r="C18" s="0" t="n">
        <v>8.3</v>
      </c>
      <c r="D18" s="0" t="n">
        <v>2.4</v>
      </c>
      <c r="E18" s="0" t="n">
        <f aca="false">100-F18</f>
        <v>-5</v>
      </c>
      <c r="F18" s="0" t="n">
        <v>105</v>
      </c>
      <c r="G18" s="0" t="n">
        <v>0.69</v>
      </c>
      <c r="H18" s="0" t="n">
        <v>17</v>
      </c>
      <c r="I18" s="0" t="n">
        <v>0.99</v>
      </c>
      <c r="J18" s="0" t="n">
        <v>16.62</v>
      </c>
      <c r="K18" s="0" t="n">
        <v>3.23</v>
      </c>
      <c r="L18" s="0" t="n">
        <v>8</v>
      </c>
      <c r="M18" s="0" t="n">
        <v>85</v>
      </c>
      <c r="N18" s="0" t="n">
        <v>1.7</v>
      </c>
      <c r="O18" s="0" t="n">
        <v>10</v>
      </c>
      <c r="T18" s="3"/>
      <c r="U18" s="2" t="n">
        <f aca="false">F18*A18</f>
        <v>0.319618055555556</v>
      </c>
      <c r="V18" s="2" t="n">
        <f aca="false">1.44*((3.9*B18)+(1.1*U18))</f>
        <v>4.156675</v>
      </c>
      <c r="W18" s="2" t="n">
        <f aca="false">Y18/9</f>
        <v>0.484945416666667</v>
      </c>
      <c r="X18" s="2" t="n">
        <f aca="false">Z18/4</f>
        <v>-0.0519584375</v>
      </c>
      <c r="Y18" s="0" t="n">
        <f aca="false">V18*F18/100</f>
        <v>4.36450875</v>
      </c>
      <c r="Z18" s="0" t="n">
        <f aca="false">V18*E18/100</f>
        <v>-0.20783375</v>
      </c>
      <c r="AA18" s="6" t="n">
        <f aca="false">C18/$B$2</f>
        <v>0.138795986622074</v>
      </c>
    </row>
    <row r="19" customFormat="false" ht="13.8" hidden="false" customHeight="false" outlineLevel="0" collapsed="false">
      <c r="A19" s="1" t="n">
        <v>0.00325231481481481</v>
      </c>
      <c r="B19" s="0" t="n">
        <v>0.43</v>
      </c>
      <c r="C19" s="0" t="n">
        <v>5.5</v>
      </c>
      <c r="D19" s="0" t="n">
        <v>1.6</v>
      </c>
      <c r="E19" s="0" t="n">
        <f aca="false">100-F19</f>
        <v>4</v>
      </c>
      <c r="F19" s="0" t="n">
        <v>96</v>
      </c>
      <c r="G19" s="0" t="n">
        <v>0.72</v>
      </c>
      <c r="H19" s="0" t="n">
        <v>21</v>
      </c>
      <c r="I19" s="0" t="n">
        <v>0.54</v>
      </c>
      <c r="J19" s="0" t="n">
        <v>16.58</v>
      </c>
      <c r="K19" s="0" t="n">
        <v>3.36</v>
      </c>
      <c r="L19" s="0" t="n">
        <v>5</v>
      </c>
      <c r="M19" s="0" t="n">
        <v>92</v>
      </c>
      <c r="N19" s="0" t="n">
        <v>1.7</v>
      </c>
      <c r="O19" s="0" t="n">
        <v>10</v>
      </c>
      <c r="T19" s="3"/>
      <c r="U19" s="2" t="n">
        <f aca="false">F19*A19</f>
        <v>0.312222222222222</v>
      </c>
      <c r="V19" s="2" t="n">
        <f aca="false">1.44*((3.9*B19)+(1.1*U19))</f>
        <v>2.90944</v>
      </c>
      <c r="W19" s="2" t="n">
        <f aca="false">Y19/9</f>
        <v>0.310340266666667</v>
      </c>
      <c r="X19" s="2" t="n">
        <f aca="false">Z19/4</f>
        <v>0.0290944</v>
      </c>
      <c r="Y19" s="0" t="n">
        <f aca="false">V19*F19/100</f>
        <v>2.7930624</v>
      </c>
      <c r="Z19" s="0" t="n">
        <f aca="false">V19*E19/100</f>
        <v>0.1163776</v>
      </c>
      <c r="AA19" s="6" t="n">
        <f aca="false">C19/$B$2</f>
        <v>0.0919732441471572</v>
      </c>
    </row>
    <row r="20" customFormat="false" ht="13.8" hidden="false" customHeight="false" outlineLevel="0" collapsed="false">
      <c r="A20" s="1" t="n">
        <v>0.00349537037037037</v>
      </c>
      <c r="B20" s="0" t="n">
        <v>0.99</v>
      </c>
      <c r="C20" s="0" t="n">
        <v>12.6</v>
      </c>
      <c r="D20" s="0" t="n">
        <v>3.6</v>
      </c>
      <c r="E20" s="0" t="n">
        <f aca="false">100-F20</f>
        <v>-14</v>
      </c>
      <c r="F20" s="0" t="n">
        <v>114</v>
      </c>
      <c r="G20" s="0" t="n">
        <v>0.67</v>
      </c>
      <c r="H20" s="0" t="n">
        <v>22</v>
      </c>
      <c r="I20" s="0" t="n">
        <v>1.05</v>
      </c>
      <c r="J20" s="0" t="n">
        <v>16.25</v>
      </c>
      <c r="K20" s="0" t="n">
        <v>3.4</v>
      </c>
      <c r="L20" s="0" t="n">
        <v>11</v>
      </c>
      <c r="M20" s="0" t="n">
        <v>88</v>
      </c>
      <c r="N20" s="0" t="n">
        <v>1.7</v>
      </c>
      <c r="O20" s="0" t="n">
        <v>10</v>
      </c>
      <c r="T20" s="3"/>
      <c r="U20" s="2" t="n">
        <f aca="false">F20*A20</f>
        <v>0.398472222222222</v>
      </c>
      <c r="V20" s="2" t="n">
        <f aca="false">1.44*((3.9*B20)+(1.1*U20))</f>
        <v>6.19102</v>
      </c>
      <c r="W20" s="2" t="n">
        <f aca="false">Y20/9</f>
        <v>0.784195866666667</v>
      </c>
      <c r="X20" s="2" t="n">
        <f aca="false">Z20/4</f>
        <v>-0.2166857</v>
      </c>
      <c r="Y20" s="0" t="n">
        <f aca="false">V20*F20/100</f>
        <v>7.0577628</v>
      </c>
      <c r="Z20" s="0" t="n">
        <f aca="false">V20*E20/100</f>
        <v>-0.8667428</v>
      </c>
      <c r="AA20" s="6" t="n">
        <f aca="false">C20/$B$2</f>
        <v>0.210702341137124</v>
      </c>
    </row>
    <row r="21" customFormat="false" ht="13.8" hidden="false" customHeight="false" outlineLevel="0" collapsed="false">
      <c r="A21" s="1" t="n">
        <v>0.00371527777777778</v>
      </c>
      <c r="B21" s="0" t="n">
        <v>1.2</v>
      </c>
      <c r="C21" s="0" t="n">
        <v>15.4</v>
      </c>
      <c r="D21" s="0" t="n">
        <v>4.4</v>
      </c>
      <c r="E21" s="0" t="n">
        <f aca="false">100-F21</f>
        <v>-21</v>
      </c>
      <c r="F21" s="0" t="n">
        <v>121</v>
      </c>
      <c r="G21" s="0" t="n">
        <v>0.65</v>
      </c>
      <c r="H21" s="0" t="n">
        <v>19</v>
      </c>
      <c r="I21" s="0" t="n">
        <v>1.4</v>
      </c>
      <c r="J21" s="0" t="n">
        <v>15.92</v>
      </c>
      <c r="K21" s="0" t="n">
        <v>3.56</v>
      </c>
      <c r="L21" s="0" t="n">
        <v>14</v>
      </c>
      <c r="M21" s="0" t="n">
        <v>88</v>
      </c>
      <c r="N21" s="0" t="n">
        <v>1.7</v>
      </c>
      <c r="O21" s="0" t="n">
        <v>10</v>
      </c>
      <c r="S21" s="0" t="n">
        <v>6</v>
      </c>
      <c r="T21" s="3"/>
      <c r="U21" s="2" t="n">
        <f aca="false">F21*A21</f>
        <v>0.449548611111111</v>
      </c>
      <c r="V21" s="2" t="n">
        <f aca="false">1.44*((3.9*B21)+(1.1*U21))</f>
        <v>7.451285</v>
      </c>
      <c r="W21" s="2" t="n">
        <f aca="false">Y21/9</f>
        <v>1.00178387222222</v>
      </c>
      <c r="X21" s="2" t="n">
        <f aca="false">Z21/4</f>
        <v>-0.3911924625</v>
      </c>
      <c r="Y21" s="0" t="n">
        <f aca="false">V21*F21/100</f>
        <v>9.01605485</v>
      </c>
      <c r="Z21" s="0" t="n">
        <f aca="false">V21*E21/100</f>
        <v>-1.56476985</v>
      </c>
      <c r="AA21" s="6" t="n">
        <f aca="false">C21/$B$2</f>
        <v>0.25752508361204</v>
      </c>
    </row>
    <row r="22" customFormat="false" ht="13.8" hidden="false" customHeight="false" outlineLevel="0" collapsed="false">
      <c r="A22" s="1" t="n">
        <v>0.00395833333333333</v>
      </c>
      <c r="B22" s="0" t="n">
        <v>1.03</v>
      </c>
      <c r="C22" s="0" t="n">
        <v>13.2</v>
      </c>
      <c r="D22" s="0" t="n">
        <v>3.8</v>
      </c>
      <c r="E22" s="0" t="n">
        <f aca="false">100-F22</f>
        <v>-23</v>
      </c>
      <c r="F22" s="0" t="n">
        <v>123</v>
      </c>
      <c r="G22" s="0" t="n">
        <v>0.65</v>
      </c>
      <c r="H22" s="0" t="n">
        <v>20</v>
      </c>
      <c r="I22" s="0" t="n">
        <v>1.08</v>
      </c>
      <c r="J22" s="0" t="n">
        <v>15.65</v>
      </c>
      <c r="K22" s="0" t="n">
        <v>3.72</v>
      </c>
      <c r="L22" s="0" t="n">
        <v>13</v>
      </c>
      <c r="M22" s="0" t="n">
        <v>80</v>
      </c>
      <c r="N22" s="0" t="n">
        <v>1.7</v>
      </c>
      <c r="O22" s="0" t="n">
        <v>10</v>
      </c>
      <c r="T22" s="3"/>
      <c r="U22" s="2" t="n">
        <f aca="false">F22*A22</f>
        <v>0.486875</v>
      </c>
      <c r="V22" s="2" t="n">
        <f aca="false">1.44*((3.9*B22)+(1.1*U22))</f>
        <v>6.55569</v>
      </c>
      <c r="W22" s="2" t="n">
        <f aca="false">Y22/9</f>
        <v>0.8959443</v>
      </c>
      <c r="X22" s="2" t="n">
        <f aca="false">Z22/4</f>
        <v>-0.376952175</v>
      </c>
      <c r="Y22" s="0" t="n">
        <f aca="false">V22*F22/100</f>
        <v>8.0634987</v>
      </c>
      <c r="Z22" s="0" t="n">
        <f aca="false">V22*E22/100</f>
        <v>-1.5078087</v>
      </c>
      <c r="AA22" s="6" t="n">
        <f aca="false">C22/$B$2</f>
        <v>0.220735785953177</v>
      </c>
    </row>
    <row r="23" customFormat="false" ht="13.8" hidden="false" customHeight="false" outlineLevel="0" collapsed="false">
      <c r="A23" s="1" t="n">
        <v>0.00418981481481482</v>
      </c>
      <c r="B23" s="0" t="n">
        <v>1.46</v>
      </c>
      <c r="C23" s="0" t="n">
        <v>18.6</v>
      </c>
      <c r="D23" s="0" t="n">
        <v>5.3</v>
      </c>
      <c r="E23" s="0" t="n">
        <f aca="false">100-F23</f>
        <v>-34</v>
      </c>
      <c r="F23" s="0" t="n">
        <v>134</v>
      </c>
      <c r="G23" s="0" t="n">
        <v>0.62</v>
      </c>
      <c r="H23" s="0" t="n">
        <v>19</v>
      </c>
      <c r="I23" s="0" t="n">
        <v>1.57</v>
      </c>
      <c r="J23" s="0" t="n">
        <v>15.44</v>
      </c>
      <c r="K23" s="0" t="n">
        <v>3.72</v>
      </c>
      <c r="L23" s="0" t="n">
        <v>17</v>
      </c>
      <c r="M23" s="0" t="n">
        <v>86</v>
      </c>
      <c r="N23" s="0" t="n">
        <v>1.7</v>
      </c>
      <c r="O23" s="0" t="n">
        <v>10</v>
      </c>
      <c r="Q23" s="0" t="n">
        <v>132</v>
      </c>
      <c r="R23" s="0" t="n">
        <v>88</v>
      </c>
      <c r="T23" s="3"/>
      <c r="U23" s="2" t="n">
        <f aca="false">F23*A23</f>
        <v>0.561435185185185</v>
      </c>
      <c r="V23" s="2" t="n">
        <f aca="false">1.44*((3.9*B23)+(1.1*U23))</f>
        <v>9.08867333333333</v>
      </c>
      <c r="W23" s="2" t="n">
        <f aca="false">Y23/9</f>
        <v>1.35320247407407</v>
      </c>
      <c r="X23" s="2" t="n">
        <f aca="false">Z23/4</f>
        <v>-0.772537233333333</v>
      </c>
      <c r="Y23" s="0" t="n">
        <f aca="false">V23*F23/100</f>
        <v>12.1788222666667</v>
      </c>
      <c r="Z23" s="0" t="n">
        <f aca="false">V23*E23/100</f>
        <v>-3.09014893333333</v>
      </c>
      <c r="AA23" s="6" t="n">
        <f aca="false">C23/$B$2</f>
        <v>0.311036789297659</v>
      </c>
    </row>
    <row r="24" customFormat="false" ht="13.8" hidden="false" customHeight="false" outlineLevel="0" collapsed="false">
      <c r="A24" s="1" t="n">
        <v>0.00439814814814815</v>
      </c>
      <c r="B24" s="0" t="n">
        <v>1.06</v>
      </c>
      <c r="C24" s="0" t="n">
        <v>13.6</v>
      </c>
      <c r="D24" s="0" t="n">
        <v>3.9</v>
      </c>
      <c r="E24" s="0" t="n">
        <f aca="false">100-F24</f>
        <v>-19</v>
      </c>
      <c r="F24" s="0" t="n">
        <v>119</v>
      </c>
      <c r="G24" s="0" t="n">
        <v>0.66</v>
      </c>
      <c r="H24" s="0" t="n">
        <v>23</v>
      </c>
      <c r="I24" s="0" t="n">
        <v>0.99</v>
      </c>
      <c r="J24" s="0" t="n">
        <v>15.67</v>
      </c>
      <c r="K24" s="0" t="n">
        <v>3.76</v>
      </c>
      <c r="L24" s="0" t="n">
        <v>11</v>
      </c>
      <c r="M24" s="0" t="n">
        <v>93</v>
      </c>
      <c r="N24" s="0" t="n">
        <v>1.7</v>
      </c>
      <c r="O24" s="0" t="n">
        <v>10</v>
      </c>
      <c r="T24" s="3"/>
      <c r="U24" s="2" t="n">
        <f aca="false">F24*A24</f>
        <v>0.52337962962963</v>
      </c>
      <c r="V24" s="2" t="n">
        <f aca="false">1.44*((3.9*B24)+(1.1*U24))</f>
        <v>6.78199333333333</v>
      </c>
      <c r="W24" s="2" t="n">
        <f aca="false">Y24/9</f>
        <v>0.89673022962963</v>
      </c>
      <c r="X24" s="2" t="n">
        <f aca="false">Z24/4</f>
        <v>-0.322144683333333</v>
      </c>
      <c r="Y24" s="0" t="n">
        <f aca="false">V24*F24/100</f>
        <v>8.07057206666667</v>
      </c>
      <c r="Z24" s="0" t="n">
        <f aca="false">V24*E24/100</f>
        <v>-1.28857873333333</v>
      </c>
      <c r="AA24" s="6" t="n">
        <f aca="false">C24/$B$2</f>
        <v>0.22742474916388</v>
      </c>
    </row>
    <row r="25" customFormat="false" ht="13.8" hidden="false" customHeight="false" outlineLevel="0" collapsed="false">
      <c r="A25" s="1" t="n">
        <v>0.00462962962962963</v>
      </c>
      <c r="B25" s="0" t="n">
        <v>1.27</v>
      </c>
      <c r="C25" s="0" t="n">
        <v>16.3</v>
      </c>
      <c r="D25" s="0" t="n">
        <v>4.6</v>
      </c>
      <c r="E25" s="0" t="n">
        <f aca="false">100-F25</f>
        <v>-23</v>
      </c>
      <c r="F25" s="0" t="n">
        <v>123</v>
      </c>
      <c r="G25" s="0" t="n">
        <v>0.65</v>
      </c>
      <c r="H25" s="0" t="n">
        <v>24</v>
      </c>
      <c r="I25" s="0" t="n">
        <v>1.13</v>
      </c>
      <c r="J25" s="0" t="n">
        <v>15.61</v>
      </c>
      <c r="K25" s="0" t="n">
        <v>3.75</v>
      </c>
      <c r="L25" s="0" t="n">
        <v>14</v>
      </c>
      <c r="M25" s="0" t="n">
        <v>94</v>
      </c>
      <c r="N25" s="0" t="n">
        <v>1.7</v>
      </c>
      <c r="O25" s="0" t="n">
        <v>10</v>
      </c>
      <c r="T25" s="3"/>
      <c r="U25" s="2" t="n">
        <f aca="false">F25*A25</f>
        <v>0.569444444444444</v>
      </c>
      <c r="V25" s="2" t="n">
        <f aca="false">1.44*((3.9*B25)+(1.1*U25))</f>
        <v>8.03432</v>
      </c>
      <c r="W25" s="2" t="n">
        <f aca="false">Y25/9</f>
        <v>1.09802373333333</v>
      </c>
      <c r="X25" s="2" t="n">
        <f aca="false">Z25/4</f>
        <v>-0.4619734</v>
      </c>
      <c r="Y25" s="0" t="n">
        <f aca="false">V25*F25/100</f>
        <v>9.8822136</v>
      </c>
      <c r="Z25" s="0" t="n">
        <f aca="false">V25*E25/100</f>
        <v>-1.8478936</v>
      </c>
      <c r="AA25" s="6" t="n">
        <f aca="false">C25/$B$2</f>
        <v>0.27257525083612</v>
      </c>
    </row>
    <row r="26" customFormat="false" ht="13.8" hidden="false" customHeight="false" outlineLevel="0" collapsed="false">
      <c r="A26" s="1" t="n">
        <v>0.00488425925925926</v>
      </c>
      <c r="B26" s="0" t="n">
        <v>1.21</v>
      </c>
      <c r="C26" s="0" t="n">
        <v>15.5</v>
      </c>
      <c r="D26" s="0" t="n">
        <v>4.4</v>
      </c>
      <c r="E26" s="0" t="n">
        <f aca="false">100-F26</f>
        <v>-11</v>
      </c>
      <c r="F26" s="0" t="n">
        <v>111</v>
      </c>
      <c r="G26" s="0" t="n">
        <v>0.68</v>
      </c>
      <c r="H26" s="0" t="n">
        <v>20</v>
      </c>
      <c r="I26" s="0" t="n">
        <v>1.36</v>
      </c>
      <c r="J26" s="0" t="n">
        <v>15.85</v>
      </c>
      <c r="K26" s="0" t="n">
        <v>3.72</v>
      </c>
      <c r="L26" s="0" t="n">
        <v>13</v>
      </c>
      <c r="M26" s="0" t="n">
        <v>94</v>
      </c>
      <c r="N26" s="0" t="n">
        <v>1.7</v>
      </c>
      <c r="O26" s="0" t="n">
        <v>10</v>
      </c>
      <c r="T26" s="3"/>
      <c r="U26" s="2" t="n">
        <f aca="false">F26*A26</f>
        <v>0.542152777777778</v>
      </c>
      <c r="V26" s="2" t="n">
        <f aca="false">1.44*((3.9*B26)+(1.1*U26))</f>
        <v>7.65413</v>
      </c>
      <c r="W26" s="2" t="n">
        <f aca="false">Y26/9</f>
        <v>0.944009366666667</v>
      </c>
      <c r="X26" s="2" t="n">
        <f aca="false">Z26/4</f>
        <v>-0.210488575</v>
      </c>
      <c r="Y26" s="0" t="n">
        <f aca="false">V26*F26/100</f>
        <v>8.4960843</v>
      </c>
      <c r="Z26" s="0" t="n">
        <f aca="false">V26*E26/100</f>
        <v>-0.8419543</v>
      </c>
      <c r="AA26" s="6" t="n">
        <f aca="false">C26/$B$2</f>
        <v>0.259197324414716</v>
      </c>
    </row>
    <row r="27" customFormat="false" ht="13.8" hidden="false" customHeight="false" outlineLevel="0" collapsed="false">
      <c r="A27" s="1" t="n">
        <v>0.00510416666666667</v>
      </c>
      <c r="B27" s="0" t="n">
        <v>1.43</v>
      </c>
      <c r="C27" s="0" t="n">
        <v>18.3</v>
      </c>
      <c r="D27" s="0" t="n">
        <v>5.2</v>
      </c>
      <c r="E27" s="0" t="n">
        <f aca="false">100-F27</f>
        <v>-7</v>
      </c>
      <c r="F27" s="0" t="n">
        <v>107</v>
      </c>
      <c r="G27" s="0" t="n">
        <v>0.69</v>
      </c>
      <c r="H27" s="0" t="n">
        <v>19</v>
      </c>
      <c r="I27" s="0" t="n">
        <v>1.65</v>
      </c>
      <c r="J27" s="0" t="n">
        <v>15.77</v>
      </c>
      <c r="K27" s="0" t="n">
        <v>3.83</v>
      </c>
      <c r="L27" s="0" t="n">
        <v>14</v>
      </c>
      <c r="M27" s="0" t="n">
        <v>99</v>
      </c>
      <c r="N27" s="0" t="n">
        <v>2.4</v>
      </c>
      <c r="O27" s="0" t="n">
        <v>12</v>
      </c>
      <c r="T27" s="3"/>
      <c r="U27" s="2" t="n">
        <f aca="false">F27*A27</f>
        <v>0.546145833333333</v>
      </c>
      <c r="V27" s="2" t="n">
        <f aca="false">1.44*((3.9*B27)+(1.1*U27))</f>
        <v>8.895975</v>
      </c>
      <c r="W27" s="2" t="n">
        <f aca="false">Y27/9</f>
        <v>1.05763258333333</v>
      </c>
      <c r="X27" s="2" t="n">
        <f aca="false">Z27/4</f>
        <v>-0.1556795625</v>
      </c>
      <c r="Y27" s="0" t="n">
        <f aca="false">V27*F27/100</f>
        <v>9.51869325</v>
      </c>
      <c r="Z27" s="0" t="n">
        <f aca="false">V27*E27/100</f>
        <v>-0.62271825</v>
      </c>
      <c r="AA27" s="6" t="n">
        <f aca="false">C27/$B$2</f>
        <v>0.306020066889632</v>
      </c>
    </row>
    <row r="28" customFormat="false" ht="13.8" hidden="false" customHeight="false" outlineLevel="0" collapsed="false">
      <c r="A28" s="1" t="n">
        <v>0.0053587962962963</v>
      </c>
      <c r="B28" s="0" t="n">
        <v>1.5</v>
      </c>
      <c r="C28" s="0" t="n">
        <v>19.2</v>
      </c>
      <c r="D28" s="0" t="n">
        <v>5.5</v>
      </c>
      <c r="E28" s="0" t="n">
        <f aca="false">100-F28</f>
        <v>-1</v>
      </c>
      <c r="F28" s="0" t="n">
        <v>101</v>
      </c>
      <c r="G28" s="0" t="n">
        <v>0.7</v>
      </c>
      <c r="H28" s="0" t="n">
        <v>19</v>
      </c>
      <c r="I28" s="0" t="n">
        <v>1.68</v>
      </c>
      <c r="J28" s="0" t="n">
        <v>15.76</v>
      </c>
      <c r="K28" s="0" t="n">
        <v>3.92</v>
      </c>
      <c r="L28" s="0" t="n">
        <v>14</v>
      </c>
      <c r="M28" s="0" t="n">
        <v>106</v>
      </c>
      <c r="N28" s="0" t="n">
        <v>2.5</v>
      </c>
      <c r="O28" s="0" t="n">
        <v>12</v>
      </c>
      <c r="T28" s="3"/>
      <c r="U28" s="2" t="n">
        <f aca="false">F28*A28</f>
        <v>0.541238425925926</v>
      </c>
      <c r="V28" s="2" t="n">
        <f aca="false">1.44*((3.9*B28)+(1.1*U28))</f>
        <v>9.28132166666667</v>
      </c>
      <c r="W28" s="2" t="n">
        <f aca="false">Y28/9</f>
        <v>1.04157054259259</v>
      </c>
      <c r="X28" s="2" t="n">
        <f aca="false">Z28/4</f>
        <v>-0.0232033041666667</v>
      </c>
      <c r="Y28" s="0" t="n">
        <f aca="false">V28*F28/100</f>
        <v>9.37413488333333</v>
      </c>
      <c r="Z28" s="0" t="n">
        <f aca="false">V28*E28/100</f>
        <v>-0.0928132166666667</v>
      </c>
      <c r="AA28" s="6" t="n">
        <f aca="false">C28/$B$2</f>
        <v>0.321070234113712</v>
      </c>
    </row>
    <row r="29" customFormat="false" ht="13.8" hidden="false" customHeight="false" outlineLevel="0" collapsed="false">
      <c r="A29" s="1" t="n">
        <v>0.00555555555555556</v>
      </c>
      <c r="B29" s="0" t="n">
        <v>1.75</v>
      </c>
      <c r="C29" s="0" t="n">
        <v>22.3</v>
      </c>
      <c r="D29" s="0" t="n">
        <v>6.4</v>
      </c>
      <c r="E29" s="0" t="n">
        <f aca="false">100-F29</f>
        <v>-17</v>
      </c>
      <c r="F29" s="0" t="n">
        <v>117</v>
      </c>
      <c r="G29" s="0" t="n">
        <v>0.66</v>
      </c>
      <c r="H29" s="0" t="n">
        <v>21</v>
      </c>
      <c r="I29" s="0" t="n">
        <v>1.73</v>
      </c>
      <c r="J29" s="0" t="n">
        <v>15.45</v>
      </c>
      <c r="K29" s="0" t="n">
        <v>3.93</v>
      </c>
      <c r="L29" s="0" t="n">
        <v>16</v>
      </c>
      <c r="M29" s="0" t="n">
        <v>109</v>
      </c>
      <c r="N29" s="0" t="n">
        <v>2.5</v>
      </c>
      <c r="O29" s="0" t="n">
        <v>12</v>
      </c>
      <c r="T29" s="3"/>
      <c r="U29" s="2" t="n">
        <f aca="false">F29*A29</f>
        <v>0.65</v>
      </c>
      <c r="V29" s="2" t="n">
        <f aca="false">1.44*((3.9*B29)+(1.1*U29))</f>
        <v>10.8576</v>
      </c>
      <c r="W29" s="2" t="n">
        <f aca="false">Y29/9</f>
        <v>1.411488</v>
      </c>
      <c r="X29" s="2" t="n">
        <f aca="false">Z29/4</f>
        <v>-0.461448</v>
      </c>
      <c r="Y29" s="0" t="n">
        <f aca="false">V29*F29/100</f>
        <v>12.703392</v>
      </c>
      <c r="Z29" s="0" t="n">
        <f aca="false">V29*E29/100</f>
        <v>-1.845792</v>
      </c>
      <c r="AA29" s="6" t="n">
        <f aca="false">C29/$B$2</f>
        <v>0.372909698996656</v>
      </c>
    </row>
    <row r="30" customFormat="false" ht="13.8" hidden="false" customHeight="false" outlineLevel="0" collapsed="false">
      <c r="A30" s="1" t="n">
        <v>0.00579861111111111</v>
      </c>
      <c r="B30" s="0" t="n">
        <v>2.05</v>
      </c>
      <c r="C30" s="0" t="n">
        <v>26.2</v>
      </c>
      <c r="D30" s="0" t="n">
        <v>7.5</v>
      </c>
      <c r="E30" s="0" t="n">
        <f aca="false">100-F30</f>
        <v>-14</v>
      </c>
      <c r="F30" s="0" t="n">
        <v>114</v>
      </c>
      <c r="G30" s="0" t="n">
        <v>0.67</v>
      </c>
      <c r="H30" s="0" t="n">
        <v>23</v>
      </c>
      <c r="I30" s="0" t="n">
        <v>1.82</v>
      </c>
      <c r="J30" s="0" t="n">
        <v>15.46</v>
      </c>
      <c r="K30" s="0" t="n">
        <v>3.97</v>
      </c>
      <c r="L30" s="0" t="n">
        <v>19</v>
      </c>
      <c r="M30" s="0" t="n">
        <v>110</v>
      </c>
      <c r="N30" s="0" t="n">
        <v>2.5</v>
      </c>
      <c r="O30" s="0" t="n">
        <v>12</v>
      </c>
      <c r="S30" s="0" t="n">
        <v>7</v>
      </c>
      <c r="T30" s="3"/>
      <c r="U30" s="2" t="n">
        <f aca="false">F30*A30</f>
        <v>0.661041666666667</v>
      </c>
      <c r="V30" s="2" t="n">
        <f aca="false">1.44*((3.9*B30)+(1.1*U30))</f>
        <v>12.55989</v>
      </c>
      <c r="W30" s="2" t="n">
        <f aca="false">Y30/9</f>
        <v>1.5909194</v>
      </c>
      <c r="X30" s="2" t="n">
        <f aca="false">Z30/4</f>
        <v>-0.43959615</v>
      </c>
      <c r="Y30" s="0" t="n">
        <f aca="false">V30*F30/100</f>
        <v>14.3182746</v>
      </c>
      <c r="Z30" s="0" t="n">
        <f aca="false">V30*E30/100</f>
        <v>-1.7583846</v>
      </c>
      <c r="AA30" s="6" t="n">
        <f aca="false">C30/$B$2</f>
        <v>0.438127090301003</v>
      </c>
    </row>
    <row r="31" customFormat="false" ht="13.8" hidden="false" customHeight="false" outlineLevel="0" collapsed="false">
      <c r="A31" s="1" t="n">
        <v>0.00604166666666667</v>
      </c>
      <c r="B31" s="0" t="n">
        <v>1.58</v>
      </c>
      <c r="C31" s="0" t="n">
        <v>20.3</v>
      </c>
      <c r="D31" s="0" t="n">
        <v>5.8</v>
      </c>
      <c r="E31" s="0" t="n">
        <f aca="false">100-F31</f>
        <v>-6</v>
      </c>
      <c r="F31" s="0" t="n">
        <v>106</v>
      </c>
      <c r="G31" s="0" t="n">
        <v>0.69</v>
      </c>
      <c r="H31" s="0" t="n">
        <v>23</v>
      </c>
      <c r="I31" s="0" t="n">
        <v>1.49</v>
      </c>
      <c r="J31" s="0" t="n">
        <v>15.68</v>
      </c>
      <c r="K31" s="0" t="n">
        <v>3.92</v>
      </c>
      <c r="L31" s="0" t="n">
        <v>15</v>
      </c>
      <c r="M31" s="0" t="n">
        <v>109</v>
      </c>
      <c r="N31" s="0" t="n">
        <v>2.5</v>
      </c>
      <c r="O31" s="0" t="n">
        <v>12</v>
      </c>
      <c r="T31" s="3"/>
      <c r="U31" s="2" t="n">
        <f aca="false">F31*A31</f>
        <v>0.640416666666667</v>
      </c>
      <c r="V31" s="2" t="n">
        <f aca="false">1.44*((3.9*B31)+(1.1*U31))</f>
        <v>9.8877</v>
      </c>
      <c r="W31" s="2" t="n">
        <f aca="false">Y31/9</f>
        <v>1.16455133333333</v>
      </c>
      <c r="X31" s="2" t="n">
        <f aca="false">Z31/4</f>
        <v>-0.1483155</v>
      </c>
      <c r="Y31" s="0" t="n">
        <f aca="false">V31*F31/100</f>
        <v>10.480962</v>
      </c>
      <c r="Z31" s="0" t="n">
        <f aca="false">V31*E31/100</f>
        <v>-0.593262</v>
      </c>
      <c r="AA31" s="6" t="n">
        <f aca="false">C31/$B$2</f>
        <v>0.339464882943144</v>
      </c>
    </row>
    <row r="32" customFormat="false" ht="13.8" hidden="false" customHeight="false" outlineLevel="0" collapsed="false">
      <c r="A32" s="1" t="n">
        <v>0.00626157407407407</v>
      </c>
      <c r="B32" s="0" t="n">
        <v>1.89</v>
      </c>
      <c r="C32" s="0" t="n">
        <v>24.2</v>
      </c>
      <c r="D32" s="0" t="n">
        <v>6.9</v>
      </c>
      <c r="E32" s="0" t="n">
        <f aca="false">100-F32</f>
        <v>-12</v>
      </c>
      <c r="F32" s="0" t="n">
        <v>112</v>
      </c>
      <c r="G32" s="0" t="n">
        <v>0.67</v>
      </c>
      <c r="H32" s="0" t="n">
        <v>19</v>
      </c>
      <c r="I32" s="0" t="n">
        <v>1.97</v>
      </c>
      <c r="J32" s="0" t="n">
        <v>15.36</v>
      </c>
      <c r="K32" s="0" t="n">
        <v>4.06</v>
      </c>
      <c r="L32" s="0" t="n">
        <v>18</v>
      </c>
      <c r="M32" s="0" t="n">
        <v>106</v>
      </c>
      <c r="N32" s="0" t="n">
        <v>2.5</v>
      </c>
      <c r="O32" s="0" t="n">
        <v>12</v>
      </c>
      <c r="Q32" s="0" t="n">
        <v>140</v>
      </c>
      <c r="R32" s="0" t="n">
        <v>92</v>
      </c>
      <c r="T32" s="3"/>
      <c r="U32" s="2" t="n">
        <f aca="false">F32*A32</f>
        <v>0.701296296296296</v>
      </c>
      <c r="V32" s="2" t="n">
        <f aca="false">1.44*((3.9*B32)+(1.1*U32))</f>
        <v>11.7250933333333</v>
      </c>
      <c r="W32" s="2" t="n">
        <f aca="false">Y32/9</f>
        <v>1.45912272592593</v>
      </c>
      <c r="X32" s="2" t="n">
        <f aca="false">Z32/4</f>
        <v>-0.3517528</v>
      </c>
      <c r="Y32" s="0" t="n">
        <f aca="false">V32*F32/100</f>
        <v>13.1321045333333</v>
      </c>
      <c r="Z32" s="0" t="n">
        <f aca="false">V32*E32/100</f>
        <v>-1.4070112</v>
      </c>
      <c r="AA32" s="6" t="n">
        <f aca="false">C32/$B$2</f>
        <v>0.404682274247492</v>
      </c>
    </row>
    <row r="33" customFormat="false" ht="13.8" hidden="false" customHeight="false" outlineLevel="0" collapsed="false">
      <c r="A33" s="1" t="n">
        <v>0.00650462962962963</v>
      </c>
      <c r="B33" s="0" t="n">
        <v>2.04</v>
      </c>
      <c r="C33" s="0" t="n">
        <v>26</v>
      </c>
      <c r="D33" s="0" t="n">
        <v>7.4</v>
      </c>
      <c r="E33" s="0" t="n">
        <f aca="false">100-F33</f>
        <v>1</v>
      </c>
      <c r="F33" s="0" t="n">
        <v>99</v>
      </c>
      <c r="G33" s="0" t="n">
        <v>0.71</v>
      </c>
      <c r="H33" s="0" t="n">
        <v>23</v>
      </c>
      <c r="I33" s="0" t="n">
        <v>1.89</v>
      </c>
      <c r="J33" s="0" t="n">
        <v>15.56</v>
      </c>
      <c r="K33" s="0" t="n">
        <v>4.1</v>
      </c>
      <c r="L33" s="0" t="n">
        <v>19</v>
      </c>
      <c r="M33" s="0" t="n">
        <v>110</v>
      </c>
      <c r="N33" s="0" t="n">
        <v>2.5</v>
      </c>
      <c r="O33" s="0" t="n">
        <v>12</v>
      </c>
      <c r="T33" s="3"/>
      <c r="U33" s="2" t="n">
        <f aca="false">F33*A33</f>
        <v>0.643958333333333</v>
      </c>
      <c r="V33" s="2" t="n">
        <f aca="false">1.44*((3.9*B33)+(1.1*U33))</f>
        <v>12.47667</v>
      </c>
      <c r="W33" s="2" t="n">
        <f aca="false">Y33/9</f>
        <v>1.3724337</v>
      </c>
      <c r="X33" s="2" t="n">
        <f aca="false">Z33/4</f>
        <v>0.031191675</v>
      </c>
      <c r="Y33" s="0" t="n">
        <f aca="false">V33*F33/100</f>
        <v>12.3519033</v>
      </c>
      <c r="Z33" s="0" t="n">
        <f aca="false">V33*E33/100</f>
        <v>0.1247667</v>
      </c>
      <c r="AA33" s="6" t="n">
        <f aca="false">C33/$B$2</f>
        <v>0.434782608695652</v>
      </c>
    </row>
    <row r="34" customFormat="false" ht="13.8" hidden="false" customHeight="false" outlineLevel="0" collapsed="false">
      <c r="A34" s="1" t="n">
        <v>0.00672453703703704</v>
      </c>
      <c r="B34" s="0" t="n">
        <v>1.96</v>
      </c>
      <c r="C34" s="0" t="n">
        <v>25.1</v>
      </c>
      <c r="D34" s="0" t="n">
        <v>7.2</v>
      </c>
      <c r="E34" s="0" t="n">
        <f aca="false">100-F34</f>
        <v>7</v>
      </c>
      <c r="F34" s="0" t="n">
        <v>93</v>
      </c>
      <c r="G34" s="0" t="n">
        <v>0.73</v>
      </c>
      <c r="H34" s="0" t="n">
        <v>22</v>
      </c>
      <c r="I34" s="0" t="n">
        <v>1.94</v>
      </c>
      <c r="J34" s="0" t="n">
        <v>15.74</v>
      </c>
      <c r="K34" s="0" t="n">
        <v>4.03</v>
      </c>
      <c r="L34" s="0" t="n">
        <v>18</v>
      </c>
      <c r="M34" s="0" t="n">
        <v>112</v>
      </c>
      <c r="N34" s="0" t="n">
        <v>2.5</v>
      </c>
      <c r="O34" s="0" t="n">
        <v>12</v>
      </c>
      <c r="T34" s="3"/>
      <c r="U34" s="2" t="n">
        <f aca="false">F34*A34</f>
        <v>0.625381944444444</v>
      </c>
      <c r="V34" s="2" t="n">
        <f aca="false">1.44*((3.9*B34)+(1.1*U34))</f>
        <v>11.997965</v>
      </c>
      <c r="W34" s="2" t="n">
        <f aca="false">Y34/9</f>
        <v>1.23978971666667</v>
      </c>
      <c r="X34" s="2" t="n">
        <f aca="false">Z34/4</f>
        <v>0.2099643875</v>
      </c>
      <c r="Y34" s="0" t="n">
        <f aca="false">V34*F34/100</f>
        <v>11.15810745</v>
      </c>
      <c r="Z34" s="0" t="n">
        <f aca="false">V34*E34/100</f>
        <v>0.83985755</v>
      </c>
      <c r="AA34" s="6" t="n">
        <f aca="false">C34/$B$2</f>
        <v>0.419732441471572</v>
      </c>
    </row>
    <row r="35" customFormat="false" ht="13.8" hidden="false" customHeight="false" outlineLevel="0" collapsed="false">
      <c r="A35" s="1" t="n">
        <v>0.00696759259259259</v>
      </c>
      <c r="B35" s="0" t="n">
        <v>1.78</v>
      </c>
      <c r="C35" s="0" t="n">
        <v>22.8</v>
      </c>
      <c r="D35" s="0" t="n">
        <v>6.5</v>
      </c>
      <c r="E35" s="0" t="n">
        <f aca="false">100-F35</f>
        <v>7</v>
      </c>
      <c r="F35" s="0" t="n">
        <v>93</v>
      </c>
      <c r="G35" s="0" t="n">
        <v>0.73</v>
      </c>
      <c r="H35" s="0" t="n">
        <v>21</v>
      </c>
      <c r="I35" s="0" t="n">
        <v>1.87</v>
      </c>
      <c r="J35" s="0" t="n">
        <v>15.74</v>
      </c>
      <c r="K35" s="0" t="n">
        <v>4.04</v>
      </c>
      <c r="L35" s="0" t="n">
        <v>16</v>
      </c>
      <c r="M35" s="0" t="n">
        <v>109</v>
      </c>
      <c r="N35" s="0" t="n">
        <v>2.5</v>
      </c>
      <c r="O35" s="0" t="n">
        <v>12</v>
      </c>
      <c r="T35" s="3"/>
      <c r="U35" s="2" t="n">
        <f aca="false">F35*A35</f>
        <v>0.647986111111111</v>
      </c>
      <c r="V35" s="2" t="n">
        <f aca="false">1.44*((3.9*B35)+(1.1*U35))</f>
        <v>11.02289</v>
      </c>
      <c r="W35" s="2" t="n">
        <f aca="false">Y35/9</f>
        <v>1.13903196666667</v>
      </c>
      <c r="X35" s="2" t="n">
        <f aca="false">Z35/4</f>
        <v>0.192900575</v>
      </c>
      <c r="Y35" s="0" t="n">
        <f aca="false">V35*F35/100</f>
        <v>10.2512877</v>
      </c>
      <c r="Z35" s="0" t="n">
        <f aca="false">V35*E35/100</f>
        <v>0.7716023</v>
      </c>
      <c r="AA35" s="6" t="n">
        <f aca="false">C35/$B$2</f>
        <v>0.381270903010033</v>
      </c>
    </row>
    <row r="36" customFormat="false" ht="13.8" hidden="false" customHeight="false" outlineLevel="0" collapsed="false">
      <c r="A36" s="1" t="n">
        <v>0.00717592592592593</v>
      </c>
      <c r="B36" s="0" t="n">
        <v>2.14</v>
      </c>
      <c r="C36" s="0" t="n">
        <v>27.3</v>
      </c>
      <c r="D36" s="0" t="n">
        <v>7.8</v>
      </c>
      <c r="E36" s="0" t="n">
        <f aca="false">100-F36</f>
        <v>4</v>
      </c>
      <c r="F36" s="0" t="n">
        <v>96</v>
      </c>
      <c r="G36" s="0" t="n">
        <v>0.72</v>
      </c>
      <c r="H36" s="0" t="n">
        <v>23</v>
      </c>
      <c r="I36" s="0" t="n">
        <v>2</v>
      </c>
      <c r="J36" s="0" t="n">
        <v>15.69</v>
      </c>
      <c r="K36" s="0" t="n">
        <v>4.05</v>
      </c>
      <c r="L36" s="0" t="n">
        <v>19</v>
      </c>
      <c r="M36" s="0" t="n">
        <v>110</v>
      </c>
      <c r="N36" s="0" t="n">
        <v>3.3</v>
      </c>
      <c r="O36" s="0" t="n">
        <v>14</v>
      </c>
      <c r="T36" s="3"/>
      <c r="U36" s="2" t="n">
        <f aca="false">F36*A36</f>
        <v>0.688888888888889</v>
      </c>
      <c r="V36" s="2" t="n">
        <f aca="false">1.44*((3.9*B36)+(1.1*U36))</f>
        <v>13.10944</v>
      </c>
      <c r="W36" s="2" t="n">
        <f aca="false">Y36/9</f>
        <v>1.39834026666667</v>
      </c>
      <c r="X36" s="2" t="n">
        <f aca="false">Z36/4</f>
        <v>0.1310944</v>
      </c>
      <c r="Y36" s="0" t="n">
        <f aca="false">V36*F36/100</f>
        <v>12.5850624</v>
      </c>
      <c r="Z36" s="0" t="n">
        <f aca="false">V36*E36/100</f>
        <v>0.5243776</v>
      </c>
      <c r="AA36" s="6" t="n">
        <f aca="false">C36/$B$2</f>
        <v>0.456521739130435</v>
      </c>
    </row>
    <row r="37" customFormat="false" ht="13.8" hidden="false" customHeight="false" outlineLevel="0" collapsed="false">
      <c r="A37" s="1" t="n">
        <v>0.00740740740740741</v>
      </c>
      <c r="B37" s="0" t="n">
        <v>2.46</v>
      </c>
      <c r="C37" s="0" t="n">
        <v>31.5</v>
      </c>
      <c r="D37" s="0" t="n">
        <v>9</v>
      </c>
      <c r="E37" s="0" t="n">
        <f aca="false">100-F37</f>
        <v>1</v>
      </c>
      <c r="F37" s="0" t="n">
        <v>99</v>
      </c>
      <c r="G37" s="0" t="n">
        <v>0.71</v>
      </c>
      <c r="H37" s="0" t="n">
        <v>27</v>
      </c>
      <c r="I37" s="0" t="n">
        <v>1.96</v>
      </c>
      <c r="J37" s="0" t="n">
        <v>15.67</v>
      </c>
      <c r="K37" s="0" t="n">
        <v>4.02</v>
      </c>
      <c r="L37" s="0" t="n">
        <v>21</v>
      </c>
      <c r="M37" s="0" t="n">
        <v>119</v>
      </c>
      <c r="N37" s="0" t="n">
        <v>3.4</v>
      </c>
      <c r="O37" s="0" t="n">
        <v>14</v>
      </c>
      <c r="T37" s="3"/>
      <c r="U37" s="2" t="n">
        <f aca="false">F37*A37</f>
        <v>0.733333333333333</v>
      </c>
      <c r="V37" s="2" t="n">
        <f aca="false">1.44*((3.9*B37)+(1.1*U37))</f>
        <v>14.97696</v>
      </c>
      <c r="W37" s="2" t="n">
        <f aca="false">Y37/9</f>
        <v>1.6474656</v>
      </c>
      <c r="X37" s="2" t="n">
        <f aca="false">Z37/4</f>
        <v>0.0374424</v>
      </c>
      <c r="Y37" s="0" t="n">
        <f aca="false">V37*F37/100</f>
        <v>14.8271904</v>
      </c>
      <c r="Z37" s="0" t="n">
        <f aca="false">V37*E37/100</f>
        <v>0.1497696</v>
      </c>
      <c r="AA37" s="6" t="n">
        <f aca="false">C37/$B$2</f>
        <v>0.526755852842809</v>
      </c>
    </row>
    <row r="38" customFormat="false" ht="13.8" hidden="false" customHeight="false" outlineLevel="0" collapsed="false">
      <c r="A38" s="1" t="n">
        <v>0.00766203703703704</v>
      </c>
      <c r="B38" s="0" t="n">
        <v>2.63</v>
      </c>
      <c r="C38" s="0" t="n">
        <v>33.7</v>
      </c>
      <c r="D38" s="0" t="n">
        <v>9.6</v>
      </c>
      <c r="E38" s="0" t="n">
        <f aca="false">100-F38</f>
        <v>8</v>
      </c>
      <c r="F38" s="0" t="n">
        <v>92</v>
      </c>
      <c r="G38" s="0" t="n">
        <v>0.73</v>
      </c>
      <c r="H38" s="0" t="n">
        <v>25</v>
      </c>
      <c r="I38" s="0" t="n">
        <v>2.35</v>
      </c>
      <c r="J38" s="0" t="n">
        <v>15.77</v>
      </c>
      <c r="K38" s="0" t="n">
        <v>4.02</v>
      </c>
      <c r="L38" s="0" t="n">
        <v>20</v>
      </c>
      <c r="M38" s="0" t="n">
        <v>129</v>
      </c>
      <c r="N38" s="0" t="n">
        <v>3.4</v>
      </c>
      <c r="O38" s="0" t="n">
        <v>14</v>
      </c>
      <c r="T38" s="3"/>
      <c r="U38" s="2" t="n">
        <f aca="false">F38*A38</f>
        <v>0.704907407407407</v>
      </c>
      <c r="V38" s="2" t="n">
        <f aca="false">1.44*((3.9*B38)+(1.1*U38))</f>
        <v>15.8866533333333</v>
      </c>
      <c r="W38" s="2" t="n">
        <f aca="false">Y38/9</f>
        <v>1.62396900740741</v>
      </c>
      <c r="X38" s="2" t="n">
        <f aca="false">Z38/4</f>
        <v>0.317733066666667</v>
      </c>
      <c r="Y38" s="0" t="n">
        <f aca="false">V38*F38/100</f>
        <v>14.6157210666667</v>
      </c>
      <c r="Z38" s="0" t="n">
        <f aca="false">V38*E38/100</f>
        <v>1.27093226666667</v>
      </c>
      <c r="AA38" s="6" t="n">
        <f aca="false">C38/$B$2</f>
        <v>0.563545150501672</v>
      </c>
    </row>
    <row r="39" customFormat="false" ht="13.8" hidden="false" customHeight="false" outlineLevel="0" collapsed="false">
      <c r="A39" s="1" t="n">
        <v>0.00788194444444444</v>
      </c>
      <c r="B39" s="0" t="n">
        <v>2.53</v>
      </c>
      <c r="C39" s="0" t="n">
        <v>32.3</v>
      </c>
      <c r="D39" s="0" t="n">
        <v>9.2</v>
      </c>
      <c r="E39" s="0" t="n">
        <f aca="false">100-F39</f>
        <v>17</v>
      </c>
      <c r="F39" s="0" t="n">
        <v>83</v>
      </c>
      <c r="G39" s="0" t="n">
        <v>0.75</v>
      </c>
      <c r="H39" s="0" t="n">
        <v>26</v>
      </c>
      <c r="I39" s="0" t="n">
        <v>2.18</v>
      </c>
      <c r="J39" s="0" t="n">
        <v>15.82</v>
      </c>
      <c r="K39" s="0" t="n">
        <v>4.1</v>
      </c>
      <c r="L39" s="0" t="n">
        <v>19</v>
      </c>
      <c r="M39" s="0" t="n">
        <v>135</v>
      </c>
      <c r="N39" s="0" t="n">
        <v>3.4</v>
      </c>
      <c r="O39" s="0" t="n">
        <v>14</v>
      </c>
      <c r="S39" s="0" t="n">
        <v>11</v>
      </c>
      <c r="T39" s="3"/>
      <c r="U39" s="2" t="n">
        <f aca="false">F39*A39</f>
        <v>0.654201388888889</v>
      </c>
      <c r="V39" s="2" t="n">
        <f aca="false">1.44*((3.9*B39)+(1.1*U39))</f>
        <v>15.244735</v>
      </c>
      <c r="W39" s="2" t="n">
        <f aca="false">Y39/9</f>
        <v>1.40590333888889</v>
      </c>
      <c r="X39" s="2" t="n">
        <f aca="false">Z39/4</f>
        <v>0.6479012375</v>
      </c>
      <c r="Y39" s="0" t="n">
        <f aca="false">V39*F39/100</f>
        <v>12.65313005</v>
      </c>
      <c r="Z39" s="0" t="n">
        <f aca="false">V39*E39/100</f>
        <v>2.59160495</v>
      </c>
      <c r="AA39" s="6" t="n">
        <f aca="false">C39/$B$2</f>
        <v>0.540133779264214</v>
      </c>
    </row>
    <row r="40" customFormat="false" ht="13.8" hidden="false" customHeight="false" outlineLevel="0" collapsed="false">
      <c r="A40" s="1" t="n">
        <v>0.00810185185185185</v>
      </c>
      <c r="B40" s="0" t="n">
        <v>2.86</v>
      </c>
      <c r="C40" s="0" t="n">
        <v>36.6</v>
      </c>
      <c r="D40" s="0" t="n">
        <v>10.5</v>
      </c>
      <c r="E40" s="0" t="n">
        <f aca="false">100-F40</f>
        <v>8</v>
      </c>
      <c r="F40" s="0" t="n">
        <v>92</v>
      </c>
      <c r="G40" s="0" t="n">
        <v>0.73</v>
      </c>
      <c r="H40" s="0" t="n">
        <v>27</v>
      </c>
      <c r="I40" s="0" t="n">
        <v>2.21</v>
      </c>
      <c r="J40" s="0" t="n">
        <v>15.55</v>
      </c>
      <c r="K40" s="0" t="n">
        <v>4.19</v>
      </c>
      <c r="L40" s="0" t="n">
        <v>22</v>
      </c>
      <c r="M40" s="0" t="n">
        <v>131</v>
      </c>
      <c r="N40" s="0" t="n">
        <v>3.4</v>
      </c>
      <c r="O40" s="0" t="n">
        <v>14</v>
      </c>
      <c r="Q40" s="0" t="n">
        <v>144</v>
      </c>
      <c r="R40" s="0" t="n">
        <v>90</v>
      </c>
      <c r="S40" s="0" t="n">
        <v>12</v>
      </c>
      <c r="T40" s="3"/>
      <c r="U40" s="2" t="n">
        <f aca="false">F40*A40</f>
        <v>0.74537037037037</v>
      </c>
      <c r="V40" s="2" t="n">
        <f aca="false">1.44*((3.9*B40)+(1.1*U40))</f>
        <v>17.2424266666667</v>
      </c>
      <c r="W40" s="2" t="n">
        <f aca="false">Y40/9</f>
        <v>1.76255917037037</v>
      </c>
      <c r="X40" s="2" t="n">
        <f aca="false">Z40/4</f>
        <v>0.344848533333333</v>
      </c>
      <c r="Y40" s="0" t="n">
        <f aca="false">V40*F40/100</f>
        <v>15.8630325333333</v>
      </c>
      <c r="Z40" s="0" t="n">
        <f aca="false">V40*E40/100</f>
        <v>1.37939413333333</v>
      </c>
      <c r="AA40" s="6" t="n">
        <f aca="false">C40/$B$2</f>
        <v>0.612040133779264</v>
      </c>
    </row>
    <row r="41" customFormat="false" ht="13.8" hidden="false" customHeight="false" outlineLevel="0" collapsed="false">
      <c r="A41" s="1" t="n">
        <v>0.00833333333333333</v>
      </c>
      <c r="B41" s="0" t="n">
        <v>2.85</v>
      </c>
      <c r="C41" s="0" t="n">
        <v>36.5</v>
      </c>
      <c r="D41" s="0" t="n">
        <v>10.4</v>
      </c>
      <c r="E41" s="0" t="n">
        <f aca="false">100-F41</f>
        <v>22</v>
      </c>
      <c r="F41" s="0" t="n">
        <v>78</v>
      </c>
      <c r="G41" s="0" t="n">
        <v>0.77</v>
      </c>
      <c r="H41" s="0" t="n">
        <v>27</v>
      </c>
      <c r="I41" s="0" t="n">
        <v>2.44</v>
      </c>
      <c r="J41" s="0" t="n">
        <v>16.03</v>
      </c>
      <c r="K41" s="0" t="n">
        <v>3.99</v>
      </c>
      <c r="L41" s="0" t="n">
        <v>22</v>
      </c>
      <c r="M41" s="0" t="n">
        <v>132</v>
      </c>
      <c r="N41" s="0" t="n">
        <v>3.4</v>
      </c>
      <c r="O41" s="0" t="n">
        <v>14</v>
      </c>
      <c r="T41" s="3"/>
      <c r="U41" s="2" t="n">
        <f aca="false">F41*A41</f>
        <v>0.65</v>
      </c>
      <c r="V41" s="2" t="n">
        <f aca="false">1.44*((3.9*B41)+(1.1*U41))</f>
        <v>17.0352</v>
      </c>
      <c r="W41" s="2" t="n">
        <f aca="false">Y41/9</f>
        <v>1.476384</v>
      </c>
      <c r="X41" s="2" t="n">
        <f aca="false">Z41/4</f>
        <v>0.936936</v>
      </c>
      <c r="Y41" s="0" t="n">
        <f aca="false">V41*F41/100</f>
        <v>13.287456</v>
      </c>
      <c r="Z41" s="0" t="n">
        <f aca="false">V41*E41/100</f>
        <v>3.747744</v>
      </c>
      <c r="AA41" s="6" t="n">
        <f aca="false">C41/$B$2</f>
        <v>0.610367892976589</v>
      </c>
    </row>
    <row r="42" customFormat="false" ht="13.8" hidden="false" customHeight="false" outlineLevel="0" collapsed="false">
      <c r="A42" s="1" t="n">
        <v>0.00856481481481482</v>
      </c>
      <c r="B42" s="0" t="n">
        <v>3.05</v>
      </c>
      <c r="C42" s="0" t="n">
        <v>39.1</v>
      </c>
      <c r="D42" s="0" t="n">
        <v>11.2</v>
      </c>
      <c r="E42" s="0" t="n">
        <f aca="false">100-F42</f>
        <v>31</v>
      </c>
      <c r="F42" s="0" t="n">
        <v>69</v>
      </c>
      <c r="G42" s="0" t="n">
        <v>0.79</v>
      </c>
      <c r="H42" s="0" t="n">
        <v>30</v>
      </c>
      <c r="I42" s="0" t="n">
        <v>2.37</v>
      </c>
      <c r="J42" s="0" t="n">
        <v>16.09</v>
      </c>
      <c r="K42" s="0" t="n">
        <v>4.05</v>
      </c>
      <c r="L42" s="0" t="n">
        <v>22</v>
      </c>
      <c r="M42" s="0" t="n">
        <v>138</v>
      </c>
      <c r="N42" s="0" t="n">
        <v>3.4</v>
      </c>
      <c r="O42" s="0" t="n">
        <v>14</v>
      </c>
      <c r="T42" s="3"/>
      <c r="U42" s="2" t="n">
        <f aca="false">F42*A42</f>
        <v>0.590972222222222</v>
      </c>
      <c r="V42" s="2" t="n">
        <f aca="false">1.44*((3.9*B42)+(1.1*U42))</f>
        <v>18.0649</v>
      </c>
      <c r="W42" s="2" t="n">
        <f aca="false">Y42/9</f>
        <v>1.38497566666667</v>
      </c>
      <c r="X42" s="2" t="n">
        <f aca="false">Z42/4</f>
        <v>1.40002975</v>
      </c>
      <c r="Y42" s="0" t="n">
        <f aca="false">V42*F42/100</f>
        <v>12.464781</v>
      </c>
      <c r="Z42" s="0" t="n">
        <f aca="false">V42*E42/100</f>
        <v>5.600119</v>
      </c>
      <c r="AA42" s="6" t="n">
        <f aca="false">C42/$B$2</f>
        <v>0.653846153846154</v>
      </c>
    </row>
    <row r="43" customFormat="false" ht="13.8" hidden="false" customHeight="false" outlineLevel="0" collapsed="false">
      <c r="A43" s="1" t="n">
        <v>0.00880787037037037</v>
      </c>
      <c r="B43" s="0" t="n">
        <v>2.85</v>
      </c>
      <c r="C43" s="0" t="n">
        <v>36.5</v>
      </c>
      <c r="D43" s="0" t="n">
        <v>10.4</v>
      </c>
      <c r="E43" s="0" t="n">
        <f aca="false">100-F43</f>
        <v>39</v>
      </c>
      <c r="F43" s="0" t="n">
        <v>61</v>
      </c>
      <c r="G43" s="0" t="n">
        <v>0.82</v>
      </c>
      <c r="H43" s="0" t="n">
        <v>32</v>
      </c>
      <c r="I43" s="0" t="n">
        <v>2.31</v>
      </c>
      <c r="J43" s="0" t="n">
        <v>16.42</v>
      </c>
      <c r="K43" s="0" t="n">
        <v>3.86</v>
      </c>
      <c r="L43" s="0" t="n">
        <v>21</v>
      </c>
      <c r="M43" s="0" t="n">
        <v>138</v>
      </c>
      <c r="N43" s="0" t="n">
        <v>3.4</v>
      </c>
      <c r="O43" s="0" t="n">
        <v>14</v>
      </c>
      <c r="T43" s="3"/>
      <c r="U43" s="2" t="n">
        <f aca="false">F43*A43</f>
        <v>0.537280092592593</v>
      </c>
      <c r="V43" s="2" t="n">
        <f aca="false">1.44*((3.9*B43)+(1.1*U43))</f>
        <v>16.8566516666667</v>
      </c>
      <c r="W43" s="2" t="n">
        <f aca="false">Y43/9</f>
        <v>1.14250639074074</v>
      </c>
      <c r="X43" s="2" t="n">
        <f aca="false">Z43/4</f>
        <v>1.6435235375</v>
      </c>
      <c r="Y43" s="0" t="n">
        <f aca="false">V43*F43/100</f>
        <v>10.2825575166667</v>
      </c>
      <c r="Z43" s="0" t="n">
        <f aca="false">V43*E43/100</f>
        <v>6.57409415</v>
      </c>
      <c r="AA43" s="6" t="n">
        <f aca="false">C43/$B$2</f>
        <v>0.610367892976589</v>
      </c>
    </row>
    <row r="44" customFormat="false" ht="13.8" hidden="false" customHeight="false" outlineLevel="0" collapsed="false">
      <c r="A44" s="1" t="n">
        <v>0.00903935185185185</v>
      </c>
      <c r="B44" s="0" t="n">
        <v>2.99</v>
      </c>
      <c r="C44" s="0" t="n">
        <v>38.3</v>
      </c>
      <c r="D44" s="0" t="n">
        <v>10.9</v>
      </c>
      <c r="E44" s="0" t="n">
        <f aca="false">100-F44</f>
        <v>34</v>
      </c>
      <c r="F44" s="0" t="n">
        <v>66</v>
      </c>
      <c r="G44" s="0" t="n">
        <v>0.8</v>
      </c>
      <c r="H44" s="0" t="n">
        <v>33</v>
      </c>
      <c r="I44" s="0" t="n">
        <v>2.3</v>
      </c>
      <c r="J44" s="0" t="n">
        <v>16.36</v>
      </c>
      <c r="K44" s="0" t="n">
        <v>3.86</v>
      </c>
      <c r="L44" s="0" t="n">
        <v>22</v>
      </c>
      <c r="M44" s="0" t="n">
        <v>135</v>
      </c>
      <c r="N44" s="0" t="n">
        <v>3.4</v>
      </c>
      <c r="O44" s="0" t="n">
        <v>14</v>
      </c>
      <c r="T44" s="3"/>
      <c r="U44" s="2" t="n">
        <f aca="false">F44*A44</f>
        <v>0.596597222222222</v>
      </c>
      <c r="V44" s="2" t="n">
        <f aca="false">1.44*((3.9*B44)+(1.1*U44))</f>
        <v>17.73685</v>
      </c>
      <c r="W44" s="2" t="n">
        <f aca="false">Y44/9</f>
        <v>1.30070233333333</v>
      </c>
      <c r="X44" s="2" t="n">
        <f aca="false">Z44/4</f>
        <v>1.50763225</v>
      </c>
      <c r="Y44" s="0" t="n">
        <f aca="false">V44*F44/100</f>
        <v>11.706321</v>
      </c>
      <c r="Z44" s="0" t="n">
        <f aca="false">V44*E44/100</f>
        <v>6.030529</v>
      </c>
      <c r="AA44" s="6" t="n">
        <f aca="false">C44/$B$2</f>
        <v>0.640468227424749</v>
      </c>
    </row>
    <row r="45" customFormat="false" ht="13.8" hidden="false" customHeight="false" outlineLevel="0" collapsed="false">
      <c r="A45" s="1" t="n">
        <v>0.00927083333333333</v>
      </c>
      <c r="B45" s="0" t="n">
        <v>3.03</v>
      </c>
      <c r="C45" s="0" t="n">
        <v>38.8</v>
      </c>
      <c r="D45" s="0" t="n">
        <v>11.1</v>
      </c>
      <c r="E45" s="0" t="n">
        <f aca="false">100-F45</f>
        <v>33</v>
      </c>
      <c r="F45" s="0" t="n">
        <v>67</v>
      </c>
      <c r="G45" s="0" t="n">
        <v>0.8</v>
      </c>
      <c r="H45" s="0" t="n">
        <v>33</v>
      </c>
      <c r="I45" s="0" t="n">
        <v>2.29</v>
      </c>
      <c r="J45" s="0" t="n">
        <v>16.38</v>
      </c>
      <c r="K45" s="0" t="n">
        <v>3.84</v>
      </c>
      <c r="L45" s="0" t="n">
        <v>22</v>
      </c>
      <c r="M45" s="0" t="n">
        <v>137</v>
      </c>
      <c r="N45" s="0" t="n">
        <v>4.1</v>
      </c>
      <c r="O45" s="0" t="n">
        <v>15.9</v>
      </c>
      <c r="T45" s="3"/>
      <c r="U45" s="2" t="n">
        <f aca="false">F45*A45</f>
        <v>0.621145833333333</v>
      </c>
      <c r="V45" s="2" t="n">
        <f aca="false">1.44*((3.9*B45)+(1.1*U45))</f>
        <v>18.000375</v>
      </c>
      <c r="W45" s="2" t="n">
        <f aca="false">Y45/9</f>
        <v>1.34002791666667</v>
      </c>
      <c r="X45" s="2" t="n">
        <f aca="false">Z45/4</f>
        <v>1.4850309375</v>
      </c>
      <c r="Y45" s="0" t="n">
        <f aca="false">V45*F45/100</f>
        <v>12.06025125</v>
      </c>
      <c r="Z45" s="0" t="n">
        <f aca="false">V45*E45/100</f>
        <v>5.94012375</v>
      </c>
      <c r="AA45" s="6" t="n">
        <f aca="false">C45/$B$2</f>
        <v>0.648829431438127</v>
      </c>
    </row>
    <row r="46" customFormat="false" ht="13.8" hidden="false" customHeight="false" outlineLevel="0" collapsed="false">
      <c r="A46" s="1" t="n">
        <v>0.00949074074074074</v>
      </c>
      <c r="B46" s="0" t="n">
        <v>3.45</v>
      </c>
      <c r="C46" s="0" t="n">
        <v>44.2</v>
      </c>
      <c r="D46" s="0" t="n">
        <v>12.6</v>
      </c>
      <c r="E46" s="0" t="n">
        <f aca="false">100-F46</f>
        <v>33</v>
      </c>
      <c r="F46" s="0" t="n">
        <v>67</v>
      </c>
      <c r="G46" s="0" t="n">
        <v>0.8</v>
      </c>
      <c r="H46" s="0" t="n">
        <v>38</v>
      </c>
      <c r="I46" s="0" t="n">
        <v>2.34</v>
      </c>
      <c r="J46" s="0" t="n">
        <v>16.43</v>
      </c>
      <c r="K46" s="0" t="n">
        <v>3.79</v>
      </c>
      <c r="L46" s="0" t="n">
        <v>23</v>
      </c>
      <c r="M46" s="0" t="n">
        <v>147</v>
      </c>
      <c r="N46" s="0" t="n">
        <v>4.2</v>
      </c>
      <c r="O46" s="0" t="n">
        <v>16</v>
      </c>
      <c r="T46" s="3"/>
      <c r="U46" s="2" t="n">
        <f aca="false">F46*A46</f>
        <v>0.63587962962963</v>
      </c>
      <c r="V46" s="2" t="n">
        <f aca="false">1.44*((3.9*B46)+(1.1*U46))</f>
        <v>20.3824333333333</v>
      </c>
      <c r="W46" s="2" t="n">
        <f aca="false">Y46/9</f>
        <v>1.51735892592593</v>
      </c>
      <c r="X46" s="2" t="n">
        <f aca="false">Z46/4</f>
        <v>1.68155075</v>
      </c>
      <c r="Y46" s="0" t="n">
        <f aca="false">V46*F46/100</f>
        <v>13.6562303333333</v>
      </c>
      <c r="Z46" s="0" t="n">
        <f aca="false">V46*E46/100</f>
        <v>6.726203</v>
      </c>
      <c r="AA46" s="6" t="n">
        <f aca="false">C46/$B$2</f>
        <v>0.739130434782609</v>
      </c>
    </row>
    <row r="47" customFormat="false" ht="13.8" hidden="false" customHeight="false" outlineLevel="0" collapsed="false">
      <c r="A47" s="1" t="n">
        <v>0.0097337962962963</v>
      </c>
      <c r="B47" s="0" t="n">
        <v>3.58</v>
      </c>
      <c r="C47" s="0" t="n">
        <v>45.8</v>
      </c>
      <c r="D47" s="0" t="n">
        <v>13.1</v>
      </c>
      <c r="E47" s="0" t="n">
        <f aca="false">100-F47</f>
        <v>41</v>
      </c>
      <c r="F47" s="0" t="n">
        <v>59</v>
      </c>
      <c r="G47" s="0" t="n">
        <v>0.82</v>
      </c>
      <c r="H47" s="0" t="n">
        <v>37</v>
      </c>
      <c r="I47" s="0" t="n">
        <v>2.51</v>
      </c>
      <c r="J47" s="0" t="n">
        <v>16.54</v>
      </c>
      <c r="K47" s="0" t="n">
        <v>3.79</v>
      </c>
      <c r="L47" s="0" t="n">
        <v>24</v>
      </c>
      <c r="M47" s="0" t="n">
        <v>150</v>
      </c>
      <c r="N47" s="0" t="n">
        <v>4.2</v>
      </c>
      <c r="O47" s="0" t="n">
        <v>16</v>
      </c>
      <c r="T47" s="3"/>
      <c r="U47" s="2" t="n">
        <f aca="false">F47*A47</f>
        <v>0.574293981481482</v>
      </c>
      <c r="V47" s="2" t="n">
        <f aca="false">1.44*((3.9*B47)+(1.1*U47))</f>
        <v>21.0149616666667</v>
      </c>
      <c r="W47" s="2" t="n">
        <f aca="false">Y47/9</f>
        <v>1.37764748703704</v>
      </c>
      <c r="X47" s="2" t="n">
        <f aca="false">Z47/4</f>
        <v>2.15403357083333</v>
      </c>
      <c r="Y47" s="0" t="n">
        <f aca="false">V47*F47/100</f>
        <v>12.3988273833333</v>
      </c>
      <c r="Z47" s="0" t="n">
        <f aca="false">V47*E47/100</f>
        <v>8.61613428333333</v>
      </c>
      <c r="AA47" s="6" t="n">
        <f aca="false">C47/$B$2</f>
        <v>0.765886287625418</v>
      </c>
    </row>
    <row r="48" customFormat="false" ht="13.8" hidden="false" customHeight="false" outlineLevel="0" collapsed="false">
      <c r="A48" s="1" t="n">
        <v>0.0099537037037037</v>
      </c>
      <c r="B48" s="0" t="n">
        <v>3.51</v>
      </c>
      <c r="C48" s="0" t="n">
        <v>44.9</v>
      </c>
      <c r="D48" s="0" t="n">
        <v>12.8</v>
      </c>
      <c r="E48" s="0" t="n">
        <f aca="false">100-F48</f>
        <v>51</v>
      </c>
      <c r="F48" s="0" t="n">
        <v>49</v>
      </c>
      <c r="G48" s="0" t="n">
        <v>0.85</v>
      </c>
      <c r="H48" s="0" t="n">
        <v>34</v>
      </c>
      <c r="I48" s="0" t="n">
        <v>2.76</v>
      </c>
      <c r="J48" s="0" t="n">
        <v>16.58</v>
      </c>
      <c r="K48" s="0" t="n">
        <v>3.86</v>
      </c>
      <c r="L48" s="0" t="n">
        <v>23</v>
      </c>
      <c r="M48" s="0" t="n">
        <v>155</v>
      </c>
      <c r="N48" s="0" t="n">
        <v>4.2</v>
      </c>
      <c r="O48" s="0" t="n">
        <v>16</v>
      </c>
      <c r="T48" s="3"/>
      <c r="U48" s="2" t="n">
        <f aca="false">F48*A48</f>
        <v>0.487731481481482</v>
      </c>
      <c r="V48" s="2" t="n">
        <f aca="false">1.44*((3.9*B48)+(1.1*U48))</f>
        <v>20.4847266666667</v>
      </c>
      <c r="W48" s="2" t="n">
        <f aca="false">Y48/9</f>
        <v>1.11527956296296</v>
      </c>
      <c r="X48" s="2" t="n">
        <f aca="false">Z48/4</f>
        <v>2.61180265</v>
      </c>
      <c r="Y48" s="0" t="n">
        <f aca="false">V48*F48/100</f>
        <v>10.0375160666667</v>
      </c>
      <c r="Z48" s="0" t="n">
        <f aca="false">V48*E48/100</f>
        <v>10.4472106</v>
      </c>
      <c r="AA48" s="6" t="n">
        <f aca="false">C48/$B$2</f>
        <v>0.750836120401338</v>
      </c>
    </row>
    <row r="49" customFormat="false" ht="13.8" hidden="false" customHeight="false" outlineLevel="0" collapsed="false">
      <c r="A49" s="1" t="n">
        <v>0.0101967592592593</v>
      </c>
      <c r="B49" s="0" t="n">
        <v>4.17</v>
      </c>
      <c r="C49" s="0" t="n">
        <v>53.4</v>
      </c>
      <c r="D49" s="0" t="n">
        <v>15.2</v>
      </c>
      <c r="E49" s="0" t="n">
        <f aca="false">100-F49</f>
        <v>47</v>
      </c>
      <c r="F49" s="0" t="n">
        <v>53</v>
      </c>
      <c r="G49" s="0" t="n">
        <v>0.84</v>
      </c>
      <c r="H49" s="0" t="n">
        <v>39</v>
      </c>
      <c r="I49" s="0" t="n">
        <v>2.76</v>
      </c>
      <c r="J49" s="0" t="n">
        <v>16.39</v>
      </c>
      <c r="K49" s="0" t="n">
        <v>3.98</v>
      </c>
      <c r="L49" s="0" t="n">
        <v>26</v>
      </c>
      <c r="M49" s="0" t="n">
        <v>158</v>
      </c>
      <c r="N49" s="0" t="n">
        <v>4.2</v>
      </c>
      <c r="O49" s="0" t="n">
        <v>16</v>
      </c>
      <c r="S49" s="0" t="n">
        <v>15</v>
      </c>
      <c r="T49" s="3"/>
      <c r="U49" s="2" t="n">
        <f aca="false">F49*A49</f>
        <v>0.540428240740741</v>
      </c>
      <c r="V49" s="2" t="n">
        <f aca="false">1.44*((3.9*B49)+(1.1*U49))</f>
        <v>24.2747583333333</v>
      </c>
      <c r="W49" s="2" t="n">
        <f aca="false">Y49/9</f>
        <v>1.4295135462963</v>
      </c>
      <c r="X49" s="2" t="n">
        <f aca="false">Z49/4</f>
        <v>2.85228410416667</v>
      </c>
      <c r="Y49" s="0" t="n">
        <f aca="false">V49*F49/100</f>
        <v>12.8656219166667</v>
      </c>
      <c r="Z49" s="0" t="n">
        <f aca="false">V49*E49/100</f>
        <v>11.4091364166667</v>
      </c>
      <c r="AA49" s="6" t="n">
        <f aca="false">C49/$B$2</f>
        <v>0.892976588628763</v>
      </c>
    </row>
    <row r="50" customFormat="false" ht="13.8" hidden="false" customHeight="false" outlineLevel="0" collapsed="false">
      <c r="A50" s="1" t="n">
        <v>0.0104282407407407</v>
      </c>
      <c r="B50" s="0" t="n">
        <v>4.06</v>
      </c>
      <c r="C50" s="0" t="n">
        <v>51.9</v>
      </c>
      <c r="D50" s="0" t="n">
        <v>14.8</v>
      </c>
      <c r="E50" s="0" t="n">
        <f aca="false">100-F50</f>
        <v>67</v>
      </c>
      <c r="F50" s="0" t="n">
        <v>33</v>
      </c>
      <c r="G50" s="0" t="n">
        <v>0.9</v>
      </c>
      <c r="H50" s="0" t="n">
        <v>41</v>
      </c>
      <c r="I50" s="0" t="n">
        <v>2.83</v>
      </c>
      <c r="J50" s="0" t="n">
        <v>16.86</v>
      </c>
      <c r="K50" s="0" t="n">
        <v>3.78</v>
      </c>
      <c r="L50" s="0" t="n">
        <v>25</v>
      </c>
      <c r="M50" s="0" t="n">
        <v>161</v>
      </c>
      <c r="N50" s="0" t="n">
        <v>4.2</v>
      </c>
      <c r="O50" s="0" t="n">
        <v>16</v>
      </c>
      <c r="T50" s="3"/>
      <c r="U50" s="2" t="n">
        <f aca="false">F50*A50</f>
        <v>0.344131944444444</v>
      </c>
      <c r="V50" s="2" t="n">
        <f aca="false">1.44*((3.9*B50)+(1.1*U50))</f>
        <v>23.346065</v>
      </c>
      <c r="W50" s="2" t="n">
        <f aca="false">Y50/9</f>
        <v>0.856022383333333</v>
      </c>
      <c r="X50" s="2" t="n">
        <f aca="false">Z50/4</f>
        <v>3.9104658875</v>
      </c>
      <c r="Y50" s="0" t="n">
        <f aca="false">V50*F50/100</f>
        <v>7.70420145</v>
      </c>
      <c r="Z50" s="0" t="n">
        <f aca="false">V50*E50/100</f>
        <v>15.64186355</v>
      </c>
      <c r="AA50" s="6" t="n">
        <f aca="false">C50/$B$2</f>
        <v>0.867892976588629</v>
      </c>
    </row>
    <row r="51" customFormat="false" ht="13.8" hidden="false" customHeight="false" outlineLevel="0" collapsed="false">
      <c r="A51" s="1" t="n">
        <v>0.0106481481481482</v>
      </c>
      <c r="B51" s="0" t="n">
        <v>3.99</v>
      </c>
      <c r="C51" s="0" t="n">
        <v>51</v>
      </c>
      <c r="D51" s="0" t="n">
        <v>14.6</v>
      </c>
      <c r="E51" s="0" t="n">
        <f aca="false">100-F51</f>
        <v>67</v>
      </c>
      <c r="F51" s="0" t="n">
        <v>33</v>
      </c>
      <c r="G51" s="0" t="n">
        <v>0.9</v>
      </c>
      <c r="H51" s="0" t="n">
        <v>41</v>
      </c>
      <c r="I51" s="0" t="n">
        <v>2.73</v>
      </c>
      <c r="J51" s="0" t="n">
        <v>16.78</v>
      </c>
      <c r="K51" s="0" t="n">
        <v>3.85</v>
      </c>
      <c r="L51" s="0" t="n">
        <v>25</v>
      </c>
      <c r="M51" s="0" t="n">
        <v>161</v>
      </c>
      <c r="N51" s="0" t="n">
        <v>4.2</v>
      </c>
      <c r="O51" s="0" t="n">
        <v>16</v>
      </c>
      <c r="T51" s="3"/>
      <c r="U51" s="2" t="n">
        <f aca="false">F51*A51</f>
        <v>0.351388888888889</v>
      </c>
      <c r="V51" s="2" t="n">
        <f aca="false">1.44*((3.9*B51)+(1.1*U51))</f>
        <v>22.96444</v>
      </c>
      <c r="W51" s="2" t="n">
        <f aca="false">Y51/9</f>
        <v>0.842029466666667</v>
      </c>
      <c r="X51" s="2" t="n">
        <f aca="false">Z51/4</f>
        <v>3.8465437</v>
      </c>
      <c r="Y51" s="0" t="n">
        <f aca="false">V51*F51/100</f>
        <v>7.5782652</v>
      </c>
      <c r="Z51" s="0" t="n">
        <f aca="false">V51*E51/100</f>
        <v>15.3861748</v>
      </c>
      <c r="AA51" s="6" t="n">
        <f aca="false">C51/$B$2</f>
        <v>0.852842809364548</v>
      </c>
    </row>
    <row r="52" customFormat="false" ht="13.8" hidden="false" customHeight="false" outlineLevel="0" collapsed="false">
      <c r="A52" s="1" t="n">
        <v>0.0108912037037037</v>
      </c>
      <c r="B52" s="0" t="n">
        <v>4.32</v>
      </c>
      <c r="C52" s="0" t="n">
        <v>55.3</v>
      </c>
      <c r="D52" s="0" t="n">
        <v>15.8</v>
      </c>
      <c r="E52" s="0" t="n">
        <f aca="false">100-F52</f>
        <v>70</v>
      </c>
      <c r="F52" s="0" t="n">
        <v>30</v>
      </c>
      <c r="G52" s="0" t="n">
        <v>0.91</v>
      </c>
      <c r="H52" s="0" t="n">
        <v>40</v>
      </c>
      <c r="I52" s="0" t="n">
        <v>3.11</v>
      </c>
      <c r="J52" s="0" t="n">
        <v>16.87</v>
      </c>
      <c r="K52" s="0" t="n">
        <v>3.8</v>
      </c>
      <c r="L52" s="0" t="n">
        <v>27</v>
      </c>
      <c r="M52" s="0" t="n">
        <v>163</v>
      </c>
      <c r="N52" s="0" t="n">
        <v>4.2</v>
      </c>
      <c r="O52" s="0" t="n">
        <v>16</v>
      </c>
      <c r="T52" s="3"/>
      <c r="U52" s="2" t="n">
        <f aca="false">F52*A52</f>
        <v>0.326736111111111</v>
      </c>
      <c r="V52" s="2" t="n">
        <f aca="false">1.44*((3.9*B52)+(1.1*U52))</f>
        <v>24.77867</v>
      </c>
      <c r="W52" s="2" t="n">
        <f aca="false">Y52/9</f>
        <v>0.825955666666667</v>
      </c>
      <c r="X52" s="2" t="n">
        <f aca="false">Z52/4</f>
        <v>4.33626725</v>
      </c>
      <c r="Y52" s="0" t="n">
        <f aca="false">V52*F52/100</f>
        <v>7.433601</v>
      </c>
      <c r="Z52" s="0" t="n">
        <f aca="false">V52*E52/100</f>
        <v>17.345069</v>
      </c>
      <c r="AA52" s="6" t="n">
        <f aca="false">C52/$B$2</f>
        <v>0.924749163879599</v>
      </c>
    </row>
    <row r="53" customFormat="false" ht="13.8" hidden="false" customHeight="false" outlineLevel="0" collapsed="false">
      <c r="A53" s="1" t="n">
        <v>0.0111226851851852</v>
      </c>
      <c r="B53" s="0" t="n">
        <v>4.27</v>
      </c>
      <c r="C53" s="0" t="n">
        <v>54.6</v>
      </c>
      <c r="D53" s="0" t="n">
        <v>15.6</v>
      </c>
      <c r="E53" s="0" t="n">
        <f aca="false">100-F53</f>
        <v>70</v>
      </c>
      <c r="F53" s="0" t="n">
        <v>30</v>
      </c>
      <c r="G53" s="0" t="n">
        <v>0.91</v>
      </c>
      <c r="H53" s="0" t="n">
        <v>42</v>
      </c>
      <c r="I53" s="0" t="n">
        <v>2.89</v>
      </c>
      <c r="J53" s="0" t="n">
        <v>16.84</v>
      </c>
      <c r="K53" s="0" t="n">
        <v>3.82</v>
      </c>
      <c r="L53" s="0" t="n">
        <v>26</v>
      </c>
      <c r="M53" s="0" t="n">
        <v>165</v>
      </c>
      <c r="N53" s="0" t="n">
        <v>4.2</v>
      </c>
      <c r="O53" s="0" t="n">
        <v>16</v>
      </c>
      <c r="T53" s="3"/>
      <c r="U53" s="2" t="n">
        <f aca="false">F53*A53</f>
        <v>0.333680555555556</v>
      </c>
      <c r="V53" s="2" t="n">
        <f aca="false">1.44*((3.9*B53)+(1.1*U53))</f>
        <v>24.50887</v>
      </c>
      <c r="W53" s="2" t="n">
        <f aca="false">Y53/9</f>
        <v>0.816962333333333</v>
      </c>
      <c r="X53" s="2" t="n">
        <f aca="false">Z53/4</f>
        <v>4.28905225</v>
      </c>
      <c r="Y53" s="0" t="n">
        <f aca="false">V53*F53/100</f>
        <v>7.352661</v>
      </c>
      <c r="Z53" s="0" t="n">
        <f aca="false">V53*E53/100</f>
        <v>17.156209</v>
      </c>
      <c r="AA53" s="6" t="n">
        <f aca="false">C53/$B$2</f>
        <v>0.91304347826087</v>
      </c>
    </row>
    <row r="54" customFormat="false" ht="13.8" hidden="false" customHeight="false" outlineLevel="0" collapsed="false">
      <c r="A54" s="1" t="n">
        <v>0.0113425925925926</v>
      </c>
      <c r="B54" s="0" t="n">
        <v>4.39</v>
      </c>
      <c r="C54" s="0" t="n">
        <v>56.1</v>
      </c>
      <c r="D54" s="0" t="n">
        <v>16</v>
      </c>
      <c r="E54" s="0" t="n">
        <f aca="false">100-F54</f>
        <v>72</v>
      </c>
      <c r="F54" s="0" t="n">
        <v>28</v>
      </c>
      <c r="G54" s="0" t="n">
        <v>0.91</v>
      </c>
      <c r="H54" s="0" t="n">
        <v>46</v>
      </c>
      <c r="I54" s="0" t="n">
        <v>2.89</v>
      </c>
      <c r="J54" s="0" t="n">
        <v>17.04</v>
      </c>
      <c r="K54" s="0" t="n">
        <v>3.66</v>
      </c>
      <c r="L54" s="0" t="n">
        <v>26</v>
      </c>
      <c r="M54" s="0" t="n">
        <v>167</v>
      </c>
      <c r="N54" s="0" t="n">
        <v>4.9</v>
      </c>
      <c r="O54" s="0" t="n">
        <v>17.9</v>
      </c>
      <c r="T54" s="3"/>
      <c r="U54" s="2" t="n">
        <f aca="false">F54*A54</f>
        <v>0.317592592592593</v>
      </c>
      <c r="V54" s="2" t="n">
        <f aca="false">1.44*((3.9*B54)+(1.1*U54))</f>
        <v>25.1573066666667</v>
      </c>
      <c r="W54" s="2" t="n">
        <f aca="false">Y54/9</f>
        <v>0.782671762962963</v>
      </c>
      <c r="X54" s="2" t="n">
        <f aca="false">Z54/4</f>
        <v>4.5283152</v>
      </c>
      <c r="Y54" s="0" t="n">
        <f aca="false">V54*F54/100</f>
        <v>7.04404586666667</v>
      </c>
      <c r="Z54" s="0" t="n">
        <f aca="false">V54*E54/100</f>
        <v>18.1132608</v>
      </c>
      <c r="AA54" s="6" t="n">
        <f aca="false">C54/$B$2</f>
        <v>0.938127090301003</v>
      </c>
    </row>
    <row r="55" customFormat="false" ht="13.8" hidden="false" customHeight="false" outlineLevel="0" collapsed="false">
      <c r="A55" s="1" t="n">
        <v>0.0115856481481481</v>
      </c>
      <c r="B55" s="0" t="n">
        <v>4.51</v>
      </c>
      <c r="C55" s="0" t="n">
        <v>57.6</v>
      </c>
      <c r="D55" s="0" t="n">
        <v>16.5</v>
      </c>
      <c r="E55" s="0" t="n">
        <f aca="false">100-F55</f>
        <v>78</v>
      </c>
      <c r="F55" s="0" t="n">
        <v>22</v>
      </c>
      <c r="G55" s="0" t="n">
        <v>0.93</v>
      </c>
      <c r="H55" s="0" t="n">
        <v>47</v>
      </c>
      <c r="I55" s="0" t="n">
        <v>2.9</v>
      </c>
      <c r="J55" s="0" t="n">
        <v>17.03</v>
      </c>
      <c r="K55" s="0" t="n">
        <v>3.73</v>
      </c>
      <c r="L55" s="0" t="n">
        <v>26</v>
      </c>
      <c r="M55" s="0" t="n">
        <v>172</v>
      </c>
      <c r="N55" s="0" t="n">
        <v>5</v>
      </c>
      <c r="O55" s="0" t="n">
        <v>18</v>
      </c>
      <c r="T55" s="3"/>
      <c r="U55" s="2" t="n">
        <f aca="false">F55*A55</f>
        <v>0.254884259259259</v>
      </c>
      <c r="V55" s="2" t="n">
        <f aca="false">1.44*((3.9*B55)+(1.1*U55))</f>
        <v>25.7318966666667</v>
      </c>
      <c r="W55" s="2" t="n">
        <f aca="false">Y55/9</f>
        <v>0.629001918518518</v>
      </c>
      <c r="X55" s="2" t="n">
        <f aca="false">Z55/4</f>
        <v>5.01771985</v>
      </c>
      <c r="Y55" s="0" t="n">
        <f aca="false">V55*F55/100</f>
        <v>5.66101726666667</v>
      </c>
      <c r="Z55" s="0" t="n">
        <f aca="false">V55*E55/100</f>
        <v>20.0708794</v>
      </c>
      <c r="AA55" s="6" t="n">
        <f aca="false">C55/$B$2</f>
        <v>0.963210702341137</v>
      </c>
    </row>
    <row r="56" customFormat="false" ht="13.8" hidden="false" customHeight="false" outlineLevel="0" collapsed="false">
      <c r="A56" s="1" t="n">
        <v>0.0118055555555556</v>
      </c>
      <c r="B56" s="0" t="n">
        <v>4.68</v>
      </c>
      <c r="C56" s="0" t="n">
        <v>59.8</v>
      </c>
      <c r="D56" s="0" t="n">
        <v>17.1</v>
      </c>
      <c r="E56" s="0" t="n">
        <f aca="false">100-F56</f>
        <v>90</v>
      </c>
      <c r="F56" s="0" t="n">
        <v>10</v>
      </c>
      <c r="G56" s="0" t="n">
        <v>0.97</v>
      </c>
      <c r="H56" s="0" t="n">
        <v>48</v>
      </c>
      <c r="I56" s="0" t="n">
        <v>2.97</v>
      </c>
      <c r="J56" s="0" t="n">
        <v>17.06</v>
      </c>
      <c r="K56" s="0" t="n">
        <v>3.81</v>
      </c>
      <c r="L56" s="0" t="n">
        <v>27</v>
      </c>
      <c r="M56" s="0" t="n">
        <v>173</v>
      </c>
      <c r="N56" s="0" t="n">
        <v>5</v>
      </c>
      <c r="O56" s="0" t="n">
        <v>18</v>
      </c>
      <c r="S56" s="0" t="n">
        <v>17</v>
      </c>
      <c r="T56" s="3"/>
      <c r="U56" s="2" t="n">
        <f aca="false">F56*A56</f>
        <v>0.118055555555556</v>
      </c>
      <c r="V56" s="2" t="n">
        <f aca="false">1.44*((3.9*B56)+(1.1*U56))</f>
        <v>26.46988</v>
      </c>
      <c r="W56" s="2" t="n">
        <f aca="false">Y56/9</f>
        <v>0.294109777777778</v>
      </c>
      <c r="X56" s="2" t="n">
        <f aca="false">Z56/4</f>
        <v>5.955723</v>
      </c>
      <c r="Y56" s="0" t="n">
        <f aca="false">V56*F56/100</f>
        <v>2.646988</v>
      </c>
      <c r="Z56" s="0" t="n">
        <f aca="false">V56*E56/100</f>
        <v>23.822892</v>
      </c>
      <c r="AA56" s="6" t="n">
        <f aca="false">C56/$B$2</f>
        <v>1</v>
      </c>
    </row>
    <row r="57" customFormat="false" ht="13.8" hidden="false" customHeight="false" outlineLevel="0" collapsed="false">
      <c r="A57" s="1" t="n">
        <v>0.012037037037037</v>
      </c>
      <c r="B57" s="0" t="n">
        <v>4.44</v>
      </c>
      <c r="C57" s="0" t="n">
        <v>56.7</v>
      </c>
      <c r="D57" s="0" t="n">
        <v>16.2</v>
      </c>
      <c r="E57" s="0" t="n">
        <f aca="false">100-F57</f>
        <v>95</v>
      </c>
      <c r="F57" s="0" t="n">
        <v>5</v>
      </c>
      <c r="G57" s="0" t="n">
        <v>0.98</v>
      </c>
      <c r="H57" s="0" t="n">
        <v>49</v>
      </c>
      <c r="I57" s="0" t="n">
        <v>2.81</v>
      </c>
      <c r="J57" s="0" t="n">
        <v>17.09</v>
      </c>
      <c r="K57" s="0" t="n">
        <v>3.83</v>
      </c>
      <c r="L57" s="0" t="n">
        <v>25</v>
      </c>
      <c r="M57" s="0" t="n">
        <v>176</v>
      </c>
      <c r="N57" s="0" t="n">
        <v>5</v>
      </c>
      <c r="O57" s="0" t="n">
        <v>18</v>
      </c>
      <c r="S57" s="0" t="n">
        <v>18</v>
      </c>
      <c r="T57" s="3"/>
      <c r="U57" s="2" t="n">
        <f aca="false">F57*A57</f>
        <v>0.0601851851851852</v>
      </c>
      <c r="V57" s="2" t="n">
        <f aca="false">1.44*((3.9*B57)+(1.1*U57))</f>
        <v>25.0303733333333</v>
      </c>
      <c r="W57" s="2" t="n">
        <f aca="false">Y57/9</f>
        <v>0.13905762962963</v>
      </c>
      <c r="X57" s="2" t="n">
        <f aca="false">Z57/4</f>
        <v>5.94471366666667</v>
      </c>
      <c r="Y57" s="0" t="n">
        <f aca="false">V57*F57/100</f>
        <v>1.25151866666667</v>
      </c>
      <c r="Z57" s="0" t="n">
        <f aca="false">V57*E57/100</f>
        <v>23.7788546666667</v>
      </c>
      <c r="AA57" s="6" t="n">
        <f aca="false">C57/$B$2</f>
        <v>0.948160535117057</v>
      </c>
    </row>
    <row r="58" customFormat="false" ht="13.8" hidden="false" customHeight="false" outlineLevel="0" collapsed="false">
      <c r="A58" s="1" t="n">
        <v>0.0122685185185185</v>
      </c>
      <c r="B58" s="0" t="n">
        <v>4.23</v>
      </c>
      <c r="C58" s="0" t="n">
        <v>54.1</v>
      </c>
      <c r="D58" s="0" t="n">
        <v>15.5</v>
      </c>
      <c r="E58" s="0" t="n">
        <f aca="false">100-F58</f>
        <v>99</v>
      </c>
      <c r="F58" s="0" t="n">
        <v>1</v>
      </c>
      <c r="G58" s="0" t="n">
        <v>1</v>
      </c>
      <c r="H58" s="0" t="n">
        <v>53</v>
      </c>
      <c r="I58" s="0" t="n">
        <v>2.55</v>
      </c>
      <c r="J58" s="0" t="n">
        <v>17.18</v>
      </c>
      <c r="K58" s="0" t="n">
        <v>3.79</v>
      </c>
      <c r="L58" s="0" t="n">
        <v>24</v>
      </c>
      <c r="M58" s="0" t="n">
        <v>176</v>
      </c>
      <c r="N58" s="0" t="n">
        <v>5</v>
      </c>
      <c r="O58" s="0" t="n">
        <v>18</v>
      </c>
      <c r="S58" s="0" t="n">
        <v>19</v>
      </c>
      <c r="T58" s="3"/>
      <c r="U58" s="2" t="n">
        <f aca="false">F58*A58</f>
        <v>0.0122685185185185</v>
      </c>
      <c r="V58" s="2" t="n">
        <f aca="false">1.44*((3.9*B58)+(1.1*U58))</f>
        <v>23.7751133333333</v>
      </c>
      <c r="W58" s="2" t="n">
        <f aca="false">Y58/9</f>
        <v>0.0264167925925926</v>
      </c>
      <c r="X58" s="2" t="n">
        <f aca="false">Z58/4</f>
        <v>5.88434055</v>
      </c>
      <c r="Y58" s="0" t="n">
        <f aca="false">V58*F58/100</f>
        <v>0.237751133333333</v>
      </c>
      <c r="Z58" s="0" t="n">
        <f aca="false">V58*E58/100</f>
        <v>23.5373622</v>
      </c>
      <c r="AA58" s="6" t="n">
        <f aca="false">C58/$B$2</f>
        <v>0.904682274247492</v>
      </c>
    </row>
    <row r="59" customFormat="false" ht="13.8" hidden="false" customHeight="false" outlineLevel="0" collapsed="false">
      <c r="A59" s="1" t="n">
        <v>0.012962962962963</v>
      </c>
      <c r="B59" s="0" t="n">
        <v>3.52</v>
      </c>
      <c r="C59" s="0" t="n">
        <v>45</v>
      </c>
      <c r="D59" s="0" t="n">
        <v>12.8</v>
      </c>
      <c r="E59" s="0" t="n">
        <f aca="false">100-F59</f>
        <v>106</v>
      </c>
      <c r="F59" s="0" t="n">
        <v>-6</v>
      </c>
      <c r="G59" s="0" t="n">
        <v>1.02</v>
      </c>
      <c r="H59" s="0" t="n">
        <v>58</v>
      </c>
      <c r="I59" s="0" t="n">
        <v>2.09</v>
      </c>
      <c r="J59" s="0" t="n">
        <v>17.43</v>
      </c>
      <c r="K59" s="0" t="n">
        <v>3.59</v>
      </c>
      <c r="L59" s="0" t="n">
        <v>20</v>
      </c>
      <c r="M59" s="0" t="n">
        <v>180</v>
      </c>
      <c r="N59" s="0" t="n">
        <v>4.8</v>
      </c>
      <c r="O59" s="0" t="n">
        <v>14</v>
      </c>
      <c r="T59" s="3"/>
      <c r="U59" s="2" t="n">
        <f aca="false">F59*A59</f>
        <v>-0.0777777777777778</v>
      </c>
      <c r="V59" s="2" t="n">
        <f aca="false">1.44*((3.9*B59)+(1.1*U59))</f>
        <v>19.64512</v>
      </c>
      <c r="W59" s="2" t="n">
        <f aca="false">Y59/9</f>
        <v>-0.130967466666667</v>
      </c>
      <c r="X59" s="2" t="n">
        <f aca="false">Z59/4</f>
        <v>5.2059568</v>
      </c>
      <c r="Y59" s="0" t="n">
        <f aca="false">V59*F59/100</f>
        <v>-1.1787072</v>
      </c>
      <c r="Z59" s="0" t="n">
        <f aca="false">V59*E59/100</f>
        <v>20.8238272</v>
      </c>
      <c r="AA59" s="6" t="n">
        <f aca="false">C59/$B$2</f>
        <v>0.752508361204013</v>
      </c>
    </row>
    <row r="60" customFormat="false" ht="13.8" hidden="false" customHeight="false" outlineLevel="0" collapsed="false">
      <c r="A60" s="1" t="n">
        <v>0.0127314814814815</v>
      </c>
      <c r="B60" s="0" t="n">
        <v>2.56</v>
      </c>
      <c r="C60" s="0" t="n">
        <v>32.8</v>
      </c>
      <c r="D60" s="0" t="n">
        <v>9.4</v>
      </c>
      <c r="E60" s="0" t="n">
        <f aca="false">100-F60</f>
        <v>117</v>
      </c>
      <c r="F60" s="0" t="n">
        <v>-17</v>
      </c>
      <c r="G60" s="0" t="n">
        <v>1.05</v>
      </c>
      <c r="H60" s="0" t="n">
        <v>48</v>
      </c>
      <c r="I60" s="0" t="n">
        <v>1.89</v>
      </c>
      <c r="J60" s="0" t="n">
        <v>17.52</v>
      </c>
      <c r="K60" s="0" t="n">
        <v>3.59</v>
      </c>
      <c r="L60" s="0" t="n">
        <v>14</v>
      </c>
      <c r="M60" s="0" t="n">
        <v>178</v>
      </c>
      <c r="N60" s="0" t="n">
        <v>1.5</v>
      </c>
      <c r="O60" s="0" t="n">
        <v>0</v>
      </c>
      <c r="T60" s="3"/>
      <c r="U60" s="2" t="n">
        <f aca="false">F60*A60</f>
        <v>-0.216435185185185</v>
      </c>
      <c r="V60" s="2" t="n">
        <f aca="false">1.44*((3.9*B60)+(1.1*U60))</f>
        <v>14.0341266666667</v>
      </c>
      <c r="W60" s="2" t="n">
        <f aca="false">Y60/9</f>
        <v>-0.265089059259259</v>
      </c>
      <c r="X60" s="2" t="n">
        <f aca="false">Z60/4</f>
        <v>4.10498205</v>
      </c>
      <c r="Y60" s="0" t="n">
        <f aca="false">V60*F60/100</f>
        <v>-2.38580153333333</v>
      </c>
      <c r="Z60" s="0" t="n">
        <f aca="false">V60*E60/100</f>
        <v>16.4199282</v>
      </c>
      <c r="AA60" s="6" t="n">
        <f aca="false">C60/$B$2</f>
        <v>0.548494983277592</v>
      </c>
    </row>
    <row r="61" customFormat="false" ht="13.8" hidden="false" customHeight="false" outlineLevel="0" collapsed="false">
      <c r="A61" s="1" t="n">
        <v>0.012962962962963</v>
      </c>
      <c r="B61" s="0" t="n">
        <v>2.15</v>
      </c>
      <c r="C61" s="0" t="n">
        <v>27.5</v>
      </c>
      <c r="D61" s="0" t="n">
        <v>7.9</v>
      </c>
      <c r="E61" s="0" t="n">
        <f aca="false">100-F61</f>
        <v>125</v>
      </c>
      <c r="F61" s="0" t="n">
        <v>-25</v>
      </c>
      <c r="G61" s="0" t="n">
        <v>1.08</v>
      </c>
      <c r="H61" s="0" t="n">
        <v>45</v>
      </c>
      <c r="I61" s="0" t="n">
        <v>1.76</v>
      </c>
      <c r="J61" s="0" t="n">
        <v>17.63</v>
      </c>
      <c r="K61" s="0" t="n">
        <v>3.55</v>
      </c>
      <c r="L61" s="0" t="n">
        <v>13</v>
      </c>
      <c r="M61" s="0" t="n">
        <v>171</v>
      </c>
      <c r="N61" s="0" t="n">
        <v>1.5</v>
      </c>
      <c r="O61" s="0" t="n">
        <v>0</v>
      </c>
      <c r="Q61" s="0" t="n">
        <v>172</v>
      </c>
      <c r="R61" s="0" t="n">
        <v>96</v>
      </c>
      <c r="T61" s="3"/>
      <c r="U61" s="2" t="n">
        <f aca="false">F61*A61</f>
        <v>-0.324074074074074</v>
      </c>
      <c r="V61" s="2" t="n">
        <f aca="false">1.44*((3.9*B61)+(1.1*U61))</f>
        <v>11.5610666666667</v>
      </c>
      <c r="W61" s="2" t="n">
        <f aca="false">Y61/9</f>
        <v>-0.321140740740741</v>
      </c>
      <c r="X61" s="2" t="n">
        <f aca="false">Z61/4</f>
        <v>3.61283333333333</v>
      </c>
      <c r="Y61" s="0" t="n">
        <f aca="false">V61*F61/100</f>
        <v>-2.89026666666667</v>
      </c>
      <c r="Z61" s="0" t="n">
        <f aca="false">V61*E61/100</f>
        <v>14.4513333333333</v>
      </c>
      <c r="AA61" s="6" t="n">
        <f aca="false">C61/$B$2</f>
        <v>0.459866220735786</v>
      </c>
    </row>
    <row r="62" customFormat="false" ht="13.8" hidden="false" customHeight="false" outlineLevel="0" collapsed="false">
      <c r="A62" s="1" t="n">
        <v>0.0140162037037037</v>
      </c>
      <c r="Q62" s="0" t="n">
        <v>182</v>
      </c>
      <c r="R62" s="0" t="n">
        <v>96</v>
      </c>
    </row>
    <row r="63" customFormat="false" ht="13.8" hidden="false" customHeight="false" outlineLevel="0" collapsed="false">
      <c r="A63" s="1" t="n">
        <v>0.0151273148148148</v>
      </c>
      <c r="Q63" s="0" t="n">
        <v>164</v>
      </c>
      <c r="R63" s="0" t="n">
        <v>96</v>
      </c>
    </row>
    <row r="64" customFormat="false" ht="13.8" hidden="false" customHeight="false" outlineLevel="0" collapsed="false">
      <c r="A64" s="1" t="n">
        <v>0.0162268518518519</v>
      </c>
      <c r="Q64" s="0" t="n">
        <v>146</v>
      </c>
      <c r="R64" s="0" t="n">
        <v>90</v>
      </c>
    </row>
    <row r="65" customFormat="false" ht="13.8" hidden="false" customHeight="false" outlineLevel="0" collapsed="false">
      <c r="A65" s="1" t="n">
        <v>0.0168287037037037</v>
      </c>
      <c r="M65" s="0" t="n">
        <v>97</v>
      </c>
      <c r="Q65" s="0" t="n">
        <v>140</v>
      </c>
      <c r="R65" s="0" t="n">
        <v>86</v>
      </c>
    </row>
    <row r="66" customFormat="false" ht="13.8" hidden="false" customHeight="false" outlineLevel="0" collapsed="false">
      <c r="A66" s="1" t="n">
        <v>0.018287037037037</v>
      </c>
      <c r="Q66" s="0" t="n">
        <v>136</v>
      </c>
      <c r="R66" s="0" t="n">
        <v>82</v>
      </c>
    </row>
  </sheetData>
  <mergeCells count="2">
    <mergeCell ref="P6:P10"/>
    <mergeCell ref="P11:P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1" activeCellId="1" sqref="A1:C1 Q11"/>
    </sheetView>
  </sheetViews>
  <sheetFormatPr defaultRowHeight="12.8" zeroHeight="false" outlineLevelRow="0" outlineLevelCol="0"/>
  <cols>
    <col collapsed="false" customWidth="false" hidden="false" outlineLevel="0" max="2" min="2" style="6" width="11.52"/>
  </cols>
  <sheetData>
    <row r="1" customFormat="false" ht="13.8" hidden="false" customHeight="false" outlineLevel="0" collapsed="false">
      <c r="A1" s="0" t="str">
        <f aca="false">VO2max!M5</f>
        <v>HR bpm</v>
      </c>
      <c r="B1" s="6" t="str">
        <f aca="false">VO2max!AA5</f>
        <v>%VO2max</v>
      </c>
    </row>
    <row r="2" customFormat="false" ht="13.8" hidden="false" customHeight="false" outlineLevel="0" collapsed="false">
      <c r="A2" s="0" t="n">
        <f aca="false">VO2max!M11</f>
        <v>80</v>
      </c>
      <c r="B2" s="6" t="n">
        <f aca="false">VO2max!AA11</f>
        <v>0.0919732441471572</v>
      </c>
    </row>
    <row r="3" customFormat="false" ht="13.8" hidden="false" customHeight="false" outlineLevel="0" collapsed="false">
      <c r="A3" s="0" t="n">
        <f aca="false">VO2max!M12</f>
        <v>78</v>
      </c>
      <c r="B3" s="6" t="n">
        <f aca="false">VO2max!AA12</f>
        <v>0.140468227424749</v>
      </c>
    </row>
    <row r="4" customFormat="false" ht="13.8" hidden="false" customHeight="false" outlineLevel="0" collapsed="false">
      <c r="A4" s="0" t="n">
        <f aca="false">VO2max!M13</f>
        <v>84</v>
      </c>
      <c r="B4" s="6" t="n">
        <f aca="false">VO2max!AA13</f>
        <v>0.167224080267559</v>
      </c>
    </row>
    <row r="5" customFormat="false" ht="13.8" hidden="false" customHeight="false" outlineLevel="0" collapsed="false">
      <c r="A5" s="0" t="n">
        <f aca="false">VO2max!M14</f>
        <v>80</v>
      </c>
      <c r="B5" s="6" t="n">
        <f aca="false">VO2max!AA14</f>
        <v>0.130434782608696</v>
      </c>
    </row>
    <row r="6" customFormat="false" ht="13.8" hidden="false" customHeight="false" outlineLevel="0" collapsed="false">
      <c r="A6" s="0" t="n">
        <f aca="false">VO2max!M15</f>
        <v>78</v>
      </c>
      <c r="B6" s="6" t="n">
        <f aca="false">VO2max!AA15</f>
        <v>0.133779264214047</v>
      </c>
    </row>
    <row r="7" customFormat="false" ht="13.8" hidden="false" customHeight="false" outlineLevel="0" collapsed="false">
      <c r="A7" s="0" t="n">
        <f aca="false">VO2max!M16</f>
        <v>74</v>
      </c>
      <c r="B7" s="6" t="n">
        <f aca="false">VO2max!AA16</f>
        <v>0.102006688963211</v>
      </c>
    </row>
    <row r="8" customFormat="false" ht="13.8" hidden="false" customHeight="false" outlineLevel="0" collapsed="false">
      <c r="A8" s="0" t="n">
        <f aca="false">VO2max!M17</f>
        <v>76</v>
      </c>
      <c r="B8" s="6" t="n">
        <f aca="false">VO2max!AA17</f>
        <v>0.12876254180602</v>
      </c>
    </row>
    <row r="9" customFormat="false" ht="13.8" hidden="false" customHeight="false" outlineLevel="0" collapsed="false">
      <c r="A9" s="0" t="n">
        <f aca="false">VO2max!M18</f>
        <v>85</v>
      </c>
      <c r="B9" s="6" t="n">
        <f aca="false">VO2max!AA18</f>
        <v>0.138795986622074</v>
      </c>
    </row>
    <row r="10" customFormat="false" ht="13.8" hidden="false" customHeight="false" outlineLevel="0" collapsed="false">
      <c r="A10" s="0" t="n">
        <f aca="false">VO2max!M19</f>
        <v>92</v>
      </c>
      <c r="B10" s="6" t="n">
        <f aca="false">VO2max!AA19</f>
        <v>0.0919732441471572</v>
      </c>
    </row>
    <row r="11" customFormat="false" ht="13.8" hidden="false" customHeight="false" outlineLevel="0" collapsed="false">
      <c r="A11" s="0" t="n">
        <f aca="false">VO2max!M20</f>
        <v>88</v>
      </c>
      <c r="B11" s="6" t="n">
        <f aca="false">VO2max!AA20</f>
        <v>0.210702341137124</v>
      </c>
    </row>
    <row r="12" customFormat="false" ht="13.8" hidden="false" customHeight="false" outlineLevel="0" collapsed="false">
      <c r="A12" s="0" t="n">
        <f aca="false">VO2max!M21</f>
        <v>88</v>
      </c>
      <c r="B12" s="6" t="n">
        <f aca="false">VO2max!AA21</f>
        <v>0.25752508361204</v>
      </c>
    </row>
    <row r="13" customFormat="false" ht="13.8" hidden="false" customHeight="false" outlineLevel="0" collapsed="false">
      <c r="A13" s="0" t="n">
        <f aca="false">VO2max!M22</f>
        <v>80</v>
      </c>
      <c r="B13" s="6" t="n">
        <f aca="false">VO2max!AA22</f>
        <v>0.220735785953177</v>
      </c>
    </row>
    <row r="14" customFormat="false" ht="13.8" hidden="false" customHeight="false" outlineLevel="0" collapsed="false">
      <c r="A14" s="0" t="n">
        <f aca="false">VO2max!M23</f>
        <v>86</v>
      </c>
      <c r="B14" s="6" t="n">
        <f aca="false">VO2max!AA23</f>
        <v>0.311036789297659</v>
      </c>
    </row>
    <row r="15" customFormat="false" ht="13.8" hidden="false" customHeight="false" outlineLevel="0" collapsed="false">
      <c r="A15" s="0" t="n">
        <f aca="false">VO2max!M24</f>
        <v>93</v>
      </c>
      <c r="B15" s="6" t="n">
        <f aca="false">VO2max!AA24</f>
        <v>0.22742474916388</v>
      </c>
    </row>
    <row r="16" customFormat="false" ht="13.8" hidden="false" customHeight="false" outlineLevel="0" collapsed="false">
      <c r="A16" s="0" t="n">
        <f aca="false">VO2max!M25</f>
        <v>94</v>
      </c>
      <c r="B16" s="6" t="n">
        <f aca="false">VO2max!AA25</f>
        <v>0.27257525083612</v>
      </c>
    </row>
    <row r="17" customFormat="false" ht="13.8" hidden="false" customHeight="false" outlineLevel="0" collapsed="false">
      <c r="A17" s="0" t="n">
        <f aca="false">VO2max!M26</f>
        <v>94</v>
      </c>
      <c r="B17" s="6" t="n">
        <f aca="false">VO2max!AA26</f>
        <v>0.259197324414716</v>
      </c>
    </row>
    <row r="18" customFormat="false" ht="13.8" hidden="false" customHeight="false" outlineLevel="0" collapsed="false">
      <c r="A18" s="0" t="n">
        <f aca="false">VO2max!M27</f>
        <v>99</v>
      </c>
      <c r="B18" s="6" t="n">
        <f aca="false">VO2max!AA27</f>
        <v>0.306020066889632</v>
      </c>
    </row>
    <row r="19" customFormat="false" ht="13.8" hidden="false" customHeight="false" outlineLevel="0" collapsed="false">
      <c r="A19" s="0" t="n">
        <f aca="false">VO2max!M28</f>
        <v>106</v>
      </c>
      <c r="B19" s="6" t="n">
        <f aca="false">VO2max!AA28</f>
        <v>0.321070234113712</v>
      </c>
    </row>
    <row r="20" customFormat="false" ht="13.8" hidden="false" customHeight="false" outlineLevel="0" collapsed="false">
      <c r="A20" s="0" t="n">
        <f aca="false">VO2max!M29</f>
        <v>109</v>
      </c>
      <c r="B20" s="6" t="n">
        <f aca="false">VO2max!AA29</f>
        <v>0.372909698996656</v>
      </c>
    </row>
    <row r="21" customFormat="false" ht="13.8" hidden="false" customHeight="false" outlineLevel="0" collapsed="false">
      <c r="A21" s="0" t="n">
        <f aca="false">VO2max!M30</f>
        <v>110</v>
      </c>
      <c r="B21" s="6" t="n">
        <f aca="false">VO2max!AA30</f>
        <v>0.438127090301003</v>
      </c>
    </row>
    <row r="22" customFormat="false" ht="13.8" hidden="false" customHeight="false" outlineLevel="0" collapsed="false">
      <c r="A22" s="0" t="n">
        <f aca="false">VO2max!M31</f>
        <v>109</v>
      </c>
      <c r="B22" s="6" t="n">
        <f aca="false">VO2max!AA31</f>
        <v>0.339464882943144</v>
      </c>
    </row>
    <row r="23" customFormat="false" ht="13.8" hidden="false" customHeight="false" outlineLevel="0" collapsed="false">
      <c r="A23" s="0" t="n">
        <f aca="false">VO2max!M32</f>
        <v>106</v>
      </c>
      <c r="B23" s="6" t="n">
        <f aca="false">VO2max!AA32</f>
        <v>0.404682274247492</v>
      </c>
    </row>
    <row r="24" customFormat="false" ht="13.8" hidden="false" customHeight="false" outlineLevel="0" collapsed="false">
      <c r="A24" s="0" t="n">
        <f aca="false">VO2max!M33</f>
        <v>110</v>
      </c>
      <c r="B24" s="6" t="n">
        <f aca="false">VO2max!AA33</f>
        <v>0.434782608695652</v>
      </c>
    </row>
    <row r="25" customFormat="false" ht="13.8" hidden="false" customHeight="false" outlineLevel="0" collapsed="false">
      <c r="A25" s="0" t="n">
        <f aca="false">VO2max!M34</f>
        <v>112</v>
      </c>
      <c r="B25" s="6" t="n">
        <f aca="false">VO2max!AA34</f>
        <v>0.419732441471572</v>
      </c>
    </row>
    <row r="26" customFormat="false" ht="13.8" hidden="false" customHeight="false" outlineLevel="0" collapsed="false">
      <c r="A26" s="0" t="n">
        <f aca="false">VO2max!M35</f>
        <v>109</v>
      </c>
      <c r="B26" s="6" t="n">
        <f aca="false">VO2max!AA35</f>
        <v>0.381270903010033</v>
      </c>
    </row>
    <row r="27" customFormat="false" ht="13.8" hidden="false" customHeight="false" outlineLevel="0" collapsed="false">
      <c r="A27" s="0" t="n">
        <f aca="false">VO2max!M36</f>
        <v>110</v>
      </c>
      <c r="B27" s="6" t="n">
        <f aca="false">VO2max!AA36</f>
        <v>0.456521739130435</v>
      </c>
    </row>
    <row r="28" customFormat="false" ht="13.8" hidden="false" customHeight="false" outlineLevel="0" collapsed="false">
      <c r="A28" s="0" t="n">
        <f aca="false">VO2max!M37</f>
        <v>119</v>
      </c>
      <c r="B28" s="6" t="n">
        <f aca="false">VO2max!AA37</f>
        <v>0.526755852842809</v>
      </c>
    </row>
    <row r="29" customFormat="false" ht="13.8" hidden="false" customHeight="false" outlineLevel="0" collapsed="false">
      <c r="A29" s="0" t="n">
        <f aca="false">VO2max!M38</f>
        <v>129</v>
      </c>
      <c r="B29" s="6" t="n">
        <f aca="false">VO2max!AA38</f>
        <v>0.563545150501672</v>
      </c>
    </row>
    <row r="30" customFormat="false" ht="13.8" hidden="false" customHeight="false" outlineLevel="0" collapsed="false">
      <c r="A30" s="0" t="n">
        <f aca="false">VO2max!M39</f>
        <v>135</v>
      </c>
      <c r="B30" s="6" t="n">
        <f aca="false">VO2max!AA39</f>
        <v>0.540133779264214</v>
      </c>
    </row>
    <row r="31" customFormat="false" ht="13.8" hidden="false" customHeight="false" outlineLevel="0" collapsed="false">
      <c r="A31" s="0" t="n">
        <f aca="false">VO2max!M40</f>
        <v>131</v>
      </c>
      <c r="B31" s="6" t="n">
        <f aca="false">VO2max!AA40</f>
        <v>0.612040133779264</v>
      </c>
    </row>
    <row r="32" customFormat="false" ht="13.8" hidden="false" customHeight="false" outlineLevel="0" collapsed="false">
      <c r="A32" s="0" t="n">
        <f aca="false">VO2max!M41</f>
        <v>132</v>
      </c>
      <c r="B32" s="6" t="n">
        <f aca="false">VO2max!AA41</f>
        <v>0.610367892976589</v>
      </c>
    </row>
    <row r="33" customFormat="false" ht="13.8" hidden="false" customHeight="false" outlineLevel="0" collapsed="false">
      <c r="A33" s="0" t="n">
        <f aca="false">VO2max!M42</f>
        <v>138</v>
      </c>
      <c r="B33" s="6" t="n">
        <f aca="false">VO2max!AA42</f>
        <v>0.653846153846154</v>
      </c>
    </row>
    <row r="34" customFormat="false" ht="13.8" hidden="false" customHeight="false" outlineLevel="0" collapsed="false">
      <c r="A34" s="0" t="n">
        <f aca="false">VO2max!M43</f>
        <v>138</v>
      </c>
      <c r="B34" s="6" t="n">
        <f aca="false">VO2max!AA43</f>
        <v>0.610367892976589</v>
      </c>
    </row>
    <row r="35" customFormat="false" ht="13.8" hidden="false" customHeight="false" outlineLevel="0" collapsed="false">
      <c r="A35" s="0" t="n">
        <f aca="false">VO2max!M44</f>
        <v>135</v>
      </c>
      <c r="B35" s="6" t="n">
        <f aca="false">VO2max!AA44</f>
        <v>0.640468227424749</v>
      </c>
    </row>
    <row r="36" customFormat="false" ht="13.8" hidden="false" customHeight="false" outlineLevel="0" collapsed="false">
      <c r="A36" s="0" t="n">
        <f aca="false">VO2max!M45</f>
        <v>137</v>
      </c>
      <c r="B36" s="6" t="n">
        <f aca="false">VO2max!AA45</f>
        <v>0.648829431438127</v>
      </c>
    </row>
    <row r="37" customFormat="false" ht="13.8" hidden="false" customHeight="false" outlineLevel="0" collapsed="false">
      <c r="A37" s="0" t="n">
        <f aca="false">VO2max!M46</f>
        <v>147</v>
      </c>
      <c r="B37" s="6" t="n">
        <f aca="false">VO2max!AA46</f>
        <v>0.739130434782609</v>
      </c>
    </row>
    <row r="38" customFormat="false" ht="13.8" hidden="false" customHeight="false" outlineLevel="0" collapsed="false">
      <c r="A38" s="0" t="n">
        <f aca="false">VO2max!M47</f>
        <v>150</v>
      </c>
      <c r="B38" s="6" t="n">
        <f aca="false">VO2max!AA47</f>
        <v>0.765886287625418</v>
      </c>
    </row>
    <row r="39" customFormat="false" ht="13.8" hidden="false" customHeight="false" outlineLevel="0" collapsed="false">
      <c r="A39" s="0" t="n">
        <f aca="false">VO2max!M48</f>
        <v>155</v>
      </c>
      <c r="B39" s="6" t="n">
        <f aca="false">VO2max!AA48</f>
        <v>0.750836120401338</v>
      </c>
    </row>
    <row r="40" customFormat="false" ht="13.8" hidden="false" customHeight="false" outlineLevel="0" collapsed="false">
      <c r="A40" s="0" t="n">
        <f aca="false">VO2max!M49</f>
        <v>158</v>
      </c>
      <c r="B40" s="6" t="n">
        <f aca="false">VO2max!AA49</f>
        <v>0.892976588628763</v>
      </c>
    </row>
    <row r="41" customFormat="false" ht="13.8" hidden="false" customHeight="false" outlineLevel="0" collapsed="false">
      <c r="A41" s="0" t="n">
        <f aca="false">VO2max!M50</f>
        <v>161</v>
      </c>
      <c r="B41" s="6" t="n">
        <f aca="false">VO2max!AA50</f>
        <v>0.867892976588629</v>
      </c>
    </row>
    <row r="42" customFormat="false" ht="13.8" hidden="false" customHeight="false" outlineLevel="0" collapsed="false">
      <c r="A42" s="0" t="n">
        <f aca="false">VO2max!M51</f>
        <v>161</v>
      </c>
      <c r="B42" s="6" t="n">
        <f aca="false">VO2max!AA51</f>
        <v>0.852842809364548</v>
      </c>
    </row>
    <row r="43" customFormat="false" ht="13.8" hidden="false" customHeight="false" outlineLevel="0" collapsed="false">
      <c r="A43" s="0" t="n">
        <f aca="false">VO2max!M52</f>
        <v>163</v>
      </c>
      <c r="B43" s="6" t="n">
        <f aca="false">VO2max!AA52</f>
        <v>0.924749163879599</v>
      </c>
    </row>
    <row r="44" customFormat="false" ht="13.8" hidden="false" customHeight="false" outlineLevel="0" collapsed="false">
      <c r="A44" s="0" t="n">
        <f aca="false">VO2max!M53</f>
        <v>165</v>
      </c>
      <c r="B44" s="6" t="n">
        <f aca="false">VO2max!AA53</f>
        <v>0.91304347826087</v>
      </c>
    </row>
    <row r="45" customFormat="false" ht="13.8" hidden="false" customHeight="false" outlineLevel="0" collapsed="false">
      <c r="A45" s="0" t="n">
        <f aca="false">VO2max!M54</f>
        <v>167</v>
      </c>
      <c r="B45" s="6" t="n">
        <f aca="false">VO2max!AA54</f>
        <v>0.938127090301003</v>
      </c>
    </row>
    <row r="46" customFormat="false" ht="13.8" hidden="false" customHeight="false" outlineLevel="0" collapsed="false">
      <c r="A46" s="0" t="n">
        <f aca="false">VO2max!M55</f>
        <v>172</v>
      </c>
      <c r="B46" s="6" t="n">
        <f aca="false">VO2max!AA55</f>
        <v>0.963210702341137</v>
      </c>
    </row>
    <row r="47" customFormat="false" ht="13.8" hidden="false" customHeight="false" outlineLevel="0" collapsed="false">
      <c r="A47" s="0" t="n">
        <f aca="false">VO2max!M56</f>
        <v>173</v>
      </c>
      <c r="B47" s="6" t="n">
        <f aca="false">VO2max!AA56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1" sqref="A1:C1 A37"/>
    </sheetView>
  </sheetViews>
  <sheetFormatPr defaultRowHeight="12.8" zeroHeight="false" outlineLevelRow="0" outlineLevelCol="0"/>
  <cols>
    <col collapsed="false" customWidth="true" hidden="false" outlineLevel="0" max="1" min="1" style="0" width="8.23"/>
    <col collapsed="false" customWidth="true" hidden="false" outlineLevel="0" max="2" min="2" style="0" width="5.6"/>
    <col collapsed="false" customWidth="true" hidden="false" outlineLevel="0" max="3" min="3" style="0" width="6.85"/>
  </cols>
  <sheetData>
    <row r="1" customFormat="false" ht="13.8" hidden="false" customHeight="false" outlineLevel="0" collapsed="false">
      <c r="A1" s="0" t="str">
        <f aca="false">VO2max!M5</f>
        <v>HR bpm</v>
      </c>
      <c r="B1" s="0" t="str">
        <f aca="false">VO2max!F5</f>
        <v>%Fat</v>
      </c>
      <c r="C1" s="0" t="str">
        <f aca="false">VO2max!E5</f>
        <v>%CHO</v>
      </c>
    </row>
    <row r="2" customFormat="false" ht="13.8" hidden="false" customHeight="false" outlineLevel="0" collapsed="false">
      <c r="A2" s="0" t="n">
        <f aca="false">VO2max!M11</f>
        <v>80</v>
      </c>
      <c r="B2" s="0" t="n">
        <f aca="false">VO2max!F11</f>
        <v>116</v>
      </c>
      <c r="C2" s="0" t="n">
        <f aca="false">VO2max!E11</f>
        <v>-16</v>
      </c>
    </row>
    <row r="3" customFormat="false" ht="13.8" hidden="false" customHeight="false" outlineLevel="0" collapsed="false">
      <c r="A3" s="0" t="n">
        <f aca="false">VO2max!M12</f>
        <v>78</v>
      </c>
      <c r="B3" s="0" t="n">
        <f aca="false">VO2max!F12</f>
        <v>111</v>
      </c>
      <c r="C3" s="0" t="n">
        <f aca="false">VO2max!E12</f>
        <v>-11</v>
      </c>
    </row>
    <row r="4" customFormat="false" ht="13.8" hidden="false" customHeight="false" outlineLevel="0" collapsed="false">
      <c r="A4" s="0" t="n">
        <f aca="false">VO2max!M13</f>
        <v>84</v>
      </c>
      <c r="B4" s="0" t="n">
        <f aca="false">VO2max!F13</f>
        <v>12</v>
      </c>
      <c r="C4" s="0" t="n">
        <f aca="false">VO2max!E13</f>
        <v>88</v>
      </c>
    </row>
    <row r="5" customFormat="false" ht="13.8" hidden="false" customHeight="false" outlineLevel="0" collapsed="false">
      <c r="A5" s="0" t="n">
        <f aca="false">VO2max!M14</f>
        <v>80</v>
      </c>
      <c r="B5" s="0" t="n">
        <f aca="false">VO2max!F14</f>
        <v>87</v>
      </c>
      <c r="C5" s="0" t="n">
        <f aca="false">VO2max!E14</f>
        <v>13</v>
      </c>
    </row>
    <row r="6" customFormat="false" ht="13.8" hidden="false" customHeight="false" outlineLevel="0" collapsed="false">
      <c r="A6" s="0" t="n">
        <f aca="false">VO2max!M15</f>
        <v>78</v>
      </c>
      <c r="B6" s="0" t="n">
        <f aca="false">VO2max!F15</f>
        <v>79</v>
      </c>
      <c r="C6" s="0" t="n">
        <f aca="false">VO2max!E15</f>
        <v>21</v>
      </c>
    </row>
    <row r="7" customFormat="false" ht="13.8" hidden="false" customHeight="false" outlineLevel="0" collapsed="false">
      <c r="A7" s="0" t="n">
        <f aca="false">VO2max!M16</f>
        <v>74</v>
      </c>
      <c r="B7" s="0" t="n">
        <f aca="false">VO2max!F16</f>
        <v>88</v>
      </c>
      <c r="C7" s="0" t="n">
        <f aca="false">VO2max!E16</f>
        <v>12</v>
      </c>
    </row>
    <row r="8" customFormat="false" ht="13.8" hidden="false" customHeight="false" outlineLevel="0" collapsed="false">
      <c r="A8" s="0" t="n">
        <f aca="false">VO2max!M17</f>
        <v>76</v>
      </c>
      <c r="B8" s="0" t="n">
        <f aca="false">VO2max!F17</f>
        <v>103</v>
      </c>
      <c r="C8" s="0" t="n">
        <f aca="false">VO2max!E17</f>
        <v>-3</v>
      </c>
    </row>
    <row r="9" customFormat="false" ht="13.8" hidden="false" customHeight="false" outlineLevel="0" collapsed="false">
      <c r="A9" s="0" t="n">
        <f aca="false">VO2max!M18</f>
        <v>85</v>
      </c>
      <c r="B9" s="0" t="n">
        <f aca="false">VO2max!F18</f>
        <v>105</v>
      </c>
      <c r="C9" s="0" t="n">
        <f aca="false">VO2max!E18</f>
        <v>-5</v>
      </c>
    </row>
    <row r="10" customFormat="false" ht="13.8" hidden="false" customHeight="false" outlineLevel="0" collapsed="false">
      <c r="A10" s="0" t="n">
        <f aca="false">VO2max!M19</f>
        <v>92</v>
      </c>
      <c r="B10" s="0" t="n">
        <f aca="false">VO2max!F19</f>
        <v>96</v>
      </c>
      <c r="C10" s="0" t="n">
        <f aca="false">VO2max!E19</f>
        <v>4</v>
      </c>
    </row>
    <row r="11" customFormat="false" ht="13.8" hidden="false" customHeight="false" outlineLevel="0" collapsed="false">
      <c r="A11" s="0" t="n">
        <f aca="false">VO2max!M20</f>
        <v>88</v>
      </c>
      <c r="B11" s="0" t="n">
        <f aca="false">VO2max!F20</f>
        <v>114</v>
      </c>
      <c r="C11" s="0" t="n">
        <f aca="false">VO2max!E20</f>
        <v>-14</v>
      </c>
    </row>
    <row r="12" customFormat="false" ht="13.8" hidden="false" customHeight="false" outlineLevel="0" collapsed="false">
      <c r="A12" s="0" t="n">
        <f aca="false">VO2max!M21</f>
        <v>88</v>
      </c>
      <c r="B12" s="0" t="n">
        <f aca="false">VO2max!F21</f>
        <v>121</v>
      </c>
      <c r="C12" s="0" t="n">
        <f aca="false">VO2max!E21</f>
        <v>-21</v>
      </c>
    </row>
    <row r="13" customFormat="false" ht="13.8" hidden="false" customHeight="false" outlineLevel="0" collapsed="false">
      <c r="A13" s="0" t="n">
        <f aca="false">VO2max!M22</f>
        <v>80</v>
      </c>
      <c r="B13" s="0" t="n">
        <f aca="false">VO2max!F22</f>
        <v>123</v>
      </c>
      <c r="C13" s="0" t="n">
        <f aca="false">VO2max!E22</f>
        <v>-23</v>
      </c>
    </row>
    <row r="14" customFormat="false" ht="13.8" hidden="false" customHeight="false" outlineLevel="0" collapsed="false">
      <c r="A14" s="0" t="n">
        <f aca="false">VO2max!M23</f>
        <v>86</v>
      </c>
      <c r="B14" s="0" t="n">
        <f aca="false">VO2max!F23</f>
        <v>134</v>
      </c>
      <c r="C14" s="0" t="n">
        <f aca="false">VO2max!E23</f>
        <v>-34</v>
      </c>
    </row>
    <row r="15" customFormat="false" ht="13.8" hidden="false" customHeight="false" outlineLevel="0" collapsed="false">
      <c r="A15" s="0" t="n">
        <f aca="false">VO2max!M24</f>
        <v>93</v>
      </c>
      <c r="B15" s="0" t="n">
        <f aca="false">VO2max!F24</f>
        <v>119</v>
      </c>
      <c r="C15" s="0" t="n">
        <f aca="false">VO2max!E24</f>
        <v>-19</v>
      </c>
    </row>
    <row r="16" customFormat="false" ht="13.8" hidden="false" customHeight="false" outlineLevel="0" collapsed="false">
      <c r="A16" s="0" t="n">
        <f aca="false">VO2max!M25</f>
        <v>94</v>
      </c>
      <c r="B16" s="0" t="n">
        <f aca="false">VO2max!F25</f>
        <v>123</v>
      </c>
      <c r="C16" s="0" t="n">
        <f aca="false">VO2max!E25</f>
        <v>-23</v>
      </c>
    </row>
    <row r="17" customFormat="false" ht="13.8" hidden="false" customHeight="false" outlineLevel="0" collapsed="false">
      <c r="A17" s="0" t="n">
        <f aca="false">VO2max!M26</f>
        <v>94</v>
      </c>
      <c r="B17" s="0" t="n">
        <f aca="false">VO2max!F26</f>
        <v>111</v>
      </c>
      <c r="C17" s="0" t="n">
        <f aca="false">VO2max!E26</f>
        <v>-11</v>
      </c>
    </row>
    <row r="18" customFormat="false" ht="13.8" hidden="false" customHeight="false" outlineLevel="0" collapsed="false">
      <c r="A18" s="0" t="n">
        <f aca="false">VO2max!M27</f>
        <v>99</v>
      </c>
      <c r="B18" s="0" t="n">
        <f aca="false">VO2max!F27</f>
        <v>107</v>
      </c>
      <c r="C18" s="0" t="n">
        <f aca="false">VO2max!E27</f>
        <v>-7</v>
      </c>
    </row>
    <row r="19" customFormat="false" ht="13.8" hidden="false" customHeight="false" outlineLevel="0" collapsed="false">
      <c r="A19" s="0" t="n">
        <f aca="false">VO2max!M28</f>
        <v>106</v>
      </c>
      <c r="B19" s="0" t="n">
        <f aca="false">VO2max!F28</f>
        <v>101</v>
      </c>
      <c r="C19" s="0" t="n">
        <f aca="false">VO2max!E28</f>
        <v>-1</v>
      </c>
    </row>
    <row r="20" customFormat="false" ht="13.8" hidden="false" customHeight="false" outlineLevel="0" collapsed="false">
      <c r="A20" s="0" t="n">
        <f aca="false">VO2max!M29</f>
        <v>109</v>
      </c>
      <c r="B20" s="0" t="n">
        <f aca="false">VO2max!F29</f>
        <v>117</v>
      </c>
      <c r="C20" s="0" t="n">
        <f aca="false">VO2max!E29</f>
        <v>-17</v>
      </c>
    </row>
    <row r="21" customFormat="false" ht="13.8" hidden="false" customHeight="false" outlineLevel="0" collapsed="false">
      <c r="A21" s="0" t="n">
        <f aca="false">VO2max!M30</f>
        <v>110</v>
      </c>
      <c r="B21" s="0" t="n">
        <f aca="false">VO2max!F30</f>
        <v>114</v>
      </c>
      <c r="C21" s="0" t="n">
        <f aca="false">VO2max!E30</f>
        <v>-14</v>
      </c>
    </row>
    <row r="22" customFormat="false" ht="13.8" hidden="false" customHeight="false" outlineLevel="0" collapsed="false">
      <c r="A22" s="0" t="n">
        <f aca="false">VO2max!M31</f>
        <v>109</v>
      </c>
      <c r="B22" s="0" t="n">
        <f aca="false">VO2max!F31</f>
        <v>106</v>
      </c>
      <c r="C22" s="0" t="n">
        <f aca="false">VO2max!E31</f>
        <v>-6</v>
      </c>
    </row>
    <row r="23" customFormat="false" ht="13.8" hidden="false" customHeight="false" outlineLevel="0" collapsed="false">
      <c r="A23" s="0" t="n">
        <f aca="false">VO2max!M32</f>
        <v>106</v>
      </c>
      <c r="B23" s="0" t="n">
        <f aca="false">VO2max!F32</f>
        <v>112</v>
      </c>
      <c r="C23" s="0" t="n">
        <f aca="false">VO2max!E32</f>
        <v>-12</v>
      </c>
    </row>
    <row r="24" customFormat="false" ht="13.8" hidden="false" customHeight="false" outlineLevel="0" collapsed="false">
      <c r="A24" s="0" t="n">
        <f aca="false">VO2max!M33</f>
        <v>110</v>
      </c>
      <c r="B24" s="0" t="n">
        <f aca="false">VO2max!F33</f>
        <v>99</v>
      </c>
      <c r="C24" s="0" t="n">
        <f aca="false">VO2max!E33</f>
        <v>1</v>
      </c>
    </row>
    <row r="25" customFormat="false" ht="13.8" hidden="false" customHeight="false" outlineLevel="0" collapsed="false">
      <c r="A25" s="0" t="n">
        <f aca="false">VO2max!M34</f>
        <v>112</v>
      </c>
      <c r="B25" s="0" t="n">
        <f aca="false">VO2max!F34</f>
        <v>93</v>
      </c>
      <c r="C25" s="0" t="n">
        <f aca="false">VO2max!E34</f>
        <v>7</v>
      </c>
    </row>
    <row r="26" customFormat="false" ht="13.8" hidden="false" customHeight="false" outlineLevel="0" collapsed="false">
      <c r="A26" s="0" t="n">
        <f aca="false">VO2max!M35</f>
        <v>109</v>
      </c>
      <c r="B26" s="0" t="n">
        <f aca="false">VO2max!F35</f>
        <v>93</v>
      </c>
      <c r="C26" s="0" t="n">
        <f aca="false">VO2max!E35</f>
        <v>7</v>
      </c>
    </row>
    <row r="27" customFormat="false" ht="13.8" hidden="false" customHeight="false" outlineLevel="0" collapsed="false">
      <c r="A27" s="0" t="n">
        <f aca="false">VO2max!M36</f>
        <v>110</v>
      </c>
      <c r="B27" s="0" t="n">
        <f aca="false">VO2max!F36</f>
        <v>96</v>
      </c>
      <c r="C27" s="0" t="n">
        <f aca="false">VO2max!E36</f>
        <v>4</v>
      </c>
    </row>
    <row r="28" customFormat="false" ht="13.8" hidden="false" customHeight="false" outlineLevel="0" collapsed="false">
      <c r="A28" s="0" t="n">
        <f aca="false">VO2max!M37</f>
        <v>119</v>
      </c>
      <c r="B28" s="0" t="n">
        <f aca="false">VO2max!F37</f>
        <v>99</v>
      </c>
      <c r="C28" s="0" t="n">
        <f aca="false">VO2max!E37</f>
        <v>1</v>
      </c>
    </row>
    <row r="29" customFormat="false" ht="13.8" hidden="false" customHeight="false" outlineLevel="0" collapsed="false">
      <c r="A29" s="0" t="n">
        <f aca="false">VO2max!M38</f>
        <v>129</v>
      </c>
      <c r="B29" s="0" t="n">
        <f aca="false">VO2max!F38</f>
        <v>92</v>
      </c>
      <c r="C29" s="0" t="n">
        <f aca="false">VO2max!E38</f>
        <v>8</v>
      </c>
    </row>
    <row r="30" customFormat="false" ht="13.8" hidden="false" customHeight="false" outlineLevel="0" collapsed="false">
      <c r="A30" s="0" t="n">
        <f aca="false">VO2max!M39</f>
        <v>135</v>
      </c>
      <c r="B30" s="0" t="n">
        <f aca="false">VO2max!F39</f>
        <v>83</v>
      </c>
      <c r="C30" s="0" t="n">
        <f aca="false">VO2max!E39</f>
        <v>17</v>
      </c>
    </row>
    <row r="31" customFormat="false" ht="13.8" hidden="false" customHeight="false" outlineLevel="0" collapsed="false">
      <c r="A31" s="0" t="n">
        <f aca="false">VO2max!M40</f>
        <v>131</v>
      </c>
      <c r="B31" s="0" t="n">
        <f aca="false">VO2max!F40</f>
        <v>92</v>
      </c>
      <c r="C31" s="0" t="n">
        <f aca="false">VO2max!E40</f>
        <v>8</v>
      </c>
    </row>
    <row r="32" customFormat="false" ht="13.8" hidden="false" customHeight="false" outlineLevel="0" collapsed="false">
      <c r="A32" s="0" t="n">
        <f aca="false">VO2max!M41</f>
        <v>132</v>
      </c>
      <c r="B32" s="0" t="n">
        <f aca="false">VO2max!F41</f>
        <v>78</v>
      </c>
      <c r="C32" s="0" t="n">
        <f aca="false">VO2max!E41</f>
        <v>22</v>
      </c>
    </row>
    <row r="33" customFormat="false" ht="13.8" hidden="false" customHeight="false" outlineLevel="0" collapsed="false">
      <c r="A33" s="0" t="n">
        <f aca="false">VO2max!M42</f>
        <v>138</v>
      </c>
      <c r="B33" s="0" t="n">
        <f aca="false">VO2max!F42</f>
        <v>69</v>
      </c>
      <c r="C33" s="0" t="n">
        <f aca="false">VO2max!E42</f>
        <v>31</v>
      </c>
    </row>
    <row r="34" customFormat="false" ht="13.8" hidden="false" customHeight="false" outlineLevel="0" collapsed="false">
      <c r="A34" s="0" t="n">
        <f aca="false">VO2max!M43</f>
        <v>138</v>
      </c>
      <c r="B34" s="0" t="n">
        <f aca="false">VO2max!F43</f>
        <v>61</v>
      </c>
      <c r="C34" s="0" t="n">
        <f aca="false">VO2max!E43</f>
        <v>39</v>
      </c>
    </row>
    <row r="35" customFormat="false" ht="13.8" hidden="false" customHeight="false" outlineLevel="0" collapsed="false">
      <c r="A35" s="0" t="n">
        <f aca="false">VO2max!M44</f>
        <v>135</v>
      </c>
      <c r="B35" s="0" t="n">
        <f aca="false">VO2max!F44</f>
        <v>66</v>
      </c>
      <c r="C35" s="0" t="n">
        <f aca="false">VO2max!E44</f>
        <v>34</v>
      </c>
    </row>
    <row r="36" customFormat="false" ht="13.8" hidden="false" customHeight="false" outlineLevel="0" collapsed="false">
      <c r="A36" s="0" t="n">
        <f aca="false">VO2max!M45</f>
        <v>137</v>
      </c>
      <c r="B36" s="0" t="n">
        <f aca="false">VO2max!F45</f>
        <v>67</v>
      </c>
      <c r="C36" s="0" t="n">
        <f aca="false">VO2max!E45</f>
        <v>33</v>
      </c>
    </row>
    <row r="37" customFormat="false" ht="13.8" hidden="false" customHeight="false" outlineLevel="0" collapsed="false">
      <c r="A37" s="0" t="n">
        <f aca="false">VO2max!M46</f>
        <v>147</v>
      </c>
      <c r="B37" s="0" t="n">
        <f aca="false">VO2max!F46</f>
        <v>67</v>
      </c>
      <c r="C37" s="0" t="n">
        <f aca="false">VO2max!E46</f>
        <v>33</v>
      </c>
    </row>
    <row r="38" customFormat="false" ht="13.8" hidden="false" customHeight="false" outlineLevel="0" collapsed="false">
      <c r="A38" s="0" t="n">
        <f aca="false">VO2max!M47</f>
        <v>150</v>
      </c>
      <c r="B38" s="0" t="n">
        <f aca="false">VO2max!F47</f>
        <v>59</v>
      </c>
      <c r="C38" s="0" t="n">
        <f aca="false">VO2max!E47</f>
        <v>41</v>
      </c>
    </row>
    <row r="39" customFormat="false" ht="13.8" hidden="false" customHeight="false" outlineLevel="0" collapsed="false">
      <c r="A39" s="0" t="n">
        <f aca="false">VO2max!M48</f>
        <v>155</v>
      </c>
      <c r="B39" s="0" t="n">
        <f aca="false">VO2max!F48</f>
        <v>49</v>
      </c>
      <c r="C39" s="0" t="n">
        <f aca="false">VO2max!E48</f>
        <v>51</v>
      </c>
    </row>
    <row r="40" customFormat="false" ht="13.8" hidden="false" customHeight="false" outlineLevel="0" collapsed="false">
      <c r="A40" s="0" t="n">
        <f aca="false">VO2max!M49</f>
        <v>158</v>
      </c>
      <c r="B40" s="0" t="n">
        <f aca="false">VO2max!F49</f>
        <v>53</v>
      </c>
      <c r="C40" s="0" t="n">
        <f aca="false">VO2max!E49</f>
        <v>47</v>
      </c>
    </row>
    <row r="41" customFormat="false" ht="13.8" hidden="false" customHeight="false" outlineLevel="0" collapsed="false">
      <c r="A41" s="0" t="n">
        <f aca="false">VO2max!M50</f>
        <v>161</v>
      </c>
      <c r="B41" s="0" t="n">
        <f aca="false">VO2max!F50</f>
        <v>33</v>
      </c>
      <c r="C41" s="0" t="n">
        <f aca="false">VO2max!E50</f>
        <v>67</v>
      </c>
    </row>
    <row r="42" customFormat="false" ht="13.8" hidden="false" customHeight="false" outlineLevel="0" collapsed="false">
      <c r="A42" s="0" t="n">
        <f aca="false">VO2max!M51</f>
        <v>161</v>
      </c>
      <c r="B42" s="0" t="n">
        <f aca="false">VO2max!F51</f>
        <v>33</v>
      </c>
      <c r="C42" s="0" t="n">
        <f aca="false">VO2max!E51</f>
        <v>67</v>
      </c>
    </row>
    <row r="43" customFormat="false" ht="13.8" hidden="false" customHeight="false" outlineLevel="0" collapsed="false">
      <c r="A43" s="0" t="n">
        <f aca="false">VO2max!M52</f>
        <v>163</v>
      </c>
      <c r="B43" s="0" t="n">
        <f aca="false">VO2max!F52</f>
        <v>30</v>
      </c>
      <c r="C43" s="0" t="n">
        <f aca="false">VO2max!E52</f>
        <v>70</v>
      </c>
    </row>
    <row r="44" customFormat="false" ht="13.8" hidden="false" customHeight="false" outlineLevel="0" collapsed="false">
      <c r="A44" s="0" t="n">
        <f aca="false">VO2max!M53</f>
        <v>165</v>
      </c>
      <c r="B44" s="0" t="n">
        <f aca="false">VO2max!F53</f>
        <v>30</v>
      </c>
      <c r="C44" s="0" t="n">
        <f aca="false">VO2max!E53</f>
        <v>70</v>
      </c>
    </row>
    <row r="45" customFormat="false" ht="13.8" hidden="false" customHeight="false" outlineLevel="0" collapsed="false">
      <c r="A45" s="0" t="n">
        <f aca="false">VO2max!M54</f>
        <v>167</v>
      </c>
      <c r="B45" s="0" t="n">
        <f aca="false">VO2max!F54</f>
        <v>28</v>
      </c>
      <c r="C45" s="0" t="n">
        <f aca="false">VO2max!E54</f>
        <v>72</v>
      </c>
    </row>
    <row r="46" customFormat="false" ht="13.8" hidden="false" customHeight="false" outlineLevel="0" collapsed="false">
      <c r="A46" s="0" t="n">
        <f aca="false">VO2max!M55</f>
        <v>172</v>
      </c>
      <c r="B46" s="0" t="n">
        <f aca="false">VO2max!F55</f>
        <v>22</v>
      </c>
      <c r="C46" s="0" t="n">
        <f aca="false">VO2max!E55</f>
        <v>78</v>
      </c>
    </row>
    <row r="47" customFormat="false" ht="13.8" hidden="false" customHeight="false" outlineLevel="0" collapsed="false">
      <c r="A47" s="0" t="n">
        <f aca="false">VO2max!M56</f>
        <v>173</v>
      </c>
      <c r="B47" s="0" t="n">
        <f aca="false">VO2max!F56</f>
        <v>10</v>
      </c>
      <c r="C47" s="0" t="n">
        <f aca="false">VO2max!E56</f>
        <v>90</v>
      </c>
    </row>
    <row r="48" customFormat="false" ht="13.8" hidden="false" customHeight="false" outlineLevel="0" collapsed="false">
      <c r="A48" s="0" t="n">
        <f aca="false">VO2max!M57</f>
        <v>176</v>
      </c>
      <c r="B48" s="0" t="n">
        <f aca="false">VO2max!F57</f>
        <v>5</v>
      </c>
      <c r="C48" s="0" t="n">
        <f aca="false">VO2max!E57</f>
        <v>95</v>
      </c>
    </row>
    <row r="49" customFormat="false" ht="13.8" hidden="false" customHeight="false" outlineLevel="0" collapsed="false">
      <c r="A49" s="0" t="n">
        <f aca="false">VO2max!M58</f>
        <v>176</v>
      </c>
      <c r="B49" s="0" t="n">
        <f aca="false">VO2max!F58</f>
        <v>1</v>
      </c>
      <c r="C49" s="0" t="n">
        <f aca="false">VO2max!E58</f>
        <v>99</v>
      </c>
    </row>
    <row r="50" customFormat="false" ht="13.8" hidden="false" customHeight="false" outlineLevel="0" collapsed="false">
      <c r="A50" s="0" t="n">
        <f aca="false">VO2max!M59</f>
        <v>180</v>
      </c>
      <c r="B50" s="0" t="n">
        <f aca="false">VO2max!F59</f>
        <v>-6</v>
      </c>
      <c r="C50" s="0" t="n">
        <f aca="false">VO2max!E59</f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20" activeCellId="1" sqref="A1:C1 N20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tr">
        <f aca="false">VO2max!AA5</f>
        <v>%VO2max</v>
      </c>
      <c r="B1" s="0" t="str">
        <f aca="false">VO2max!F5</f>
        <v>%Fat</v>
      </c>
    </row>
    <row r="2" customFormat="false" ht="13.8" hidden="false" customHeight="false" outlineLevel="0" collapsed="false">
      <c r="A2" s="6" t="n">
        <f aca="false">VO2max!AA14</f>
        <v>0.130434782608696</v>
      </c>
      <c r="B2" s="0" t="n">
        <f aca="false">VO2max!F14</f>
        <v>87</v>
      </c>
    </row>
    <row r="3" customFormat="false" ht="13.8" hidden="false" customHeight="false" outlineLevel="0" collapsed="false">
      <c r="A3" s="6" t="n">
        <f aca="false">VO2max!AA15</f>
        <v>0.133779264214047</v>
      </c>
      <c r="B3" s="0" t="n">
        <f aca="false">VO2max!F15</f>
        <v>79</v>
      </c>
    </row>
    <row r="4" customFormat="false" ht="13.8" hidden="false" customHeight="false" outlineLevel="0" collapsed="false">
      <c r="A4" s="6" t="n">
        <f aca="false">VO2max!AA16</f>
        <v>0.102006688963211</v>
      </c>
      <c r="B4" s="0" t="n">
        <f aca="false">VO2max!F16</f>
        <v>88</v>
      </c>
    </row>
    <row r="5" customFormat="false" ht="13.8" hidden="false" customHeight="false" outlineLevel="0" collapsed="false">
      <c r="A5" s="6" t="n">
        <f aca="false">VO2max!AA17</f>
        <v>0.12876254180602</v>
      </c>
      <c r="B5" s="0" t="n">
        <f aca="false">VO2max!F17</f>
        <v>103</v>
      </c>
    </row>
    <row r="6" customFormat="false" ht="13.8" hidden="false" customHeight="false" outlineLevel="0" collapsed="false">
      <c r="A6" s="6" t="n">
        <f aca="false">VO2max!AA18</f>
        <v>0.138795986622074</v>
      </c>
      <c r="B6" s="0" t="n">
        <f aca="false">VO2max!F18</f>
        <v>105</v>
      </c>
    </row>
    <row r="7" customFormat="false" ht="13.8" hidden="false" customHeight="false" outlineLevel="0" collapsed="false">
      <c r="A7" s="6" t="n">
        <f aca="false">VO2max!AA19</f>
        <v>0.0919732441471572</v>
      </c>
      <c r="B7" s="0" t="n">
        <f aca="false">VO2max!F19</f>
        <v>96</v>
      </c>
    </row>
    <row r="8" customFormat="false" ht="13.8" hidden="false" customHeight="false" outlineLevel="0" collapsed="false">
      <c r="A8" s="6" t="n">
        <f aca="false">VO2max!AA20</f>
        <v>0.210702341137124</v>
      </c>
      <c r="B8" s="0" t="n">
        <f aca="false">VO2max!F20</f>
        <v>114</v>
      </c>
    </row>
    <row r="9" customFormat="false" ht="13.8" hidden="false" customHeight="false" outlineLevel="0" collapsed="false">
      <c r="A9" s="6" t="n">
        <f aca="false">VO2max!AA21</f>
        <v>0.25752508361204</v>
      </c>
      <c r="B9" s="0" t="n">
        <f aca="false">VO2max!F21</f>
        <v>121</v>
      </c>
    </row>
    <row r="10" customFormat="false" ht="13.8" hidden="false" customHeight="false" outlineLevel="0" collapsed="false">
      <c r="A10" s="6" t="n">
        <f aca="false">VO2max!AA22</f>
        <v>0.220735785953177</v>
      </c>
      <c r="B10" s="0" t="n">
        <f aca="false">VO2max!F22</f>
        <v>123</v>
      </c>
    </row>
    <row r="11" customFormat="false" ht="13.8" hidden="false" customHeight="false" outlineLevel="0" collapsed="false">
      <c r="A11" s="6" t="n">
        <f aca="false">VO2max!AA23</f>
        <v>0.311036789297659</v>
      </c>
      <c r="B11" s="0" t="n">
        <f aca="false">VO2max!F23</f>
        <v>134</v>
      </c>
    </row>
    <row r="12" customFormat="false" ht="13.8" hidden="false" customHeight="false" outlineLevel="0" collapsed="false">
      <c r="A12" s="6" t="n">
        <f aca="false">VO2max!AA24</f>
        <v>0.22742474916388</v>
      </c>
      <c r="B12" s="0" t="n">
        <f aca="false">VO2max!F24</f>
        <v>119</v>
      </c>
    </row>
    <row r="13" customFormat="false" ht="13.8" hidden="false" customHeight="false" outlineLevel="0" collapsed="false">
      <c r="A13" s="6" t="n">
        <f aca="false">VO2max!AA25</f>
        <v>0.27257525083612</v>
      </c>
      <c r="B13" s="0" t="n">
        <f aca="false">VO2max!F25</f>
        <v>123</v>
      </c>
    </row>
    <row r="14" customFormat="false" ht="13.8" hidden="false" customHeight="false" outlineLevel="0" collapsed="false">
      <c r="A14" s="6" t="n">
        <f aca="false">VO2max!AA26</f>
        <v>0.259197324414716</v>
      </c>
      <c r="B14" s="0" t="n">
        <f aca="false">VO2max!F26</f>
        <v>111</v>
      </c>
    </row>
    <row r="15" customFormat="false" ht="13.8" hidden="false" customHeight="false" outlineLevel="0" collapsed="false">
      <c r="A15" s="6" t="n">
        <f aca="false">VO2max!AA27</f>
        <v>0.306020066889632</v>
      </c>
      <c r="B15" s="0" t="n">
        <f aca="false">VO2max!F27</f>
        <v>107</v>
      </c>
    </row>
    <row r="16" customFormat="false" ht="13.8" hidden="false" customHeight="false" outlineLevel="0" collapsed="false">
      <c r="A16" s="6" t="n">
        <f aca="false">VO2max!AA28</f>
        <v>0.321070234113712</v>
      </c>
      <c r="B16" s="0" t="n">
        <f aca="false">VO2max!F28</f>
        <v>101</v>
      </c>
    </row>
    <row r="17" customFormat="false" ht="13.8" hidden="false" customHeight="false" outlineLevel="0" collapsed="false">
      <c r="A17" s="6" t="n">
        <f aca="false">VO2max!AA29</f>
        <v>0.372909698996656</v>
      </c>
      <c r="B17" s="0" t="n">
        <f aca="false">VO2max!F29</f>
        <v>117</v>
      </c>
    </row>
    <row r="18" customFormat="false" ht="13.8" hidden="false" customHeight="false" outlineLevel="0" collapsed="false">
      <c r="A18" s="6" t="n">
        <f aca="false">VO2max!AA30</f>
        <v>0.438127090301003</v>
      </c>
      <c r="B18" s="0" t="n">
        <f aca="false">VO2max!F30</f>
        <v>114</v>
      </c>
    </row>
    <row r="19" customFormat="false" ht="13.8" hidden="false" customHeight="false" outlineLevel="0" collapsed="false">
      <c r="A19" s="6" t="n">
        <f aca="false">VO2max!AA31</f>
        <v>0.339464882943144</v>
      </c>
      <c r="B19" s="0" t="n">
        <f aca="false">VO2max!F31</f>
        <v>106</v>
      </c>
    </row>
    <row r="20" customFormat="false" ht="13.8" hidden="false" customHeight="false" outlineLevel="0" collapsed="false">
      <c r="A20" s="6" t="n">
        <f aca="false">VO2max!AA32</f>
        <v>0.404682274247492</v>
      </c>
      <c r="B20" s="0" t="n">
        <f aca="false">VO2max!F32</f>
        <v>112</v>
      </c>
    </row>
    <row r="21" customFormat="false" ht="13.8" hidden="false" customHeight="false" outlineLevel="0" collapsed="false">
      <c r="A21" s="6" t="n">
        <f aca="false">VO2max!AA33</f>
        <v>0.434782608695652</v>
      </c>
      <c r="B21" s="0" t="n">
        <f aca="false">VO2max!F33</f>
        <v>99</v>
      </c>
    </row>
    <row r="22" customFormat="false" ht="13.8" hidden="false" customHeight="false" outlineLevel="0" collapsed="false">
      <c r="A22" s="6" t="n">
        <f aca="false">VO2max!AA34</f>
        <v>0.419732441471572</v>
      </c>
      <c r="B22" s="0" t="n">
        <f aca="false">VO2max!F34</f>
        <v>93</v>
      </c>
    </row>
    <row r="23" customFormat="false" ht="13.8" hidden="false" customHeight="false" outlineLevel="0" collapsed="false">
      <c r="A23" s="6" t="n">
        <f aca="false">VO2max!AA35</f>
        <v>0.381270903010033</v>
      </c>
      <c r="B23" s="0" t="n">
        <f aca="false">VO2max!F35</f>
        <v>93</v>
      </c>
    </row>
    <row r="24" customFormat="false" ht="13.8" hidden="false" customHeight="false" outlineLevel="0" collapsed="false">
      <c r="A24" s="6" t="n">
        <f aca="false">VO2max!AA36</f>
        <v>0.456521739130435</v>
      </c>
      <c r="B24" s="0" t="n">
        <f aca="false">VO2max!F36</f>
        <v>96</v>
      </c>
    </row>
    <row r="25" customFormat="false" ht="13.8" hidden="false" customHeight="false" outlineLevel="0" collapsed="false">
      <c r="A25" s="6" t="n">
        <f aca="false">VO2max!AA37</f>
        <v>0.526755852842809</v>
      </c>
      <c r="B25" s="0" t="n">
        <f aca="false">VO2max!F37</f>
        <v>99</v>
      </c>
    </row>
    <row r="26" customFormat="false" ht="13.8" hidden="false" customHeight="false" outlineLevel="0" collapsed="false">
      <c r="A26" s="6" t="n">
        <f aca="false">VO2max!AA38</f>
        <v>0.563545150501672</v>
      </c>
      <c r="B26" s="0" t="n">
        <f aca="false">VO2max!F38</f>
        <v>92</v>
      </c>
    </row>
    <row r="27" customFormat="false" ht="13.8" hidden="false" customHeight="false" outlineLevel="0" collapsed="false">
      <c r="A27" s="6" t="n">
        <f aca="false">VO2max!AA39</f>
        <v>0.540133779264214</v>
      </c>
      <c r="B27" s="0" t="n">
        <f aca="false">VO2max!F39</f>
        <v>83</v>
      </c>
    </row>
    <row r="28" customFormat="false" ht="13.8" hidden="false" customHeight="false" outlineLevel="0" collapsed="false">
      <c r="A28" s="6" t="n">
        <f aca="false">VO2max!AA40</f>
        <v>0.612040133779264</v>
      </c>
      <c r="B28" s="0" t="n">
        <f aca="false">VO2max!F40</f>
        <v>92</v>
      </c>
    </row>
    <row r="29" customFormat="false" ht="13.8" hidden="false" customHeight="false" outlineLevel="0" collapsed="false">
      <c r="A29" s="6" t="n">
        <f aca="false">VO2max!AA41</f>
        <v>0.610367892976589</v>
      </c>
      <c r="B29" s="0" t="n">
        <f aca="false">VO2max!F41</f>
        <v>78</v>
      </c>
    </row>
    <row r="30" customFormat="false" ht="13.8" hidden="false" customHeight="false" outlineLevel="0" collapsed="false">
      <c r="A30" s="6" t="n">
        <f aca="false">VO2max!AA42</f>
        <v>0.653846153846154</v>
      </c>
      <c r="B30" s="0" t="n">
        <f aca="false">VO2max!F42</f>
        <v>69</v>
      </c>
    </row>
    <row r="31" customFormat="false" ht="13.8" hidden="false" customHeight="false" outlineLevel="0" collapsed="false">
      <c r="A31" s="6" t="n">
        <f aca="false">VO2max!AA43</f>
        <v>0.610367892976589</v>
      </c>
      <c r="B31" s="0" t="n">
        <f aca="false">VO2max!F43</f>
        <v>61</v>
      </c>
    </row>
    <row r="32" customFormat="false" ht="13.8" hidden="false" customHeight="false" outlineLevel="0" collapsed="false">
      <c r="A32" s="6" t="n">
        <f aca="false">VO2max!AA44</f>
        <v>0.640468227424749</v>
      </c>
      <c r="B32" s="0" t="n">
        <f aca="false">VO2max!F44</f>
        <v>66</v>
      </c>
    </row>
    <row r="33" customFormat="false" ht="13.8" hidden="false" customHeight="false" outlineLevel="0" collapsed="false">
      <c r="A33" s="6" t="n">
        <f aca="false">VO2max!AA45</f>
        <v>0.648829431438127</v>
      </c>
      <c r="B33" s="0" t="n">
        <f aca="false">VO2max!F45</f>
        <v>67</v>
      </c>
    </row>
    <row r="34" customFormat="false" ht="13.8" hidden="false" customHeight="false" outlineLevel="0" collapsed="false">
      <c r="A34" s="6" t="n">
        <f aca="false">VO2max!AA46</f>
        <v>0.739130434782609</v>
      </c>
      <c r="B34" s="0" t="n">
        <f aca="false">VO2max!F46</f>
        <v>67</v>
      </c>
    </row>
    <row r="35" customFormat="false" ht="13.8" hidden="false" customHeight="false" outlineLevel="0" collapsed="false">
      <c r="A35" s="6" t="n">
        <f aca="false">VO2max!AA47</f>
        <v>0.765886287625418</v>
      </c>
      <c r="B35" s="0" t="n">
        <f aca="false">VO2max!F47</f>
        <v>59</v>
      </c>
    </row>
    <row r="36" customFormat="false" ht="13.8" hidden="false" customHeight="false" outlineLevel="0" collapsed="false">
      <c r="A36" s="6" t="n">
        <f aca="false">VO2max!AA48</f>
        <v>0.750836120401338</v>
      </c>
      <c r="B36" s="0" t="n">
        <f aca="false">VO2max!F48</f>
        <v>49</v>
      </c>
    </row>
    <row r="37" customFormat="false" ht="13.8" hidden="false" customHeight="false" outlineLevel="0" collapsed="false">
      <c r="A37" s="6" t="n">
        <f aca="false">VO2max!AA49</f>
        <v>0.892976588628763</v>
      </c>
      <c r="B37" s="0" t="n">
        <f aca="false">VO2max!F49</f>
        <v>53</v>
      </c>
    </row>
    <row r="38" customFormat="false" ht="13.8" hidden="false" customHeight="false" outlineLevel="0" collapsed="false">
      <c r="A38" s="6" t="n">
        <f aca="false">VO2max!AA50</f>
        <v>0.867892976588629</v>
      </c>
      <c r="B38" s="0" t="n">
        <f aca="false">VO2max!F50</f>
        <v>33</v>
      </c>
    </row>
    <row r="39" customFormat="false" ht="13.8" hidden="false" customHeight="false" outlineLevel="0" collapsed="false">
      <c r="A39" s="6" t="n">
        <f aca="false">VO2max!AA51</f>
        <v>0.852842809364548</v>
      </c>
      <c r="B39" s="0" t="n">
        <f aca="false">VO2max!F51</f>
        <v>33</v>
      </c>
    </row>
    <row r="40" customFormat="false" ht="13.8" hidden="false" customHeight="false" outlineLevel="0" collapsed="false">
      <c r="A40" s="6" t="n">
        <f aca="false">VO2max!AA52</f>
        <v>0.924749163879599</v>
      </c>
      <c r="B40" s="0" t="n">
        <f aca="false">VO2max!F52</f>
        <v>30</v>
      </c>
    </row>
    <row r="41" customFormat="false" ht="13.8" hidden="false" customHeight="false" outlineLevel="0" collapsed="false">
      <c r="A41" s="6" t="n">
        <f aca="false">VO2max!AA53</f>
        <v>0.91304347826087</v>
      </c>
      <c r="B41" s="0" t="n">
        <f aca="false">VO2max!F53</f>
        <v>30</v>
      </c>
    </row>
    <row r="42" customFormat="false" ht="13.8" hidden="false" customHeight="false" outlineLevel="0" collapsed="false">
      <c r="A42" s="6" t="n">
        <f aca="false">VO2max!AA54</f>
        <v>0.938127090301003</v>
      </c>
      <c r="B42" s="0" t="n">
        <f aca="false">VO2max!F54</f>
        <v>28</v>
      </c>
    </row>
    <row r="43" customFormat="false" ht="13.8" hidden="false" customHeight="false" outlineLevel="0" collapsed="false">
      <c r="A43" s="6" t="n">
        <f aca="false">VO2max!AA55</f>
        <v>0.963210702341137</v>
      </c>
      <c r="B43" s="0" t="n">
        <f aca="false">VO2max!F55</f>
        <v>22</v>
      </c>
    </row>
    <row r="44" customFormat="false" ht="13.8" hidden="false" customHeight="false" outlineLevel="0" collapsed="false">
      <c r="A44" s="6" t="n">
        <f aca="false">VO2max!AA56</f>
        <v>1</v>
      </c>
      <c r="B44" s="0" t="n">
        <f aca="false">VO2max!F56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R12" activeCellId="1" sqref="A1:C1 R12"/>
    </sheetView>
  </sheetViews>
  <sheetFormatPr defaultRowHeight="12.8" zeroHeight="false" outlineLevelRow="0" outlineLevelCol="0"/>
  <sheetData>
    <row r="1" customFormat="false" ht="23.85" hidden="false" customHeight="false" outlineLevel="0" collapsed="false">
      <c r="A1" s="0" t="str">
        <f aca="false">VO2max!AA5</f>
        <v>%VO2max</v>
      </c>
      <c r="B1" s="7" t="str">
        <f aca="false">VO2max!W5</f>
        <v>FatOx 
[g/min]</v>
      </c>
    </row>
    <row r="2" customFormat="false" ht="13.8" hidden="false" customHeight="false" outlineLevel="0" collapsed="false">
      <c r="A2" s="8" t="n">
        <f aca="false">VO2max!AA16</f>
        <v>0.102006688963211</v>
      </c>
      <c r="B2" s="0" t="n">
        <f aca="false">VO2max!W16</f>
        <v>0.292948740740741</v>
      </c>
    </row>
    <row r="3" customFormat="false" ht="13.8" hidden="false" customHeight="false" outlineLevel="0" collapsed="false">
      <c r="A3" s="8" t="n">
        <f aca="false">VO2max!AA17</f>
        <v>0.12876254180602</v>
      </c>
      <c r="B3" s="0" t="n">
        <f aca="false">VO2max!W17</f>
        <v>0.444357640740741</v>
      </c>
    </row>
    <row r="4" customFormat="false" ht="13.8" hidden="false" customHeight="false" outlineLevel="0" collapsed="false">
      <c r="A4" s="8" t="n">
        <f aca="false">VO2max!AA18</f>
        <v>0.138795986622074</v>
      </c>
      <c r="B4" s="0" t="n">
        <f aca="false">VO2max!W18</f>
        <v>0.484945416666667</v>
      </c>
    </row>
    <row r="5" customFormat="false" ht="13.8" hidden="false" customHeight="false" outlineLevel="0" collapsed="false">
      <c r="A5" s="8" t="n">
        <f aca="false">VO2max!AA19</f>
        <v>0.0919732441471572</v>
      </c>
      <c r="B5" s="0" t="n">
        <f aca="false">VO2max!W19</f>
        <v>0.310340266666667</v>
      </c>
    </row>
    <row r="6" customFormat="false" ht="13.8" hidden="false" customHeight="false" outlineLevel="0" collapsed="false">
      <c r="A6" s="8" t="n">
        <f aca="false">VO2max!AA20</f>
        <v>0.210702341137124</v>
      </c>
      <c r="B6" s="0" t="n">
        <f aca="false">VO2max!W20</f>
        <v>0.784195866666667</v>
      </c>
    </row>
    <row r="7" customFormat="false" ht="13.8" hidden="false" customHeight="false" outlineLevel="0" collapsed="false">
      <c r="A7" s="8" t="n">
        <f aca="false">VO2max!AA21</f>
        <v>0.25752508361204</v>
      </c>
      <c r="B7" s="0" t="n">
        <f aca="false">VO2max!W21</f>
        <v>1.00178387222222</v>
      </c>
    </row>
    <row r="8" customFormat="false" ht="13.8" hidden="false" customHeight="false" outlineLevel="0" collapsed="false">
      <c r="A8" s="8" t="n">
        <f aca="false">VO2max!AA22</f>
        <v>0.220735785953177</v>
      </c>
      <c r="B8" s="0" t="n">
        <f aca="false">VO2max!W22</f>
        <v>0.8959443</v>
      </c>
    </row>
    <row r="9" customFormat="false" ht="13.8" hidden="false" customHeight="false" outlineLevel="0" collapsed="false">
      <c r="A9" s="8" t="n">
        <f aca="false">VO2max!AA23</f>
        <v>0.311036789297659</v>
      </c>
      <c r="B9" s="0" t="n">
        <f aca="false">VO2max!W23</f>
        <v>1.35320247407407</v>
      </c>
    </row>
    <row r="10" customFormat="false" ht="13.8" hidden="false" customHeight="false" outlineLevel="0" collapsed="false">
      <c r="A10" s="8" t="n">
        <f aca="false">VO2max!AA24</f>
        <v>0.22742474916388</v>
      </c>
      <c r="B10" s="0" t="n">
        <f aca="false">VO2max!W24</f>
        <v>0.89673022962963</v>
      </c>
    </row>
    <row r="11" customFormat="false" ht="13.8" hidden="false" customHeight="false" outlineLevel="0" collapsed="false">
      <c r="A11" s="8" t="n">
        <f aca="false">VO2max!AA25</f>
        <v>0.27257525083612</v>
      </c>
      <c r="B11" s="0" t="n">
        <f aca="false">VO2max!W25</f>
        <v>1.09802373333333</v>
      </c>
    </row>
    <row r="12" customFormat="false" ht="13.8" hidden="false" customHeight="false" outlineLevel="0" collapsed="false">
      <c r="A12" s="8" t="n">
        <f aca="false">VO2max!AA26</f>
        <v>0.259197324414716</v>
      </c>
      <c r="B12" s="0" t="n">
        <f aca="false">VO2max!W26</f>
        <v>0.944009366666667</v>
      </c>
    </row>
    <row r="13" customFormat="false" ht="13.8" hidden="false" customHeight="false" outlineLevel="0" collapsed="false">
      <c r="A13" s="8" t="n">
        <f aca="false">VO2max!AA27</f>
        <v>0.306020066889632</v>
      </c>
      <c r="B13" s="0" t="n">
        <f aca="false">VO2max!W27</f>
        <v>1.05763258333333</v>
      </c>
    </row>
    <row r="14" customFormat="false" ht="13.8" hidden="false" customHeight="false" outlineLevel="0" collapsed="false">
      <c r="A14" s="8" t="n">
        <f aca="false">VO2max!AA28</f>
        <v>0.321070234113712</v>
      </c>
      <c r="B14" s="0" t="n">
        <f aca="false">VO2max!W28</f>
        <v>1.04157054259259</v>
      </c>
    </row>
    <row r="15" customFormat="false" ht="13.8" hidden="false" customHeight="false" outlineLevel="0" collapsed="false">
      <c r="A15" s="8" t="n">
        <f aca="false">VO2max!AA29</f>
        <v>0.372909698996656</v>
      </c>
      <c r="B15" s="0" t="n">
        <f aca="false">VO2max!W29</f>
        <v>1.411488</v>
      </c>
    </row>
    <row r="16" customFormat="false" ht="13.8" hidden="false" customHeight="false" outlineLevel="0" collapsed="false">
      <c r="A16" s="8" t="n">
        <f aca="false">VO2max!AA30</f>
        <v>0.438127090301003</v>
      </c>
      <c r="B16" s="0" t="n">
        <f aca="false">VO2max!W30</f>
        <v>1.5909194</v>
      </c>
    </row>
    <row r="17" customFormat="false" ht="13.8" hidden="false" customHeight="false" outlineLevel="0" collapsed="false">
      <c r="A17" s="8" t="n">
        <f aca="false">VO2max!AA31</f>
        <v>0.339464882943144</v>
      </c>
      <c r="B17" s="0" t="n">
        <f aca="false">VO2max!W31</f>
        <v>1.16455133333333</v>
      </c>
    </row>
    <row r="18" customFormat="false" ht="13.8" hidden="false" customHeight="false" outlineLevel="0" collapsed="false">
      <c r="A18" s="8" t="n">
        <f aca="false">VO2max!AA32</f>
        <v>0.404682274247492</v>
      </c>
      <c r="B18" s="0" t="n">
        <f aca="false">VO2max!W32</f>
        <v>1.45912272592593</v>
      </c>
    </row>
    <row r="19" customFormat="false" ht="13.8" hidden="false" customHeight="false" outlineLevel="0" collapsed="false">
      <c r="A19" s="8" t="n">
        <f aca="false">VO2max!AA33</f>
        <v>0.434782608695652</v>
      </c>
      <c r="B19" s="0" t="n">
        <f aca="false">VO2max!W33</f>
        <v>1.3724337</v>
      </c>
    </row>
    <row r="20" customFormat="false" ht="13.8" hidden="false" customHeight="false" outlineLevel="0" collapsed="false">
      <c r="A20" s="8" t="n">
        <f aca="false">VO2max!AA34</f>
        <v>0.419732441471572</v>
      </c>
      <c r="B20" s="0" t="n">
        <f aca="false">VO2max!W34</f>
        <v>1.23978971666667</v>
      </c>
    </row>
    <row r="21" customFormat="false" ht="13.8" hidden="false" customHeight="false" outlineLevel="0" collapsed="false">
      <c r="A21" s="8" t="n">
        <f aca="false">VO2max!AA35</f>
        <v>0.381270903010033</v>
      </c>
      <c r="B21" s="0" t="n">
        <f aca="false">VO2max!W35</f>
        <v>1.13903196666667</v>
      </c>
    </row>
    <row r="22" customFormat="false" ht="13.8" hidden="false" customHeight="false" outlineLevel="0" collapsed="false">
      <c r="A22" s="8" t="n">
        <f aca="false">VO2max!AA36</f>
        <v>0.456521739130435</v>
      </c>
      <c r="B22" s="0" t="n">
        <f aca="false">VO2max!W36</f>
        <v>1.39834026666667</v>
      </c>
    </row>
    <row r="23" customFormat="false" ht="13.8" hidden="false" customHeight="false" outlineLevel="0" collapsed="false">
      <c r="A23" s="8" t="n">
        <f aca="false">VO2max!AA37</f>
        <v>0.526755852842809</v>
      </c>
      <c r="B23" s="0" t="n">
        <f aca="false">VO2max!W37</f>
        <v>1.6474656</v>
      </c>
    </row>
    <row r="24" customFormat="false" ht="13.8" hidden="false" customHeight="false" outlineLevel="0" collapsed="false">
      <c r="A24" s="8" t="n">
        <f aca="false">VO2max!AA38</f>
        <v>0.563545150501672</v>
      </c>
      <c r="B24" s="0" t="n">
        <f aca="false">VO2max!W38</f>
        <v>1.62396900740741</v>
      </c>
    </row>
    <row r="25" customFormat="false" ht="13.8" hidden="false" customHeight="false" outlineLevel="0" collapsed="false">
      <c r="A25" s="8" t="n">
        <f aca="false">VO2max!AA39</f>
        <v>0.540133779264214</v>
      </c>
      <c r="B25" s="0" t="n">
        <f aca="false">VO2max!W39</f>
        <v>1.40590333888889</v>
      </c>
    </row>
    <row r="26" customFormat="false" ht="13.8" hidden="false" customHeight="false" outlineLevel="0" collapsed="false">
      <c r="A26" s="8" t="n">
        <f aca="false">VO2max!AA40</f>
        <v>0.612040133779264</v>
      </c>
      <c r="B26" s="0" t="n">
        <f aca="false">VO2max!W40</f>
        <v>1.76255917037037</v>
      </c>
    </row>
    <row r="27" customFormat="false" ht="13.8" hidden="false" customHeight="false" outlineLevel="0" collapsed="false">
      <c r="A27" s="8" t="n">
        <f aca="false">VO2max!AA41</f>
        <v>0.610367892976589</v>
      </c>
      <c r="B27" s="0" t="n">
        <f aca="false">VO2max!W41</f>
        <v>1.476384</v>
      </c>
    </row>
    <row r="28" customFormat="false" ht="13.8" hidden="false" customHeight="false" outlineLevel="0" collapsed="false">
      <c r="A28" s="8" t="n">
        <f aca="false">VO2max!AA42</f>
        <v>0.653846153846154</v>
      </c>
      <c r="B28" s="0" t="n">
        <f aca="false">VO2max!W42</f>
        <v>1.38497566666667</v>
      </c>
    </row>
    <row r="29" customFormat="false" ht="13.8" hidden="false" customHeight="false" outlineLevel="0" collapsed="false">
      <c r="A29" s="8" t="n">
        <f aca="false">VO2max!AA43</f>
        <v>0.610367892976589</v>
      </c>
      <c r="B29" s="0" t="n">
        <f aca="false">VO2max!W43</f>
        <v>1.14250639074074</v>
      </c>
    </row>
    <row r="30" customFormat="false" ht="13.8" hidden="false" customHeight="false" outlineLevel="0" collapsed="false">
      <c r="A30" s="8" t="n">
        <f aca="false">VO2max!AA44</f>
        <v>0.640468227424749</v>
      </c>
      <c r="B30" s="0" t="n">
        <f aca="false">VO2max!W44</f>
        <v>1.30070233333333</v>
      </c>
    </row>
    <row r="31" customFormat="false" ht="13.8" hidden="false" customHeight="false" outlineLevel="0" collapsed="false">
      <c r="A31" s="8" t="n">
        <f aca="false">VO2max!AA45</f>
        <v>0.648829431438127</v>
      </c>
      <c r="B31" s="0" t="n">
        <f aca="false">VO2max!W45</f>
        <v>1.34002791666667</v>
      </c>
    </row>
    <row r="32" customFormat="false" ht="13.8" hidden="false" customHeight="false" outlineLevel="0" collapsed="false">
      <c r="A32" s="8" t="n">
        <f aca="false">VO2max!AA46</f>
        <v>0.739130434782609</v>
      </c>
      <c r="B32" s="0" t="n">
        <f aca="false">VO2max!W46</f>
        <v>1.51735892592593</v>
      </c>
    </row>
    <row r="33" customFormat="false" ht="13.8" hidden="false" customHeight="false" outlineLevel="0" collapsed="false">
      <c r="A33" s="8" t="n">
        <f aca="false">VO2max!AA47</f>
        <v>0.765886287625418</v>
      </c>
      <c r="B33" s="0" t="n">
        <f aca="false">VO2max!W47</f>
        <v>1.37764748703704</v>
      </c>
    </row>
    <row r="34" customFormat="false" ht="13.8" hidden="false" customHeight="false" outlineLevel="0" collapsed="false">
      <c r="A34" s="8" t="n">
        <f aca="false">VO2max!AA48</f>
        <v>0.750836120401338</v>
      </c>
      <c r="B34" s="0" t="n">
        <f aca="false">VO2max!W48</f>
        <v>1.11527956296296</v>
      </c>
    </row>
    <row r="35" customFormat="false" ht="13.8" hidden="false" customHeight="false" outlineLevel="0" collapsed="false">
      <c r="A35" s="8" t="n">
        <f aca="false">VO2max!AA49</f>
        <v>0.892976588628763</v>
      </c>
      <c r="B35" s="0" t="n">
        <f aca="false">VO2max!W49</f>
        <v>1.4295135462963</v>
      </c>
    </row>
    <row r="36" customFormat="false" ht="13.8" hidden="false" customHeight="false" outlineLevel="0" collapsed="false">
      <c r="A36" s="8" t="n">
        <f aca="false">VO2max!AA50</f>
        <v>0.867892976588629</v>
      </c>
      <c r="B36" s="0" t="n">
        <f aca="false">VO2max!W50</f>
        <v>0.856022383333333</v>
      </c>
    </row>
    <row r="37" customFormat="false" ht="13.8" hidden="false" customHeight="false" outlineLevel="0" collapsed="false">
      <c r="A37" s="8" t="n">
        <f aca="false">VO2max!AA51</f>
        <v>0.852842809364548</v>
      </c>
      <c r="B37" s="0" t="n">
        <f aca="false">VO2max!W51</f>
        <v>0.842029466666667</v>
      </c>
    </row>
    <row r="38" customFormat="false" ht="13.8" hidden="false" customHeight="false" outlineLevel="0" collapsed="false">
      <c r="A38" s="8" t="n">
        <f aca="false">VO2max!AA52</f>
        <v>0.924749163879599</v>
      </c>
      <c r="B38" s="0" t="n">
        <f aca="false">VO2max!W52</f>
        <v>0.825955666666667</v>
      </c>
    </row>
    <row r="39" customFormat="false" ht="13.8" hidden="false" customHeight="false" outlineLevel="0" collapsed="false">
      <c r="A39" s="8" t="n">
        <f aca="false">VO2max!AA53</f>
        <v>0.91304347826087</v>
      </c>
      <c r="B39" s="0" t="n">
        <f aca="false">VO2max!W53</f>
        <v>0.816962333333333</v>
      </c>
    </row>
    <row r="40" customFormat="false" ht="13.8" hidden="false" customHeight="false" outlineLevel="0" collapsed="false">
      <c r="A40" s="8" t="n">
        <f aca="false">VO2max!AA54</f>
        <v>0.938127090301003</v>
      </c>
      <c r="B40" s="0" t="n">
        <f aca="false">VO2max!W54</f>
        <v>0.782671762962963</v>
      </c>
    </row>
    <row r="41" customFormat="false" ht="13.8" hidden="false" customHeight="false" outlineLevel="0" collapsed="false">
      <c r="A41" s="8" t="n">
        <f aca="false">VO2max!AA55</f>
        <v>0.963210702341137</v>
      </c>
      <c r="B41" s="0" t="n">
        <f aca="false">VO2max!W55</f>
        <v>0.629001918518518</v>
      </c>
    </row>
    <row r="42" customFormat="false" ht="13.8" hidden="false" customHeight="false" outlineLevel="0" collapsed="false">
      <c r="A42" s="8" t="n">
        <f aca="false">VO2max!AA56</f>
        <v>1</v>
      </c>
      <c r="B42" s="0" t="n">
        <f aca="false">VO2max!W56</f>
        <v>0.294109777777778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RowHeight="12.8" zeroHeight="false" outlineLevelRow="0" outlineLevelCol="0"/>
  <sheetData>
    <row r="1" customFormat="false" ht="24" hidden="false" customHeight="false" outlineLevel="0" collapsed="false">
      <c r="A1" s="9" t="str">
        <f aca="false">VO2max!AA5</f>
        <v>%VO2max</v>
      </c>
      <c r="B1" s="10" t="str">
        <f aca="false">VO2max!Y5</f>
        <v>FatOx 
[kCal/min]</v>
      </c>
      <c r="C1" s="10" t="str">
        <f aca="false">VO2max!Z5</f>
        <v>CHO-Ox 
[kCal/min]</v>
      </c>
    </row>
    <row r="2" customFormat="false" ht="13.8" hidden="false" customHeight="false" outlineLevel="0" collapsed="false">
      <c r="A2" s="8" t="n">
        <f aca="false">VO2max!AA10</f>
        <v>0.0819397993311037</v>
      </c>
      <c r="B2" s="11" t="n">
        <f aca="false">VO2max!Y10</f>
        <v>2.8185651</v>
      </c>
      <c r="C2" s="11" t="n">
        <f aca="false">VO2max!Z10</f>
        <v>-0.4095351</v>
      </c>
    </row>
    <row r="3" customFormat="false" ht="13.8" hidden="false" customHeight="false" outlineLevel="0" collapsed="false">
      <c r="A3" s="8" t="n">
        <f aca="false">VO2max!AA11</f>
        <v>0.0919732441471572</v>
      </c>
      <c r="B3" s="11" t="n">
        <f aca="false">VO2max!Y11</f>
        <v>3.09975973333333</v>
      </c>
      <c r="C3" s="11" t="n">
        <f aca="false">VO2max!Z11</f>
        <v>-0.427553066666667</v>
      </c>
    </row>
    <row r="4" customFormat="false" ht="13.8" hidden="false" customHeight="false" outlineLevel="0" collapsed="false">
      <c r="A4" s="8" t="n">
        <f aca="false">VO2max!AA12</f>
        <v>0.140468227424749</v>
      </c>
      <c r="B4" s="11" t="n">
        <f aca="false">VO2max!Y12</f>
        <v>4.368183</v>
      </c>
      <c r="C4" s="11" t="n">
        <f aca="false">VO2max!Z12</f>
        <v>-0.432883</v>
      </c>
    </row>
    <row r="5" customFormat="false" ht="13.8" hidden="false" customHeight="false" outlineLevel="0" collapsed="false">
      <c r="A5" s="8" t="n">
        <f aca="false">VO2max!AA13</f>
        <v>0.167224080267559</v>
      </c>
      <c r="B5" s="11" t="n">
        <f aca="false">VO2max!Y13</f>
        <v>0.5299344</v>
      </c>
      <c r="C5" s="11" t="n">
        <f aca="false">VO2max!Z13</f>
        <v>3.8861856</v>
      </c>
    </row>
    <row r="6" customFormat="false" ht="13.8" hidden="false" customHeight="false" outlineLevel="0" collapsed="false">
      <c r="A6" s="8" t="n">
        <f aca="false">VO2max!AA14</f>
        <v>0.130434782608696</v>
      </c>
      <c r="B6" s="11" t="n">
        <f aca="false">VO2max!Y14</f>
        <v>3.23157585</v>
      </c>
      <c r="C6" s="11" t="n">
        <f aca="false">VO2max!Z14</f>
        <v>0.48287915</v>
      </c>
    </row>
    <row r="7" customFormat="false" ht="13.8" hidden="false" customHeight="false" outlineLevel="0" collapsed="false">
      <c r="A7" s="8" t="n">
        <f aca="false">VO2max!AA15</f>
        <v>0.133779264214047</v>
      </c>
      <c r="B7" s="11" t="n">
        <f aca="false">VO2max!Y15</f>
        <v>2.97955346666667</v>
      </c>
      <c r="C7" s="11" t="n">
        <f aca="false">VO2max!Z15</f>
        <v>0.7920332</v>
      </c>
    </row>
    <row r="8" customFormat="false" ht="13.8" hidden="false" customHeight="false" outlineLevel="0" collapsed="false">
      <c r="A8" s="8" t="n">
        <f aca="false">VO2max!AA16</f>
        <v>0.102006688963211</v>
      </c>
      <c r="B8" s="11" t="n">
        <f aca="false">VO2max!Y16</f>
        <v>2.63653866666667</v>
      </c>
      <c r="C8" s="11" t="n">
        <f aca="false">VO2max!Z16</f>
        <v>0.359528</v>
      </c>
    </row>
    <row r="9" customFormat="false" ht="13.8" hidden="false" customHeight="false" outlineLevel="0" collapsed="false">
      <c r="A9" s="8" t="n">
        <f aca="false">VO2max!AA17</f>
        <v>0.12876254180602</v>
      </c>
      <c r="B9" s="11" t="n">
        <f aca="false">VO2max!Y17</f>
        <v>3.99921876666667</v>
      </c>
      <c r="C9" s="11" t="n">
        <f aca="false">VO2max!Z17</f>
        <v>-0.1164821</v>
      </c>
    </row>
    <row r="10" customFormat="false" ht="13.8" hidden="false" customHeight="false" outlineLevel="0" collapsed="false">
      <c r="A10" s="8" t="n">
        <f aca="false">VO2max!AA18</f>
        <v>0.138795986622074</v>
      </c>
      <c r="B10" s="11" t="n">
        <f aca="false">VO2max!Y18</f>
        <v>4.36450875</v>
      </c>
      <c r="C10" s="11" t="n">
        <f aca="false">VO2max!Z18</f>
        <v>-0.20783375</v>
      </c>
    </row>
    <row r="11" customFormat="false" ht="13.8" hidden="false" customHeight="false" outlineLevel="0" collapsed="false">
      <c r="A11" s="8" t="n">
        <f aca="false">VO2max!AA19</f>
        <v>0.0919732441471572</v>
      </c>
      <c r="B11" s="11" t="n">
        <f aca="false">VO2max!Y19</f>
        <v>2.7930624</v>
      </c>
      <c r="C11" s="11" t="n">
        <f aca="false">VO2max!Z19</f>
        <v>0.1163776</v>
      </c>
    </row>
    <row r="12" customFormat="false" ht="13.8" hidden="false" customHeight="false" outlineLevel="0" collapsed="false">
      <c r="A12" s="8" t="n">
        <f aca="false">VO2max!AA20</f>
        <v>0.210702341137124</v>
      </c>
      <c r="B12" s="11" t="n">
        <f aca="false">VO2max!Y20</f>
        <v>7.0577628</v>
      </c>
      <c r="C12" s="11" t="n">
        <f aca="false">VO2max!Z20</f>
        <v>-0.8667428</v>
      </c>
    </row>
    <row r="13" customFormat="false" ht="13.8" hidden="false" customHeight="false" outlineLevel="0" collapsed="false">
      <c r="A13" s="8" t="n">
        <f aca="false">VO2max!AA21</f>
        <v>0.25752508361204</v>
      </c>
      <c r="B13" s="11" t="n">
        <f aca="false">VO2max!Y21</f>
        <v>9.01605485</v>
      </c>
      <c r="C13" s="11" t="n">
        <f aca="false">VO2max!Z21</f>
        <v>-1.56476985</v>
      </c>
    </row>
    <row r="14" customFormat="false" ht="13.8" hidden="false" customHeight="false" outlineLevel="0" collapsed="false">
      <c r="A14" s="8" t="n">
        <f aca="false">VO2max!AA22</f>
        <v>0.220735785953177</v>
      </c>
      <c r="B14" s="11" t="n">
        <f aca="false">VO2max!Y22</f>
        <v>8.0634987</v>
      </c>
      <c r="C14" s="11" t="n">
        <f aca="false">VO2max!Z22</f>
        <v>-1.5078087</v>
      </c>
    </row>
    <row r="15" customFormat="false" ht="13.8" hidden="false" customHeight="false" outlineLevel="0" collapsed="false">
      <c r="A15" s="8" t="n">
        <f aca="false">VO2max!AA23</f>
        <v>0.311036789297659</v>
      </c>
      <c r="B15" s="11" t="n">
        <f aca="false">VO2max!Y23</f>
        <v>12.1788222666667</v>
      </c>
      <c r="C15" s="11" t="n">
        <f aca="false">VO2max!Z23</f>
        <v>-3.09014893333333</v>
      </c>
    </row>
    <row r="16" customFormat="false" ht="13.8" hidden="false" customHeight="false" outlineLevel="0" collapsed="false">
      <c r="A16" s="8" t="n">
        <f aca="false">VO2max!AA24</f>
        <v>0.22742474916388</v>
      </c>
      <c r="B16" s="11" t="n">
        <f aca="false">VO2max!Y24</f>
        <v>8.07057206666667</v>
      </c>
      <c r="C16" s="11" t="n">
        <f aca="false">VO2max!Z24</f>
        <v>-1.28857873333333</v>
      </c>
    </row>
    <row r="17" customFormat="false" ht="13.8" hidden="false" customHeight="false" outlineLevel="0" collapsed="false">
      <c r="A17" s="8" t="n">
        <f aca="false">VO2max!AA25</f>
        <v>0.27257525083612</v>
      </c>
      <c r="B17" s="11" t="n">
        <f aca="false">VO2max!Y25</f>
        <v>9.8822136</v>
      </c>
      <c r="C17" s="11" t="n">
        <f aca="false">VO2max!Z25</f>
        <v>-1.8478936</v>
      </c>
    </row>
    <row r="18" customFormat="false" ht="13.8" hidden="false" customHeight="false" outlineLevel="0" collapsed="false">
      <c r="A18" s="8" t="n">
        <f aca="false">VO2max!AA26</f>
        <v>0.259197324414716</v>
      </c>
      <c r="B18" s="11" t="n">
        <f aca="false">VO2max!Y26</f>
        <v>8.4960843</v>
      </c>
      <c r="C18" s="11" t="n">
        <f aca="false">VO2max!Z26</f>
        <v>-0.8419543</v>
      </c>
    </row>
    <row r="19" customFormat="false" ht="13.8" hidden="false" customHeight="false" outlineLevel="0" collapsed="false">
      <c r="A19" s="8" t="n">
        <f aca="false">VO2max!AA27</f>
        <v>0.306020066889632</v>
      </c>
      <c r="B19" s="11" t="n">
        <f aca="false">VO2max!Y27</f>
        <v>9.51869325</v>
      </c>
      <c r="C19" s="11" t="n">
        <f aca="false">VO2max!Z27</f>
        <v>-0.62271825</v>
      </c>
    </row>
    <row r="20" customFormat="false" ht="13.8" hidden="false" customHeight="false" outlineLevel="0" collapsed="false">
      <c r="A20" s="8" t="n">
        <f aca="false">VO2max!AA28</f>
        <v>0.321070234113712</v>
      </c>
      <c r="B20" s="11" t="n">
        <f aca="false">VO2max!Y28</f>
        <v>9.37413488333333</v>
      </c>
      <c r="C20" s="11" t="n">
        <f aca="false">VO2max!Z28</f>
        <v>-0.0928132166666667</v>
      </c>
    </row>
    <row r="21" customFormat="false" ht="13.8" hidden="false" customHeight="false" outlineLevel="0" collapsed="false">
      <c r="A21" s="8" t="n">
        <f aca="false">VO2max!AA29</f>
        <v>0.372909698996656</v>
      </c>
      <c r="B21" s="11" t="n">
        <f aca="false">VO2max!Y29</f>
        <v>12.703392</v>
      </c>
      <c r="C21" s="11" t="n">
        <f aca="false">VO2max!Z29</f>
        <v>-1.845792</v>
      </c>
    </row>
    <row r="22" customFormat="false" ht="13.8" hidden="false" customHeight="false" outlineLevel="0" collapsed="false">
      <c r="A22" s="8" t="n">
        <f aca="false">VO2max!AA30</f>
        <v>0.438127090301003</v>
      </c>
      <c r="B22" s="11" t="n">
        <f aca="false">VO2max!Y30</f>
        <v>14.3182746</v>
      </c>
      <c r="C22" s="11" t="n">
        <f aca="false">VO2max!Z30</f>
        <v>-1.7583846</v>
      </c>
    </row>
    <row r="23" customFormat="false" ht="13.8" hidden="false" customHeight="false" outlineLevel="0" collapsed="false">
      <c r="A23" s="8" t="n">
        <f aca="false">VO2max!AA31</f>
        <v>0.339464882943144</v>
      </c>
      <c r="B23" s="11" t="n">
        <f aca="false">VO2max!Y31</f>
        <v>10.480962</v>
      </c>
      <c r="C23" s="11" t="n">
        <f aca="false">VO2max!Z31</f>
        <v>-0.593262</v>
      </c>
    </row>
    <row r="24" customFormat="false" ht="13.8" hidden="false" customHeight="false" outlineLevel="0" collapsed="false">
      <c r="A24" s="8" t="n">
        <f aca="false">VO2max!AA32</f>
        <v>0.404682274247492</v>
      </c>
      <c r="B24" s="11" t="n">
        <f aca="false">VO2max!Y32</f>
        <v>13.1321045333333</v>
      </c>
      <c r="C24" s="11" t="n">
        <f aca="false">VO2max!Z32</f>
        <v>-1.4070112</v>
      </c>
    </row>
    <row r="25" customFormat="false" ht="13.8" hidden="false" customHeight="false" outlineLevel="0" collapsed="false">
      <c r="A25" s="8" t="n">
        <f aca="false">VO2max!AA33</f>
        <v>0.434782608695652</v>
      </c>
      <c r="B25" s="11" t="n">
        <f aca="false">VO2max!Y33</f>
        <v>12.3519033</v>
      </c>
      <c r="C25" s="11" t="n">
        <f aca="false">VO2max!Z33</f>
        <v>0.1247667</v>
      </c>
    </row>
    <row r="26" customFormat="false" ht="13.8" hidden="false" customHeight="false" outlineLevel="0" collapsed="false">
      <c r="A26" s="8" t="n">
        <f aca="false">VO2max!AA34</f>
        <v>0.419732441471572</v>
      </c>
      <c r="B26" s="11" t="n">
        <f aca="false">VO2max!Y34</f>
        <v>11.15810745</v>
      </c>
      <c r="C26" s="11" t="n">
        <f aca="false">VO2max!Z34</f>
        <v>0.83985755</v>
      </c>
    </row>
    <row r="27" customFormat="false" ht="13.8" hidden="false" customHeight="false" outlineLevel="0" collapsed="false">
      <c r="A27" s="8" t="n">
        <f aca="false">VO2max!AA35</f>
        <v>0.381270903010033</v>
      </c>
      <c r="B27" s="11" t="n">
        <f aca="false">VO2max!Y35</f>
        <v>10.2512877</v>
      </c>
      <c r="C27" s="11" t="n">
        <f aca="false">VO2max!Z35</f>
        <v>0.7716023</v>
      </c>
    </row>
    <row r="28" customFormat="false" ht="13.8" hidden="false" customHeight="false" outlineLevel="0" collapsed="false">
      <c r="A28" s="8" t="n">
        <f aca="false">VO2max!AA36</f>
        <v>0.456521739130435</v>
      </c>
      <c r="B28" s="11" t="n">
        <f aca="false">VO2max!Y36</f>
        <v>12.5850624</v>
      </c>
      <c r="C28" s="11" t="n">
        <f aca="false">VO2max!Z36</f>
        <v>0.5243776</v>
      </c>
    </row>
    <row r="29" customFormat="false" ht="13.8" hidden="false" customHeight="false" outlineLevel="0" collapsed="false">
      <c r="A29" s="8" t="n">
        <f aca="false">VO2max!AA37</f>
        <v>0.526755852842809</v>
      </c>
      <c r="B29" s="11" t="n">
        <f aca="false">VO2max!Y37</f>
        <v>14.8271904</v>
      </c>
      <c r="C29" s="11" t="n">
        <f aca="false">VO2max!Z37</f>
        <v>0.1497696</v>
      </c>
    </row>
    <row r="30" customFormat="false" ht="13.8" hidden="false" customHeight="false" outlineLevel="0" collapsed="false">
      <c r="A30" s="8" t="n">
        <f aca="false">VO2max!AA38</f>
        <v>0.563545150501672</v>
      </c>
      <c r="B30" s="11" t="n">
        <f aca="false">VO2max!Y38</f>
        <v>14.6157210666667</v>
      </c>
      <c r="C30" s="11" t="n">
        <f aca="false">VO2max!Z38</f>
        <v>1.27093226666667</v>
      </c>
    </row>
    <row r="31" customFormat="false" ht="13.8" hidden="false" customHeight="false" outlineLevel="0" collapsed="false">
      <c r="A31" s="8" t="n">
        <f aca="false">VO2max!AA39</f>
        <v>0.540133779264214</v>
      </c>
      <c r="B31" s="11" t="n">
        <f aca="false">VO2max!Y39</f>
        <v>12.65313005</v>
      </c>
      <c r="C31" s="11" t="n">
        <f aca="false">VO2max!Z39</f>
        <v>2.59160495</v>
      </c>
    </row>
    <row r="32" customFormat="false" ht="13.8" hidden="false" customHeight="false" outlineLevel="0" collapsed="false">
      <c r="A32" s="8" t="n">
        <f aca="false">VO2max!AA40</f>
        <v>0.612040133779264</v>
      </c>
      <c r="B32" s="11" t="n">
        <f aca="false">VO2max!Y40</f>
        <v>15.8630325333333</v>
      </c>
      <c r="C32" s="11" t="n">
        <f aca="false">VO2max!Z40</f>
        <v>1.37939413333333</v>
      </c>
    </row>
    <row r="33" customFormat="false" ht="13.8" hidden="false" customHeight="false" outlineLevel="0" collapsed="false">
      <c r="A33" s="8" t="n">
        <f aca="false">VO2max!AA41</f>
        <v>0.610367892976589</v>
      </c>
      <c r="B33" s="11" t="n">
        <f aca="false">VO2max!Y41</f>
        <v>13.287456</v>
      </c>
      <c r="C33" s="11" t="n">
        <f aca="false">VO2max!Z41</f>
        <v>3.747744</v>
      </c>
    </row>
    <row r="34" customFormat="false" ht="13.8" hidden="false" customHeight="false" outlineLevel="0" collapsed="false">
      <c r="A34" s="8" t="n">
        <f aca="false">VO2max!AA42</f>
        <v>0.653846153846154</v>
      </c>
      <c r="B34" s="11" t="n">
        <f aca="false">VO2max!Y42</f>
        <v>12.464781</v>
      </c>
      <c r="C34" s="11" t="n">
        <f aca="false">VO2max!Z42</f>
        <v>5.600119</v>
      </c>
    </row>
    <row r="35" customFormat="false" ht="13.8" hidden="false" customHeight="false" outlineLevel="0" collapsed="false">
      <c r="A35" s="8" t="n">
        <f aca="false">VO2max!AA43</f>
        <v>0.610367892976589</v>
      </c>
      <c r="B35" s="11" t="n">
        <f aca="false">VO2max!Y43</f>
        <v>10.2825575166667</v>
      </c>
      <c r="C35" s="11" t="n">
        <f aca="false">VO2max!Z43</f>
        <v>6.57409415</v>
      </c>
    </row>
    <row r="36" customFormat="false" ht="13.8" hidden="false" customHeight="false" outlineLevel="0" collapsed="false">
      <c r="A36" s="8" t="n">
        <f aca="false">VO2max!AA44</f>
        <v>0.640468227424749</v>
      </c>
      <c r="B36" s="11" t="n">
        <f aca="false">VO2max!Y44</f>
        <v>11.706321</v>
      </c>
      <c r="C36" s="11" t="n">
        <f aca="false">VO2max!Z44</f>
        <v>6.030529</v>
      </c>
    </row>
    <row r="37" customFormat="false" ht="13.8" hidden="false" customHeight="false" outlineLevel="0" collapsed="false">
      <c r="A37" s="8" t="n">
        <f aca="false">VO2max!AA45</f>
        <v>0.648829431438127</v>
      </c>
      <c r="B37" s="11" t="n">
        <f aca="false">VO2max!Y45</f>
        <v>12.06025125</v>
      </c>
      <c r="C37" s="11" t="n">
        <f aca="false">VO2max!Z45</f>
        <v>5.94012375</v>
      </c>
    </row>
    <row r="38" customFormat="false" ht="13.8" hidden="false" customHeight="false" outlineLevel="0" collapsed="false">
      <c r="A38" s="8" t="n">
        <f aca="false">VO2max!AA46</f>
        <v>0.739130434782609</v>
      </c>
      <c r="B38" s="11" t="n">
        <f aca="false">VO2max!Y46</f>
        <v>13.6562303333333</v>
      </c>
      <c r="C38" s="11" t="n">
        <f aca="false">VO2max!Z46</f>
        <v>6.726203</v>
      </c>
    </row>
    <row r="39" customFormat="false" ht="13.8" hidden="false" customHeight="false" outlineLevel="0" collapsed="false">
      <c r="A39" s="8" t="n">
        <f aca="false">VO2max!AA47</f>
        <v>0.765886287625418</v>
      </c>
      <c r="B39" s="11" t="n">
        <f aca="false">VO2max!Y47</f>
        <v>12.3988273833333</v>
      </c>
      <c r="C39" s="11" t="n">
        <f aca="false">VO2max!Z47</f>
        <v>8.61613428333333</v>
      </c>
    </row>
    <row r="40" customFormat="false" ht="13.8" hidden="false" customHeight="false" outlineLevel="0" collapsed="false">
      <c r="A40" s="8" t="n">
        <f aca="false">VO2max!AA48</f>
        <v>0.750836120401338</v>
      </c>
      <c r="B40" s="11" t="n">
        <f aca="false">VO2max!Y48</f>
        <v>10.0375160666667</v>
      </c>
      <c r="C40" s="11" t="n">
        <f aca="false">VO2max!Z48</f>
        <v>10.4472106</v>
      </c>
    </row>
    <row r="41" customFormat="false" ht="13.8" hidden="false" customHeight="false" outlineLevel="0" collapsed="false">
      <c r="A41" s="8" t="n">
        <f aca="false">VO2max!AA49</f>
        <v>0.892976588628763</v>
      </c>
      <c r="B41" s="11" t="n">
        <f aca="false">VO2max!Y49</f>
        <v>12.8656219166667</v>
      </c>
      <c r="C41" s="11" t="n">
        <f aca="false">VO2max!Z49</f>
        <v>11.4091364166667</v>
      </c>
    </row>
    <row r="42" customFormat="false" ht="13.8" hidden="false" customHeight="false" outlineLevel="0" collapsed="false">
      <c r="A42" s="8" t="n">
        <f aca="false">VO2max!AA50</f>
        <v>0.867892976588629</v>
      </c>
      <c r="B42" s="11" t="n">
        <f aca="false">VO2max!Y50</f>
        <v>7.70420145</v>
      </c>
      <c r="C42" s="11" t="n">
        <f aca="false">VO2max!Z50</f>
        <v>15.64186355</v>
      </c>
    </row>
    <row r="43" customFormat="false" ht="13.8" hidden="false" customHeight="false" outlineLevel="0" collapsed="false">
      <c r="A43" s="8" t="n">
        <f aca="false">VO2max!AA51</f>
        <v>0.852842809364548</v>
      </c>
      <c r="B43" s="11" t="n">
        <f aca="false">VO2max!Y51</f>
        <v>7.5782652</v>
      </c>
      <c r="C43" s="11" t="n">
        <f aca="false">VO2max!Z51</f>
        <v>15.3861748</v>
      </c>
    </row>
    <row r="44" customFormat="false" ht="13.8" hidden="false" customHeight="false" outlineLevel="0" collapsed="false">
      <c r="A44" s="8" t="n">
        <f aca="false">VO2max!AA52</f>
        <v>0.924749163879599</v>
      </c>
      <c r="B44" s="11" t="n">
        <f aca="false">VO2max!Y52</f>
        <v>7.433601</v>
      </c>
      <c r="C44" s="11" t="n">
        <f aca="false">VO2max!Z52</f>
        <v>17.345069</v>
      </c>
    </row>
    <row r="45" customFormat="false" ht="13.8" hidden="false" customHeight="false" outlineLevel="0" collapsed="false">
      <c r="A45" s="8" t="n">
        <f aca="false">VO2max!AA53</f>
        <v>0.91304347826087</v>
      </c>
      <c r="B45" s="11" t="n">
        <f aca="false">VO2max!Y53</f>
        <v>7.352661</v>
      </c>
      <c r="C45" s="11" t="n">
        <f aca="false">VO2max!Z53</f>
        <v>17.156209</v>
      </c>
    </row>
    <row r="46" customFormat="false" ht="13.8" hidden="false" customHeight="false" outlineLevel="0" collapsed="false">
      <c r="A46" s="8" t="n">
        <f aca="false">VO2max!AA54</f>
        <v>0.938127090301003</v>
      </c>
      <c r="B46" s="11" t="n">
        <f aca="false">VO2max!Y54</f>
        <v>7.04404586666667</v>
      </c>
      <c r="C46" s="11" t="n">
        <f aca="false">VO2max!Z54</f>
        <v>18.1132608</v>
      </c>
    </row>
    <row r="47" customFormat="false" ht="13.8" hidden="false" customHeight="false" outlineLevel="0" collapsed="false">
      <c r="A47" s="8" t="n">
        <f aca="false">VO2max!AA55</f>
        <v>0.963210702341137</v>
      </c>
      <c r="B47" s="11" t="n">
        <f aca="false">VO2max!Y55</f>
        <v>5.66101726666667</v>
      </c>
      <c r="C47" s="11" t="n">
        <f aca="false">VO2max!Z55</f>
        <v>20.0708794</v>
      </c>
    </row>
    <row r="48" customFormat="false" ht="13.8" hidden="false" customHeight="false" outlineLevel="0" collapsed="false">
      <c r="A48" s="8" t="n">
        <f aca="false">VO2max!AA56</f>
        <v>1</v>
      </c>
      <c r="B48" s="11" t="n">
        <f aca="false">VO2max!Y56</f>
        <v>2.646988</v>
      </c>
      <c r="C48" s="11" t="n">
        <f aca="false">VO2max!Z56</f>
        <v>23.822892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2018-07-13T17:46:43Z</dcterms:created>
  <dc:creator>Steven</dc:creator>
  <dc:description/>
  <dc:language>en-US</dc:language>
  <cp:lastModifiedBy/>
  <dcterms:modified xsi:type="dcterms:W3CDTF">2018-07-14T16:23:48Z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