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" yWindow="0" windowWidth="11370" windowHeight="11865" tabRatio="659" firstSheet="1" activeTab="8"/>
  </bookViews>
  <sheets>
    <sheet name="VO2max" sheetId="1" r:id="rId1"/>
    <sheet name="HR_VO2Perc" sheetId="2" r:id="rId2"/>
    <sheet name="HR_RER" sheetId="5" r:id="rId3"/>
    <sheet name="HR_Fat-CHO-Ox(pct)" sheetId="3" r:id="rId4"/>
    <sheet name="PerVO2max_Fat(g)" sheetId="9" r:id="rId5"/>
    <sheet name="PerVO2max_CHO-FAT(c)" sheetId="8" r:id="rId6"/>
    <sheet name="HR_CHO-FAT(c)" sheetId="7" r:id="rId7"/>
    <sheet name="Lact_Thresh" sheetId="10" r:id="rId8"/>
    <sheet name="HR-Fat-CHO-Ox(part)" sheetId="11" r:id="rId9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5" i="11" l="1"/>
  <c r="B15" i="11"/>
  <c r="A15" i="11"/>
  <c r="C14" i="11"/>
  <c r="B14" i="11"/>
  <c r="A14" i="11"/>
  <c r="C13" i="11"/>
  <c r="B13" i="11"/>
  <c r="A13" i="11"/>
  <c r="C12" i="11"/>
  <c r="B12" i="11"/>
  <c r="A12" i="11"/>
  <c r="C11" i="11"/>
  <c r="B11" i="11"/>
  <c r="A11" i="11"/>
  <c r="C10" i="11"/>
  <c r="B10" i="11"/>
  <c r="A10" i="11"/>
  <c r="C9" i="11"/>
  <c r="B9" i="11"/>
  <c r="A9" i="11"/>
  <c r="C8" i="11"/>
  <c r="B8" i="11"/>
  <c r="A8" i="11"/>
  <c r="C7" i="11"/>
  <c r="B7" i="11"/>
  <c r="A7" i="11"/>
  <c r="C6" i="11"/>
  <c r="B6" i="11"/>
  <c r="A6" i="11"/>
  <c r="C5" i="11"/>
  <c r="B5" i="11"/>
  <c r="A5" i="11"/>
  <c r="C4" i="11"/>
  <c r="B4" i="11"/>
  <c r="A4" i="11"/>
  <c r="C3" i="11"/>
  <c r="B3" i="11"/>
  <c r="A3" i="11"/>
  <c r="C2" i="11"/>
  <c r="B2" i="11"/>
  <c r="A2" i="11"/>
  <c r="C1" i="11"/>
  <c r="B1" i="11"/>
  <c r="A1" i="1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2" i="8"/>
  <c r="D1" i="8"/>
  <c r="B2" i="3" l="1"/>
  <c r="C2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C1" i="3"/>
  <c r="B1" i="3"/>
  <c r="B2" i="10"/>
  <c r="A2" i="10"/>
  <c r="B3" i="10"/>
  <c r="A3" i="10"/>
  <c r="B4" i="10"/>
  <c r="A4" i="10"/>
  <c r="B5" i="10"/>
  <c r="A5" i="10"/>
  <c r="B6" i="10"/>
  <c r="A6" i="10"/>
  <c r="B7" i="10"/>
  <c r="A7" i="10"/>
  <c r="B8" i="10"/>
  <c r="A8" i="10"/>
  <c r="B9" i="10"/>
  <c r="A9" i="10"/>
  <c r="B10" i="10"/>
  <c r="A10" i="10"/>
  <c r="B11" i="10"/>
  <c r="A11" i="10"/>
  <c r="B12" i="10"/>
  <c r="A12" i="10"/>
  <c r="B13" i="10"/>
  <c r="A13" i="10"/>
  <c r="B14" i="10"/>
  <c r="A14" i="10"/>
  <c r="B15" i="10"/>
  <c r="A15" i="10"/>
  <c r="B16" i="10"/>
  <c r="A16" i="10"/>
  <c r="B17" i="10"/>
  <c r="A17" i="10"/>
  <c r="B18" i="10"/>
  <c r="A18" i="10"/>
  <c r="B19" i="10"/>
  <c r="A19" i="10"/>
  <c r="B20" i="10"/>
  <c r="A20" i="10"/>
  <c r="B21" i="10"/>
  <c r="A21" i="10"/>
  <c r="B22" i="10"/>
  <c r="A22" i="10"/>
  <c r="B23" i="10"/>
  <c r="A23" i="10"/>
  <c r="B24" i="10"/>
  <c r="A24" i="10"/>
  <c r="B25" i="10"/>
  <c r="A25" i="10"/>
  <c r="B26" i="10"/>
  <c r="A26" i="10"/>
  <c r="B27" i="10"/>
  <c r="A27" i="10"/>
  <c r="B28" i="10"/>
  <c r="A28" i="10"/>
  <c r="B29" i="10"/>
  <c r="A29" i="10"/>
  <c r="B30" i="10"/>
  <c r="A30" i="10"/>
  <c r="B31" i="10"/>
  <c r="A31" i="10"/>
  <c r="B32" i="10"/>
  <c r="A32" i="10"/>
  <c r="B33" i="10"/>
  <c r="A33" i="10"/>
  <c r="B34" i="10"/>
  <c r="A34" i="10"/>
  <c r="B35" i="10"/>
  <c r="A35" i="10"/>
  <c r="B36" i="10"/>
  <c r="A36" i="10"/>
  <c r="B37" i="10"/>
  <c r="A37" i="10"/>
  <c r="B38" i="10"/>
  <c r="A38" i="10"/>
  <c r="B39" i="10"/>
  <c r="A39" i="10"/>
  <c r="A1" i="10"/>
  <c r="B1" i="10"/>
  <c r="B1" i="9"/>
  <c r="A1" i="9"/>
  <c r="C1" i="8"/>
  <c r="B1" i="8"/>
  <c r="A1" i="8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7"/>
  <c r="B1" i="7"/>
  <c r="A1" i="7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1" i="5"/>
  <c r="A1" i="5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" i="3"/>
  <c r="B38" i="2"/>
  <c r="A38" i="2"/>
  <c r="A37" i="2"/>
  <c r="B36" i="2"/>
  <c r="A36" i="2"/>
  <c r="A35" i="2"/>
  <c r="B34" i="2"/>
  <c r="A34" i="2"/>
  <c r="A33" i="2"/>
  <c r="B32" i="2"/>
  <c r="A32" i="2"/>
  <c r="A31" i="2"/>
  <c r="B30" i="2"/>
  <c r="A30" i="2"/>
  <c r="A29" i="2"/>
  <c r="B28" i="2"/>
  <c r="A28" i="2"/>
  <c r="A27" i="2"/>
  <c r="B26" i="2"/>
  <c r="A26" i="2"/>
  <c r="A25" i="2"/>
  <c r="B24" i="2"/>
  <c r="A24" i="2"/>
  <c r="A23" i="2"/>
  <c r="B22" i="2"/>
  <c r="A22" i="2"/>
  <c r="A21" i="2"/>
  <c r="B20" i="2"/>
  <c r="A20" i="2"/>
  <c r="A19" i="2"/>
  <c r="B18" i="2"/>
  <c r="A18" i="2"/>
  <c r="A17" i="2"/>
  <c r="B16" i="2"/>
  <c r="A16" i="2"/>
  <c r="A15" i="2"/>
  <c r="B14" i="2"/>
  <c r="A14" i="2"/>
  <c r="A13" i="2"/>
  <c r="B12" i="2"/>
  <c r="A12" i="2"/>
  <c r="A11" i="2"/>
  <c r="B10" i="2"/>
  <c r="A10" i="2"/>
  <c r="A9" i="2"/>
  <c r="B8" i="2"/>
  <c r="A8" i="2"/>
  <c r="A7" i="2"/>
  <c r="B6" i="2"/>
  <c r="A6" i="2"/>
  <c r="A5" i="2"/>
  <c r="B4" i="2"/>
  <c r="A4" i="2"/>
  <c r="A3" i="2"/>
  <c r="B2" i="2"/>
  <c r="A2" i="2"/>
  <c r="B1" i="2"/>
  <c r="A1" i="2"/>
  <c r="Z45" i="1"/>
  <c r="Y45" i="1"/>
  <c r="S45" i="1"/>
  <c r="R45" i="1"/>
  <c r="Q45" i="1"/>
  <c r="T45" i="1" s="1"/>
  <c r="Z44" i="1"/>
  <c r="Y44" i="1"/>
  <c r="R44" i="1"/>
  <c r="T44" i="1" s="1"/>
  <c r="Q44" i="1"/>
  <c r="Z43" i="1"/>
  <c r="Y43" i="1"/>
  <c r="S43" i="1"/>
  <c r="U43" i="1" s="1"/>
  <c r="R43" i="1"/>
  <c r="T43" i="1" s="1"/>
  <c r="Q43" i="1"/>
  <c r="Z42" i="1"/>
  <c r="Y42" i="1"/>
  <c r="T42" i="1"/>
  <c r="R42" i="1"/>
  <c r="S42" i="1" s="1"/>
  <c r="U42" i="1" s="1"/>
  <c r="Q42" i="1"/>
  <c r="Z41" i="1"/>
  <c r="Y41" i="1"/>
  <c r="A35" i="8" s="1"/>
  <c r="S41" i="1"/>
  <c r="R41" i="1"/>
  <c r="Q41" i="1"/>
  <c r="Z40" i="1"/>
  <c r="Y40" i="1"/>
  <c r="A34" i="8" s="1"/>
  <c r="R40" i="1"/>
  <c r="Q40" i="1"/>
  <c r="Z39" i="1"/>
  <c r="Y39" i="1"/>
  <c r="W39" i="1"/>
  <c r="S39" i="1"/>
  <c r="U39" i="1" s="1"/>
  <c r="R39" i="1"/>
  <c r="T39" i="1" s="1"/>
  <c r="Q39" i="1"/>
  <c r="Z38" i="1"/>
  <c r="Y38" i="1"/>
  <c r="T38" i="1"/>
  <c r="R38" i="1"/>
  <c r="S38" i="1" s="1"/>
  <c r="U38" i="1" s="1"/>
  <c r="Q38" i="1"/>
  <c r="Z37" i="1"/>
  <c r="Y37" i="1"/>
  <c r="U37" i="1"/>
  <c r="S37" i="1"/>
  <c r="R37" i="1"/>
  <c r="Q37" i="1"/>
  <c r="T37" i="1" s="1"/>
  <c r="Z36" i="1"/>
  <c r="Y36" i="1"/>
  <c r="R36" i="1"/>
  <c r="Q36" i="1"/>
  <c r="Z35" i="1"/>
  <c r="Y35" i="1"/>
  <c r="S35" i="1"/>
  <c r="U35" i="1" s="1"/>
  <c r="W35" i="1" s="1"/>
  <c r="R35" i="1"/>
  <c r="T35" i="1" s="1"/>
  <c r="Q35" i="1"/>
  <c r="Z34" i="1"/>
  <c r="Y34" i="1"/>
  <c r="T34" i="1"/>
  <c r="R34" i="1"/>
  <c r="S34" i="1" s="1"/>
  <c r="U34" i="1" s="1"/>
  <c r="Q34" i="1"/>
  <c r="Z33" i="1"/>
  <c r="Y33" i="1"/>
  <c r="S33" i="1"/>
  <c r="R33" i="1"/>
  <c r="Q33" i="1"/>
  <c r="T33" i="1" s="1"/>
  <c r="Z32" i="1"/>
  <c r="Y32" i="1"/>
  <c r="R32" i="1"/>
  <c r="Q32" i="1"/>
  <c r="Z31" i="1"/>
  <c r="Y31" i="1"/>
  <c r="W31" i="1"/>
  <c r="S31" i="1"/>
  <c r="U31" i="1" s="1"/>
  <c r="R31" i="1"/>
  <c r="T31" i="1" s="1"/>
  <c r="Q31" i="1"/>
  <c r="Z30" i="1"/>
  <c r="Y30" i="1"/>
  <c r="T30" i="1"/>
  <c r="R30" i="1"/>
  <c r="S30" i="1" s="1"/>
  <c r="U30" i="1" s="1"/>
  <c r="Q30" i="1"/>
  <c r="Z29" i="1"/>
  <c r="Y29" i="1"/>
  <c r="U29" i="1"/>
  <c r="S29" i="1"/>
  <c r="R29" i="1"/>
  <c r="Q29" i="1"/>
  <c r="T29" i="1" s="1"/>
  <c r="Z28" i="1"/>
  <c r="Y28" i="1"/>
  <c r="R28" i="1"/>
  <c r="Q28" i="1"/>
  <c r="Z27" i="1"/>
  <c r="Y27" i="1"/>
  <c r="S27" i="1"/>
  <c r="U27" i="1" s="1"/>
  <c r="R27" i="1"/>
  <c r="T27" i="1" s="1"/>
  <c r="Q27" i="1"/>
  <c r="Z26" i="1"/>
  <c r="Y26" i="1"/>
  <c r="T26" i="1"/>
  <c r="R26" i="1"/>
  <c r="S26" i="1" s="1"/>
  <c r="U26" i="1" s="1"/>
  <c r="Q26" i="1"/>
  <c r="Z25" i="1"/>
  <c r="Y25" i="1"/>
  <c r="S25" i="1"/>
  <c r="R25" i="1"/>
  <c r="Q25" i="1"/>
  <c r="T25" i="1" s="1"/>
  <c r="Z24" i="1"/>
  <c r="Y24" i="1"/>
  <c r="R24" i="1"/>
  <c r="Q24" i="1"/>
  <c r="Z23" i="1"/>
  <c r="Y23" i="1"/>
  <c r="W23" i="1"/>
  <c r="S23" i="1"/>
  <c r="U23" i="1" s="1"/>
  <c r="R23" i="1"/>
  <c r="T23" i="1" s="1"/>
  <c r="Q23" i="1"/>
  <c r="Z22" i="1"/>
  <c r="Y22" i="1"/>
  <c r="T22" i="1"/>
  <c r="R22" i="1"/>
  <c r="S22" i="1" s="1"/>
  <c r="U22" i="1" s="1"/>
  <c r="Q22" i="1"/>
  <c r="Z21" i="1"/>
  <c r="Y21" i="1"/>
  <c r="U21" i="1"/>
  <c r="S21" i="1"/>
  <c r="R21" i="1"/>
  <c r="Q21" i="1"/>
  <c r="T21" i="1" s="1"/>
  <c r="Z20" i="1"/>
  <c r="Y20" i="1"/>
  <c r="R20" i="1"/>
  <c r="Q20" i="1"/>
  <c r="Z19" i="1"/>
  <c r="Y19" i="1"/>
  <c r="S19" i="1"/>
  <c r="U19" i="1" s="1"/>
  <c r="R19" i="1"/>
  <c r="T19" i="1" s="1"/>
  <c r="Q19" i="1"/>
  <c r="Z18" i="1"/>
  <c r="Y18" i="1"/>
  <c r="T18" i="1"/>
  <c r="R18" i="1"/>
  <c r="S18" i="1" s="1"/>
  <c r="U18" i="1" s="1"/>
  <c r="Q18" i="1"/>
  <c r="Z17" i="1"/>
  <c r="Y17" i="1"/>
  <c r="S17" i="1"/>
  <c r="R17" i="1"/>
  <c r="Q17" i="1"/>
  <c r="T17" i="1" s="1"/>
  <c r="Z16" i="1"/>
  <c r="Y16" i="1"/>
  <c r="B13" i="2" s="1"/>
  <c r="R16" i="1"/>
  <c r="Q16" i="1"/>
  <c r="Z15" i="1"/>
  <c r="Y15" i="1"/>
  <c r="W15" i="1"/>
  <c r="S15" i="1"/>
  <c r="U15" i="1" s="1"/>
  <c r="R15" i="1"/>
  <c r="T15" i="1" s="1"/>
  <c r="Q15" i="1"/>
  <c r="Z14" i="1"/>
  <c r="Y14" i="1"/>
  <c r="T14" i="1"/>
  <c r="R14" i="1"/>
  <c r="S14" i="1" s="1"/>
  <c r="U14" i="1" s="1"/>
  <c r="Q14" i="1"/>
  <c r="Z13" i="1"/>
  <c r="Y13" i="1"/>
  <c r="U13" i="1"/>
  <c r="S13" i="1"/>
  <c r="R13" i="1"/>
  <c r="Q13" i="1"/>
  <c r="Z12" i="1"/>
  <c r="Y12" i="1"/>
  <c r="R12" i="1"/>
  <c r="Q12" i="1"/>
  <c r="Z11" i="1"/>
  <c r="Y11" i="1"/>
  <c r="S11" i="1"/>
  <c r="U11" i="1" s="1"/>
  <c r="W11" i="1" s="1"/>
  <c r="R11" i="1"/>
  <c r="T11" i="1" s="1"/>
  <c r="Q11" i="1"/>
  <c r="Z10" i="1"/>
  <c r="Y10" i="1"/>
  <c r="T10" i="1"/>
  <c r="R10" i="1"/>
  <c r="S10" i="1" s="1"/>
  <c r="U10" i="1" s="1"/>
  <c r="Q10" i="1"/>
  <c r="Z9" i="1"/>
  <c r="Y9" i="1"/>
  <c r="S9" i="1"/>
  <c r="R9" i="1"/>
  <c r="T9" i="1" s="1"/>
  <c r="Q9" i="1"/>
  <c r="U9" i="1" s="1"/>
  <c r="Z8" i="1"/>
  <c r="Y8" i="1"/>
  <c r="A2" i="8" s="1"/>
  <c r="R8" i="1"/>
  <c r="Q8" i="1"/>
  <c r="Z7" i="1"/>
  <c r="Y7" i="1"/>
  <c r="W7" i="1"/>
  <c r="S7" i="1"/>
  <c r="U7" i="1" s="1"/>
  <c r="R7" i="1"/>
  <c r="Q7" i="1"/>
  <c r="T7" i="1" s="1"/>
  <c r="Z6" i="1"/>
  <c r="Y6" i="1"/>
  <c r="T6" i="1"/>
  <c r="R6" i="1"/>
  <c r="S6" i="1" s="1"/>
  <c r="U6" i="1" s="1"/>
  <c r="Q6" i="1"/>
  <c r="Z5" i="1"/>
  <c r="Y5" i="1"/>
  <c r="U5" i="1"/>
  <c r="S5" i="1"/>
  <c r="R5" i="1"/>
  <c r="Q5" i="1"/>
  <c r="W9" i="1" l="1"/>
  <c r="C5" i="8"/>
  <c r="C5" i="7"/>
  <c r="C29" i="8"/>
  <c r="C29" i="7"/>
  <c r="V7" i="1"/>
  <c r="W14" i="1"/>
  <c r="W38" i="1"/>
  <c r="V6" i="1"/>
  <c r="B7" i="9"/>
  <c r="V14" i="1"/>
  <c r="B8" i="9"/>
  <c r="V15" i="1"/>
  <c r="W19" i="1"/>
  <c r="T20" i="1"/>
  <c r="S20" i="1"/>
  <c r="U20" i="1" s="1"/>
  <c r="B14" i="9"/>
  <c r="V21" i="1"/>
  <c r="B15" i="9"/>
  <c r="V22" i="1"/>
  <c r="B16" i="9"/>
  <c r="V23" i="1"/>
  <c r="W27" i="1"/>
  <c r="T28" i="1"/>
  <c r="S28" i="1"/>
  <c r="U28" i="1" s="1"/>
  <c r="B22" i="9"/>
  <c r="V29" i="1"/>
  <c r="B23" i="9"/>
  <c r="V30" i="1"/>
  <c r="B24" i="9"/>
  <c r="V31" i="1"/>
  <c r="T36" i="1"/>
  <c r="S36" i="1"/>
  <c r="U36" i="1" s="1"/>
  <c r="B30" i="9"/>
  <c r="V37" i="1"/>
  <c r="B31" i="9"/>
  <c r="V38" i="1"/>
  <c r="B32" i="9"/>
  <c r="V39" i="1"/>
  <c r="W42" i="1"/>
  <c r="C36" i="7" s="1"/>
  <c r="W5" i="1"/>
  <c r="W22" i="1"/>
  <c r="A19" i="9"/>
  <c r="A20" i="8"/>
  <c r="B23" i="2"/>
  <c r="W29" i="1"/>
  <c r="A27" i="9"/>
  <c r="A28" i="8"/>
  <c r="B31" i="2"/>
  <c r="W37" i="1"/>
  <c r="T12" i="1"/>
  <c r="S12" i="1"/>
  <c r="U12" i="1" s="1"/>
  <c r="T5" i="1"/>
  <c r="B3" i="2"/>
  <c r="W10" i="1"/>
  <c r="T13" i="1"/>
  <c r="A7" i="9"/>
  <c r="A8" i="8"/>
  <c r="B11" i="2"/>
  <c r="U17" i="1"/>
  <c r="W18" i="1"/>
  <c r="A15" i="9"/>
  <c r="A16" i="8"/>
  <c r="B19" i="2"/>
  <c r="U25" i="1"/>
  <c r="W26" i="1"/>
  <c r="A23" i="9"/>
  <c r="A24" i="8"/>
  <c r="B27" i="2"/>
  <c r="U33" i="1"/>
  <c r="W34" i="1"/>
  <c r="A31" i="9"/>
  <c r="A32" i="8"/>
  <c r="B35" i="2"/>
  <c r="V43" i="1"/>
  <c r="B37" i="7" s="1"/>
  <c r="V45" i="1"/>
  <c r="W6" i="1"/>
  <c r="B2" i="9"/>
  <c r="V9" i="1"/>
  <c r="A3" i="9"/>
  <c r="A4" i="8"/>
  <c r="B7" i="2"/>
  <c r="W13" i="1"/>
  <c r="A11" i="9"/>
  <c r="A12" i="8"/>
  <c r="B15" i="2"/>
  <c r="W21" i="1"/>
  <c r="W30" i="1"/>
  <c r="T8" i="1"/>
  <c r="S8" i="1"/>
  <c r="U8" i="1" s="1"/>
  <c r="B3" i="9"/>
  <c r="V10" i="1"/>
  <c r="B4" i="9"/>
  <c r="V11" i="1"/>
  <c r="C9" i="8"/>
  <c r="C9" i="7"/>
  <c r="T16" i="1"/>
  <c r="S16" i="1"/>
  <c r="U16" i="1" s="1"/>
  <c r="B10" i="9"/>
  <c r="V17" i="1"/>
  <c r="B11" i="9"/>
  <c r="V18" i="1"/>
  <c r="B12" i="9"/>
  <c r="V19" i="1"/>
  <c r="C17" i="8"/>
  <c r="C17" i="7"/>
  <c r="T24" i="1"/>
  <c r="S24" i="1"/>
  <c r="U24" i="1" s="1"/>
  <c r="B18" i="9"/>
  <c r="V25" i="1"/>
  <c r="B19" i="9"/>
  <c r="V26" i="1"/>
  <c r="B20" i="9"/>
  <c r="V27" i="1"/>
  <c r="C25" i="8"/>
  <c r="C25" i="7"/>
  <c r="T32" i="1"/>
  <c r="S32" i="1"/>
  <c r="U32" i="1" s="1"/>
  <c r="B26" i="9"/>
  <c r="V33" i="1"/>
  <c r="B27" i="9"/>
  <c r="V34" i="1"/>
  <c r="B28" i="9"/>
  <c r="V35" i="1"/>
  <c r="C33" i="8"/>
  <c r="C33" i="7"/>
  <c r="T40" i="1"/>
  <c r="S40" i="1"/>
  <c r="U40" i="1" s="1"/>
  <c r="T41" i="1"/>
  <c r="U41" i="1"/>
  <c r="W43" i="1"/>
  <c r="C37" i="7" s="1"/>
  <c r="V44" i="1"/>
  <c r="B38" i="7" s="1"/>
  <c r="U45" i="1"/>
  <c r="A5" i="8"/>
  <c r="A4" i="9"/>
  <c r="A9" i="8"/>
  <c r="A8" i="9"/>
  <c r="A13" i="8"/>
  <c r="A12" i="9"/>
  <c r="A17" i="8"/>
  <c r="A16" i="9"/>
  <c r="A21" i="8"/>
  <c r="A20" i="9"/>
  <c r="A25" i="8"/>
  <c r="A24" i="9"/>
  <c r="A29" i="8"/>
  <c r="A28" i="9"/>
  <c r="A33" i="8"/>
  <c r="A32" i="9"/>
  <c r="S44" i="1"/>
  <c r="U44" i="1" s="1"/>
  <c r="A6" i="8"/>
  <c r="A5" i="9"/>
  <c r="A14" i="8"/>
  <c r="A13" i="9"/>
  <c r="A18" i="8"/>
  <c r="A17" i="9"/>
  <c r="A22" i="8"/>
  <c r="A21" i="9"/>
  <c r="A26" i="8"/>
  <c r="A25" i="9"/>
  <c r="A30" i="8"/>
  <c r="A29" i="9"/>
  <c r="V42" i="1"/>
  <c r="B36" i="7" s="1"/>
  <c r="B5" i="2"/>
  <c r="B9" i="2"/>
  <c r="B17" i="2"/>
  <c r="B21" i="2"/>
  <c r="B25" i="2"/>
  <c r="B29" i="2"/>
  <c r="B33" i="2"/>
  <c r="B37" i="2"/>
  <c r="A10" i="8"/>
  <c r="A9" i="9"/>
  <c r="A2" i="9"/>
  <c r="A3" i="8"/>
  <c r="A6" i="9"/>
  <c r="A7" i="8"/>
  <c r="A10" i="9"/>
  <c r="A11" i="8"/>
  <c r="A14" i="9"/>
  <c r="A15" i="8"/>
  <c r="A18" i="9"/>
  <c r="A19" i="8"/>
  <c r="A22" i="9"/>
  <c r="A23" i="8"/>
  <c r="A26" i="9"/>
  <c r="A27" i="8"/>
  <c r="A30" i="9"/>
  <c r="A31" i="8"/>
  <c r="B3" i="8" l="1"/>
  <c r="B3" i="7"/>
  <c r="B17" i="8"/>
  <c r="B17" i="7"/>
  <c r="C8" i="8"/>
  <c r="C8" i="7"/>
  <c r="W45" i="1"/>
  <c r="W40" i="1"/>
  <c r="B28" i="8"/>
  <c r="B28" i="7"/>
  <c r="W32" i="1"/>
  <c r="B20" i="8"/>
  <c r="B20" i="7"/>
  <c r="B19" i="8"/>
  <c r="B19" i="7"/>
  <c r="W24" i="1"/>
  <c r="B12" i="8"/>
  <c r="B12" i="7"/>
  <c r="B11" i="8"/>
  <c r="B11" i="7"/>
  <c r="W16" i="1"/>
  <c r="W8" i="1"/>
  <c r="C15" i="8"/>
  <c r="C15" i="7"/>
  <c r="C28" i="8"/>
  <c r="C28" i="7"/>
  <c r="W17" i="1"/>
  <c r="C4" i="8"/>
  <c r="C4" i="7"/>
  <c r="B5" i="9"/>
  <c r="V12" i="1"/>
  <c r="C23" i="8"/>
  <c r="C23" i="7"/>
  <c r="B32" i="8"/>
  <c r="B32" i="7"/>
  <c r="B31" i="8"/>
  <c r="B31" i="7"/>
  <c r="W36" i="1"/>
  <c r="B25" i="8"/>
  <c r="B25" i="7"/>
  <c r="C21" i="8"/>
  <c r="C21" i="7"/>
  <c r="C32" i="8"/>
  <c r="C32" i="7"/>
  <c r="W25" i="1"/>
  <c r="V40" i="1"/>
  <c r="B27" i="8"/>
  <c r="B27" i="7"/>
  <c r="B25" i="9"/>
  <c r="V32" i="1"/>
  <c r="B17" i="9"/>
  <c r="V24" i="1"/>
  <c r="B9" i="9"/>
  <c r="V16" i="1"/>
  <c r="B4" i="8"/>
  <c r="B4" i="7"/>
  <c r="V8" i="1"/>
  <c r="C24" i="8"/>
  <c r="C24" i="7"/>
  <c r="C7" i="8"/>
  <c r="C7" i="7"/>
  <c r="C20" i="8"/>
  <c r="C20" i="7"/>
  <c r="C31" i="8"/>
  <c r="C31" i="7"/>
  <c r="B29" i="9"/>
  <c r="V36" i="1"/>
  <c r="B16" i="8"/>
  <c r="B16" i="7"/>
  <c r="B15" i="8"/>
  <c r="B15" i="7"/>
  <c r="W20" i="1"/>
  <c r="B8" i="8"/>
  <c r="B8" i="7"/>
  <c r="C3" i="8"/>
  <c r="C3" i="7"/>
  <c r="W44" i="1"/>
  <c r="C38" i="7" s="1"/>
  <c r="V41" i="1"/>
  <c r="W12" i="1"/>
  <c r="B21" i="9"/>
  <c r="V28" i="1"/>
  <c r="C13" i="8"/>
  <c r="C13" i="7"/>
  <c r="W41" i="1"/>
  <c r="B29" i="8"/>
  <c r="B29" i="7"/>
  <c r="B21" i="8"/>
  <c r="B21" i="7"/>
  <c r="B13" i="8"/>
  <c r="B13" i="7"/>
  <c r="B5" i="8"/>
  <c r="B5" i="7"/>
  <c r="W33" i="1"/>
  <c r="C12" i="8"/>
  <c r="C12" i="7"/>
  <c r="B6" i="9"/>
  <c r="V13" i="1"/>
  <c r="V5" i="1"/>
  <c r="C16" i="8"/>
  <c r="C16" i="7"/>
  <c r="B33" i="8"/>
  <c r="B33" i="7"/>
  <c r="B24" i="8"/>
  <c r="B24" i="7"/>
  <c r="B23" i="8"/>
  <c r="B23" i="7"/>
  <c r="W28" i="1"/>
  <c r="B13" i="9"/>
  <c r="V20" i="1"/>
  <c r="B9" i="8"/>
  <c r="B9" i="7"/>
  <c r="B34" i="8" l="1"/>
  <c r="B34" i="7"/>
  <c r="B6" i="8"/>
  <c r="B6" i="7"/>
  <c r="C10" i="8"/>
  <c r="C10" i="7"/>
  <c r="C18" i="8"/>
  <c r="C18" i="7"/>
  <c r="C34" i="8"/>
  <c r="C34" i="7"/>
  <c r="B35" i="8"/>
  <c r="B35" i="7"/>
  <c r="B30" i="8"/>
  <c r="B30" i="7"/>
  <c r="B2" i="8"/>
  <c r="B2" i="7"/>
  <c r="C19" i="8"/>
  <c r="C19" i="7"/>
  <c r="C30" i="8"/>
  <c r="C30" i="7"/>
  <c r="B7" i="8"/>
  <c r="B7" i="7"/>
  <c r="C35" i="8"/>
  <c r="C35" i="7"/>
  <c r="B14" i="8"/>
  <c r="B14" i="7"/>
  <c r="C22" i="8"/>
  <c r="C22" i="7"/>
  <c r="C27" i="8"/>
  <c r="C27" i="7"/>
  <c r="B22" i="8"/>
  <c r="B22" i="7"/>
  <c r="C6" i="8"/>
  <c r="C6" i="7"/>
  <c r="C14" i="8"/>
  <c r="C14" i="7"/>
  <c r="B10" i="8"/>
  <c r="B10" i="7"/>
  <c r="B18" i="8"/>
  <c r="B18" i="7"/>
  <c r="B26" i="8"/>
  <c r="B26" i="7"/>
  <c r="C11" i="8"/>
  <c r="C11" i="7"/>
  <c r="C2" i="8"/>
  <c r="C2" i="7"/>
  <c r="C26" i="8"/>
  <c r="C26" i="7"/>
</calcChain>
</file>

<file path=xl/sharedStrings.xml><?xml version="1.0" encoding="utf-8"?>
<sst xmlns="http://schemas.openxmlformats.org/spreadsheetml/2006/main" count="27" uniqueCount="27">
  <si>
    <t>VO2max Test</t>
  </si>
  <si>
    <t>VO2max</t>
  </si>
  <si>
    <t>ml/kg/min</t>
  </si>
  <si>
    <t>TIME
(min:sec)</t>
  </si>
  <si>
    <t>VO2
STPD
L/min</t>
  </si>
  <si>
    <t>V02/kg
STPD
ml/kg/m</t>
  </si>
  <si>
    <t>METS</t>
  </si>
  <si>
    <t>VC02
STPD
ml/kg/m</t>
  </si>
  <si>
    <t>VE
STPD
ml/kg/m</t>
  </si>
  <si>
    <t>RER</t>
  </si>
  <si>
    <t>RR
BPM</t>
  </si>
  <si>
    <t>Vt
BTPS
L</t>
  </si>
  <si>
    <t>FE02 %</t>
  </si>
  <si>
    <t>FEC02 %</t>
  </si>
  <si>
    <t>O2pulse
STPD
ml/beat</t>
  </si>
  <si>
    <t>HR
[bpm]</t>
  </si>
  <si>
    <t>TM SPD
mph</t>
  </si>
  <si>
    <t>TM GRD
%Grd</t>
  </si>
  <si>
    <t>%Fat</t>
  </si>
  <si>
    <t>%Carb</t>
  </si>
  <si>
    <t>FatOx 
[g/min]</t>
  </si>
  <si>
    <t>ChoOx 
[g/min]</t>
  </si>
  <si>
    <t>FatOx 
[kCal/min]</t>
  </si>
  <si>
    <t>CHO-Ox 
[kCal/min]</t>
  </si>
  <si>
    <t>%VO2max</t>
  </si>
  <si>
    <t>RER Calc</t>
  </si>
  <si>
    <t>REE
[kcal/min]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</si>
</sst>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7E4BD"/>
        <bgColor rgb="FFDDDDD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Border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20" fontId="0" fillId="0" borderId="0" xfId="0" applyNumberFormat="1"/>
    <xf numFmtId="0" fontId="0" fillId="2" borderId="0" xfId="0" applyFill="1"/>
    <xf numFmtId="164" fontId="0" fillId="0" borderId="0" xfId="0" applyNumberFormat="1"/>
    <xf numFmtId="9" fontId="0" fillId="0" borderId="0" xfId="1" applyFont="1" applyBorder="1" applyAlignment="1" applyProtection="1"/>
    <xf numFmtId="9" fontId="0" fillId="0" borderId="0" xfId="0" applyNumberForma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9" fontId="0" fillId="0" borderId="1" xfId="1" applyFont="1" applyBorder="1" applyAlignment="1" applyProtection="1"/>
    <xf numFmtId="0" fontId="0" fillId="0" borderId="0" xfId="0" applyAlignment="1">
      <alignment wrapText="1"/>
    </xf>
    <xf numFmtId="10" fontId="0" fillId="0" borderId="0" xfId="0" applyNumberFormat="1"/>
    <xf numFmtId="9" fontId="2" fillId="0" borderId="0" xfId="1" applyNumberFormat="1"/>
    <xf numFmtId="2" fontId="0" fillId="0" borderId="0" xfId="0" applyNumberFormat="1"/>
    <xf numFmtId="2" fontId="0" fillId="0" borderId="1" xfId="0" applyNumberFormat="1" applyBorder="1"/>
    <xf numFmtId="0" fontId="1" fillId="0" borderId="1" xfId="0" applyFont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000000"/>
                </a:solidFill>
                <a:latin typeface="Calibri"/>
              </a:rPr>
              <a:t>Heart Rate (x) vs %VO2max (y)</a:t>
            </a:r>
          </a:p>
        </c:rich>
      </c:tx>
      <c:layout>
        <c:manualLayout>
          <c:xMode val="edge"/>
          <c:yMode val="edge"/>
          <c:x val="0.14730816998758001"/>
          <c:y val="2.2383663852346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HR_VO2Perc!$B$1</c:f>
              <c:strCache>
                <c:ptCount val="1"/>
                <c:pt idx="0">
                  <c:v>%VO2max</c:v>
                </c:pt>
              </c:strCache>
            </c:strRef>
          </c:tx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dispRSqr val="1"/>
            <c:dispEq val="1"/>
            <c:trendlineLbl>
              <c:layout>
                <c:manualLayout>
                  <c:x val="-0.10243574184347597"/>
                  <c:y val="-1.377886618742705E-2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HR_VO2Perc!$A$2:$A$47</c:f>
              <c:numCache>
                <c:formatCode>General</c:formatCode>
                <c:ptCount val="46"/>
                <c:pt idx="0">
                  <c:v>78</c:v>
                </c:pt>
                <c:pt idx="1">
                  <c:v>76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96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148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  <c:pt idx="35">
                  <c:v>165</c:v>
                </c:pt>
                <c:pt idx="36">
                  <c:v>167</c:v>
                </c:pt>
              </c:numCache>
            </c:numRef>
          </c:xVal>
          <c:yVal>
            <c:numRef>
              <c:f>HR_VO2Perc!$B$2:$B$47</c:f>
              <c:numCache>
                <c:formatCode>0%</c:formatCode>
                <c:ptCount val="46"/>
                <c:pt idx="0">
                  <c:v>0.12280701754385964</c:v>
                </c:pt>
                <c:pt idx="1">
                  <c:v>9.0643274853801165E-2</c:v>
                </c:pt>
                <c:pt idx="2">
                  <c:v>0.10818713450292397</c:v>
                </c:pt>
                <c:pt idx="3">
                  <c:v>9.6491228070175419E-2</c:v>
                </c:pt>
                <c:pt idx="4">
                  <c:v>0.10526315789473684</c:v>
                </c:pt>
                <c:pt idx="5">
                  <c:v>0.11695906432748537</c:v>
                </c:pt>
                <c:pt idx="6">
                  <c:v>0.17251461988304093</c:v>
                </c:pt>
                <c:pt idx="7">
                  <c:v>0.20760233918128651</c:v>
                </c:pt>
                <c:pt idx="8">
                  <c:v>0.16666666666666666</c:v>
                </c:pt>
                <c:pt idx="9">
                  <c:v>0.17251461988304093</c:v>
                </c:pt>
                <c:pt idx="10">
                  <c:v>0.22807017543859648</c:v>
                </c:pt>
                <c:pt idx="11">
                  <c:v>0.22807017543859648</c:v>
                </c:pt>
                <c:pt idx="12">
                  <c:v>0.27777777777777773</c:v>
                </c:pt>
                <c:pt idx="13">
                  <c:v>0.27192982456140352</c:v>
                </c:pt>
                <c:pt idx="14">
                  <c:v>0.34795321637426901</c:v>
                </c:pt>
                <c:pt idx="15">
                  <c:v>0.41812865497076024</c:v>
                </c:pt>
                <c:pt idx="16">
                  <c:v>0.40350877192982454</c:v>
                </c:pt>
                <c:pt idx="17">
                  <c:v>0.48538011695906436</c:v>
                </c:pt>
                <c:pt idx="18">
                  <c:v>0.48245614035087714</c:v>
                </c:pt>
                <c:pt idx="19">
                  <c:v>0.42690058479532161</c:v>
                </c:pt>
                <c:pt idx="20">
                  <c:v>0.49122807017543857</c:v>
                </c:pt>
                <c:pt idx="21">
                  <c:v>0.58771929824561397</c:v>
                </c:pt>
                <c:pt idx="22">
                  <c:v>0.62573099415204669</c:v>
                </c:pt>
                <c:pt idx="23">
                  <c:v>0.67836257309941517</c:v>
                </c:pt>
                <c:pt idx="24">
                  <c:v>0.62280701754385959</c:v>
                </c:pt>
                <c:pt idx="25">
                  <c:v>0.64912280701754377</c:v>
                </c:pt>
                <c:pt idx="26">
                  <c:v>0.76608187134502914</c:v>
                </c:pt>
                <c:pt idx="27">
                  <c:v>0.72514619883040932</c:v>
                </c:pt>
                <c:pt idx="28">
                  <c:v>0.78070175438596479</c:v>
                </c:pt>
                <c:pt idx="29">
                  <c:v>0.7192982456140351</c:v>
                </c:pt>
                <c:pt idx="30">
                  <c:v>0.85964912280701744</c:v>
                </c:pt>
                <c:pt idx="31">
                  <c:v>0.85964912280701744</c:v>
                </c:pt>
                <c:pt idx="32">
                  <c:v>0.86257309941520466</c:v>
                </c:pt>
                <c:pt idx="33">
                  <c:v>0.95614035087719296</c:v>
                </c:pt>
                <c:pt idx="34">
                  <c:v>0.9385964912280701</c:v>
                </c:pt>
                <c:pt idx="35">
                  <c:v>0.97076023391812871</c:v>
                </c:pt>
                <c:pt idx="3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72128"/>
        <c:axId val="117873664"/>
      </c:scatterChart>
      <c:valAx>
        <c:axId val="117872128"/>
        <c:scaling>
          <c:orientation val="minMax"/>
          <c:max val="180"/>
          <c:min val="6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17873664"/>
        <c:crosses val="autoZero"/>
        <c:crossBetween val="midCat"/>
      </c:valAx>
      <c:valAx>
        <c:axId val="1178736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1787212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0770468243586777"/>
          <c:y val="0.80353230140463028"/>
          <c:w val="0.20076560576213701"/>
          <c:h val="8.3499736760201601E-2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000000"/>
                </a:solidFill>
                <a:latin typeface="Calibri"/>
              </a:rPr>
              <a:t>Heart Rate(x) vs RER(y)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HR_RER!$B$1</c:f>
              <c:strCache>
                <c:ptCount val="1"/>
                <c:pt idx="0">
                  <c:v>RER</c:v>
                </c:pt>
              </c:strCache>
            </c:strRef>
          </c:tx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dispRSqr val="1"/>
            <c:dispEq val="1"/>
            <c:trendlineLbl>
              <c:layout>
                <c:manualLayout>
                  <c:x val="-0.33964273701075792"/>
                  <c:y val="3.3935191457391649E-2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HR_RER!$A$2:$A$59</c:f>
              <c:numCache>
                <c:formatCode>General</c:formatCode>
                <c:ptCount val="58"/>
                <c:pt idx="0">
                  <c:v>99</c:v>
                </c:pt>
                <c:pt idx="1">
                  <c:v>102</c:v>
                </c:pt>
                <c:pt idx="2">
                  <c:v>103</c:v>
                </c:pt>
                <c:pt idx="3">
                  <c:v>106</c:v>
                </c:pt>
                <c:pt idx="4">
                  <c:v>114</c:v>
                </c:pt>
                <c:pt idx="5">
                  <c:v>106</c:v>
                </c:pt>
                <c:pt idx="6">
                  <c:v>109</c:v>
                </c:pt>
                <c:pt idx="7">
                  <c:v>117</c:v>
                </c:pt>
                <c:pt idx="8">
                  <c:v>124</c:v>
                </c:pt>
                <c:pt idx="9">
                  <c:v>126</c:v>
                </c:pt>
                <c:pt idx="10">
                  <c:v>129</c:v>
                </c:pt>
                <c:pt idx="11">
                  <c:v>135</c:v>
                </c:pt>
                <c:pt idx="12">
                  <c:v>138</c:v>
                </c:pt>
                <c:pt idx="13">
                  <c:v>148</c:v>
                </c:pt>
                <c:pt idx="14">
                  <c:v>139</c:v>
                </c:pt>
                <c:pt idx="15">
                  <c:v>143</c:v>
                </c:pt>
                <c:pt idx="16">
                  <c:v>149</c:v>
                </c:pt>
                <c:pt idx="17">
                  <c:v>155</c:v>
                </c:pt>
                <c:pt idx="18">
                  <c:v>158</c:v>
                </c:pt>
                <c:pt idx="19">
                  <c:v>161</c:v>
                </c:pt>
                <c:pt idx="20">
                  <c:v>165</c:v>
                </c:pt>
                <c:pt idx="21">
                  <c:v>167</c:v>
                </c:pt>
                <c:pt idx="22">
                  <c:v>169</c:v>
                </c:pt>
                <c:pt idx="23">
                  <c:v>173</c:v>
                </c:pt>
              </c:numCache>
            </c:numRef>
          </c:xVal>
          <c:yVal>
            <c:numRef>
              <c:f>HR_RER!$B$2:$B$59</c:f>
              <c:numCache>
                <c:formatCode>General</c:formatCode>
                <c:ptCount val="58"/>
                <c:pt idx="0">
                  <c:v>0.59</c:v>
                </c:pt>
                <c:pt idx="1">
                  <c:v>0.6</c:v>
                </c:pt>
                <c:pt idx="2">
                  <c:v>0.6</c:v>
                </c:pt>
                <c:pt idx="3">
                  <c:v>0.62</c:v>
                </c:pt>
                <c:pt idx="4">
                  <c:v>0.64</c:v>
                </c:pt>
                <c:pt idx="5">
                  <c:v>0.65</c:v>
                </c:pt>
                <c:pt idx="6">
                  <c:v>0.65</c:v>
                </c:pt>
                <c:pt idx="7">
                  <c:v>0.7</c:v>
                </c:pt>
                <c:pt idx="8">
                  <c:v>0.73</c:v>
                </c:pt>
                <c:pt idx="9">
                  <c:v>0.75</c:v>
                </c:pt>
                <c:pt idx="10">
                  <c:v>0.75</c:v>
                </c:pt>
                <c:pt idx="11">
                  <c:v>0.77</c:v>
                </c:pt>
                <c:pt idx="12">
                  <c:v>0.82</c:v>
                </c:pt>
                <c:pt idx="13">
                  <c:v>0.83</c:v>
                </c:pt>
                <c:pt idx="14">
                  <c:v>0.84</c:v>
                </c:pt>
                <c:pt idx="15">
                  <c:v>0.84</c:v>
                </c:pt>
                <c:pt idx="16">
                  <c:v>0.9</c:v>
                </c:pt>
                <c:pt idx="17">
                  <c:v>0.93</c:v>
                </c:pt>
                <c:pt idx="18">
                  <c:v>0.96</c:v>
                </c:pt>
                <c:pt idx="19">
                  <c:v>0.99</c:v>
                </c:pt>
                <c:pt idx="20">
                  <c:v>1.04</c:v>
                </c:pt>
                <c:pt idx="21">
                  <c:v>1.04</c:v>
                </c:pt>
                <c:pt idx="22">
                  <c:v>1.08</c:v>
                </c:pt>
                <c:pt idx="23">
                  <c:v>1.0900000000000001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46784"/>
        <c:axId val="44647936"/>
      </c:scatterChart>
      <c:valAx>
        <c:axId val="44646784"/>
        <c:scaling>
          <c:orientation val="minMax"/>
          <c:max val="180"/>
          <c:min val="10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4647936"/>
        <c:crosses val="autoZero"/>
        <c:crossBetween val="midCat"/>
      </c:valAx>
      <c:valAx>
        <c:axId val="44647936"/>
        <c:scaling>
          <c:orientation val="minMax"/>
          <c:min val="0.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464678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851728668745201"/>
          <c:y val="0.61298410615339805"/>
          <c:w val="0.126033442930506"/>
          <c:h val="9.4273895236449301E-2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973229640365061E-2"/>
          <c:y val="2.1817772195670767E-2"/>
          <c:w val="0.92418535097442767"/>
          <c:h val="0.956364455608658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'HR_Fat-CHO-Ox(pct)'!$B$1</c:f>
              <c:strCache>
                <c:ptCount val="1"/>
                <c:pt idx="0">
                  <c:v>%Fat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0.11476092613679979"/>
                  <c:y val="-0.5857024751060429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'HR_Fat-CHO-Ox(pct)'!$A$2:$A$36</c:f>
              <c:numCache>
                <c:formatCode>General</c:formatCode>
                <c:ptCount val="35"/>
                <c:pt idx="0">
                  <c:v>78</c:v>
                </c:pt>
                <c:pt idx="1">
                  <c:v>76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96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148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</c:numCache>
            </c:numRef>
          </c:xVal>
          <c:yVal>
            <c:numRef>
              <c:f>'HR_Fat-CHO-Ox(pct)'!$B$2:$B$36</c:f>
              <c:numCache>
                <c:formatCode>0%</c:formatCode>
                <c:ptCount val="35"/>
                <c:pt idx="0">
                  <c:v>0.89999999999999991</c:v>
                </c:pt>
                <c:pt idx="1">
                  <c:v>0.73333333333333306</c:v>
                </c:pt>
                <c:pt idx="2">
                  <c:v>0.69999999999999973</c:v>
                </c:pt>
                <c:pt idx="3">
                  <c:v>0.79999999999999982</c:v>
                </c:pt>
                <c:pt idx="4">
                  <c:v>0.86666666666666647</c:v>
                </c:pt>
                <c:pt idx="5">
                  <c:v>0.83333333333333315</c:v>
                </c:pt>
                <c:pt idx="6">
                  <c:v>0.96666666666666667</c:v>
                </c:pt>
                <c:pt idx="7">
                  <c:v>0.96666666666666667</c:v>
                </c:pt>
                <c:pt idx="8">
                  <c:v>0.96666666666666667</c:v>
                </c:pt>
                <c:pt idx="9">
                  <c:v>1.1333333333333331</c:v>
                </c:pt>
                <c:pt idx="10">
                  <c:v>1.2333333333333332</c:v>
                </c:pt>
                <c:pt idx="11">
                  <c:v>1.2333333333333332</c:v>
                </c:pt>
                <c:pt idx="12">
                  <c:v>1.2333333333333332</c:v>
                </c:pt>
                <c:pt idx="13">
                  <c:v>1.2666666666666666</c:v>
                </c:pt>
                <c:pt idx="14">
                  <c:v>1.3333333333333333</c:v>
                </c:pt>
                <c:pt idx="15">
                  <c:v>1.3666666666666667</c:v>
                </c:pt>
                <c:pt idx="16">
                  <c:v>1.3333333333333333</c:v>
                </c:pt>
                <c:pt idx="17">
                  <c:v>1.3333333333333333</c:v>
                </c:pt>
                <c:pt idx="18">
                  <c:v>1.2666666666666666</c:v>
                </c:pt>
                <c:pt idx="19">
                  <c:v>1.1999999999999997</c:v>
                </c:pt>
                <c:pt idx="20">
                  <c:v>1.1666666666666665</c:v>
                </c:pt>
                <c:pt idx="21">
                  <c:v>1.1666666666666665</c:v>
                </c:pt>
                <c:pt idx="22">
                  <c:v>1</c:v>
                </c:pt>
                <c:pt idx="23">
                  <c:v>0.89999999999999991</c:v>
                </c:pt>
                <c:pt idx="24">
                  <c:v>0.83333333333333315</c:v>
                </c:pt>
                <c:pt idx="25">
                  <c:v>0.83333333333333315</c:v>
                </c:pt>
                <c:pt idx="26">
                  <c:v>0.76666666666666639</c:v>
                </c:pt>
                <c:pt idx="27">
                  <c:v>0.6</c:v>
                </c:pt>
                <c:pt idx="28">
                  <c:v>0.56666666666666665</c:v>
                </c:pt>
                <c:pt idx="29">
                  <c:v>0.53333333333333321</c:v>
                </c:pt>
                <c:pt idx="30">
                  <c:v>0.53333333333333321</c:v>
                </c:pt>
                <c:pt idx="31">
                  <c:v>0.33333333333333304</c:v>
                </c:pt>
                <c:pt idx="32">
                  <c:v>0.23333333333333295</c:v>
                </c:pt>
                <c:pt idx="33">
                  <c:v>0.1333333333333333</c:v>
                </c:pt>
                <c:pt idx="34">
                  <c:v>3.3333333333333215E-2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'HR_Fat-CHO-Ox(pct)'!$C$1</c:f>
              <c:strCache>
                <c:ptCount val="1"/>
                <c:pt idx="0">
                  <c:v>%Carb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0.47172486829827265"/>
                  <c:y val="0.57812763772737552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'HR_Fat-CHO-Ox(pct)'!$A$2:$A$36</c:f>
              <c:numCache>
                <c:formatCode>General</c:formatCode>
                <c:ptCount val="35"/>
                <c:pt idx="0">
                  <c:v>78</c:v>
                </c:pt>
                <c:pt idx="1">
                  <c:v>76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96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148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</c:numCache>
            </c:numRef>
          </c:xVal>
          <c:yVal>
            <c:numRef>
              <c:f>'HR_Fat-CHO-Ox(pct)'!$C$2:$C$36</c:f>
              <c:numCache>
                <c:formatCode>0%</c:formatCode>
                <c:ptCount val="35"/>
                <c:pt idx="0">
                  <c:v>0.10000000000000009</c:v>
                </c:pt>
                <c:pt idx="1">
                  <c:v>0.26666666666666694</c:v>
                </c:pt>
                <c:pt idx="2">
                  <c:v>0.30000000000000027</c:v>
                </c:pt>
                <c:pt idx="3">
                  <c:v>0.20000000000000018</c:v>
                </c:pt>
                <c:pt idx="4">
                  <c:v>0.13333333333333353</c:v>
                </c:pt>
                <c:pt idx="5">
                  <c:v>0.16666666666666685</c:v>
                </c:pt>
                <c:pt idx="6">
                  <c:v>3.3333333333333326E-2</c:v>
                </c:pt>
                <c:pt idx="7">
                  <c:v>3.3333333333333326E-2</c:v>
                </c:pt>
                <c:pt idx="8">
                  <c:v>3.3333333333333326E-2</c:v>
                </c:pt>
                <c:pt idx="9">
                  <c:v>-0.13333333333333308</c:v>
                </c:pt>
                <c:pt idx="10">
                  <c:v>-0.23333333333333317</c:v>
                </c:pt>
                <c:pt idx="11">
                  <c:v>-0.23333333333333317</c:v>
                </c:pt>
                <c:pt idx="12">
                  <c:v>-0.23333333333333317</c:v>
                </c:pt>
                <c:pt idx="13">
                  <c:v>-0.26666666666666661</c:v>
                </c:pt>
                <c:pt idx="14">
                  <c:v>-0.33333333333333326</c:v>
                </c:pt>
                <c:pt idx="15">
                  <c:v>-0.3666666666666667</c:v>
                </c:pt>
                <c:pt idx="16">
                  <c:v>-0.33333333333333326</c:v>
                </c:pt>
                <c:pt idx="17">
                  <c:v>-0.33333333333333326</c:v>
                </c:pt>
                <c:pt idx="18">
                  <c:v>-0.26666666666666661</c:v>
                </c:pt>
                <c:pt idx="19">
                  <c:v>-0.19999999999999973</c:v>
                </c:pt>
                <c:pt idx="20">
                  <c:v>-0.16666666666666652</c:v>
                </c:pt>
                <c:pt idx="21">
                  <c:v>-0.16666666666666652</c:v>
                </c:pt>
                <c:pt idx="22">
                  <c:v>0</c:v>
                </c:pt>
                <c:pt idx="23">
                  <c:v>0.10000000000000009</c:v>
                </c:pt>
                <c:pt idx="24">
                  <c:v>0.16666666666666685</c:v>
                </c:pt>
                <c:pt idx="25">
                  <c:v>0.16666666666666685</c:v>
                </c:pt>
                <c:pt idx="26">
                  <c:v>0.23333333333333361</c:v>
                </c:pt>
                <c:pt idx="27">
                  <c:v>0.4</c:v>
                </c:pt>
                <c:pt idx="28">
                  <c:v>0.43333333333333335</c:v>
                </c:pt>
                <c:pt idx="29">
                  <c:v>0.46666666666666679</c:v>
                </c:pt>
                <c:pt idx="30">
                  <c:v>0.46666666666666679</c:v>
                </c:pt>
                <c:pt idx="31">
                  <c:v>0.66666666666666696</c:v>
                </c:pt>
                <c:pt idx="32">
                  <c:v>0.76666666666666705</c:v>
                </c:pt>
                <c:pt idx="33">
                  <c:v>0.8666666666666667</c:v>
                </c:pt>
                <c:pt idx="34">
                  <c:v>0.96666666666666679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45920"/>
        <c:axId val="46147456"/>
      </c:scatterChart>
      <c:valAx>
        <c:axId val="46145920"/>
        <c:scaling>
          <c:orientation val="minMax"/>
          <c:max val="180"/>
          <c:min val="6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46147456"/>
        <c:crosses val="autoZero"/>
        <c:crossBetween val="midCat"/>
      </c:valAx>
      <c:valAx>
        <c:axId val="46147456"/>
        <c:scaling>
          <c:orientation val="minMax"/>
        </c:scaling>
        <c:delete val="0"/>
        <c:axPos val="l"/>
        <c:majorGridlines/>
        <c:minorGridlines/>
        <c:numFmt formatCode="0%" sourceLinked="1"/>
        <c:majorTickMark val="out"/>
        <c:minorTickMark val="none"/>
        <c:tickLblPos val="nextTo"/>
        <c:crossAx val="461459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527175591943921"/>
          <c:y val="0.87697689809217894"/>
          <c:w val="0.2778714535891692"/>
          <c:h val="8.318673597295749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latin typeface="Arial"/>
              </a:defRPr>
            </a:pPr>
            <a:r>
              <a:rPr lang="en-US" sz="1800" b="1" strike="noStrike" spc="-1">
                <a:latin typeface="Arial"/>
              </a:rPr>
              <a:t>%VO2max vs Fat Oxidation Rate (g/min)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'PerVO2max_Fat(g)'!$B$1</c:f>
              <c:strCache>
                <c:ptCount val="1"/>
                <c:pt idx="0">
                  <c:v>FatOx 
[g/min]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4663790003595829"/>
                  <c:y val="-2.691256830601093E-2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'PerVO2max_Fat(g)'!$A$2:$A$32</c:f>
              <c:numCache>
                <c:formatCode>0.00%</c:formatCode>
                <c:ptCount val="31"/>
                <c:pt idx="0">
                  <c:v>0.10526315789473684</c:v>
                </c:pt>
                <c:pt idx="1">
                  <c:v>0.11695906432748537</c:v>
                </c:pt>
                <c:pt idx="2">
                  <c:v>0.17251461988304093</c:v>
                </c:pt>
                <c:pt idx="3">
                  <c:v>0.20760233918128651</c:v>
                </c:pt>
                <c:pt idx="4">
                  <c:v>0.16666666666666666</c:v>
                </c:pt>
                <c:pt idx="5">
                  <c:v>0.17251461988304093</c:v>
                </c:pt>
                <c:pt idx="6">
                  <c:v>0.22807017543859648</c:v>
                </c:pt>
                <c:pt idx="7">
                  <c:v>0.22807017543859648</c:v>
                </c:pt>
                <c:pt idx="8">
                  <c:v>0.27777777777777773</c:v>
                </c:pt>
                <c:pt idx="9">
                  <c:v>0.27192982456140352</c:v>
                </c:pt>
                <c:pt idx="10">
                  <c:v>0.34795321637426901</c:v>
                </c:pt>
                <c:pt idx="11">
                  <c:v>0.41812865497076024</c:v>
                </c:pt>
                <c:pt idx="12">
                  <c:v>0.40350877192982454</c:v>
                </c:pt>
                <c:pt idx="13">
                  <c:v>0.48538011695906436</c:v>
                </c:pt>
                <c:pt idx="14">
                  <c:v>0.48245614035087714</c:v>
                </c:pt>
                <c:pt idx="15">
                  <c:v>0.42690058479532161</c:v>
                </c:pt>
                <c:pt idx="16">
                  <c:v>0.49122807017543857</c:v>
                </c:pt>
                <c:pt idx="17">
                  <c:v>0.58771929824561397</c:v>
                </c:pt>
                <c:pt idx="18">
                  <c:v>0.62573099415204669</c:v>
                </c:pt>
                <c:pt idx="19">
                  <c:v>0.67836257309941517</c:v>
                </c:pt>
                <c:pt idx="20">
                  <c:v>0.62280701754385959</c:v>
                </c:pt>
                <c:pt idx="21">
                  <c:v>0.64912280701754377</c:v>
                </c:pt>
                <c:pt idx="22">
                  <c:v>0.76608187134502914</c:v>
                </c:pt>
                <c:pt idx="23">
                  <c:v>0.72514619883040932</c:v>
                </c:pt>
                <c:pt idx="24">
                  <c:v>0.78070175438596479</c:v>
                </c:pt>
                <c:pt idx="25">
                  <c:v>0.7192982456140351</c:v>
                </c:pt>
                <c:pt idx="26">
                  <c:v>0.85964912280701744</c:v>
                </c:pt>
                <c:pt idx="27">
                  <c:v>0.85964912280701744</c:v>
                </c:pt>
                <c:pt idx="28">
                  <c:v>0.86257309941520466</c:v>
                </c:pt>
                <c:pt idx="29">
                  <c:v>0.95614035087719296</c:v>
                </c:pt>
                <c:pt idx="30">
                  <c:v>0.9385964912280701</c:v>
                </c:pt>
              </c:numCache>
            </c:numRef>
          </c:xVal>
          <c:yVal>
            <c:numRef>
              <c:f>'PerVO2max_Fat(g)'!$B$2:$B$32</c:f>
              <c:numCache>
                <c:formatCode>0.00</c:formatCode>
                <c:ptCount val="31"/>
                <c:pt idx="0">
                  <c:v>0.18345599999999995</c:v>
                </c:pt>
                <c:pt idx="1">
                  <c:v>0.18973333333333328</c:v>
                </c:pt>
                <c:pt idx="2">
                  <c:v>0.3258826666666666</c:v>
                </c:pt>
                <c:pt idx="3">
                  <c:v>0.39207999999999998</c:v>
                </c:pt>
                <c:pt idx="4">
                  <c:v>0.31211733333333336</c:v>
                </c:pt>
                <c:pt idx="5">
                  <c:v>0.37807999999999992</c:v>
                </c:pt>
                <c:pt idx="6">
                  <c:v>0.53437866666666656</c:v>
                </c:pt>
                <c:pt idx="7">
                  <c:v>0.54207466666666659</c:v>
                </c:pt>
                <c:pt idx="8">
                  <c:v>0.65179199999999993</c:v>
                </c:pt>
                <c:pt idx="9">
                  <c:v>0.65927466666666656</c:v>
                </c:pt>
                <c:pt idx="10">
                  <c:v>0.88618666666666657</c:v>
                </c:pt>
                <c:pt idx="11">
                  <c:v>1.0834933333333334</c:v>
                </c:pt>
                <c:pt idx="12">
                  <c:v>1.0214399999999999</c:v>
                </c:pt>
                <c:pt idx="13">
                  <c:v>1.2349866666666669</c:v>
                </c:pt>
                <c:pt idx="14">
                  <c:v>1.1697920000000002</c:v>
                </c:pt>
                <c:pt idx="15">
                  <c:v>0.98323199999999977</c:v>
                </c:pt>
                <c:pt idx="16">
                  <c:v>1.1095466666666665</c:v>
                </c:pt>
                <c:pt idx="17">
                  <c:v>1.3191733333333331</c:v>
                </c:pt>
                <c:pt idx="18">
                  <c:v>1.2177599999999997</c:v>
                </c:pt>
                <c:pt idx="19">
                  <c:v>1.1967839999999998</c:v>
                </c:pt>
                <c:pt idx="20">
                  <c:v>1.0198666666666665</c:v>
                </c:pt>
                <c:pt idx="21">
                  <c:v>1.071733333333333</c:v>
                </c:pt>
                <c:pt idx="22">
                  <c:v>1.1645973333333328</c:v>
                </c:pt>
                <c:pt idx="23">
                  <c:v>0.8702399999999999</c:v>
                </c:pt>
                <c:pt idx="24">
                  <c:v>0.89089066666666661</c:v>
                </c:pt>
                <c:pt idx="25">
                  <c:v>0.77303466666666654</c:v>
                </c:pt>
                <c:pt idx="26">
                  <c:v>0.92194133333333306</c:v>
                </c:pt>
                <c:pt idx="27">
                  <c:v>0.58383999999999947</c:v>
                </c:pt>
                <c:pt idx="28">
                  <c:v>0.41488533333333255</c:v>
                </c:pt>
                <c:pt idx="29">
                  <c:v>0.26408533333333328</c:v>
                </c:pt>
                <c:pt idx="30">
                  <c:v>6.5274666666666425E-2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73184"/>
        <c:axId val="46199936"/>
      </c:scatterChart>
      <c:valAx>
        <c:axId val="46173184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sz="1200" b="1" strike="noStrike" spc="-1">
                    <a:latin typeface="Arial"/>
                  </a:defRPr>
                </a:pPr>
                <a:r>
                  <a:rPr lang="en-US" sz="1200" b="1" strike="noStrike" spc="-1">
                    <a:latin typeface="Arial"/>
                  </a:rPr>
                  <a:t>%VO2max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6199936"/>
        <c:crossesAt val="0"/>
        <c:crossBetween val="midCat"/>
      </c:valAx>
      <c:valAx>
        <c:axId val="461999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sz="1200" b="1" strike="noStrike" spc="-1">
                    <a:latin typeface="Arial"/>
                  </a:defRPr>
                </a:pPr>
                <a:r>
                  <a:rPr lang="en-US" sz="1200" b="1" strike="noStrike" spc="-1">
                    <a:latin typeface="Arial"/>
                  </a:rPr>
                  <a:t>Fat Oxidation Rate (g/min)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61731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2033908441675434"/>
          <c:y val="0.71288427474233507"/>
          <c:w val="0.206755689814974"/>
          <c:h val="0.11008800046622801"/>
        </c:manualLayout>
      </c:layout>
      <c:overlay val="1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latin typeface="Arial"/>
              </a:defRPr>
            </a:pPr>
            <a:r>
              <a:rPr lang="en-US" sz="1800" b="1" strike="noStrike" spc="-1">
                <a:latin typeface="Arial"/>
              </a:rPr>
              <a:t>%VO2 max vs Fat and Carb oxidation (kCal/min)</a:t>
            </a:r>
          </a:p>
        </c:rich>
      </c:tx>
      <c:layout>
        <c:manualLayout>
          <c:xMode val="edge"/>
          <c:yMode val="edge"/>
          <c:x val="7.3330319563164367E-2"/>
          <c:y val="1.459949143696367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'PerVO2max_CHO-FAT(c)'!$B$1</c:f>
              <c:strCache>
                <c:ptCount val="1"/>
                <c:pt idx="0">
                  <c:v>FatOx 
[kCal/min]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56376136921790365"/>
                  <c:y val="-0.33933246549903506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'PerVO2max_CHO-FAT(c)'!$A$2:$A$35</c:f>
              <c:numCache>
                <c:formatCode>0%</c:formatCode>
                <c:ptCount val="34"/>
                <c:pt idx="0">
                  <c:v>9.6491228070175419E-2</c:v>
                </c:pt>
                <c:pt idx="1">
                  <c:v>0.10526315789473684</c:v>
                </c:pt>
                <c:pt idx="2">
                  <c:v>0.11695906432748537</c:v>
                </c:pt>
                <c:pt idx="3">
                  <c:v>0.17251461988304093</c:v>
                </c:pt>
                <c:pt idx="4">
                  <c:v>0.20760233918128651</c:v>
                </c:pt>
                <c:pt idx="5">
                  <c:v>0.16666666666666666</c:v>
                </c:pt>
                <c:pt idx="6">
                  <c:v>0.17251461988304093</c:v>
                </c:pt>
                <c:pt idx="7">
                  <c:v>0.22807017543859648</c:v>
                </c:pt>
                <c:pt idx="8">
                  <c:v>0.22807017543859648</c:v>
                </c:pt>
                <c:pt idx="9">
                  <c:v>0.27777777777777773</c:v>
                </c:pt>
                <c:pt idx="10">
                  <c:v>0.27192982456140352</c:v>
                </c:pt>
                <c:pt idx="11">
                  <c:v>0.34795321637426901</c:v>
                </c:pt>
                <c:pt idx="12">
                  <c:v>0.41812865497076024</c:v>
                </c:pt>
                <c:pt idx="13">
                  <c:v>0.40350877192982454</c:v>
                </c:pt>
                <c:pt idx="14">
                  <c:v>0.48538011695906436</c:v>
                </c:pt>
                <c:pt idx="15">
                  <c:v>0.48245614035087714</c:v>
                </c:pt>
                <c:pt idx="16">
                  <c:v>0.42690058479532161</c:v>
                </c:pt>
                <c:pt idx="17">
                  <c:v>0.49122807017543857</c:v>
                </c:pt>
                <c:pt idx="18">
                  <c:v>0.58771929824561397</c:v>
                </c:pt>
                <c:pt idx="19">
                  <c:v>0.62573099415204669</c:v>
                </c:pt>
                <c:pt idx="20">
                  <c:v>0.67836257309941517</c:v>
                </c:pt>
                <c:pt idx="21">
                  <c:v>0.62280701754385959</c:v>
                </c:pt>
                <c:pt idx="22">
                  <c:v>0.64912280701754377</c:v>
                </c:pt>
                <c:pt idx="23">
                  <c:v>0.76608187134502914</c:v>
                </c:pt>
                <c:pt idx="24">
                  <c:v>0.72514619883040932</c:v>
                </c:pt>
                <c:pt idx="25">
                  <c:v>0.78070175438596479</c:v>
                </c:pt>
                <c:pt idx="26">
                  <c:v>0.7192982456140351</c:v>
                </c:pt>
                <c:pt idx="27">
                  <c:v>0.85964912280701744</c:v>
                </c:pt>
                <c:pt idx="28">
                  <c:v>0.85964912280701744</c:v>
                </c:pt>
                <c:pt idx="29">
                  <c:v>0.86257309941520466</c:v>
                </c:pt>
                <c:pt idx="30">
                  <c:v>0.95614035087719296</c:v>
                </c:pt>
                <c:pt idx="31">
                  <c:v>0.9385964912280701</c:v>
                </c:pt>
                <c:pt idx="32">
                  <c:v>0.97076023391812871</c:v>
                </c:pt>
                <c:pt idx="33">
                  <c:v>1</c:v>
                </c:pt>
              </c:numCache>
            </c:numRef>
          </c:xVal>
          <c:yVal>
            <c:numRef>
              <c:f>'PerVO2max_CHO-FAT(c)'!$B$2:$B$35</c:f>
              <c:numCache>
                <c:formatCode>0.00</c:formatCode>
                <c:ptCount val="34"/>
                <c:pt idx="0">
                  <c:v>1.4088959999999997</c:v>
                </c:pt>
                <c:pt idx="1">
                  <c:v>1.6511039999999997</c:v>
                </c:pt>
                <c:pt idx="2">
                  <c:v>1.7075999999999996</c:v>
                </c:pt>
                <c:pt idx="3">
                  <c:v>2.9329439999999996</c:v>
                </c:pt>
                <c:pt idx="4">
                  <c:v>3.5287199999999999</c:v>
                </c:pt>
                <c:pt idx="5">
                  <c:v>2.809056</c:v>
                </c:pt>
                <c:pt idx="6">
                  <c:v>3.4027199999999991</c:v>
                </c:pt>
                <c:pt idx="7">
                  <c:v>4.8094079999999995</c:v>
                </c:pt>
                <c:pt idx="8">
                  <c:v>4.878671999999999</c:v>
                </c:pt>
                <c:pt idx="9">
                  <c:v>5.8661279999999998</c:v>
                </c:pt>
                <c:pt idx="10">
                  <c:v>5.9334719999999992</c:v>
                </c:pt>
                <c:pt idx="11">
                  <c:v>7.9756799999999988</c:v>
                </c:pt>
                <c:pt idx="12">
                  <c:v>9.7514400000000006</c:v>
                </c:pt>
                <c:pt idx="13">
                  <c:v>9.1929599999999994</c:v>
                </c:pt>
                <c:pt idx="14">
                  <c:v>11.114880000000003</c:v>
                </c:pt>
                <c:pt idx="15">
                  <c:v>10.528128000000002</c:v>
                </c:pt>
                <c:pt idx="16">
                  <c:v>8.8490879999999983</c:v>
                </c:pt>
                <c:pt idx="17">
                  <c:v>9.9859199999999984</c:v>
                </c:pt>
                <c:pt idx="18">
                  <c:v>11.872559999999998</c:v>
                </c:pt>
                <c:pt idx="19">
                  <c:v>10.959839999999998</c:v>
                </c:pt>
                <c:pt idx="20">
                  <c:v>10.771055999999998</c:v>
                </c:pt>
                <c:pt idx="21">
                  <c:v>9.178799999999999</c:v>
                </c:pt>
                <c:pt idx="22">
                  <c:v>9.6455999999999964</c:v>
                </c:pt>
                <c:pt idx="23">
                  <c:v>10.481375999999996</c:v>
                </c:pt>
                <c:pt idx="24">
                  <c:v>7.8321599999999991</c:v>
                </c:pt>
                <c:pt idx="25">
                  <c:v>8.0180159999999994</c:v>
                </c:pt>
                <c:pt idx="26">
                  <c:v>6.9573119999999991</c:v>
                </c:pt>
                <c:pt idx="27">
                  <c:v>8.2974719999999973</c:v>
                </c:pt>
                <c:pt idx="28">
                  <c:v>5.2545599999999952</c:v>
                </c:pt>
                <c:pt idx="29">
                  <c:v>3.7339679999999928</c:v>
                </c:pt>
                <c:pt idx="30">
                  <c:v>2.3767679999999993</c:v>
                </c:pt>
                <c:pt idx="31">
                  <c:v>0.58747199999999777</c:v>
                </c:pt>
                <c:pt idx="32">
                  <c:v>-2.4595200000000075</c:v>
                </c:pt>
                <c:pt idx="33">
                  <c:v>-2.5288320000000075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'PerVO2max_CHO-FAT(c)'!$C$1</c:f>
              <c:strCache>
                <c:ptCount val="1"/>
                <c:pt idx="0">
                  <c:v>CHO-Ox 
[kCal/min]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7671759018017055"/>
                  <c:y val="0.68830183641020037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'PerVO2max_CHO-FAT(c)'!$A$2:$A$35</c:f>
              <c:numCache>
                <c:formatCode>0%</c:formatCode>
                <c:ptCount val="34"/>
                <c:pt idx="0">
                  <c:v>9.6491228070175419E-2</c:v>
                </c:pt>
                <c:pt idx="1">
                  <c:v>0.10526315789473684</c:v>
                </c:pt>
                <c:pt idx="2">
                  <c:v>0.11695906432748537</c:v>
                </c:pt>
                <c:pt idx="3">
                  <c:v>0.17251461988304093</c:v>
                </c:pt>
                <c:pt idx="4">
                  <c:v>0.20760233918128651</c:v>
                </c:pt>
                <c:pt idx="5">
                  <c:v>0.16666666666666666</c:v>
                </c:pt>
                <c:pt idx="6">
                  <c:v>0.17251461988304093</c:v>
                </c:pt>
                <c:pt idx="7">
                  <c:v>0.22807017543859648</c:v>
                </c:pt>
                <c:pt idx="8">
                  <c:v>0.22807017543859648</c:v>
                </c:pt>
                <c:pt idx="9">
                  <c:v>0.27777777777777773</c:v>
                </c:pt>
                <c:pt idx="10">
                  <c:v>0.27192982456140352</c:v>
                </c:pt>
                <c:pt idx="11">
                  <c:v>0.34795321637426901</c:v>
                </c:pt>
                <c:pt idx="12">
                  <c:v>0.41812865497076024</c:v>
                </c:pt>
                <c:pt idx="13">
                  <c:v>0.40350877192982454</c:v>
                </c:pt>
                <c:pt idx="14">
                  <c:v>0.48538011695906436</c:v>
                </c:pt>
                <c:pt idx="15">
                  <c:v>0.48245614035087714</c:v>
                </c:pt>
                <c:pt idx="16">
                  <c:v>0.42690058479532161</c:v>
                </c:pt>
                <c:pt idx="17">
                  <c:v>0.49122807017543857</c:v>
                </c:pt>
                <c:pt idx="18">
                  <c:v>0.58771929824561397</c:v>
                </c:pt>
                <c:pt idx="19">
                  <c:v>0.62573099415204669</c:v>
                </c:pt>
                <c:pt idx="20">
                  <c:v>0.67836257309941517</c:v>
                </c:pt>
                <c:pt idx="21">
                  <c:v>0.62280701754385959</c:v>
                </c:pt>
                <c:pt idx="22">
                  <c:v>0.64912280701754377</c:v>
                </c:pt>
                <c:pt idx="23">
                  <c:v>0.76608187134502914</c:v>
                </c:pt>
                <c:pt idx="24">
                  <c:v>0.72514619883040932</c:v>
                </c:pt>
                <c:pt idx="25">
                  <c:v>0.78070175438596479</c:v>
                </c:pt>
                <c:pt idx="26">
                  <c:v>0.7192982456140351</c:v>
                </c:pt>
                <c:pt idx="27">
                  <c:v>0.85964912280701744</c:v>
                </c:pt>
                <c:pt idx="28">
                  <c:v>0.85964912280701744</c:v>
                </c:pt>
                <c:pt idx="29">
                  <c:v>0.86257309941520466</c:v>
                </c:pt>
                <c:pt idx="30">
                  <c:v>0.95614035087719296</c:v>
                </c:pt>
                <c:pt idx="31">
                  <c:v>0.9385964912280701</c:v>
                </c:pt>
                <c:pt idx="32">
                  <c:v>0.97076023391812871</c:v>
                </c:pt>
                <c:pt idx="33">
                  <c:v>1</c:v>
                </c:pt>
              </c:numCache>
            </c:numRef>
          </c:xVal>
          <c:yVal>
            <c:numRef>
              <c:f>'PerVO2max_CHO-FAT(c)'!$C$2:$C$35</c:f>
              <c:numCache>
                <c:formatCode>0.00</c:formatCode>
                <c:ptCount val="34"/>
                <c:pt idx="0">
                  <c:v>0.35222400000000031</c:v>
                </c:pt>
                <c:pt idx="1">
                  <c:v>0.25401600000000041</c:v>
                </c:pt>
                <c:pt idx="2">
                  <c:v>0.34152000000000032</c:v>
                </c:pt>
                <c:pt idx="3">
                  <c:v>0.10113599999999996</c:v>
                </c:pt>
                <c:pt idx="4">
                  <c:v>0.12167999999999997</c:v>
                </c:pt>
                <c:pt idx="5">
                  <c:v>9.6863999999999978E-2</c:v>
                </c:pt>
                <c:pt idx="6">
                  <c:v>-0.40031999999999923</c:v>
                </c:pt>
                <c:pt idx="7">
                  <c:v>-0.90988799999999925</c:v>
                </c:pt>
                <c:pt idx="8">
                  <c:v>-0.92299199999999926</c:v>
                </c:pt>
                <c:pt idx="9">
                  <c:v>-1.1098079999999992</c:v>
                </c:pt>
                <c:pt idx="10">
                  <c:v>-1.2491519999999996</c:v>
                </c:pt>
                <c:pt idx="11">
                  <c:v>-1.9939199999999995</c:v>
                </c:pt>
                <c:pt idx="12">
                  <c:v>-2.6162400000000003</c:v>
                </c:pt>
                <c:pt idx="13">
                  <c:v>-2.2982399999999998</c:v>
                </c:pt>
                <c:pt idx="14">
                  <c:v>-2.7787199999999999</c:v>
                </c:pt>
                <c:pt idx="15">
                  <c:v>-2.2164479999999998</c:v>
                </c:pt>
                <c:pt idx="16">
                  <c:v>-1.4748479999999982</c:v>
                </c:pt>
                <c:pt idx="17">
                  <c:v>-1.4265599999999987</c:v>
                </c:pt>
                <c:pt idx="18">
                  <c:v>-1.6960799999999985</c:v>
                </c:pt>
                <c:pt idx="19">
                  <c:v>0</c:v>
                </c:pt>
                <c:pt idx="20">
                  <c:v>1.196784000000001</c:v>
                </c:pt>
                <c:pt idx="21">
                  <c:v>1.8357600000000023</c:v>
                </c:pt>
                <c:pt idx="22">
                  <c:v>1.9291200000000019</c:v>
                </c:pt>
                <c:pt idx="23">
                  <c:v>3.1899840000000039</c:v>
                </c:pt>
                <c:pt idx="24">
                  <c:v>5.2214400000000003</c:v>
                </c:pt>
                <c:pt idx="25">
                  <c:v>6.131424</c:v>
                </c:pt>
                <c:pt idx="26">
                  <c:v>6.0876480000000024</c:v>
                </c:pt>
                <c:pt idx="27">
                  <c:v>7.2602880000000019</c:v>
                </c:pt>
                <c:pt idx="28">
                  <c:v>10.509120000000005</c:v>
                </c:pt>
                <c:pt idx="29">
                  <c:v>12.268752000000003</c:v>
                </c:pt>
                <c:pt idx="30">
                  <c:v>15.448992000000002</c:v>
                </c:pt>
                <c:pt idx="31">
                  <c:v>17.036688000000002</c:v>
                </c:pt>
                <c:pt idx="32">
                  <c:v>20.905920000000009</c:v>
                </c:pt>
                <c:pt idx="33">
                  <c:v>21.495072000000008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41088"/>
        <c:axId val="54443008"/>
      </c:scatterChart>
      <c:valAx>
        <c:axId val="54441088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sz="1200" b="1" strike="noStrike" spc="-1">
                    <a:latin typeface="Arial"/>
                  </a:defRPr>
                </a:pPr>
                <a:r>
                  <a:rPr lang="en-US" sz="1200" b="1" strike="noStrike" spc="-1">
                    <a:latin typeface="Arial"/>
                  </a:rPr>
                  <a:t>%VO2max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443008"/>
        <c:crossesAt val="0"/>
        <c:crossBetween val="midCat"/>
      </c:valAx>
      <c:valAx>
        <c:axId val="544430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sz="1200" b="1" strike="noStrike" spc="-1">
                    <a:latin typeface="Arial"/>
                  </a:defRPr>
                </a:pPr>
                <a:r>
                  <a:rPr lang="en-US" sz="1200" b="1" strike="noStrike" spc="-1">
                    <a:latin typeface="Arial"/>
                  </a:rPr>
                  <a:t>Oxidation Rate (g/min)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441088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8148118936824698"/>
          <c:y val="1.7313889344038502E-2"/>
          <c:w val="0.30444041328180499"/>
          <c:h val="0.150035501665847"/>
        </c:manualLayout>
      </c:layout>
      <c:overlay val="1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7764366684792108E-2"/>
          <c:y val="2.1753726622789561E-2"/>
          <c:w val="0.92791272243455181"/>
          <c:h val="0.95649254675442086"/>
        </c:manualLayout>
      </c:layout>
      <c:scatterChart>
        <c:scatterStyle val="lineMarker"/>
        <c:varyColors val="0"/>
        <c:ser>
          <c:idx val="0"/>
          <c:order val="0"/>
          <c:tx>
            <c:strRef>
              <c:f>'HR_CHO-FAT(c)'!$B$1</c:f>
              <c:strCache>
                <c:ptCount val="1"/>
                <c:pt idx="0">
                  <c:v>FatOx 
[kCal/min]</c:v>
                </c:pt>
              </c:strCache>
            </c:strRef>
          </c:tx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4685068860429565"/>
                  <c:y val="-2.4624252129829338E-2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'HR_CHO-FAT(c)'!$A$2:$A$39</c:f>
              <c:numCache>
                <c:formatCode>General</c:formatCode>
                <c:ptCount val="38"/>
                <c:pt idx="0">
                  <c:v>80</c:v>
                </c:pt>
                <c:pt idx="1">
                  <c:v>84</c:v>
                </c:pt>
                <c:pt idx="2">
                  <c:v>76</c:v>
                </c:pt>
                <c:pt idx="3">
                  <c:v>84</c:v>
                </c:pt>
                <c:pt idx="4">
                  <c:v>92</c:v>
                </c:pt>
                <c:pt idx="5">
                  <c:v>84</c:v>
                </c:pt>
                <c:pt idx="6">
                  <c:v>82</c:v>
                </c:pt>
                <c:pt idx="7">
                  <c:v>88</c:v>
                </c:pt>
                <c:pt idx="8">
                  <c:v>88</c:v>
                </c:pt>
                <c:pt idx="9">
                  <c:v>90</c:v>
                </c:pt>
                <c:pt idx="10">
                  <c:v>94</c:v>
                </c:pt>
                <c:pt idx="11">
                  <c:v>96</c:v>
                </c:pt>
                <c:pt idx="12">
                  <c:v>99</c:v>
                </c:pt>
                <c:pt idx="13">
                  <c:v>102</c:v>
                </c:pt>
                <c:pt idx="14">
                  <c:v>103</c:v>
                </c:pt>
                <c:pt idx="15">
                  <c:v>106</c:v>
                </c:pt>
                <c:pt idx="16">
                  <c:v>114</c:v>
                </c:pt>
                <c:pt idx="17">
                  <c:v>106</c:v>
                </c:pt>
                <c:pt idx="18">
                  <c:v>109</c:v>
                </c:pt>
                <c:pt idx="19">
                  <c:v>117</c:v>
                </c:pt>
                <c:pt idx="20">
                  <c:v>124</c:v>
                </c:pt>
                <c:pt idx="21">
                  <c:v>126</c:v>
                </c:pt>
                <c:pt idx="22">
                  <c:v>129</c:v>
                </c:pt>
                <c:pt idx="23">
                  <c:v>135</c:v>
                </c:pt>
                <c:pt idx="24">
                  <c:v>138</c:v>
                </c:pt>
                <c:pt idx="25">
                  <c:v>148</c:v>
                </c:pt>
                <c:pt idx="26">
                  <c:v>139</c:v>
                </c:pt>
                <c:pt idx="27">
                  <c:v>143</c:v>
                </c:pt>
                <c:pt idx="28">
                  <c:v>149</c:v>
                </c:pt>
                <c:pt idx="29">
                  <c:v>155</c:v>
                </c:pt>
                <c:pt idx="30">
                  <c:v>158</c:v>
                </c:pt>
                <c:pt idx="31">
                  <c:v>161</c:v>
                </c:pt>
                <c:pt idx="32">
                  <c:v>165</c:v>
                </c:pt>
                <c:pt idx="33">
                  <c:v>167</c:v>
                </c:pt>
                <c:pt idx="34">
                  <c:v>169</c:v>
                </c:pt>
                <c:pt idx="35">
                  <c:v>173</c:v>
                </c:pt>
                <c:pt idx="36">
                  <c:v>170</c:v>
                </c:pt>
              </c:numCache>
            </c:numRef>
          </c:xVal>
          <c:yVal>
            <c:numRef>
              <c:f>'HR_CHO-FAT(c)'!$B$2:$B$39</c:f>
              <c:numCache>
                <c:formatCode>0.000</c:formatCode>
                <c:ptCount val="38"/>
                <c:pt idx="0">
                  <c:v>1.4088959999999997</c:v>
                </c:pt>
                <c:pt idx="1">
                  <c:v>1.6511039999999997</c:v>
                </c:pt>
                <c:pt idx="2">
                  <c:v>1.7075999999999996</c:v>
                </c:pt>
                <c:pt idx="3">
                  <c:v>2.9329439999999996</c:v>
                </c:pt>
                <c:pt idx="4">
                  <c:v>3.5287199999999999</c:v>
                </c:pt>
                <c:pt idx="5">
                  <c:v>2.809056</c:v>
                </c:pt>
                <c:pt idx="6">
                  <c:v>3.4027199999999991</c:v>
                </c:pt>
                <c:pt idx="7">
                  <c:v>4.8094079999999995</c:v>
                </c:pt>
                <c:pt idx="8">
                  <c:v>4.878671999999999</c:v>
                </c:pt>
                <c:pt idx="9">
                  <c:v>5.8661279999999998</c:v>
                </c:pt>
                <c:pt idx="10">
                  <c:v>5.9334719999999992</c:v>
                </c:pt>
                <c:pt idx="11">
                  <c:v>7.9756799999999988</c:v>
                </c:pt>
                <c:pt idx="12">
                  <c:v>9.7514400000000006</c:v>
                </c:pt>
                <c:pt idx="13">
                  <c:v>9.1929599999999994</c:v>
                </c:pt>
                <c:pt idx="14">
                  <c:v>11.114880000000003</c:v>
                </c:pt>
                <c:pt idx="15">
                  <c:v>10.528128000000002</c:v>
                </c:pt>
                <c:pt idx="16">
                  <c:v>8.8490879999999983</c:v>
                </c:pt>
                <c:pt idx="17">
                  <c:v>9.9859199999999984</c:v>
                </c:pt>
                <c:pt idx="18">
                  <c:v>11.872559999999998</c:v>
                </c:pt>
                <c:pt idx="19">
                  <c:v>10.959839999999998</c:v>
                </c:pt>
                <c:pt idx="20">
                  <c:v>10.771055999999998</c:v>
                </c:pt>
                <c:pt idx="21">
                  <c:v>9.178799999999999</c:v>
                </c:pt>
                <c:pt idx="22">
                  <c:v>9.6455999999999964</c:v>
                </c:pt>
                <c:pt idx="23">
                  <c:v>10.481375999999996</c:v>
                </c:pt>
                <c:pt idx="24">
                  <c:v>7.8321599999999991</c:v>
                </c:pt>
                <c:pt idx="25">
                  <c:v>8.0180159999999994</c:v>
                </c:pt>
                <c:pt idx="26">
                  <c:v>6.9573119999999991</c:v>
                </c:pt>
                <c:pt idx="27">
                  <c:v>8.2974719999999973</c:v>
                </c:pt>
                <c:pt idx="28">
                  <c:v>5.2545599999999952</c:v>
                </c:pt>
                <c:pt idx="29">
                  <c:v>3.7339679999999928</c:v>
                </c:pt>
                <c:pt idx="30">
                  <c:v>2.3767679999999993</c:v>
                </c:pt>
                <c:pt idx="31">
                  <c:v>0.58747199999999777</c:v>
                </c:pt>
                <c:pt idx="32">
                  <c:v>-2.4595200000000075</c:v>
                </c:pt>
                <c:pt idx="33">
                  <c:v>-2.5288320000000075</c:v>
                </c:pt>
                <c:pt idx="34">
                  <c:v>-5.0465280000000075</c:v>
                </c:pt>
                <c:pt idx="35">
                  <c:v>-4.6958400000000076</c:v>
                </c:pt>
                <c:pt idx="36">
                  <c:v>-4.7266560000000073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'HR_CHO-FAT(c)'!$C$1</c:f>
              <c:strCache>
                <c:ptCount val="1"/>
                <c:pt idx="0">
                  <c:v>CHO-Ox 
[kCal/min]</c:v>
                </c:pt>
              </c:strCache>
            </c:strRef>
          </c:tx>
          <c:spPr>
            <a:ln w="2844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'HR_CHO-FAT(c)'!$A$2:$A$39</c:f>
              <c:numCache>
                <c:formatCode>General</c:formatCode>
                <c:ptCount val="38"/>
                <c:pt idx="0">
                  <c:v>80</c:v>
                </c:pt>
                <c:pt idx="1">
                  <c:v>84</c:v>
                </c:pt>
                <c:pt idx="2">
                  <c:v>76</c:v>
                </c:pt>
                <c:pt idx="3">
                  <c:v>84</c:v>
                </c:pt>
                <c:pt idx="4">
                  <c:v>92</c:v>
                </c:pt>
                <c:pt idx="5">
                  <c:v>84</c:v>
                </c:pt>
                <c:pt idx="6">
                  <c:v>82</c:v>
                </c:pt>
                <c:pt idx="7">
                  <c:v>88</c:v>
                </c:pt>
                <c:pt idx="8">
                  <c:v>88</c:v>
                </c:pt>
                <c:pt idx="9">
                  <c:v>90</c:v>
                </c:pt>
                <c:pt idx="10">
                  <c:v>94</c:v>
                </c:pt>
                <c:pt idx="11">
                  <c:v>96</c:v>
                </c:pt>
                <c:pt idx="12">
                  <c:v>99</c:v>
                </c:pt>
                <c:pt idx="13">
                  <c:v>102</c:v>
                </c:pt>
                <c:pt idx="14">
                  <c:v>103</c:v>
                </c:pt>
                <c:pt idx="15">
                  <c:v>106</c:v>
                </c:pt>
                <c:pt idx="16">
                  <c:v>114</c:v>
                </c:pt>
                <c:pt idx="17">
                  <c:v>106</c:v>
                </c:pt>
                <c:pt idx="18">
                  <c:v>109</c:v>
                </c:pt>
                <c:pt idx="19">
                  <c:v>117</c:v>
                </c:pt>
                <c:pt idx="20">
                  <c:v>124</c:v>
                </c:pt>
                <c:pt idx="21">
                  <c:v>126</c:v>
                </c:pt>
                <c:pt idx="22">
                  <c:v>129</c:v>
                </c:pt>
                <c:pt idx="23">
                  <c:v>135</c:v>
                </c:pt>
                <c:pt idx="24">
                  <c:v>138</c:v>
                </c:pt>
                <c:pt idx="25">
                  <c:v>148</c:v>
                </c:pt>
                <c:pt idx="26">
                  <c:v>139</c:v>
                </c:pt>
                <c:pt idx="27">
                  <c:v>143</c:v>
                </c:pt>
                <c:pt idx="28">
                  <c:v>149</c:v>
                </c:pt>
                <c:pt idx="29">
                  <c:v>155</c:v>
                </c:pt>
                <c:pt idx="30">
                  <c:v>158</c:v>
                </c:pt>
                <c:pt idx="31">
                  <c:v>161</c:v>
                </c:pt>
                <c:pt idx="32">
                  <c:v>165</c:v>
                </c:pt>
                <c:pt idx="33">
                  <c:v>167</c:v>
                </c:pt>
                <c:pt idx="34">
                  <c:v>169</c:v>
                </c:pt>
                <c:pt idx="35">
                  <c:v>173</c:v>
                </c:pt>
                <c:pt idx="36">
                  <c:v>170</c:v>
                </c:pt>
              </c:numCache>
            </c:numRef>
          </c:xVal>
          <c:yVal>
            <c:numRef>
              <c:f>'HR_CHO-FAT(c)'!$C$2:$C$39</c:f>
              <c:numCache>
                <c:formatCode>0.000</c:formatCode>
                <c:ptCount val="38"/>
                <c:pt idx="0">
                  <c:v>0.35222400000000031</c:v>
                </c:pt>
                <c:pt idx="1">
                  <c:v>0.25401600000000041</c:v>
                </c:pt>
                <c:pt idx="2">
                  <c:v>0.34152000000000032</c:v>
                </c:pt>
                <c:pt idx="3">
                  <c:v>0.10113599999999996</c:v>
                </c:pt>
                <c:pt idx="4">
                  <c:v>0.12167999999999997</c:v>
                </c:pt>
                <c:pt idx="5">
                  <c:v>9.6863999999999978E-2</c:v>
                </c:pt>
                <c:pt idx="6">
                  <c:v>-0.40031999999999923</c:v>
                </c:pt>
                <c:pt idx="7">
                  <c:v>-0.90988799999999925</c:v>
                </c:pt>
                <c:pt idx="8">
                  <c:v>-0.92299199999999926</c:v>
                </c:pt>
                <c:pt idx="9">
                  <c:v>-1.1098079999999992</c:v>
                </c:pt>
                <c:pt idx="10">
                  <c:v>-1.2491519999999996</c:v>
                </c:pt>
                <c:pt idx="11">
                  <c:v>-1.9939199999999995</c:v>
                </c:pt>
                <c:pt idx="12">
                  <c:v>-2.6162400000000003</c:v>
                </c:pt>
                <c:pt idx="13">
                  <c:v>-2.2982399999999998</c:v>
                </c:pt>
                <c:pt idx="14">
                  <c:v>-2.7787199999999999</c:v>
                </c:pt>
                <c:pt idx="15">
                  <c:v>-2.2164479999999998</c:v>
                </c:pt>
                <c:pt idx="16">
                  <c:v>-1.4748479999999982</c:v>
                </c:pt>
                <c:pt idx="17">
                  <c:v>-1.4265599999999987</c:v>
                </c:pt>
                <c:pt idx="18">
                  <c:v>-1.6960799999999985</c:v>
                </c:pt>
                <c:pt idx="19">
                  <c:v>0</c:v>
                </c:pt>
                <c:pt idx="20">
                  <c:v>1.196784000000001</c:v>
                </c:pt>
                <c:pt idx="21">
                  <c:v>1.8357600000000023</c:v>
                </c:pt>
                <c:pt idx="22">
                  <c:v>1.9291200000000019</c:v>
                </c:pt>
                <c:pt idx="23">
                  <c:v>3.1899840000000039</c:v>
                </c:pt>
                <c:pt idx="24">
                  <c:v>5.2214400000000003</c:v>
                </c:pt>
                <c:pt idx="25">
                  <c:v>6.131424</c:v>
                </c:pt>
                <c:pt idx="26">
                  <c:v>6.0876480000000024</c:v>
                </c:pt>
                <c:pt idx="27">
                  <c:v>7.2602880000000019</c:v>
                </c:pt>
                <c:pt idx="28">
                  <c:v>10.509120000000005</c:v>
                </c:pt>
                <c:pt idx="29">
                  <c:v>12.268752000000003</c:v>
                </c:pt>
                <c:pt idx="30">
                  <c:v>15.448992000000002</c:v>
                </c:pt>
                <c:pt idx="31">
                  <c:v>17.036688000000002</c:v>
                </c:pt>
                <c:pt idx="32">
                  <c:v>20.905920000000009</c:v>
                </c:pt>
                <c:pt idx="33">
                  <c:v>21.495072000000008</c:v>
                </c:pt>
                <c:pt idx="34">
                  <c:v>23.971008000000005</c:v>
                </c:pt>
                <c:pt idx="35">
                  <c:v>20.348640000000007</c:v>
                </c:pt>
                <c:pt idx="36">
                  <c:v>22.451616000000005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96256"/>
        <c:axId val="54506240"/>
      </c:scatterChart>
      <c:valAx>
        <c:axId val="54496256"/>
        <c:scaling>
          <c:orientation val="minMax"/>
          <c:min val="70"/>
        </c:scaling>
        <c:delete val="0"/>
        <c:axPos val="b"/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4506240"/>
        <c:crosses val="autoZero"/>
        <c:crossBetween val="midCat"/>
      </c:valAx>
      <c:valAx>
        <c:axId val="545062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449625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5724802877878394E-2"/>
          <c:y val="0.18858007281677899"/>
          <c:w val="0.46462383055918499"/>
          <c:h val="0.13781266850340201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Lact_Thresh!$B$1</c:f>
              <c:strCache>
                <c:ptCount val="1"/>
                <c:pt idx="0">
                  <c:v>VE
STPD
ml/kg/m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Lact_Thresh!$A$2:$A$39</c:f>
              <c:numCache>
                <c:formatCode>General</c:formatCode>
                <c:ptCount val="38"/>
                <c:pt idx="0">
                  <c:v>0.32</c:v>
                </c:pt>
                <c:pt idx="1">
                  <c:v>0.24</c:v>
                </c:pt>
                <c:pt idx="2">
                  <c:v>0.28000000000000003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0.3</c:v>
                </c:pt>
                <c:pt idx="6">
                  <c:v>0.45</c:v>
                </c:pt>
                <c:pt idx="7">
                  <c:v>0.54</c:v>
                </c:pt>
                <c:pt idx="8">
                  <c:v>0.43</c:v>
                </c:pt>
                <c:pt idx="9">
                  <c:v>0.45</c:v>
                </c:pt>
                <c:pt idx="10">
                  <c:v>0.59</c:v>
                </c:pt>
                <c:pt idx="11">
                  <c:v>0.6</c:v>
                </c:pt>
                <c:pt idx="12">
                  <c:v>0.72</c:v>
                </c:pt>
                <c:pt idx="13">
                  <c:v>0.71</c:v>
                </c:pt>
                <c:pt idx="14">
                  <c:v>0.91</c:v>
                </c:pt>
                <c:pt idx="15">
                  <c:v>1.0900000000000001</c:v>
                </c:pt>
                <c:pt idx="16">
                  <c:v>1.05</c:v>
                </c:pt>
                <c:pt idx="17">
                  <c:v>1.27</c:v>
                </c:pt>
                <c:pt idx="18">
                  <c:v>1.26</c:v>
                </c:pt>
                <c:pt idx="19">
                  <c:v>1.1100000000000001</c:v>
                </c:pt>
                <c:pt idx="20">
                  <c:v>1.29</c:v>
                </c:pt>
                <c:pt idx="21">
                  <c:v>1.53</c:v>
                </c:pt>
                <c:pt idx="22">
                  <c:v>1.63</c:v>
                </c:pt>
                <c:pt idx="23">
                  <c:v>1.77</c:v>
                </c:pt>
                <c:pt idx="24">
                  <c:v>1.62</c:v>
                </c:pt>
                <c:pt idx="25">
                  <c:v>1.7</c:v>
                </c:pt>
                <c:pt idx="26">
                  <c:v>2</c:v>
                </c:pt>
                <c:pt idx="27">
                  <c:v>1.89</c:v>
                </c:pt>
                <c:pt idx="28">
                  <c:v>2.04</c:v>
                </c:pt>
                <c:pt idx="29">
                  <c:v>1.88</c:v>
                </c:pt>
                <c:pt idx="30">
                  <c:v>2.2400000000000002</c:v>
                </c:pt>
                <c:pt idx="31">
                  <c:v>2.2400000000000002</c:v>
                </c:pt>
                <c:pt idx="32">
                  <c:v>2.2599999999999998</c:v>
                </c:pt>
                <c:pt idx="33">
                  <c:v>2.5</c:v>
                </c:pt>
                <c:pt idx="34">
                  <c:v>2.4500000000000002</c:v>
                </c:pt>
                <c:pt idx="35">
                  <c:v>2.54</c:v>
                </c:pt>
                <c:pt idx="36">
                  <c:v>2.61</c:v>
                </c:pt>
                <c:pt idx="37">
                  <c:v>2.58</c:v>
                </c:pt>
              </c:numCache>
            </c:numRef>
          </c:xVal>
          <c:yVal>
            <c:numRef>
              <c:f>Lact_Thresh!$B$2:$B$39</c:f>
              <c:numCache>
                <c:formatCode>General</c:formatCode>
                <c:ptCount val="38"/>
                <c:pt idx="0">
                  <c:v>7.96</c:v>
                </c:pt>
                <c:pt idx="1">
                  <c:v>5.94</c:v>
                </c:pt>
                <c:pt idx="2">
                  <c:v>8.1</c:v>
                </c:pt>
                <c:pt idx="3">
                  <c:v>7.74</c:v>
                </c:pt>
                <c:pt idx="4">
                  <c:v>7.85</c:v>
                </c:pt>
                <c:pt idx="5">
                  <c:v>8.82</c:v>
                </c:pt>
                <c:pt idx="6">
                  <c:v>12.91</c:v>
                </c:pt>
                <c:pt idx="7">
                  <c:v>13.99</c:v>
                </c:pt>
                <c:pt idx="8">
                  <c:v>10.5</c:v>
                </c:pt>
                <c:pt idx="9">
                  <c:v>10.97</c:v>
                </c:pt>
                <c:pt idx="10">
                  <c:v>13.21</c:v>
                </c:pt>
                <c:pt idx="11">
                  <c:v>12.09</c:v>
                </c:pt>
                <c:pt idx="12">
                  <c:v>14.71</c:v>
                </c:pt>
                <c:pt idx="13">
                  <c:v>13.61</c:v>
                </c:pt>
                <c:pt idx="14">
                  <c:v>16.489999999999998</c:v>
                </c:pt>
                <c:pt idx="15">
                  <c:v>18.04</c:v>
                </c:pt>
                <c:pt idx="16">
                  <c:v>16.809999999999999</c:v>
                </c:pt>
                <c:pt idx="17">
                  <c:v>20.28</c:v>
                </c:pt>
                <c:pt idx="18">
                  <c:v>20.57</c:v>
                </c:pt>
                <c:pt idx="19">
                  <c:v>19.440000000000001</c:v>
                </c:pt>
                <c:pt idx="20">
                  <c:v>22.05</c:v>
                </c:pt>
                <c:pt idx="21">
                  <c:v>25.85</c:v>
                </c:pt>
                <c:pt idx="22">
                  <c:v>28.39</c:v>
                </c:pt>
                <c:pt idx="23">
                  <c:v>31.29</c:v>
                </c:pt>
                <c:pt idx="24">
                  <c:v>29.32</c:v>
                </c:pt>
                <c:pt idx="25">
                  <c:v>29.22</c:v>
                </c:pt>
                <c:pt idx="26">
                  <c:v>36.200000000000003</c:v>
                </c:pt>
                <c:pt idx="27">
                  <c:v>36.29</c:v>
                </c:pt>
                <c:pt idx="28">
                  <c:v>39.61</c:v>
                </c:pt>
                <c:pt idx="29">
                  <c:v>36.83</c:v>
                </c:pt>
                <c:pt idx="30">
                  <c:v>43.19</c:v>
                </c:pt>
                <c:pt idx="31">
                  <c:v>47.77</c:v>
                </c:pt>
                <c:pt idx="32">
                  <c:v>49.29</c:v>
                </c:pt>
                <c:pt idx="33">
                  <c:v>54.55</c:v>
                </c:pt>
                <c:pt idx="34">
                  <c:v>56.53</c:v>
                </c:pt>
                <c:pt idx="35">
                  <c:v>63.28</c:v>
                </c:pt>
                <c:pt idx="36">
                  <c:v>64.81</c:v>
                </c:pt>
                <c:pt idx="37">
                  <c:v>67.27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4224"/>
        <c:axId val="58941440"/>
      </c:scatterChart>
      <c:valAx>
        <c:axId val="58964224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58941440"/>
        <c:crosses val="autoZero"/>
        <c:crossBetween val="midCat"/>
      </c:valAx>
      <c:valAx>
        <c:axId val="5894144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589642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1100004968729928"/>
          <c:y val="0.76315000098745411"/>
          <c:w val="0.30273244227443319"/>
          <c:h val="0.12421762892517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'HR-Fat-CHO-Ox(part)'!$B$1</c:f>
              <c:strCache>
                <c:ptCount val="1"/>
                <c:pt idx="0">
                  <c:v>%Fat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0133110822939152"/>
                  <c:y val="-0.53758792968443003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'HR-Fat-CHO-Ox(part)'!$A$2:$A$15</c:f>
              <c:numCache>
                <c:formatCode>General</c:formatCode>
                <c:ptCount val="14"/>
                <c:pt idx="0">
                  <c:v>109</c:v>
                </c:pt>
                <c:pt idx="1">
                  <c:v>117</c:v>
                </c:pt>
                <c:pt idx="2">
                  <c:v>124</c:v>
                </c:pt>
                <c:pt idx="3">
                  <c:v>126</c:v>
                </c:pt>
                <c:pt idx="4">
                  <c:v>129</c:v>
                </c:pt>
                <c:pt idx="5">
                  <c:v>135</c:v>
                </c:pt>
                <c:pt idx="6">
                  <c:v>138</c:v>
                </c:pt>
                <c:pt idx="7">
                  <c:v>148</c:v>
                </c:pt>
                <c:pt idx="8">
                  <c:v>139</c:v>
                </c:pt>
                <c:pt idx="9">
                  <c:v>143</c:v>
                </c:pt>
                <c:pt idx="10">
                  <c:v>149</c:v>
                </c:pt>
                <c:pt idx="11">
                  <c:v>155</c:v>
                </c:pt>
                <c:pt idx="12">
                  <c:v>158</c:v>
                </c:pt>
                <c:pt idx="13">
                  <c:v>161</c:v>
                </c:pt>
              </c:numCache>
            </c:numRef>
          </c:xVal>
          <c:yVal>
            <c:numRef>
              <c:f>'HR-Fat-CHO-Ox(part)'!$B$2:$B$15</c:f>
              <c:numCache>
                <c:formatCode>0%</c:formatCode>
                <c:ptCount val="14"/>
                <c:pt idx="0">
                  <c:v>1.1666666666666665</c:v>
                </c:pt>
                <c:pt idx="1">
                  <c:v>1</c:v>
                </c:pt>
                <c:pt idx="2">
                  <c:v>0.89999999999999991</c:v>
                </c:pt>
                <c:pt idx="3">
                  <c:v>0.83333333333333315</c:v>
                </c:pt>
                <c:pt idx="4">
                  <c:v>0.83333333333333315</c:v>
                </c:pt>
                <c:pt idx="5">
                  <c:v>0.76666666666666639</c:v>
                </c:pt>
                <c:pt idx="6">
                  <c:v>0.6</c:v>
                </c:pt>
                <c:pt idx="7">
                  <c:v>0.56666666666666665</c:v>
                </c:pt>
                <c:pt idx="8">
                  <c:v>0.53333333333333321</c:v>
                </c:pt>
                <c:pt idx="9">
                  <c:v>0.53333333333333321</c:v>
                </c:pt>
                <c:pt idx="10">
                  <c:v>0.33333333333333304</c:v>
                </c:pt>
                <c:pt idx="11">
                  <c:v>0.23333333333333295</c:v>
                </c:pt>
                <c:pt idx="12">
                  <c:v>0.1333333333333333</c:v>
                </c:pt>
                <c:pt idx="13">
                  <c:v>3.3333333333333215E-2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'HR-Fat-CHO-Ox(part)'!$C$1</c:f>
              <c:strCache>
                <c:ptCount val="1"/>
                <c:pt idx="0">
                  <c:v>%Carb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3720016917958732"/>
                  <c:y val="0.4115515768993584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'HR-Fat-CHO-Ox(part)'!$A$2:$A$15</c:f>
              <c:numCache>
                <c:formatCode>General</c:formatCode>
                <c:ptCount val="14"/>
                <c:pt idx="0">
                  <c:v>109</c:v>
                </c:pt>
                <c:pt idx="1">
                  <c:v>117</c:v>
                </c:pt>
                <c:pt idx="2">
                  <c:v>124</c:v>
                </c:pt>
                <c:pt idx="3">
                  <c:v>126</c:v>
                </c:pt>
                <c:pt idx="4">
                  <c:v>129</c:v>
                </c:pt>
                <c:pt idx="5">
                  <c:v>135</c:v>
                </c:pt>
                <c:pt idx="6">
                  <c:v>138</c:v>
                </c:pt>
                <c:pt idx="7">
                  <c:v>148</c:v>
                </c:pt>
                <c:pt idx="8">
                  <c:v>139</c:v>
                </c:pt>
                <c:pt idx="9">
                  <c:v>143</c:v>
                </c:pt>
                <c:pt idx="10">
                  <c:v>149</c:v>
                </c:pt>
                <c:pt idx="11">
                  <c:v>155</c:v>
                </c:pt>
                <c:pt idx="12">
                  <c:v>158</c:v>
                </c:pt>
                <c:pt idx="13">
                  <c:v>161</c:v>
                </c:pt>
              </c:numCache>
            </c:numRef>
          </c:xVal>
          <c:yVal>
            <c:numRef>
              <c:f>'HR-Fat-CHO-Ox(part)'!$C$2:$C$15</c:f>
              <c:numCache>
                <c:formatCode>0%</c:formatCode>
                <c:ptCount val="14"/>
                <c:pt idx="0">
                  <c:v>-0.16666666666666652</c:v>
                </c:pt>
                <c:pt idx="1">
                  <c:v>0</c:v>
                </c:pt>
                <c:pt idx="2">
                  <c:v>0.10000000000000009</c:v>
                </c:pt>
                <c:pt idx="3">
                  <c:v>0.16666666666666685</c:v>
                </c:pt>
                <c:pt idx="4">
                  <c:v>0.16666666666666685</c:v>
                </c:pt>
                <c:pt idx="5">
                  <c:v>0.23333333333333361</c:v>
                </c:pt>
                <c:pt idx="6">
                  <c:v>0.4</c:v>
                </c:pt>
                <c:pt idx="7">
                  <c:v>0.43333333333333335</c:v>
                </c:pt>
                <c:pt idx="8">
                  <c:v>0.46666666666666679</c:v>
                </c:pt>
                <c:pt idx="9">
                  <c:v>0.46666666666666679</c:v>
                </c:pt>
                <c:pt idx="10">
                  <c:v>0.66666666666666696</c:v>
                </c:pt>
                <c:pt idx="11">
                  <c:v>0.76666666666666705</c:v>
                </c:pt>
                <c:pt idx="12">
                  <c:v>0.8666666666666667</c:v>
                </c:pt>
                <c:pt idx="13">
                  <c:v>0.96666666666666679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73632"/>
        <c:axId val="128817408"/>
      </c:scatterChart>
      <c:valAx>
        <c:axId val="129573632"/>
        <c:scaling>
          <c:orientation val="minMax"/>
          <c:min val="10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28817408"/>
        <c:crosses val="autoZero"/>
        <c:crossBetween val="midCat"/>
      </c:valAx>
      <c:valAx>
        <c:axId val="128817408"/>
        <c:scaling>
          <c:orientation val="minMax"/>
        </c:scaling>
        <c:delete val="0"/>
        <c:axPos val="l"/>
        <c:majorGridlines/>
        <c:minorGridlines/>
        <c:numFmt formatCode="0%" sourceLinked="1"/>
        <c:majorTickMark val="out"/>
        <c:minorTickMark val="none"/>
        <c:tickLblPos val="nextTo"/>
        <c:crossAx val="129573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657795656793029"/>
          <c:y val="4.046704812743996E-2"/>
          <c:w val="0.30053493061274877"/>
          <c:h val="0.10419110631375915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609480</xdr:colOff>
      <xdr:row>0</xdr:row>
      <xdr:rowOff>185760</xdr:rowOff>
    </xdr:from>
    <xdr:to>
      <xdr:col>14</xdr:col>
      <xdr:colOff>542520</xdr:colOff>
      <xdr:row>29</xdr:row>
      <xdr:rowOff>161640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576435</xdr:colOff>
      <xdr:row>1</xdr:row>
      <xdr:rowOff>4874</xdr:rowOff>
    </xdr:from>
    <xdr:to>
      <xdr:col>16</xdr:col>
      <xdr:colOff>37890</xdr:colOff>
      <xdr:row>32</xdr:row>
      <xdr:rowOff>95249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</xdr:colOff>
      <xdr:row>0</xdr:row>
      <xdr:rowOff>166686</xdr:rowOff>
    </xdr:from>
    <xdr:to>
      <xdr:col>17</xdr:col>
      <xdr:colOff>38101</xdr:colOff>
      <xdr:row>34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19800</xdr:colOff>
      <xdr:row>1</xdr:row>
      <xdr:rowOff>18721</xdr:rowOff>
    </xdr:from>
    <xdr:to>
      <xdr:col>14</xdr:col>
      <xdr:colOff>2505</xdr:colOff>
      <xdr:row>31</xdr:row>
      <xdr:rowOff>152401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566850</xdr:colOff>
      <xdr:row>1</xdr:row>
      <xdr:rowOff>555</xdr:rowOff>
    </xdr:from>
    <xdr:to>
      <xdr:col>19</xdr:col>
      <xdr:colOff>544905</xdr:colOff>
      <xdr:row>35</xdr:row>
      <xdr:rowOff>114675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9361</xdr:colOff>
      <xdr:row>0</xdr:row>
      <xdr:rowOff>185760</xdr:rowOff>
    </xdr:from>
    <xdr:to>
      <xdr:col>15</xdr:col>
      <xdr:colOff>47626</xdr:colOff>
      <xdr:row>34</xdr:row>
      <xdr:rowOff>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33480</xdr:colOff>
      <xdr:row>1</xdr:row>
      <xdr:rowOff>0</xdr:rowOff>
    </xdr:from>
    <xdr:to>
      <xdr:col>5</xdr:col>
      <xdr:colOff>485640</xdr:colOff>
      <xdr:row>2</xdr:row>
      <xdr:rowOff>179280</xdr:rowOff>
    </xdr:to>
    <xdr:sp macro="" textlink="">
      <xdr:nvSpPr>
        <xdr:cNvPr id="6" name="CustomShape 1"/>
        <xdr:cNvSpPr/>
      </xdr:nvSpPr>
      <xdr:spPr>
        <a:xfrm>
          <a:off x="3532680" y="380880"/>
          <a:ext cx="452160" cy="3697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r>
            <a:rPr lang="en-US" sz="1100" b="0" strike="noStrike" spc="-1">
              <a:solidFill>
                <a:srgbClr val="000000"/>
              </a:solidFill>
              <a:latin typeface="Calibri"/>
            </a:rPr>
            <a:t>kcal/</a:t>
          </a:r>
          <a:endParaRPr lang="en-US" sz="1100" b="0" strike="noStrike" spc="-1">
            <a:latin typeface="Times New Roman"/>
          </a:endParaRPr>
        </a:p>
        <a:p>
          <a:r>
            <a:rPr lang="en-US" sz="1100" b="0" strike="noStrike" spc="-1">
              <a:solidFill>
                <a:srgbClr val="000000"/>
              </a:solidFill>
              <a:latin typeface="Calibri"/>
            </a:rPr>
            <a:t>min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13</xdr:col>
      <xdr:colOff>114225</xdr:colOff>
      <xdr:row>22</xdr:row>
      <xdr:rowOff>190350</xdr:rowOff>
    </xdr:from>
    <xdr:to>
      <xdr:col>14</xdr:col>
      <xdr:colOff>425625</xdr:colOff>
      <xdr:row>24</xdr:row>
      <xdr:rowOff>179190</xdr:rowOff>
    </xdr:to>
    <xdr:sp macro="" textlink="">
      <xdr:nvSpPr>
        <xdr:cNvPr id="7" name="CustomShape 1"/>
        <xdr:cNvSpPr/>
      </xdr:nvSpPr>
      <xdr:spPr>
        <a:xfrm>
          <a:off x="8077125" y="4571850"/>
          <a:ext cx="892425" cy="36984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n-US" sz="1100" b="0" strike="noStrike" spc="-1">
              <a:solidFill>
                <a:srgbClr val="000000"/>
              </a:solidFill>
              <a:latin typeface="Calibri"/>
            </a:rPr>
            <a:t>Heart Rate</a:t>
          </a:r>
          <a:endParaRPr lang="en-US" sz="1100" b="0" strike="noStrike" spc="-1">
            <a:latin typeface="Times New Roman"/>
          </a:endParaRPr>
        </a:p>
        <a:p>
          <a:r>
            <a:rPr lang="en-US" sz="1100" b="0" strike="noStrike" spc="-1">
              <a:solidFill>
                <a:srgbClr val="000000"/>
              </a:solidFill>
              <a:latin typeface="Calibri"/>
            </a:rPr>
            <a:t>(bpm)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6</xdr:col>
      <xdr:colOff>445965</xdr:colOff>
      <xdr:row>0</xdr:row>
      <xdr:rowOff>323715</xdr:rowOff>
    </xdr:from>
    <xdr:to>
      <xdr:col>13</xdr:col>
      <xdr:colOff>64005</xdr:colOff>
      <xdr:row>2</xdr:row>
      <xdr:rowOff>20475</xdr:rowOff>
    </xdr:to>
    <xdr:sp macro="" textlink="">
      <xdr:nvSpPr>
        <xdr:cNvPr id="9" name="CustomShape 1"/>
        <xdr:cNvSpPr/>
      </xdr:nvSpPr>
      <xdr:spPr>
        <a:xfrm>
          <a:off x="4341690" y="323715"/>
          <a:ext cx="3685215" cy="2682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r>
            <a:rPr lang="en-US" sz="1400" b="1" strike="noStrike" spc="-1">
              <a:solidFill>
                <a:srgbClr val="000000"/>
              </a:solidFill>
              <a:latin typeface="Calibri"/>
            </a:rPr>
            <a:t>Heart Rate (x) vs Fat/Carb Oxidation [kCal/min] (y)</a:t>
          </a:r>
          <a:endParaRPr lang="en-US" sz="1400" b="0" strike="noStrike" spc="-1">
            <a:latin typeface="Times New Roman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0</xdr:row>
      <xdr:rowOff>557212</xdr:rowOff>
    </xdr:from>
    <xdr:to>
      <xdr:col>14</xdr:col>
      <xdr:colOff>9525</xdr:colOff>
      <xdr:row>29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4761</xdr:colOff>
      <xdr:row>1</xdr:row>
      <xdr:rowOff>4761</xdr:rowOff>
    </xdr:from>
    <xdr:to>
      <xdr:col>17</xdr:col>
      <xdr:colOff>161925</xdr:colOff>
      <xdr:row>31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"/>
  <sheetViews>
    <sheetView zoomScale="115" zoomScaleNormal="115" workbookViewId="0">
      <selection activeCell="Q5" sqref="Q5"/>
    </sheetView>
  </sheetViews>
  <sheetFormatPr defaultRowHeight="15" x14ac:dyDescent="0.25"/>
  <cols>
    <col min="1" max="1" width="9.7109375" customWidth="1"/>
    <col min="2" max="2" width="6.28515625" customWidth="1"/>
    <col min="3" max="3" width="10.42578125" customWidth="1"/>
    <col min="4" max="4" width="6" customWidth="1"/>
    <col min="5" max="6" width="8.85546875" customWidth="1"/>
    <col min="7" max="7" width="5.5703125" customWidth="1"/>
    <col min="8" max="8" width="5" customWidth="1"/>
    <col min="9" max="9" width="5.5703125" customWidth="1"/>
    <col min="10" max="10" width="7.28515625" customWidth="1"/>
    <col min="11" max="11" width="8.42578125" customWidth="1"/>
    <col min="12" max="12" width="8.28515625" customWidth="1"/>
    <col min="13" max="13" width="6.42578125" customWidth="1"/>
    <col min="14" max="14" width="7.5703125" customWidth="1"/>
    <col min="15" max="15" width="7.85546875" customWidth="1"/>
    <col min="16" max="16" width="2" customWidth="1"/>
    <col min="17" max="17" width="8.7109375" customWidth="1"/>
    <col min="18" max="18" width="6" customWidth="1"/>
    <col min="19" max="19" width="6.5703125" customWidth="1"/>
    <col min="20" max="21" width="7.7109375" customWidth="1"/>
    <col min="22" max="23" width="10.42578125" customWidth="1"/>
    <col min="24" max="24" width="2" customWidth="1"/>
    <col min="25" max="25" width="10" customWidth="1"/>
    <col min="26" max="1025" width="8.7109375" customWidth="1"/>
  </cols>
  <sheetData>
    <row r="1" spans="1:26" x14ac:dyDescent="0.25">
      <c r="A1" s="1" t="s">
        <v>0</v>
      </c>
    </row>
    <row r="2" spans="1:26" x14ac:dyDescent="0.25">
      <c r="A2" t="s">
        <v>1</v>
      </c>
      <c r="B2">
        <v>34.200000000000003</v>
      </c>
      <c r="C2" t="s">
        <v>2</v>
      </c>
    </row>
    <row r="4" spans="1:26" s="3" customFormat="1" ht="45" x14ac:dyDescent="0.25">
      <c r="A4" s="2" t="s">
        <v>3</v>
      </c>
      <c r="B4" s="2" t="s">
        <v>4</v>
      </c>
      <c r="C4" s="2" t="s">
        <v>5</v>
      </c>
      <c r="D4" s="3" t="s">
        <v>6</v>
      </c>
      <c r="E4" s="2" t="s">
        <v>7</v>
      </c>
      <c r="F4" s="2" t="s">
        <v>8</v>
      </c>
      <c r="G4" s="3" t="s">
        <v>9</v>
      </c>
      <c r="H4" s="2" t="s">
        <v>10</v>
      </c>
      <c r="I4" s="2" t="s">
        <v>11</v>
      </c>
      <c r="J4" s="3" t="s">
        <v>12</v>
      </c>
      <c r="K4" s="3" t="s">
        <v>13</v>
      </c>
      <c r="L4" s="2" t="s">
        <v>14</v>
      </c>
      <c r="M4" s="2" t="s">
        <v>15</v>
      </c>
      <c r="N4" s="2" t="s">
        <v>16</v>
      </c>
      <c r="O4" s="2" t="s">
        <v>17</v>
      </c>
      <c r="P4" s="4"/>
      <c r="Q4" s="2" t="s">
        <v>26</v>
      </c>
      <c r="R4" s="2" t="s">
        <v>18</v>
      </c>
      <c r="S4" s="2" t="s">
        <v>19</v>
      </c>
      <c r="T4" s="2" t="s">
        <v>20</v>
      </c>
      <c r="U4" s="2" t="s">
        <v>21</v>
      </c>
      <c r="V4" s="2" t="s">
        <v>22</v>
      </c>
      <c r="W4" s="2" t="s">
        <v>23</v>
      </c>
      <c r="X4" s="4"/>
      <c r="Y4" s="2" t="s">
        <v>24</v>
      </c>
      <c r="Z4" s="3" t="s">
        <v>25</v>
      </c>
    </row>
    <row r="5" spans="1:26" x14ac:dyDescent="0.25">
      <c r="A5" s="5">
        <v>1.4583333333333301E-2</v>
      </c>
      <c r="B5">
        <v>0.32</v>
      </c>
      <c r="C5">
        <v>4.2</v>
      </c>
      <c r="D5">
        <v>1.2</v>
      </c>
      <c r="E5">
        <v>0.23</v>
      </c>
      <c r="F5">
        <v>7.96</v>
      </c>
      <c r="G5">
        <v>0.73</v>
      </c>
      <c r="H5">
        <v>19</v>
      </c>
      <c r="I5">
        <v>0.5</v>
      </c>
      <c r="J5">
        <v>17.170000000000002</v>
      </c>
      <c r="K5">
        <v>2.95</v>
      </c>
      <c r="L5">
        <v>4</v>
      </c>
      <c r="M5">
        <v>78</v>
      </c>
      <c r="N5">
        <v>0</v>
      </c>
      <c r="O5">
        <v>0</v>
      </c>
      <c r="P5" s="6"/>
      <c r="Q5" s="7">
        <f t="shared" ref="Q5:Q45" si="0">1.44*((3.9*B5)+(1.1*E5))</f>
        <v>2.1614400000000002</v>
      </c>
      <c r="R5" s="8">
        <f t="shared" ref="R5:R45" si="1">1-((G5-0.7)/0.3)</f>
        <v>0.89999999999999991</v>
      </c>
      <c r="S5" s="9">
        <f t="shared" ref="S5:S45" si="2">1-R5</f>
        <v>0.10000000000000009</v>
      </c>
      <c r="T5" s="7">
        <f t="shared" ref="T5:T45" si="3">R5*$Q5/9</f>
        <v>0.216144</v>
      </c>
      <c r="U5" s="7">
        <f t="shared" ref="U5:U45" si="4">S5*$Q5/4</f>
        <v>5.4036000000000056E-2</v>
      </c>
      <c r="V5" s="7">
        <f t="shared" ref="V5:V45" si="5">T5*9</f>
        <v>1.9452959999999999</v>
      </c>
      <c r="W5" s="7">
        <f t="shared" ref="W5:W45" si="6">U5*4</f>
        <v>0.21614400000000022</v>
      </c>
      <c r="X5" s="6"/>
      <c r="Y5" s="8">
        <f t="shared" ref="Y5:Y45" si="7">C5/$B$2</f>
        <v>0.12280701754385964</v>
      </c>
      <c r="Z5">
        <f t="shared" ref="Z5:Z45" si="8">E5/B5</f>
        <v>0.71875</v>
      </c>
    </row>
    <row r="6" spans="1:26" x14ac:dyDescent="0.25">
      <c r="A6" s="5">
        <v>3.125E-2</v>
      </c>
      <c r="B6">
        <v>0.24</v>
      </c>
      <c r="C6">
        <v>3.1</v>
      </c>
      <c r="D6">
        <v>0.9</v>
      </c>
      <c r="E6">
        <v>0.19</v>
      </c>
      <c r="F6">
        <v>5.94</v>
      </c>
      <c r="G6">
        <v>0.78</v>
      </c>
      <c r="H6">
        <v>13</v>
      </c>
      <c r="I6">
        <v>0.55000000000000004</v>
      </c>
      <c r="J6">
        <v>17.12</v>
      </c>
      <c r="K6">
        <v>3.15</v>
      </c>
      <c r="L6">
        <v>3</v>
      </c>
      <c r="M6">
        <v>76</v>
      </c>
      <c r="N6">
        <v>0</v>
      </c>
      <c r="O6">
        <v>0</v>
      </c>
      <c r="P6" s="6"/>
      <c r="Q6" s="7">
        <f t="shared" si="0"/>
        <v>1.6488</v>
      </c>
      <c r="R6" s="8">
        <f t="shared" si="1"/>
        <v>0.73333333333333306</v>
      </c>
      <c r="S6" s="9">
        <f t="shared" si="2"/>
        <v>0.26666666666666694</v>
      </c>
      <c r="T6" s="7">
        <f t="shared" si="3"/>
        <v>0.13434666666666661</v>
      </c>
      <c r="U6" s="7">
        <f t="shared" si="4"/>
        <v>0.10992000000000011</v>
      </c>
      <c r="V6" s="7">
        <f t="shared" si="5"/>
        <v>1.2091199999999995</v>
      </c>
      <c r="W6" s="7">
        <f t="shared" si="6"/>
        <v>0.43968000000000046</v>
      </c>
      <c r="X6" s="6"/>
      <c r="Y6" s="8">
        <f t="shared" si="7"/>
        <v>9.0643274853801165E-2</v>
      </c>
      <c r="Z6">
        <f t="shared" si="8"/>
        <v>0.79166666666666674</v>
      </c>
    </row>
    <row r="7" spans="1:26" x14ac:dyDescent="0.25">
      <c r="A7" s="5">
        <v>4.2361111111111099E-2</v>
      </c>
      <c r="B7">
        <v>0.28000000000000003</v>
      </c>
      <c r="C7">
        <v>3.7</v>
      </c>
      <c r="D7">
        <v>1.1000000000000001</v>
      </c>
      <c r="E7">
        <v>0.22</v>
      </c>
      <c r="F7">
        <v>8.1</v>
      </c>
      <c r="G7">
        <v>0.79</v>
      </c>
      <c r="H7">
        <v>15</v>
      </c>
      <c r="I7">
        <v>0.66</v>
      </c>
      <c r="J7">
        <v>17.61</v>
      </c>
      <c r="K7">
        <v>2.79</v>
      </c>
      <c r="L7">
        <v>4</v>
      </c>
      <c r="M7">
        <v>70</v>
      </c>
      <c r="N7">
        <v>0</v>
      </c>
      <c r="O7">
        <v>0</v>
      </c>
      <c r="P7" s="6"/>
      <c r="Q7" s="7">
        <f t="shared" si="0"/>
        <v>1.92096</v>
      </c>
      <c r="R7" s="8">
        <f t="shared" si="1"/>
        <v>0.69999999999999973</v>
      </c>
      <c r="S7" s="9">
        <f t="shared" si="2"/>
        <v>0.30000000000000027</v>
      </c>
      <c r="T7" s="7">
        <f t="shared" si="3"/>
        <v>0.14940799999999993</v>
      </c>
      <c r="U7" s="7">
        <f t="shared" si="4"/>
        <v>0.14407200000000012</v>
      </c>
      <c r="V7" s="7">
        <f t="shared" si="5"/>
        <v>1.3446719999999994</v>
      </c>
      <c r="W7" s="7">
        <f t="shared" si="6"/>
        <v>0.57628800000000047</v>
      </c>
      <c r="X7" s="6"/>
      <c r="Y7" s="8">
        <f t="shared" si="7"/>
        <v>0.10818713450292397</v>
      </c>
      <c r="Z7">
        <f t="shared" si="8"/>
        <v>0.7857142857142857</v>
      </c>
    </row>
    <row r="8" spans="1:26" x14ac:dyDescent="0.25">
      <c r="A8" s="5">
        <v>5.5555555555555601E-2</v>
      </c>
      <c r="B8">
        <v>0.26</v>
      </c>
      <c r="C8">
        <v>3.3</v>
      </c>
      <c r="D8">
        <v>1</v>
      </c>
      <c r="E8">
        <v>0.19</v>
      </c>
      <c r="F8">
        <v>7.74</v>
      </c>
      <c r="G8">
        <v>0.76</v>
      </c>
      <c r="H8">
        <v>15</v>
      </c>
      <c r="I8">
        <v>0.61</v>
      </c>
      <c r="J8">
        <v>17.8</v>
      </c>
      <c r="K8">
        <v>2.54</v>
      </c>
      <c r="L8">
        <v>3</v>
      </c>
      <c r="M8">
        <v>80</v>
      </c>
      <c r="N8">
        <v>0</v>
      </c>
      <c r="O8">
        <v>0</v>
      </c>
      <c r="P8" s="6"/>
      <c r="Q8" s="7">
        <f t="shared" si="0"/>
        <v>1.76112</v>
      </c>
      <c r="R8" s="8">
        <f t="shared" si="1"/>
        <v>0.79999999999999982</v>
      </c>
      <c r="S8" s="9">
        <f t="shared" si="2"/>
        <v>0.20000000000000018</v>
      </c>
      <c r="T8" s="7">
        <f t="shared" si="3"/>
        <v>0.15654399999999996</v>
      </c>
      <c r="U8" s="7">
        <f t="shared" si="4"/>
        <v>8.8056000000000079E-2</v>
      </c>
      <c r="V8" s="7">
        <f t="shared" si="5"/>
        <v>1.4088959999999997</v>
      </c>
      <c r="W8" s="7">
        <f t="shared" si="6"/>
        <v>0.35222400000000031</v>
      </c>
      <c r="X8" s="6"/>
      <c r="Y8" s="8">
        <f t="shared" si="7"/>
        <v>9.6491228070175419E-2</v>
      </c>
      <c r="Z8">
        <f t="shared" si="8"/>
        <v>0.73076923076923073</v>
      </c>
    </row>
    <row r="9" spans="1:26" x14ac:dyDescent="0.25">
      <c r="A9" s="5">
        <v>7.0138888888888903E-2</v>
      </c>
      <c r="B9">
        <v>0.28000000000000003</v>
      </c>
      <c r="C9">
        <v>3.6</v>
      </c>
      <c r="D9">
        <v>1</v>
      </c>
      <c r="E9">
        <v>0.21</v>
      </c>
      <c r="F9">
        <v>7.85</v>
      </c>
      <c r="G9">
        <v>0.74</v>
      </c>
      <c r="H9">
        <v>18</v>
      </c>
      <c r="I9">
        <v>0.54</v>
      </c>
      <c r="J9">
        <v>17.600000000000001</v>
      </c>
      <c r="K9">
        <v>2.65</v>
      </c>
      <c r="L9">
        <v>3</v>
      </c>
      <c r="M9">
        <v>84</v>
      </c>
      <c r="N9">
        <v>0</v>
      </c>
      <c r="O9">
        <v>0</v>
      </c>
      <c r="P9" s="6"/>
      <c r="Q9" s="7">
        <f t="shared" si="0"/>
        <v>1.9051200000000001</v>
      </c>
      <c r="R9" s="8">
        <f t="shared" si="1"/>
        <v>0.86666666666666647</v>
      </c>
      <c r="S9" s="9">
        <f t="shared" si="2"/>
        <v>0.13333333333333353</v>
      </c>
      <c r="T9" s="7">
        <f t="shared" si="3"/>
        <v>0.18345599999999995</v>
      </c>
      <c r="U9" s="7">
        <f t="shared" si="4"/>
        <v>6.3504000000000102E-2</v>
      </c>
      <c r="V9" s="7">
        <f t="shared" si="5"/>
        <v>1.6511039999999997</v>
      </c>
      <c r="W9" s="7">
        <f t="shared" si="6"/>
        <v>0.25401600000000041</v>
      </c>
      <c r="X9" s="6"/>
      <c r="Y9" s="8">
        <f t="shared" si="7"/>
        <v>0.10526315789473684</v>
      </c>
      <c r="Z9">
        <f t="shared" si="8"/>
        <v>0.74999999999999989</v>
      </c>
    </row>
    <row r="10" spans="1:26" x14ac:dyDescent="0.25">
      <c r="A10" s="5">
        <v>8.3333333333333301E-2</v>
      </c>
      <c r="B10">
        <v>0.3</v>
      </c>
      <c r="C10">
        <v>4</v>
      </c>
      <c r="D10">
        <v>1.1000000000000001</v>
      </c>
      <c r="E10">
        <v>0.23</v>
      </c>
      <c r="F10">
        <v>8.82</v>
      </c>
      <c r="G10">
        <v>0.75</v>
      </c>
      <c r="H10">
        <v>18</v>
      </c>
      <c r="I10">
        <v>0.59</v>
      </c>
      <c r="J10">
        <v>17.68</v>
      </c>
      <c r="K10">
        <v>2.6</v>
      </c>
      <c r="L10">
        <v>4</v>
      </c>
      <c r="M10">
        <v>76</v>
      </c>
      <c r="N10">
        <v>1.5</v>
      </c>
      <c r="O10">
        <v>0</v>
      </c>
      <c r="P10" s="6"/>
      <c r="Q10" s="7">
        <f t="shared" si="0"/>
        <v>2.0491199999999998</v>
      </c>
      <c r="R10" s="8">
        <f t="shared" si="1"/>
        <v>0.83333333333333315</v>
      </c>
      <c r="S10" s="9">
        <f t="shared" si="2"/>
        <v>0.16666666666666685</v>
      </c>
      <c r="T10" s="7">
        <f t="shared" si="3"/>
        <v>0.18973333333333328</v>
      </c>
      <c r="U10" s="7">
        <f t="shared" si="4"/>
        <v>8.5380000000000081E-2</v>
      </c>
      <c r="V10" s="7">
        <f t="shared" si="5"/>
        <v>1.7075999999999996</v>
      </c>
      <c r="W10" s="7">
        <f t="shared" si="6"/>
        <v>0.34152000000000032</v>
      </c>
      <c r="X10" s="6"/>
      <c r="Y10" s="8">
        <f t="shared" si="7"/>
        <v>0.11695906432748537</v>
      </c>
      <c r="Z10">
        <f t="shared" si="8"/>
        <v>0.76666666666666672</v>
      </c>
    </row>
    <row r="11" spans="1:26" x14ac:dyDescent="0.25">
      <c r="A11" s="5">
        <v>9.8611111111111094E-2</v>
      </c>
      <c r="B11">
        <v>0.45</v>
      </c>
      <c r="C11">
        <v>5.9</v>
      </c>
      <c r="D11">
        <v>1.7</v>
      </c>
      <c r="E11">
        <v>0.32</v>
      </c>
      <c r="F11">
        <v>12.91</v>
      </c>
      <c r="G11">
        <v>0.71</v>
      </c>
      <c r="H11">
        <v>19</v>
      </c>
      <c r="I11">
        <v>0.81</v>
      </c>
      <c r="J11">
        <v>17.66</v>
      </c>
      <c r="K11">
        <v>2.5099999999999998</v>
      </c>
      <c r="L11">
        <v>5</v>
      </c>
      <c r="M11">
        <v>84</v>
      </c>
      <c r="N11">
        <v>1.5</v>
      </c>
      <c r="O11">
        <v>0</v>
      </c>
      <c r="P11" s="6"/>
      <c r="Q11" s="7">
        <f t="shared" si="0"/>
        <v>3.0340799999999994</v>
      </c>
      <c r="R11" s="8">
        <f t="shared" si="1"/>
        <v>0.96666666666666667</v>
      </c>
      <c r="S11" s="9">
        <f t="shared" si="2"/>
        <v>3.3333333333333326E-2</v>
      </c>
      <c r="T11" s="7">
        <f t="shared" si="3"/>
        <v>0.3258826666666666</v>
      </c>
      <c r="U11" s="7">
        <f t="shared" si="4"/>
        <v>2.5283999999999991E-2</v>
      </c>
      <c r="V11" s="7">
        <f t="shared" si="5"/>
        <v>2.9329439999999996</v>
      </c>
      <c r="W11" s="7">
        <f t="shared" si="6"/>
        <v>0.10113599999999996</v>
      </c>
      <c r="X11" s="6"/>
      <c r="Y11" s="8">
        <f t="shared" si="7"/>
        <v>0.17251461988304093</v>
      </c>
      <c r="Z11">
        <f t="shared" si="8"/>
        <v>0.71111111111111114</v>
      </c>
    </row>
    <row r="12" spans="1:26" x14ac:dyDescent="0.25">
      <c r="A12" s="5">
        <v>0.111805555555556</v>
      </c>
      <c r="B12">
        <v>0.54</v>
      </c>
      <c r="C12">
        <v>7.1</v>
      </c>
      <c r="D12">
        <v>2</v>
      </c>
      <c r="E12">
        <v>0.39</v>
      </c>
      <c r="F12">
        <v>13.99</v>
      </c>
      <c r="G12">
        <v>0.71</v>
      </c>
      <c r="H12">
        <v>20</v>
      </c>
      <c r="I12">
        <v>0.86</v>
      </c>
      <c r="J12">
        <v>17.28</v>
      </c>
      <c r="K12">
        <v>2.81</v>
      </c>
      <c r="L12">
        <v>6</v>
      </c>
      <c r="M12">
        <v>92</v>
      </c>
      <c r="N12">
        <v>1.5</v>
      </c>
      <c r="O12">
        <v>0</v>
      </c>
      <c r="P12" s="6"/>
      <c r="Q12" s="7">
        <f t="shared" si="0"/>
        <v>3.6503999999999999</v>
      </c>
      <c r="R12" s="8">
        <f t="shared" si="1"/>
        <v>0.96666666666666667</v>
      </c>
      <c r="S12" s="9">
        <f t="shared" si="2"/>
        <v>3.3333333333333326E-2</v>
      </c>
      <c r="T12" s="7">
        <f t="shared" si="3"/>
        <v>0.39207999999999998</v>
      </c>
      <c r="U12" s="7">
        <f t="shared" si="4"/>
        <v>3.0419999999999992E-2</v>
      </c>
      <c r="V12" s="7">
        <f t="shared" si="5"/>
        <v>3.5287199999999999</v>
      </c>
      <c r="W12" s="7">
        <f t="shared" si="6"/>
        <v>0.12167999999999997</v>
      </c>
      <c r="X12" s="6"/>
      <c r="Y12" s="8">
        <f t="shared" si="7"/>
        <v>0.20760233918128651</v>
      </c>
      <c r="Z12">
        <f t="shared" si="8"/>
        <v>0.72222222222222221</v>
      </c>
    </row>
    <row r="13" spans="1:26" x14ac:dyDescent="0.25">
      <c r="A13" s="5">
        <v>0.125694444444444</v>
      </c>
      <c r="B13">
        <v>0.43</v>
      </c>
      <c r="C13">
        <v>5.7</v>
      </c>
      <c r="D13">
        <v>1</v>
      </c>
      <c r="E13">
        <v>0.31</v>
      </c>
      <c r="F13">
        <v>10.5</v>
      </c>
      <c r="G13">
        <v>0.71</v>
      </c>
      <c r="H13">
        <v>21</v>
      </c>
      <c r="I13">
        <v>0.61</v>
      </c>
      <c r="J13">
        <v>17.059999999999999</v>
      </c>
      <c r="K13">
        <v>2.95</v>
      </c>
      <c r="L13">
        <v>5</v>
      </c>
      <c r="M13">
        <v>84</v>
      </c>
      <c r="N13">
        <v>1.5</v>
      </c>
      <c r="O13">
        <v>0</v>
      </c>
      <c r="P13" s="6"/>
      <c r="Q13" s="7">
        <f t="shared" si="0"/>
        <v>2.9059200000000001</v>
      </c>
      <c r="R13" s="8">
        <f t="shared" si="1"/>
        <v>0.96666666666666667</v>
      </c>
      <c r="S13" s="9">
        <f t="shared" si="2"/>
        <v>3.3333333333333326E-2</v>
      </c>
      <c r="T13" s="7">
        <f t="shared" si="3"/>
        <v>0.31211733333333336</v>
      </c>
      <c r="U13" s="7">
        <f t="shared" si="4"/>
        <v>2.4215999999999994E-2</v>
      </c>
      <c r="V13" s="7">
        <f t="shared" si="5"/>
        <v>2.809056</v>
      </c>
      <c r="W13" s="7">
        <f t="shared" si="6"/>
        <v>9.6863999999999978E-2</v>
      </c>
      <c r="X13" s="6"/>
      <c r="Y13" s="8">
        <f t="shared" si="7"/>
        <v>0.16666666666666666</v>
      </c>
      <c r="Z13">
        <f t="shared" si="8"/>
        <v>0.72093023255813959</v>
      </c>
    </row>
    <row r="14" spans="1:26" x14ac:dyDescent="0.25">
      <c r="A14" s="5">
        <v>0.140277777777778</v>
      </c>
      <c r="B14">
        <v>0.45</v>
      </c>
      <c r="C14">
        <v>5.9</v>
      </c>
      <c r="D14">
        <v>1.7</v>
      </c>
      <c r="E14">
        <v>0.3</v>
      </c>
      <c r="F14">
        <v>10.97</v>
      </c>
      <c r="G14">
        <v>0.66</v>
      </c>
      <c r="H14">
        <v>17</v>
      </c>
      <c r="I14">
        <v>0.78</v>
      </c>
      <c r="J14">
        <v>17.13</v>
      </c>
      <c r="K14">
        <v>2.74</v>
      </c>
      <c r="L14">
        <v>5</v>
      </c>
      <c r="M14">
        <v>82</v>
      </c>
      <c r="N14">
        <v>1.5</v>
      </c>
      <c r="O14">
        <v>0</v>
      </c>
      <c r="P14" s="6"/>
      <c r="Q14" s="7">
        <f t="shared" si="0"/>
        <v>3.0023999999999997</v>
      </c>
      <c r="R14" s="8">
        <f t="shared" si="1"/>
        <v>1.1333333333333331</v>
      </c>
      <c r="S14" s="9">
        <f t="shared" si="2"/>
        <v>-0.13333333333333308</v>
      </c>
      <c r="T14" s="7">
        <f t="shared" si="3"/>
        <v>0.37807999999999992</v>
      </c>
      <c r="U14" s="7">
        <f t="shared" si="4"/>
        <v>-0.10007999999999981</v>
      </c>
      <c r="V14" s="7">
        <f t="shared" si="5"/>
        <v>3.4027199999999991</v>
      </c>
      <c r="W14" s="7">
        <f t="shared" si="6"/>
        <v>-0.40031999999999923</v>
      </c>
      <c r="X14" s="6"/>
      <c r="Y14" s="8">
        <f t="shared" si="7"/>
        <v>0.17251461988304093</v>
      </c>
      <c r="Z14">
        <f t="shared" si="8"/>
        <v>0.66666666666666663</v>
      </c>
    </row>
    <row r="15" spans="1:26" x14ac:dyDescent="0.25">
      <c r="A15" s="5">
        <v>0.15416666666666701</v>
      </c>
      <c r="B15">
        <v>0.59</v>
      </c>
      <c r="C15">
        <v>7.8</v>
      </c>
      <c r="D15">
        <v>2.2000000000000002</v>
      </c>
      <c r="E15">
        <v>0.37</v>
      </c>
      <c r="F15">
        <v>13.21</v>
      </c>
      <c r="G15">
        <v>0.63</v>
      </c>
      <c r="H15">
        <v>19</v>
      </c>
      <c r="I15">
        <v>0.86</v>
      </c>
      <c r="J15">
        <v>16.79</v>
      </c>
      <c r="K15">
        <v>2.86</v>
      </c>
      <c r="L15">
        <v>7</v>
      </c>
      <c r="M15">
        <v>88</v>
      </c>
      <c r="N15">
        <v>1.5</v>
      </c>
      <c r="O15">
        <v>0</v>
      </c>
      <c r="P15" s="6"/>
      <c r="Q15" s="7">
        <f t="shared" si="0"/>
        <v>3.8995199999999994</v>
      </c>
      <c r="R15" s="8">
        <f t="shared" si="1"/>
        <v>1.2333333333333332</v>
      </c>
      <c r="S15" s="9">
        <f t="shared" si="2"/>
        <v>-0.23333333333333317</v>
      </c>
      <c r="T15" s="7">
        <f t="shared" si="3"/>
        <v>0.53437866666666656</v>
      </c>
      <c r="U15" s="7">
        <f t="shared" si="4"/>
        <v>-0.22747199999999981</v>
      </c>
      <c r="V15" s="7">
        <f t="shared" si="5"/>
        <v>4.8094079999999995</v>
      </c>
      <c r="W15" s="7">
        <f t="shared" si="6"/>
        <v>-0.90988799999999925</v>
      </c>
      <c r="X15" s="6"/>
      <c r="Y15" s="8">
        <f t="shared" si="7"/>
        <v>0.22807017543859648</v>
      </c>
      <c r="Z15">
        <f t="shared" si="8"/>
        <v>0.6271186440677966</v>
      </c>
    </row>
    <row r="16" spans="1:26" x14ac:dyDescent="0.25">
      <c r="A16" s="5">
        <v>0.16805555555555601</v>
      </c>
      <c r="B16">
        <v>0.6</v>
      </c>
      <c r="C16">
        <v>7.8</v>
      </c>
      <c r="D16">
        <v>2.2000000000000002</v>
      </c>
      <c r="E16">
        <v>0.37</v>
      </c>
      <c r="F16">
        <v>12.09</v>
      </c>
      <c r="G16">
        <v>0.63</v>
      </c>
      <c r="H16">
        <v>26</v>
      </c>
      <c r="I16">
        <v>0.56000000000000005</v>
      </c>
      <c r="J16">
        <v>16.37</v>
      </c>
      <c r="K16">
        <v>3.13</v>
      </c>
      <c r="L16">
        <v>7</v>
      </c>
      <c r="M16">
        <v>88</v>
      </c>
      <c r="N16">
        <v>1.5</v>
      </c>
      <c r="O16">
        <v>0.3</v>
      </c>
      <c r="P16" s="6"/>
      <c r="Q16" s="7">
        <f t="shared" si="0"/>
        <v>3.9556799999999996</v>
      </c>
      <c r="R16" s="8">
        <f t="shared" si="1"/>
        <v>1.2333333333333332</v>
      </c>
      <c r="S16" s="9">
        <f t="shared" si="2"/>
        <v>-0.23333333333333317</v>
      </c>
      <c r="T16" s="7">
        <f t="shared" si="3"/>
        <v>0.54207466666666659</v>
      </c>
      <c r="U16" s="7">
        <f t="shared" si="4"/>
        <v>-0.23074799999999981</v>
      </c>
      <c r="V16" s="7">
        <f t="shared" si="5"/>
        <v>4.878671999999999</v>
      </c>
      <c r="W16" s="7">
        <f t="shared" si="6"/>
        <v>-0.92299199999999926</v>
      </c>
      <c r="X16" s="6"/>
      <c r="Y16" s="8">
        <f t="shared" si="7"/>
        <v>0.22807017543859648</v>
      </c>
      <c r="Z16">
        <f t="shared" si="8"/>
        <v>0.6166666666666667</v>
      </c>
    </row>
    <row r="17" spans="1:26" x14ac:dyDescent="0.25">
      <c r="A17" s="5">
        <v>0.18333333333333299</v>
      </c>
      <c r="B17">
        <v>0.72</v>
      </c>
      <c r="C17">
        <v>9.5</v>
      </c>
      <c r="D17">
        <v>2.7</v>
      </c>
      <c r="E17">
        <v>0.45</v>
      </c>
      <c r="F17">
        <v>14.71</v>
      </c>
      <c r="G17">
        <v>0.63</v>
      </c>
      <c r="H17">
        <v>17</v>
      </c>
      <c r="I17">
        <v>1.06</v>
      </c>
      <c r="J17">
        <v>16.41</v>
      </c>
      <c r="K17">
        <v>3.11</v>
      </c>
      <c r="L17">
        <v>8</v>
      </c>
      <c r="M17">
        <v>90</v>
      </c>
      <c r="N17">
        <v>1.7</v>
      </c>
      <c r="O17">
        <v>10</v>
      </c>
      <c r="P17" s="6"/>
      <c r="Q17" s="7">
        <f t="shared" si="0"/>
        <v>4.7563199999999997</v>
      </c>
      <c r="R17" s="8">
        <f t="shared" si="1"/>
        <v>1.2333333333333332</v>
      </c>
      <c r="S17" s="9">
        <f t="shared" si="2"/>
        <v>-0.23333333333333317</v>
      </c>
      <c r="T17" s="7">
        <f t="shared" si="3"/>
        <v>0.65179199999999993</v>
      </c>
      <c r="U17" s="7">
        <f t="shared" si="4"/>
        <v>-0.27745199999999981</v>
      </c>
      <c r="V17" s="7">
        <f t="shared" si="5"/>
        <v>5.8661279999999998</v>
      </c>
      <c r="W17" s="7">
        <f t="shared" si="6"/>
        <v>-1.1098079999999992</v>
      </c>
      <c r="X17" s="6"/>
      <c r="Y17" s="8">
        <f t="shared" si="7"/>
        <v>0.27777777777777773</v>
      </c>
      <c r="Z17">
        <f t="shared" si="8"/>
        <v>0.625</v>
      </c>
    </row>
    <row r="18" spans="1:26" x14ac:dyDescent="0.25">
      <c r="A18" s="5">
        <v>0.194444444444444</v>
      </c>
      <c r="B18">
        <v>0.71</v>
      </c>
      <c r="C18">
        <v>9.3000000000000007</v>
      </c>
      <c r="D18">
        <v>2.7</v>
      </c>
      <c r="E18">
        <v>0.44</v>
      </c>
      <c r="F18">
        <v>13.61</v>
      </c>
      <c r="G18">
        <v>0.62</v>
      </c>
      <c r="H18">
        <v>22</v>
      </c>
      <c r="I18">
        <v>0.75</v>
      </c>
      <c r="J18">
        <v>16.14</v>
      </c>
      <c r="K18">
        <v>3.26</v>
      </c>
      <c r="L18">
        <v>8</v>
      </c>
      <c r="M18">
        <v>94</v>
      </c>
      <c r="N18">
        <v>1.7</v>
      </c>
      <c r="O18">
        <v>10</v>
      </c>
      <c r="P18" s="6"/>
      <c r="Q18" s="7">
        <f t="shared" si="0"/>
        <v>4.6843199999999996</v>
      </c>
      <c r="R18" s="8">
        <f t="shared" si="1"/>
        <v>1.2666666666666666</v>
      </c>
      <c r="S18" s="9">
        <f t="shared" si="2"/>
        <v>-0.26666666666666661</v>
      </c>
      <c r="T18" s="7">
        <f t="shared" si="3"/>
        <v>0.65927466666666656</v>
      </c>
      <c r="U18" s="7">
        <f t="shared" si="4"/>
        <v>-0.3122879999999999</v>
      </c>
      <c r="V18" s="7">
        <f t="shared" si="5"/>
        <v>5.9334719999999992</v>
      </c>
      <c r="W18" s="7">
        <f t="shared" si="6"/>
        <v>-1.2491519999999996</v>
      </c>
      <c r="X18" s="6"/>
      <c r="Y18" s="8">
        <f t="shared" si="7"/>
        <v>0.27192982456140352</v>
      </c>
      <c r="Z18">
        <f t="shared" si="8"/>
        <v>0.61971830985915499</v>
      </c>
    </row>
    <row r="19" spans="1:26" x14ac:dyDescent="0.25">
      <c r="A19" s="5">
        <v>0.20902777777777801</v>
      </c>
      <c r="B19">
        <v>0.91</v>
      </c>
      <c r="C19">
        <v>11.9</v>
      </c>
      <c r="D19">
        <v>3.4</v>
      </c>
      <c r="E19">
        <v>0.55000000000000004</v>
      </c>
      <c r="F19">
        <v>16.489999999999998</v>
      </c>
      <c r="G19">
        <v>0.6</v>
      </c>
      <c r="H19">
        <v>17</v>
      </c>
      <c r="I19">
        <v>1.17</v>
      </c>
      <c r="J19">
        <v>15.86</v>
      </c>
      <c r="K19">
        <v>3.37</v>
      </c>
      <c r="L19">
        <v>9</v>
      </c>
      <c r="M19">
        <v>96</v>
      </c>
      <c r="N19">
        <v>1.7</v>
      </c>
      <c r="O19">
        <v>10</v>
      </c>
      <c r="P19" s="6"/>
      <c r="Q19" s="7">
        <f t="shared" si="0"/>
        <v>5.9817599999999995</v>
      </c>
      <c r="R19" s="8">
        <f t="shared" si="1"/>
        <v>1.3333333333333333</v>
      </c>
      <c r="S19" s="9">
        <f t="shared" si="2"/>
        <v>-0.33333333333333326</v>
      </c>
      <c r="T19" s="7">
        <f t="shared" si="3"/>
        <v>0.88618666666666657</v>
      </c>
      <c r="U19" s="7">
        <f t="shared" si="4"/>
        <v>-0.49847999999999987</v>
      </c>
      <c r="V19" s="7">
        <f t="shared" si="5"/>
        <v>7.9756799999999988</v>
      </c>
      <c r="W19" s="7">
        <f t="shared" si="6"/>
        <v>-1.9939199999999995</v>
      </c>
      <c r="X19" s="6"/>
      <c r="Y19" s="8">
        <f t="shared" si="7"/>
        <v>0.34795321637426901</v>
      </c>
      <c r="Z19">
        <f t="shared" si="8"/>
        <v>0.60439560439560447</v>
      </c>
    </row>
    <row r="20" spans="1:26" x14ac:dyDescent="0.25">
      <c r="A20" s="5">
        <v>0.22361111111111101</v>
      </c>
      <c r="B20">
        <v>1.0900000000000001</v>
      </c>
      <c r="C20">
        <v>14.3</v>
      </c>
      <c r="D20">
        <v>4.0999999999999996</v>
      </c>
      <c r="E20">
        <v>0.64</v>
      </c>
      <c r="F20">
        <v>18.04</v>
      </c>
      <c r="G20">
        <v>0.59</v>
      </c>
      <c r="H20">
        <v>15</v>
      </c>
      <c r="I20">
        <v>1.46</v>
      </c>
      <c r="J20">
        <v>15.41</v>
      </c>
      <c r="K20">
        <v>3.59</v>
      </c>
      <c r="L20">
        <v>11</v>
      </c>
      <c r="M20">
        <v>99</v>
      </c>
      <c r="N20">
        <v>1.7</v>
      </c>
      <c r="O20">
        <v>10</v>
      </c>
      <c r="P20" s="6"/>
      <c r="Q20" s="7">
        <f t="shared" si="0"/>
        <v>7.1352000000000002</v>
      </c>
      <c r="R20" s="8">
        <f t="shared" si="1"/>
        <v>1.3666666666666667</v>
      </c>
      <c r="S20" s="9">
        <f t="shared" si="2"/>
        <v>-0.3666666666666667</v>
      </c>
      <c r="T20" s="7">
        <f t="shared" si="3"/>
        <v>1.0834933333333334</v>
      </c>
      <c r="U20" s="7">
        <f t="shared" si="4"/>
        <v>-0.65406000000000009</v>
      </c>
      <c r="V20" s="7">
        <f t="shared" si="5"/>
        <v>9.7514400000000006</v>
      </c>
      <c r="W20" s="7">
        <f t="shared" si="6"/>
        <v>-2.6162400000000003</v>
      </c>
      <c r="X20" s="6"/>
      <c r="Y20" s="8">
        <f t="shared" si="7"/>
        <v>0.41812865497076024</v>
      </c>
      <c r="Z20">
        <f t="shared" si="8"/>
        <v>0.58715596330275222</v>
      </c>
    </row>
    <row r="21" spans="1:26" x14ac:dyDescent="0.25">
      <c r="A21" s="5">
        <v>0.23611111111111099</v>
      </c>
      <c r="B21">
        <v>1.05</v>
      </c>
      <c r="C21">
        <v>13.8</v>
      </c>
      <c r="D21">
        <v>3.9</v>
      </c>
      <c r="E21">
        <v>0.63</v>
      </c>
      <c r="F21">
        <v>16.809999999999999</v>
      </c>
      <c r="G21">
        <v>0.6</v>
      </c>
      <c r="H21">
        <v>22</v>
      </c>
      <c r="I21">
        <v>0.91</v>
      </c>
      <c r="J21">
        <v>15.2</v>
      </c>
      <c r="K21">
        <v>3.79</v>
      </c>
      <c r="L21">
        <v>10</v>
      </c>
      <c r="M21">
        <v>102</v>
      </c>
      <c r="N21">
        <v>1.7</v>
      </c>
      <c r="O21">
        <v>10</v>
      </c>
      <c r="P21" s="6"/>
      <c r="Q21" s="7">
        <f t="shared" si="0"/>
        <v>6.8947200000000004</v>
      </c>
      <c r="R21" s="8">
        <f t="shared" si="1"/>
        <v>1.3333333333333333</v>
      </c>
      <c r="S21" s="9">
        <f t="shared" si="2"/>
        <v>-0.33333333333333326</v>
      </c>
      <c r="T21" s="7">
        <f t="shared" si="3"/>
        <v>1.0214399999999999</v>
      </c>
      <c r="U21" s="7">
        <f t="shared" si="4"/>
        <v>-0.57455999999999996</v>
      </c>
      <c r="V21" s="7">
        <f t="shared" si="5"/>
        <v>9.1929599999999994</v>
      </c>
      <c r="W21" s="7">
        <f t="shared" si="6"/>
        <v>-2.2982399999999998</v>
      </c>
      <c r="X21" s="6"/>
      <c r="Y21" s="8">
        <f t="shared" si="7"/>
        <v>0.40350877192982454</v>
      </c>
      <c r="Z21">
        <f t="shared" si="8"/>
        <v>0.6</v>
      </c>
    </row>
    <row r="22" spans="1:26" x14ac:dyDescent="0.25">
      <c r="A22" s="5">
        <v>0.25</v>
      </c>
      <c r="B22">
        <v>1.27</v>
      </c>
      <c r="C22">
        <v>16.600000000000001</v>
      </c>
      <c r="D22">
        <v>4.7</v>
      </c>
      <c r="E22">
        <v>0.76</v>
      </c>
      <c r="F22">
        <v>20.28</v>
      </c>
      <c r="G22">
        <v>0.6</v>
      </c>
      <c r="H22">
        <v>18</v>
      </c>
      <c r="I22">
        <v>1.34</v>
      </c>
      <c r="J22">
        <v>15.21</v>
      </c>
      <c r="K22">
        <v>3.79</v>
      </c>
      <c r="L22">
        <v>14</v>
      </c>
      <c r="M22">
        <v>103</v>
      </c>
      <c r="N22">
        <v>1.7</v>
      </c>
      <c r="O22">
        <v>10</v>
      </c>
      <c r="P22" s="6"/>
      <c r="Q22" s="7">
        <f t="shared" si="0"/>
        <v>8.3361600000000013</v>
      </c>
      <c r="R22" s="8">
        <f t="shared" si="1"/>
        <v>1.3333333333333333</v>
      </c>
      <c r="S22" s="9">
        <f t="shared" si="2"/>
        <v>-0.33333333333333326</v>
      </c>
      <c r="T22" s="7">
        <f t="shared" si="3"/>
        <v>1.2349866666666669</v>
      </c>
      <c r="U22" s="7">
        <f t="shared" si="4"/>
        <v>-0.69467999999999996</v>
      </c>
      <c r="V22" s="7">
        <f t="shared" si="5"/>
        <v>11.114880000000003</v>
      </c>
      <c r="W22" s="7">
        <f t="shared" si="6"/>
        <v>-2.7787199999999999</v>
      </c>
      <c r="X22" s="6"/>
      <c r="Y22" s="8">
        <f t="shared" si="7"/>
        <v>0.48538011695906436</v>
      </c>
      <c r="Z22">
        <f t="shared" si="8"/>
        <v>0.59842519685039375</v>
      </c>
    </row>
    <row r="23" spans="1:26" x14ac:dyDescent="0.25">
      <c r="A23" s="5">
        <v>0.26388888888888901</v>
      </c>
      <c r="B23">
        <v>1.26</v>
      </c>
      <c r="C23">
        <v>16.5</v>
      </c>
      <c r="D23">
        <v>4.7</v>
      </c>
      <c r="E23">
        <v>0.78</v>
      </c>
      <c r="F23">
        <v>20.57</v>
      </c>
      <c r="G23">
        <v>0.62</v>
      </c>
      <c r="H23">
        <v>24</v>
      </c>
      <c r="I23">
        <v>1.03</v>
      </c>
      <c r="J23">
        <v>15.31</v>
      </c>
      <c r="K23">
        <v>3.82</v>
      </c>
      <c r="L23">
        <v>12</v>
      </c>
      <c r="M23">
        <v>106</v>
      </c>
      <c r="N23">
        <v>1.7</v>
      </c>
      <c r="O23">
        <v>10</v>
      </c>
      <c r="P23" s="6"/>
      <c r="Q23" s="7">
        <f t="shared" si="0"/>
        <v>8.3116800000000008</v>
      </c>
      <c r="R23" s="8">
        <f t="shared" si="1"/>
        <v>1.2666666666666666</v>
      </c>
      <c r="S23" s="9">
        <f t="shared" si="2"/>
        <v>-0.26666666666666661</v>
      </c>
      <c r="T23" s="7">
        <f t="shared" si="3"/>
        <v>1.1697920000000002</v>
      </c>
      <c r="U23" s="7">
        <f t="shared" si="4"/>
        <v>-0.55411199999999994</v>
      </c>
      <c r="V23" s="7">
        <f t="shared" si="5"/>
        <v>10.528128000000002</v>
      </c>
      <c r="W23" s="7">
        <f t="shared" si="6"/>
        <v>-2.2164479999999998</v>
      </c>
      <c r="X23" s="6"/>
      <c r="Y23" s="8">
        <f t="shared" si="7"/>
        <v>0.48245614035087714</v>
      </c>
      <c r="Z23">
        <f t="shared" si="8"/>
        <v>0.61904761904761907</v>
      </c>
    </row>
    <row r="24" spans="1:26" x14ac:dyDescent="0.25">
      <c r="A24" s="5">
        <v>0.27916666666666701</v>
      </c>
      <c r="B24">
        <v>1.1100000000000001</v>
      </c>
      <c r="C24">
        <v>14.6</v>
      </c>
      <c r="D24">
        <v>4.2</v>
      </c>
      <c r="E24">
        <v>0.72</v>
      </c>
      <c r="F24">
        <v>19.440000000000001</v>
      </c>
      <c r="G24">
        <v>0.64</v>
      </c>
      <c r="H24">
        <v>21</v>
      </c>
      <c r="I24">
        <v>1.1000000000000001</v>
      </c>
      <c r="J24">
        <v>15.64</v>
      </c>
      <c r="K24">
        <v>3.71</v>
      </c>
      <c r="L24">
        <v>10</v>
      </c>
      <c r="M24">
        <v>114</v>
      </c>
      <c r="N24">
        <v>1.7</v>
      </c>
      <c r="O24">
        <v>10</v>
      </c>
      <c r="P24" s="6"/>
      <c r="Q24" s="7">
        <f t="shared" si="0"/>
        <v>7.3742400000000004</v>
      </c>
      <c r="R24" s="8">
        <f t="shared" si="1"/>
        <v>1.1999999999999997</v>
      </c>
      <c r="S24" s="9">
        <f t="shared" si="2"/>
        <v>-0.19999999999999973</v>
      </c>
      <c r="T24" s="7">
        <f t="shared" si="3"/>
        <v>0.98323199999999977</v>
      </c>
      <c r="U24" s="7">
        <f t="shared" si="4"/>
        <v>-0.36871199999999954</v>
      </c>
      <c r="V24" s="7">
        <f t="shared" si="5"/>
        <v>8.8490879999999983</v>
      </c>
      <c r="W24" s="7">
        <f t="shared" si="6"/>
        <v>-1.4748479999999982</v>
      </c>
      <c r="X24" s="6"/>
      <c r="Y24" s="8">
        <f t="shared" si="7"/>
        <v>0.42690058479532161</v>
      </c>
      <c r="Z24">
        <f t="shared" si="8"/>
        <v>0.64864864864864857</v>
      </c>
    </row>
    <row r="25" spans="1:26" x14ac:dyDescent="0.25">
      <c r="A25" s="5">
        <v>0.29305555555555601</v>
      </c>
      <c r="B25">
        <v>1.29</v>
      </c>
      <c r="C25">
        <v>16.8</v>
      </c>
      <c r="D25">
        <v>4.8</v>
      </c>
      <c r="E25">
        <v>0.83</v>
      </c>
      <c r="F25">
        <v>22.05</v>
      </c>
      <c r="G25">
        <v>0.65</v>
      </c>
      <c r="H25">
        <v>21</v>
      </c>
      <c r="I25">
        <v>1.28</v>
      </c>
      <c r="J25">
        <v>15.54</v>
      </c>
      <c r="K25">
        <v>3.8</v>
      </c>
      <c r="L25">
        <v>12</v>
      </c>
      <c r="M25">
        <v>106</v>
      </c>
      <c r="N25">
        <v>1.7</v>
      </c>
      <c r="O25">
        <v>10</v>
      </c>
      <c r="P25" s="6"/>
      <c r="Q25" s="7">
        <f t="shared" si="0"/>
        <v>8.5593599999999999</v>
      </c>
      <c r="R25" s="8">
        <f t="shared" si="1"/>
        <v>1.1666666666666665</v>
      </c>
      <c r="S25" s="9">
        <f t="shared" si="2"/>
        <v>-0.16666666666666652</v>
      </c>
      <c r="T25" s="7">
        <f t="shared" si="3"/>
        <v>1.1095466666666665</v>
      </c>
      <c r="U25" s="7">
        <f t="shared" si="4"/>
        <v>-0.35663999999999968</v>
      </c>
      <c r="V25" s="7">
        <f t="shared" si="5"/>
        <v>9.9859199999999984</v>
      </c>
      <c r="W25" s="7">
        <f t="shared" si="6"/>
        <v>-1.4265599999999987</v>
      </c>
      <c r="X25" s="6"/>
      <c r="Y25" s="8">
        <f t="shared" si="7"/>
        <v>0.49122807017543857</v>
      </c>
      <c r="Z25">
        <f t="shared" si="8"/>
        <v>0.64341085271317822</v>
      </c>
    </row>
    <row r="26" spans="1:26" x14ac:dyDescent="0.25">
      <c r="A26" s="5">
        <v>0.30625000000000002</v>
      </c>
      <c r="B26">
        <v>1.53</v>
      </c>
      <c r="C26">
        <v>20.100000000000001</v>
      </c>
      <c r="D26">
        <v>5.7</v>
      </c>
      <c r="E26">
        <v>1</v>
      </c>
      <c r="F26">
        <v>25.85</v>
      </c>
      <c r="G26">
        <v>0.65</v>
      </c>
      <c r="H26">
        <v>23</v>
      </c>
      <c r="I26">
        <v>1.37</v>
      </c>
      <c r="J26">
        <v>15.44</v>
      </c>
      <c r="K26">
        <v>3.89</v>
      </c>
      <c r="L26">
        <v>1.4</v>
      </c>
      <c r="M26">
        <v>109</v>
      </c>
      <c r="N26">
        <v>2.4</v>
      </c>
      <c r="O26">
        <v>10.1</v>
      </c>
      <c r="P26" s="6"/>
      <c r="Q26" s="7">
        <f t="shared" si="0"/>
        <v>10.17648</v>
      </c>
      <c r="R26" s="8">
        <f t="shared" si="1"/>
        <v>1.1666666666666665</v>
      </c>
      <c r="S26" s="9">
        <f t="shared" si="2"/>
        <v>-0.16666666666666652</v>
      </c>
      <c r="T26" s="7">
        <f t="shared" si="3"/>
        <v>1.3191733333333331</v>
      </c>
      <c r="U26" s="7">
        <f t="shared" si="4"/>
        <v>-0.42401999999999962</v>
      </c>
      <c r="V26" s="7">
        <f t="shared" si="5"/>
        <v>11.872559999999998</v>
      </c>
      <c r="W26" s="7">
        <f t="shared" si="6"/>
        <v>-1.6960799999999985</v>
      </c>
      <c r="X26" s="6"/>
      <c r="Y26" s="8">
        <f t="shared" si="7"/>
        <v>0.58771929824561397</v>
      </c>
      <c r="Z26">
        <f t="shared" si="8"/>
        <v>0.65359477124183007</v>
      </c>
    </row>
    <row r="27" spans="1:26" x14ac:dyDescent="0.25">
      <c r="A27" s="5">
        <v>0.32152777777777802</v>
      </c>
      <c r="B27">
        <v>1.63</v>
      </c>
      <c r="C27">
        <v>21.4</v>
      </c>
      <c r="D27">
        <v>6.1</v>
      </c>
      <c r="E27">
        <v>1.1399999999999999</v>
      </c>
      <c r="F27">
        <v>28.39</v>
      </c>
      <c r="G27">
        <v>0.7</v>
      </c>
      <c r="H27">
        <v>19</v>
      </c>
      <c r="I27">
        <v>1.83</v>
      </c>
      <c r="J27">
        <v>15.55</v>
      </c>
      <c r="K27">
        <v>4.0599999999999996</v>
      </c>
      <c r="L27">
        <v>14</v>
      </c>
      <c r="M27">
        <v>117</v>
      </c>
      <c r="N27">
        <v>2.5</v>
      </c>
      <c r="O27">
        <v>12</v>
      </c>
      <c r="P27" s="6"/>
      <c r="Q27" s="7">
        <f t="shared" si="0"/>
        <v>10.959839999999998</v>
      </c>
      <c r="R27" s="8">
        <f t="shared" si="1"/>
        <v>1</v>
      </c>
      <c r="S27" s="9">
        <f t="shared" si="2"/>
        <v>0</v>
      </c>
      <c r="T27" s="7">
        <f t="shared" si="3"/>
        <v>1.2177599999999997</v>
      </c>
      <c r="U27" s="7">
        <f t="shared" si="4"/>
        <v>0</v>
      </c>
      <c r="V27" s="7">
        <f t="shared" si="5"/>
        <v>10.959839999999998</v>
      </c>
      <c r="W27" s="7">
        <f t="shared" si="6"/>
        <v>0</v>
      </c>
      <c r="X27" s="6"/>
      <c r="Y27" s="8">
        <f t="shared" si="7"/>
        <v>0.62573099415204669</v>
      </c>
      <c r="Z27">
        <f t="shared" si="8"/>
        <v>0.69938650306748462</v>
      </c>
    </row>
    <row r="28" spans="1:26" x14ac:dyDescent="0.25">
      <c r="A28" s="5">
        <v>0.33333333333333298</v>
      </c>
      <c r="B28">
        <v>1.77</v>
      </c>
      <c r="C28">
        <v>23.2</v>
      </c>
      <c r="D28">
        <v>6.6</v>
      </c>
      <c r="E28">
        <v>1.28</v>
      </c>
      <c r="F28">
        <v>31.29</v>
      </c>
      <c r="G28">
        <v>0.73</v>
      </c>
      <c r="H28">
        <v>21</v>
      </c>
      <c r="I28">
        <v>1.8</v>
      </c>
      <c r="J28">
        <v>15.61</v>
      </c>
      <c r="K28">
        <v>4.13</v>
      </c>
      <c r="L28">
        <v>14</v>
      </c>
      <c r="M28">
        <v>124</v>
      </c>
      <c r="N28">
        <v>2.5</v>
      </c>
      <c r="O28">
        <v>12</v>
      </c>
      <c r="P28" s="6"/>
      <c r="Q28" s="7">
        <f t="shared" si="0"/>
        <v>11.967839999999999</v>
      </c>
      <c r="R28" s="8">
        <f t="shared" si="1"/>
        <v>0.89999999999999991</v>
      </c>
      <c r="S28" s="9">
        <f t="shared" si="2"/>
        <v>0.10000000000000009</v>
      </c>
      <c r="T28" s="7">
        <f t="shared" si="3"/>
        <v>1.1967839999999998</v>
      </c>
      <c r="U28" s="7">
        <f t="shared" si="4"/>
        <v>0.29919600000000024</v>
      </c>
      <c r="V28" s="7">
        <f t="shared" si="5"/>
        <v>10.771055999999998</v>
      </c>
      <c r="W28" s="7">
        <f t="shared" si="6"/>
        <v>1.196784000000001</v>
      </c>
      <c r="X28" s="6"/>
      <c r="Y28" s="8">
        <f t="shared" si="7"/>
        <v>0.67836257309941517</v>
      </c>
      <c r="Z28">
        <f t="shared" si="8"/>
        <v>0.7231638418079096</v>
      </c>
    </row>
    <row r="29" spans="1:26" x14ac:dyDescent="0.25">
      <c r="A29" s="5">
        <v>0.34930555555555598</v>
      </c>
      <c r="B29">
        <v>1.62</v>
      </c>
      <c r="C29">
        <v>21.3</v>
      </c>
      <c r="D29">
        <v>6.1</v>
      </c>
      <c r="E29">
        <v>1.21</v>
      </c>
      <c r="F29">
        <v>29.32</v>
      </c>
      <c r="G29">
        <v>0.75</v>
      </c>
      <c r="H29">
        <v>22</v>
      </c>
      <c r="I29">
        <v>1.64</v>
      </c>
      <c r="J29">
        <v>15.69</v>
      </c>
      <c r="K29">
        <v>4.17</v>
      </c>
      <c r="L29">
        <v>13</v>
      </c>
      <c r="M29">
        <v>126</v>
      </c>
      <c r="N29">
        <v>2.5</v>
      </c>
      <c r="O29">
        <v>12</v>
      </c>
      <c r="P29" s="6"/>
      <c r="Q29" s="7">
        <f t="shared" si="0"/>
        <v>11.014560000000001</v>
      </c>
      <c r="R29" s="8">
        <f t="shared" si="1"/>
        <v>0.83333333333333315</v>
      </c>
      <c r="S29" s="9">
        <f t="shared" si="2"/>
        <v>0.16666666666666685</v>
      </c>
      <c r="T29" s="7">
        <f t="shared" si="3"/>
        <v>1.0198666666666665</v>
      </c>
      <c r="U29" s="7">
        <f t="shared" si="4"/>
        <v>0.45894000000000057</v>
      </c>
      <c r="V29" s="7">
        <f t="shared" si="5"/>
        <v>9.178799999999999</v>
      </c>
      <c r="W29" s="7">
        <f t="shared" si="6"/>
        <v>1.8357600000000023</v>
      </c>
      <c r="X29" s="6"/>
      <c r="Y29" s="8">
        <f t="shared" si="7"/>
        <v>0.62280701754385959</v>
      </c>
      <c r="Z29">
        <f t="shared" si="8"/>
        <v>0.74691358024691346</v>
      </c>
    </row>
    <row r="30" spans="1:26" x14ac:dyDescent="0.25">
      <c r="A30" s="5">
        <v>0.36180555555555599</v>
      </c>
      <c r="B30">
        <v>1.7</v>
      </c>
      <c r="C30">
        <v>22.2</v>
      </c>
      <c r="D30">
        <v>6.3</v>
      </c>
      <c r="E30">
        <v>1.28</v>
      </c>
      <c r="F30">
        <v>29.22</v>
      </c>
      <c r="G30">
        <v>0.75</v>
      </c>
      <c r="H30">
        <v>26</v>
      </c>
      <c r="I30">
        <v>1.37</v>
      </c>
      <c r="J30">
        <v>15.44</v>
      </c>
      <c r="K30">
        <v>4.4000000000000004</v>
      </c>
      <c r="L30">
        <v>13</v>
      </c>
      <c r="M30">
        <v>129</v>
      </c>
      <c r="N30">
        <v>2.5</v>
      </c>
      <c r="O30">
        <v>12</v>
      </c>
      <c r="P30" s="6"/>
      <c r="Q30" s="7">
        <f t="shared" si="0"/>
        <v>11.574719999999999</v>
      </c>
      <c r="R30" s="8">
        <f t="shared" si="1"/>
        <v>0.83333333333333315</v>
      </c>
      <c r="S30" s="9">
        <f t="shared" si="2"/>
        <v>0.16666666666666685</v>
      </c>
      <c r="T30" s="7">
        <f t="shared" si="3"/>
        <v>1.071733333333333</v>
      </c>
      <c r="U30" s="7">
        <f t="shared" si="4"/>
        <v>0.48228000000000049</v>
      </c>
      <c r="V30" s="7">
        <f t="shared" si="5"/>
        <v>9.6455999999999964</v>
      </c>
      <c r="W30" s="7">
        <f t="shared" si="6"/>
        <v>1.9291200000000019</v>
      </c>
      <c r="X30" s="6"/>
      <c r="Y30" s="8">
        <f t="shared" si="7"/>
        <v>0.64912280701754377</v>
      </c>
      <c r="Z30">
        <f t="shared" si="8"/>
        <v>0.75294117647058822</v>
      </c>
    </row>
    <row r="31" spans="1:26" x14ac:dyDescent="0.25">
      <c r="A31" s="5">
        <v>0.37638888888888899</v>
      </c>
      <c r="B31">
        <v>2</v>
      </c>
      <c r="C31">
        <v>26.2</v>
      </c>
      <c r="D31">
        <v>7.5</v>
      </c>
      <c r="E31">
        <v>1.54</v>
      </c>
      <c r="F31">
        <v>36.200000000000003</v>
      </c>
      <c r="G31">
        <v>0.77</v>
      </c>
      <c r="H31">
        <v>23</v>
      </c>
      <c r="I31">
        <v>1.9</v>
      </c>
      <c r="J31">
        <v>15.68</v>
      </c>
      <c r="K31">
        <v>4.2699999999999996</v>
      </c>
      <c r="L31">
        <v>15</v>
      </c>
      <c r="M31">
        <v>135</v>
      </c>
      <c r="N31">
        <v>2.5</v>
      </c>
      <c r="O31">
        <v>12</v>
      </c>
      <c r="P31" s="6"/>
      <c r="Q31" s="7">
        <f t="shared" si="0"/>
        <v>13.67136</v>
      </c>
      <c r="R31" s="8">
        <f t="shared" si="1"/>
        <v>0.76666666666666639</v>
      </c>
      <c r="S31" s="9">
        <f t="shared" si="2"/>
        <v>0.23333333333333361</v>
      </c>
      <c r="T31" s="7">
        <f t="shared" si="3"/>
        <v>1.1645973333333328</v>
      </c>
      <c r="U31" s="7">
        <f t="shared" si="4"/>
        <v>0.79749600000000098</v>
      </c>
      <c r="V31" s="7">
        <f t="shared" si="5"/>
        <v>10.481375999999996</v>
      </c>
      <c r="W31" s="7">
        <f t="shared" si="6"/>
        <v>3.1899840000000039</v>
      </c>
      <c r="X31" s="6"/>
      <c r="Y31" s="8">
        <f t="shared" si="7"/>
        <v>0.76608187134502914</v>
      </c>
      <c r="Z31">
        <f t="shared" si="8"/>
        <v>0.77</v>
      </c>
    </row>
    <row r="32" spans="1:26" x14ac:dyDescent="0.25">
      <c r="A32" s="5">
        <v>0.389583333333333</v>
      </c>
      <c r="B32">
        <v>1.89</v>
      </c>
      <c r="C32">
        <v>24.8</v>
      </c>
      <c r="D32">
        <v>7.1</v>
      </c>
      <c r="E32">
        <v>1.54</v>
      </c>
      <c r="F32">
        <v>36.29</v>
      </c>
      <c r="G32">
        <v>0.82</v>
      </c>
      <c r="H32">
        <v>26</v>
      </c>
      <c r="I32">
        <v>1.7</v>
      </c>
      <c r="J32">
        <v>15.93</v>
      </c>
      <c r="K32">
        <v>4.29</v>
      </c>
      <c r="L32">
        <v>14</v>
      </c>
      <c r="M32">
        <v>138</v>
      </c>
      <c r="N32">
        <v>2.5</v>
      </c>
      <c r="O32">
        <v>12</v>
      </c>
      <c r="P32" s="6"/>
      <c r="Q32" s="7">
        <f t="shared" si="0"/>
        <v>13.053599999999999</v>
      </c>
      <c r="R32" s="8">
        <f t="shared" si="1"/>
        <v>0.6</v>
      </c>
      <c r="S32" s="9">
        <f t="shared" si="2"/>
        <v>0.4</v>
      </c>
      <c r="T32" s="7">
        <f t="shared" si="3"/>
        <v>0.8702399999999999</v>
      </c>
      <c r="U32" s="7">
        <f t="shared" si="4"/>
        <v>1.3053600000000001</v>
      </c>
      <c r="V32" s="7">
        <f t="shared" si="5"/>
        <v>7.8321599999999991</v>
      </c>
      <c r="W32" s="7">
        <f t="shared" si="6"/>
        <v>5.2214400000000003</v>
      </c>
      <c r="X32" s="6"/>
      <c r="Y32" s="8">
        <f t="shared" si="7"/>
        <v>0.72514619883040932</v>
      </c>
      <c r="Z32">
        <f t="shared" si="8"/>
        <v>0.81481481481481488</v>
      </c>
    </row>
    <row r="33" spans="1:26" x14ac:dyDescent="0.25">
      <c r="A33" s="5">
        <v>0.40416666666666701</v>
      </c>
      <c r="B33">
        <v>2.04</v>
      </c>
      <c r="C33">
        <v>26.7</v>
      </c>
      <c r="D33">
        <v>7.6</v>
      </c>
      <c r="E33">
        <v>1.7</v>
      </c>
      <c r="F33">
        <v>39.61</v>
      </c>
      <c r="G33">
        <v>0.83</v>
      </c>
      <c r="H33">
        <v>23</v>
      </c>
      <c r="I33">
        <v>2.08</v>
      </c>
      <c r="J33">
        <v>15.97</v>
      </c>
      <c r="K33">
        <v>4.32</v>
      </c>
      <c r="L33">
        <v>15</v>
      </c>
      <c r="M33">
        <v>148</v>
      </c>
      <c r="N33">
        <v>2.5</v>
      </c>
      <c r="O33">
        <v>12</v>
      </c>
      <c r="P33" s="6"/>
      <c r="Q33" s="7">
        <f t="shared" si="0"/>
        <v>14.14944</v>
      </c>
      <c r="R33" s="8">
        <f t="shared" si="1"/>
        <v>0.56666666666666665</v>
      </c>
      <c r="S33" s="9">
        <f t="shared" si="2"/>
        <v>0.43333333333333335</v>
      </c>
      <c r="T33" s="7">
        <f t="shared" si="3"/>
        <v>0.89089066666666661</v>
      </c>
      <c r="U33" s="7">
        <f t="shared" si="4"/>
        <v>1.532856</v>
      </c>
      <c r="V33" s="7">
        <f t="shared" si="5"/>
        <v>8.0180159999999994</v>
      </c>
      <c r="W33" s="7">
        <f t="shared" si="6"/>
        <v>6.131424</v>
      </c>
      <c r="X33" s="6"/>
      <c r="Y33" s="8">
        <f t="shared" si="7"/>
        <v>0.78070175438596479</v>
      </c>
      <c r="Z33">
        <f t="shared" si="8"/>
        <v>0.83333333333333326</v>
      </c>
    </row>
    <row r="34" spans="1:26" x14ac:dyDescent="0.25">
      <c r="A34" s="5">
        <v>0.41805555555555601</v>
      </c>
      <c r="B34">
        <v>1.88</v>
      </c>
      <c r="C34">
        <v>24.6</v>
      </c>
      <c r="D34">
        <v>7</v>
      </c>
      <c r="E34">
        <v>1.57</v>
      </c>
      <c r="F34">
        <v>36.83</v>
      </c>
      <c r="G34">
        <v>0.84</v>
      </c>
      <c r="H34">
        <v>24</v>
      </c>
      <c r="I34">
        <v>1.86</v>
      </c>
      <c r="J34">
        <v>16.010000000000002</v>
      </c>
      <c r="K34">
        <v>4.3</v>
      </c>
      <c r="L34">
        <v>14</v>
      </c>
      <c r="M34">
        <v>139</v>
      </c>
      <c r="N34">
        <v>2.5</v>
      </c>
      <c r="O34">
        <v>12</v>
      </c>
      <c r="P34" s="6"/>
      <c r="Q34" s="7">
        <f t="shared" si="0"/>
        <v>13.044960000000001</v>
      </c>
      <c r="R34" s="8">
        <f t="shared" si="1"/>
        <v>0.53333333333333321</v>
      </c>
      <c r="S34" s="9">
        <f t="shared" si="2"/>
        <v>0.46666666666666679</v>
      </c>
      <c r="T34" s="7">
        <f t="shared" si="3"/>
        <v>0.77303466666666654</v>
      </c>
      <c r="U34" s="7">
        <f t="shared" si="4"/>
        <v>1.5219120000000006</v>
      </c>
      <c r="V34" s="7">
        <f t="shared" si="5"/>
        <v>6.9573119999999991</v>
      </c>
      <c r="W34" s="7">
        <f t="shared" si="6"/>
        <v>6.0876480000000024</v>
      </c>
      <c r="X34" s="6"/>
      <c r="Y34" s="8">
        <f t="shared" si="7"/>
        <v>0.7192982456140351</v>
      </c>
      <c r="Z34">
        <f t="shared" si="8"/>
        <v>0.83510638297872353</v>
      </c>
    </row>
    <row r="35" spans="1:26" x14ac:dyDescent="0.25">
      <c r="A35" s="5">
        <v>0.43055555555555602</v>
      </c>
      <c r="B35">
        <v>2.2400000000000002</v>
      </c>
      <c r="C35">
        <v>29.4</v>
      </c>
      <c r="D35">
        <v>8.4</v>
      </c>
      <c r="E35">
        <v>1.88</v>
      </c>
      <c r="F35">
        <v>43.19</v>
      </c>
      <c r="G35">
        <v>0.84</v>
      </c>
      <c r="H35">
        <v>26</v>
      </c>
      <c r="I35">
        <v>2.02</v>
      </c>
      <c r="J35">
        <v>15.92</v>
      </c>
      <c r="K35">
        <v>4.37</v>
      </c>
      <c r="L35">
        <v>16</v>
      </c>
      <c r="M35">
        <v>143</v>
      </c>
      <c r="N35">
        <v>3.3</v>
      </c>
      <c r="O35">
        <v>14</v>
      </c>
      <c r="P35" s="6"/>
      <c r="Q35" s="7">
        <f t="shared" si="0"/>
        <v>15.55776</v>
      </c>
      <c r="R35" s="8">
        <f t="shared" si="1"/>
        <v>0.53333333333333321</v>
      </c>
      <c r="S35" s="9">
        <f t="shared" si="2"/>
        <v>0.46666666666666679</v>
      </c>
      <c r="T35" s="7">
        <f t="shared" si="3"/>
        <v>0.92194133333333306</v>
      </c>
      <c r="U35" s="7">
        <f t="shared" si="4"/>
        <v>1.8150720000000005</v>
      </c>
      <c r="V35" s="7">
        <f t="shared" si="5"/>
        <v>8.2974719999999973</v>
      </c>
      <c r="W35" s="7">
        <f t="shared" si="6"/>
        <v>7.2602880000000019</v>
      </c>
      <c r="X35" s="6"/>
      <c r="Y35" s="8">
        <f t="shared" si="7"/>
        <v>0.85964912280701744</v>
      </c>
      <c r="Z35">
        <f t="shared" si="8"/>
        <v>0.83928571428571419</v>
      </c>
    </row>
    <row r="36" spans="1:26" x14ac:dyDescent="0.25">
      <c r="A36" s="5">
        <v>0.44513888888888897</v>
      </c>
      <c r="B36">
        <v>2.2400000000000002</v>
      </c>
      <c r="C36">
        <v>29.4</v>
      </c>
      <c r="D36">
        <v>8.4</v>
      </c>
      <c r="E36">
        <v>2.0099999999999998</v>
      </c>
      <c r="F36">
        <v>47.77</v>
      </c>
      <c r="G36">
        <v>0.9</v>
      </c>
      <c r="H36">
        <v>27</v>
      </c>
      <c r="I36">
        <v>2.17</v>
      </c>
      <c r="J36">
        <v>16.350000000000001</v>
      </c>
      <c r="K36">
        <v>4.2300000000000004</v>
      </c>
      <c r="L36">
        <v>15</v>
      </c>
      <c r="M36">
        <v>149</v>
      </c>
      <c r="N36">
        <v>3.4</v>
      </c>
      <c r="O36">
        <v>14</v>
      </c>
      <c r="P36" s="6"/>
      <c r="Q36" s="7">
        <f t="shared" si="0"/>
        <v>15.763680000000001</v>
      </c>
      <c r="R36" s="8">
        <f t="shared" si="1"/>
        <v>0.33333333333333304</v>
      </c>
      <c r="S36" s="9">
        <f t="shared" si="2"/>
        <v>0.66666666666666696</v>
      </c>
      <c r="T36" s="7">
        <f t="shared" si="3"/>
        <v>0.58383999999999947</v>
      </c>
      <c r="U36" s="7">
        <f t="shared" si="4"/>
        <v>2.6272800000000012</v>
      </c>
      <c r="V36" s="7">
        <f t="shared" si="5"/>
        <v>5.2545599999999952</v>
      </c>
      <c r="W36" s="7">
        <f t="shared" si="6"/>
        <v>10.509120000000005</v>
      </c>
      <c r="X36" s="6"/>
      <c r="Y36" s="8">
        <f t="shared" si="7"/>
        <v>0.85964912280701744</v>
      </c>
      <c r="Z36">
        <f t="shared" si="8"/>
        <v>0.89732142857142838</v>
      </c>
    </row>
    <row r="37" spans="1:26" x14ac:dyDescent="0.25">
      <c r="A37" s="5">
        <v>0.45902777777777798</v>
      </c>
      <c r="B37">
        <v>2.2599999999999998</v>
      </c>
      <c r="C37">
        <v>29.5</v>
      </c>
      <c r="D37">
        <v>8.4</v>
      </c>
      <c r="E37">
        <v>2.09</v>
      </c>
      <c r="F37">
        <v>49.29</v>
      </c>
      <c r="G37">
        <v>0.93</v>
      </c>
      <c r="H37">
        <v>26</v>
      </c>
      <c r="I37">
        <v>2.27</v>
      </c>
      <c r="J37">
        <v>16.43</v>
      </c>
      <c r="K37">
        <v>4.2699999999999996</v>
      </c>
      <c r="L37">
        <v>15</v>
      </c>
      <c r="M37">
        <v>155</v>
      </c>
      <c r="N37">
        <v>3.4</v>
      </c>
      <c r="O37">
        <v>14</v>
      </c>
      <c r="P37" s="6"/>
      <c r="Q37" s="7">
        <f t="shared" si="0"/>
        <v>16.002719999999997</v>
      </c>
      <c r="R37" s="8">
        <f t="shared" si="1"/>
        <v>0.23333333333333295</v>
      </c>
      <c r="S37" s="9">
        <f t="shared" si="2"/>
        <v>0.76666666666666705</v>
      </c>
      <c r="T37" s="7">
        <f t="shared" si="3"/>
        <v>0.41488533333333255</v>
      </c>
      <c r="U37" s="7">
        <f t="shared" si="4"/>
        <v>3.0671880000000007</v>
      </c>
      <c r="V37" s="7">
        <f t="shared" si="5"/>
        <v>3.7339679999999928</v>
      </c>
      <c r="W37" s="7">
        <f t="shared" si="6"/>
        <v>12.268752000000003</v>
      </c>
      <c r="X37" s="6"/>
      <c r="Y37" s="8">
        <f t="shared" si="7"/>
        <v>0.86257309941520466</v>
      </c>
      <c r="Z37">
        <f t="shared" si="8"/>
        <v>0.9247787610619469</v>
      </c>
    </row>
    <row r="38" spans="1:26" x14ac:dyDescent="0.25">
      <c r="A38" s="5">
        <v>0.47222222222222199</v>
      </c>
      <c r="B38">
        <v>2.5</v>
      </c>
      <c r="C38">
        <v>32.700000000000003</v>
      </c>
      <c r="D38">
        <v>9.3000000000000007</v>
      </c>
      <c r="E38">
        <v>2.39</v>
      </c>
      <c r="F38">
        <v>54.55</v>
      </c>
      <c r="G38">
        <v>0.96</v>
      </c>
      <c r="H38">
        <v>28</v>
      </c>
      <c r="I38">
        <v>2.36</v>
      </c>
      <c r="J38">
        <v>16.41</v>
      </c>
      <c r="K38">
        <v>4.4000000000000004</v>
      </c>
      <c r="L38">
        <v>16</v>
      </c>
      <c r="M38">
        <v>158</v>
      </c>
      <c r="N38">
        <v>3.4</v>
      </c>
      <c r="O38">
        <v>14</v>
      </c>
      <c r="P38" s="6"/>
      <c r="Q38" s="7">
        <f t="shared" si="0"/>
        <v>17.825760000000002</v>
      </c>
      <c r="R38" s="8">
        <f t="shared" si="1"/>
        <v>0.1333333333333333</v>
      </c>
      <c r="S38" s="9">
        <f t="shared" si="2"/>
        <v>0.8666666666666667</v>
      </c>
      <c r="T38" s="7">
        <f t="shared" si="3"/>
        <v>0.26408533333333328</v>
      </c>
      <c r="U38" s="7">
        <f t="shared" si="4"/>
        <v>3.8622480000000006</v>
      </c>
      <c r="V38" s="7">
        <f t="shared" si="5"/>
        <v>2.3767679999999993</v>
      </c>
      <c r="W38" s="7">
        <f t="shared" si="6"/>
        <v>15.448992000000002</v>
      </c>
      <c r="X38" s="6"/>
      <c r="Y38" s="8">
        <f t="shared" si="7"/>
        <v>0.95614035087719296</v>
      </c>
      <c r="Z38">
        <f t="shared" si="8"/>
        <v>0.95600000000000007</v>
      </c>
    </row>
    <row r="39" spans="1:26" x14ac:dyDescent="0.25">
      <c r="A39" s="5">
        <v>0.48680555555555599</v>
      </c>
      <c r="B39">
        <v>2.4500000000000002</v>
      </c>
      <c r="C39">
        <v>32.1</v>
      </c>
      <c r="D39">
        <v>9.1999999999999993</v>
      </c>
      <c r="E39">
        <v>2.44</v>
      </c>
      <c r="F39">
        <v>56.53</v>
      </c>
      <c r="G39">
        <v>0.99</v>
      </c>
      <c r="H39">
        <v>33</v>
      </c>
      <c r="I39">
        <v>2.08</v>
      </c>
      <c r="J39">
        <v>16.600000000000001</v>
      </c>
      <c r="K39">
        <v>4.34</v>
      </c>
      <c r="L39">
        <v>15</v>
      </c>
      <c r="M39">
        <v>161</v>
      </c>
      <c r="N39">
        <v>3.4</v>
      </c>
      <c r="O39">
        <v>14</v>
      </c>
      <c r="P39" s="6"/>
      <c r="Q39" s="7">
        <f t="shared" si="0"/>
        <v>17.62416</v>
      </c>
      <c r="R39" s="8">
        <f t="shared" si="1"/>
        <v>3.3333333333333215E-2</v>
      </c>
      <c r="S39" s="9">
        <f t="shared" si="2"/>
        <v>0.96666666666666679</v>
      </c>
      <c r="T39" s="7">
        <f t="shared" si="3"/>
        <v>6.5274666666666425E-2</v>
      </c>
      <c r="U39" s="7">
        <f t="shared" si="4"/>
        <v>4.2591720000000004</v>
      </c>
      <c r="V39" s="7">
        <f t="shared" si="5"/>
        <v>0.58747199999999777</v>
      </c>
      <c r="W39" s="7">
        <f t="shared" si="6"/>
        <v>17.036688000000002</v>
      </c>
      <c r="X39" s="6"/>
      <c r="Y39" s="8">
        <f t="shared" si="7"/>
        <v>0.9385964912280701</v>
      </c>
      <c r="Z39">
        <f t="shared" si="8"/>
        <v>0.99591836734693873</v>
      </c>
    </row>
    <row r="40" spans="1:26" x14ac:dyDescent="0.25">
      <c r="A40" s="5">
        <v>0.50138888888888899</v>
      </c>
      <c r="B40">
        <v>2.54</v>
      </c>
      <c r="C40">
        <v>33.200000000000003</v>
      </c>
      <c r="D40">
        <v>9.5</v>
      </c>
      <c r="E40">
        <v>2.64</v>
      </c>
      <c r="F40">
        <v>63.28</v>
      </c>
      <c r="G40">
        <v>1.04</v>
      </c>
      <c r="H40">
        <v>32</v>
      </c>
      <c r="I40">
        <v>2.4300000000000002</v>
      </c>
      <c r="J40">
        <v>16.899999999999999</v>
      </c>
      <c r="K40">
        <v>4.2</v>
      </c>
      <c r="L40">
        <v>15</v>
      </c>
      <c r="M40">
        <v>165</v>
      </c>
      <c r="N40">
        <v>3.4</v>
      </c>
      <c r="O40">
        <v>14</v>
      </c>
      <c r="P40" s="6"/>
      <c r="Q40" s="7">
        <f t="shared" si="0"/>
        <v>18.446400000000001</v>
      </c>
      <c r="R40" s="8">
        <f t="shared" si="1"/>
        <v>-0.13333333333333375</v>
      </c>
      <c r="S40" s="9">
        <f t="shared" si="2"/>
        <v>1.1333333333333337</v>
      </c>
      <c r="T40" s="7">
        <f t="shared" si="3"/>
        <v>-0.27328000000000086</v>
      </c>
      <c r="U40" s="7">
        <f t="shared" si="4"/>
        <v>5.2264800000000022</v>
      </c>
      <c r="V40" s="7">
        <f t="shared" si="5"/>
        <v>-2.4595200000000075</v>
      </c>
      <c r="W40" s="7">
        <f t="shared" si="6"/>
        <v>20.905920000000009</v>
      </c>
      <c r="X40" s="6"/>
      <c r="Y40" s="8">
        <f t="shared" si="7"/>
        <v>0.97076023391812871</v>
      </c>
      <c r="Z40">
        <f t="shared" si="8"/>
        <v>1.0393700787401574</v>
      </c>
    </row>
    <row r="41" spans="1:26" x14ac:dyDescent="0.25">
      <c r="A41" s="5">
        <v>0.51458333333333295</v>
      </c>
      <c r="B41">
        <v>2.61</v>
      </c>
      <c r="C41">
        <v>34.200000000000003</v>
      </c>
      <c r="D41">
        <v>9.8000000000000007</v>
      </c>
      <c r="E41">
        <v>2.72</v>
      </c>
      <c r="F41">
        <v>64.81</v>
      </c>
      <c r="G41">
        <v>1.04</v>
      </c>
      <c r="H41">
        <v>34</v>
      </c>
      <c r="I41">
        <v>2.3199999999999998</v>
      </c>
      <c r="J41">
        <v>16.88</v>
      </c>
      <c r="K41">
        <v>4.2300000000000004</v>
      </c>
      <c r="L41">
        <v>16</v>
      </c>
      <c r="M41">
        <v>167</v>
      </c>
      <c r="N41">
        <v>3.4</v>
      </c>
      <c r="O41">
        <v>14</v>
      </c>
      <c r="P41" s="6"/>
      <c r="Q41" s="7">
        <f t="shared" si="0"/>
        <v>18.966239999999999</v>
      </c>
      <c r="R41" s="8">
        <f t="shared" si="1"/>
        <v>-0.13333333333333375</v>
      </c>
      <c r="S41" s="9">
        <f t="shared" si="2"/>
        <v>1.1333333333333337</v>
      </c>
      <c r="T41" s="7">
        <f t="shared" si="3"/>
        <v>-0.28098133333333419</v>
      </c>
      <c r="U41" s="7">
        <f t="shared" si="4"/>
        <v>5.3737680000000019</v>
      </c>
      <c r="V41" s="7">
        <f t="shared" si="5"/>
        <v>-2.5288320000000075</v>
      </c>
      <c r="W41" s="7">
        <f t="shared" si="6"/>
        <v>21.495072000000008</v>
      </c>
      <c r="X41" s="6"/>
      <c r="Y41" s="8">
        <f t="shared" si="7"/>
        <v>1</v>
      </c>
      <c r="Z41">
        <f t="shared" si="8"/>
        <v>1.0421455938697319</v>
      </c>
    </row>
    <row r="42" spans="1:26" x14ac:dyDescent="0.25">
      <c r="A42" s="5">
        <v>0.52847222222222201</v>
      </c>
      <c r="B42">
        <v>2.58</v>
      </c>
      <c r="C42">
        <v>33.799999999999997</v>
      </c>
      <c r="D42">
        <v>9.6999999999999993</v>
      </c>
      <c r="E42">
        <v>2.8</v>
      </c>
      <c r="F42">
        <v>67.27</v>
      </c>
      <c r="G42">
        <v>1.08</v>
      </c>
      <c r="H42">
        <v>34</v>
      </c>
      <c r="I42">
        <v>2.41</v>
      </c>
      <c r="J42">
        <v>17.03</v>
      </c>
      <c r="K42">
        <v>4.1900000000000004</v>
      </c>
      <c r="L42">
        <v>15</v>
      </c>
      <c r="M42">
        <v>169</v>
      </c>
      <c r="N42">
        <v>3.4</v>
      </c>
      <c r="O42">
        <v>14</v>
      </c>
      <c r="P42" s="6"/>
      <c r="Q42" s="7">
        <f t="shared" si="0"/>
        <v>18.924479999999999</v>
      </c>
      <c r="R42" s="8">
        <f t="shared" si="1"/>
        <v>-0.26666666666666705</v>
      </c>
      <c r="S42" s="9">
        <f t="shared" si="2"/>
        <v>1.2666666666666671</v>
      </c>
      <c r="T42" s="7">
        <f t="shared" si="3"/>
        <v>-0.56072533333333419</v>
      </c>
      <c r="U42" s="7">
        <f t="shared" si="4"/>
        <v>5.9927520000000012</v>
      </c>
      <c r="V42" s="7">
        <f t="shared" si="5"/>
        <v>-5.0465280000000075</v>
      </c>
      <c r="W42" s="7">
        <f t="shared" si="6"/>
        <v>23.971008000000005</v>
      </c>
      <c r="X42" s="6"/>
      <c r="Y42" s="8">
        <f t="shared" si="7"/>
        <v>0.98830409356725135</v>
      </c>
      <c r="Z42">
        <f t="shared" si="8"/>
        <v>1.0852713178294573</v>
      </c>
    </row>
    <row r="43" spans="1:26" x14ac:dyDescent="0.25">
      <c r="A43" s="5">
        <v>0.54236111111111096</v>
      </c>
      <c r="B43">
        <v>2.13</v>
      </c>
      <c r="C43">
        <v>27.9</v>
      </c>
      <c r="D43">
        <v>8</v>
      </c>
      <c r="E43">
        <v>2.33</v>
      </c>
      <c r="F43">
        <v>58.41</v>
      </c>
      <c r="G43">
        <v>1.0900000000000001</v>
      </c>
      <c r="H43">
        <v>35</v>
      </c>
      <c r="I43">
        <v>2.0099999999999998</v>
      </c>
      <c r="J43">
        <v>17.22</v>
      </c>
      <c r="K43">
        <v>4.0199999999999996</v>
      </c>
      <c r="L43">
        <v>12</v>
      </c>
      <c r="M43">
        <v>173</v>
      </c>
      <c r="N43">
        <v>2.8</v>
      </c>
      <c r="O43">
        <v>7.6</v>
      </c>
      <c r="P43" s="6"/>
      <c r="Q43" s="7">
        <f t="shared" si="0"/>
        <v>15.652799999999999</v>
      </c>
      <c r="R43" s="8">
        <f t="shared" si="1"/>
        <v>-0.30000000000000049</v>
      </c>
      <c r="S43" s="9">
        <f t="shared" si="2"/>
        <v>1.3000000000000005</v>
      </c>
      <c r="T43" s="7">
        <f t="shared" si="3"/>
        <v>-0.52176000000000089</v>
      </c>
      <c r="U43" s="7">
        <f t="shared" si="4"/>
        <v>5.0871600000000017</v>
      </c>
      <c r="V43" s="7">
        <f t="shared" si="5"/>
        <v>-4.6958400000000076</v>
      </c>
      <c r="W43" s="7">
        <f t="shared" si="6"/>
        <v>20.348640000000007</v>
      </c>
      <c r="X43" s="6"/>
      <c r="Y43" s="8">
        <f t="shared" si="7"/>
        <v>0.8157894736842104</v>
      </c>
      <c r="Z43">
        <f t="shared" si="8"/>
        <v>1.0938967136150235</v>
      </c>
    </row>
    <row r="44" spans="1:26" x14ac:dyDescent="0.25">
      <c r="A44" s="5">
        <v>0.55625000000000002</v>
      </c>
      <c r="B44">
        <v>2.42</v>
      </c>
      <c r="C44">
        <v>31.7</v>
      </c>
      <c r="D44">
        <v>9.1</v>
      </c>
      <c r="E44">
        <v>2.61</v>
      </c>
      <c r="F44">
        <v>62.92</v>
      </c>
      <c r="G44">
        <v>1.08</v>
      </c>
      <c r="H44">
        <v>33</v>
      </c>
      <c r="I44">
        <v>2.2799999999999998</v>
      </c>
      <c r="J44">
        <v>17.03</v>
      </c>
      <c r="K44">
        <v>4.18</v>
      </c>
      <c r="L44">
        <v>14</v>
      </c>
      <c r="M44">
        <v>170</v>
      </c>
      <c r="N44">
        <v>1.5</v>
      </c>
      <c r="O44">
        <v>0</v>
      </c>
      <c r="P44" s="6"/>
      <c r="Q44" s="7">
        <f t="shared" si="0"/>
        <v>17.724959999999999</v>
      </c>
      <c r="R44" s="8">
        <f t="shared" si="1"/>
        <v>-0.26666666666666705</v>
      </c>
      <c r="S44" s="9">
        <f t="shared" si="2"/>
        <v>1.2666666666666671</v>
      </c>
      <c r="T44" s="7">
        <f t="shared" si="3"/>
        <v>-0.52518400000000076</v>
      </c>
      <c r="U44" s="7">
        <f t="shared" si="4"/>
        <v>5.6129040000000012</v>
      </c>
      <c r="V44" s="7">
        <f t="shared" si="5"/>
        <v>-4.7266560000000073</v>
      </c>
      <c r="W44" s="7">
        <f t="shared" si="6"/>
        <v>22.451616000000005</v>
      </c>
      <c r="X44" s="6"/>
      <c r="Y44" s="8">
        <f t="shared" si="7"/>
        <v>0.92690058479532156</v>
      </c>
      <c r="Z44">
        <f t="shared" si="8"/>
        <v>1.0785123966942149</v>
      </c>
    </row>
    <row r="45" spans="1:26" x14ac:dyDescent="0.25">
      <c r="A45" s="5">
        <v>0.56805555555555598</v>
      </c>
      <c r="B45">
        <v>0.77</v>
      </c>
      <c r="C45">
        <v>10.1</v>
      </c>
      <c r="D45">
        <v>2.9</v>
      </c>
      <c r="E45">
        <v>2.9</v>
      </c>
      <c r="F45">
        <v>21.87</v>
      </c>
      <c r="G45">
        <v>1.1100000000000001</v>
      </c>
      <c r="H45">
        <v>17</v>
      </c>
      <c r="I45">
        <v>1.52</v>
      </c>
      <c r="J45">
        <v>17.34</v>
      </c>
      <c r="K45">
        <v>3.93</v>
      </c>
      <c r="L45">
        <v>5</v>
      </c>
      <c r="M45">
        <v>161</v>
      </c>
      <c r="N45">
        <v>1.5</v>
      </c>
      <c r="O45">
        <v>0</v>
      </c>
      <c r="P45" s="6"/>
      <c r="Q45" s="7">
        <f t="shared" si="0"/>
        <v>8.9179199999999987</v>
      </c>
      <c r="R45" s="8">
        <f t="shared" si="1"/>
        <v>-0.36666666666666714</v>
      </c>
      <c r="S45" s="9">
        <f t="shared" si="2"/>
        <v>1.3666666666666671</v>
      </c>
      <c r="T45" s="7">
        <f t="shared" si="3"/>
        <v>-0.36332266666666713</v>
      </c>
      <c r="U45" s="7">
        <f t="shared" si="4"/>
        <v>3.0469560000000007</v>
      </c>
      <c r="V45" s="7">
        <f t="shared" si="5"/>
        <v>-3.2699040000000039</v>
      </c>
      <c r="W45" s="7">
        <f t="shared" si="6"/>
        <v>12.187824000000003</v>
      </c>
      <c r="X45" s="6"/>
      <c r="Y45" s="8">
        <f t="shared" si="7"/>
        <v>0.29532163742690054</v>
      </c>
      <c r="Z45">
        <f t="shared" si="8"/>
        <v>3.7662337662337659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opLeftCell="C1" zoomScaleNormal="100" workbookViewId="0">
      <selection activeCell="M32" sqref="M32"/>
    </sheetView>
  </sheetViews>
  <sheetFormatPr defaultRowHeight="15" x14ac:dyDescent="0.25"/>
  <cols>
    <col min="1" max="1" width="8.5703125" customWidth="1"/>
    <col min="2" max="2" width="10" customWidth="1"/>
    <col min="3" max="1025" width="8.7109375" customWidth="1"/>
  </cols>
  <sheetData>
    <row r="1" spans="1:2" x14ac:dyDescent="0.25">
      <c r="A1" t="str">
        <f>VO2max!M4</f>
        <v>HR
[bpm]</v>
      </c>
      <c r="B1" t="str">
        <f>VO2max!Y4</f>
        <v>%VO2max</v>
      </c>
    </row>
    <row r="2" spans="1:2" x14ac:dyDescent="0.25">
      <c r="A2">
        <f>VO2max!M5</f>
        <v>78</v>
      </c>
      <c r="B2" s="8">
        <f>VO2max!Y5</f>
        <v>0.12280701754385964</v>
      </c>
    </row>
    <row r="3" spans="1:2" x14ac:dyDescent="0.25">
      <c r="A3">
        <f>VO2max!M6</f>
        <v>76</v>
      </c>
      <c r="B3" s="8">
        <f>VO2max!Y6</f>
        <v>9.0643274853801165E-2</v>
      </c>
    </row>
    <row r="4" spans="1:2" x14ac:dyDescent="0.25">
      <c r="A4">
        <f>VO2max!M7</f>
        <v>70</v>
      </c>
      <c r="B4" s="8">
        <f>VO2max!Y7</f>
        <v>0.10818713450292397</v>
      </c>
    </row>
    <row r="5" spans="1:2" x14ac:dyDescent="0.25">
      <c r="A5">
        <f>VO2max!M8</f>
        <v>80</v>
      </c>
      <c r="B5" s="8">
        <f>VO2max!Y8</f>
        <v>9.6491228070175419E-2</v>
      </c>
    </row>
    <row r="6" spans="1:2" x14ac:dyDescent="0.25">
      <c r="A6">
        <f>VO2max!M9</f>
        <v>84</v>
      </c>
      <c r="B6" s="8">
        <f>VO2max!Y9</f>
        <v>0.10526315789473684</v>
      </c>
    </row>
    <row r="7" spans="1:2" x14ac:dyDescent="0.25">
      <c r="A7">
        <f>VO2max!M10</f>
        <v>76</v>
      </c>
      <c r="B7" s="8">
        <f>VO2max!Y10</f>
        <v>0.11695906432748537</v>
      </c>
    </row>
    <row r="8" spans="1:2" x14ac:dyDescent="0.25">
      <c r="A8">
        <f>VO2max!M11</f>
        <v>84</v>
      </c>
      <c r="B8" s="8">
        <f>VO2max!Y11</f>
        <v>0.17251461988304093</v>
      </c>
    </row>
    <row r="9" spans="1:2" x14ac:dyDescent="0.25">
      <c r="A9">
        <f>VO2max!M12</f>
        <v>92</v>
      </c>
      <c r="B9" s="8">
        <f>VO2max!Y12</f>
        <v>0.20760233918128651</v>
      </c>
    </row>
    <row r="10" spans="1:2" x14ac:dyDescent="0.25">
      <c r="A10">
        <f>VO2max!M13</f>
        <v>84</v>
      </c>
      <c r="B10" s="8">
        <f>VO2max!Y13</f>
        <v>0.16666666666666666</v>
      </c>
    </row>
    <row r="11" spans="1:2" x14ac:dyDescent="0.25">
      <c r="A11">
        <f>VO2max!M14</f>
        <v>82</v>
      </c>
      <c r="B11" s="8">
        <f>VO2max!Y14</f>
        <v>0.17251461988304093</v>
      </c>
    </row>
    <row r="12" spans="1:2" x14ac:dyDescent="0.25">
      <c r="A12">
        <f>VO2max!M15</f>
        <v>88</v>
      </c>
      <c r="B12" s="8">
        <f>VO2max!Y15</f>
        <v>0.22807017543859648</v>
      </c>
    </row>
    <row r="13" spans="1:2" x14ac:dyDescent="0.25">
      <c r="A13">
        <f>VO2max!M16</f>
        <v>88</v>
      </c>
      <c r="B13" s="8">
        <f>VO2max!Y16</f>
        <v>0.22807017543859648</v>
      </c>
    </row>
    <row r="14" spans="1:2" x14ac:dyDescent="0.25">
      <c r="A14">
        <f>VO2max!M17</f>
        <v>90</v>
      </c>
      <c r="B14" s="8">
        <f>VO2max!Y17</f>
        <v>0.27777777777777773</v>
      </c>
    </row>
    <row r="15" spans="1:2" x14ac:dyDescent="0.25">
      <c r="A15">
        <f>VO2max!M18</f>
        <v>94</v>
      </c>
      <c r="B15" s="8">
        <f>VO2max!Y18</f>
        <v>0.27192982456140352</v>
      </c>
    </row>
    <row r="16" spans="1:2" x14ac:dyDescent="0.25">
      <c r="A16">
        <f>VO2max!M19</f>
        <v>96</v>
      </c>
      <c r="B16" s="8">
        <f>VO2max!Y19</f>
        <v>0.34795321637426901</v>
      </c>
    </row>
    <row r="17" spans="1:2" x14ac:dyDescent="0.25">
      <c r="A17">
        <f>VO2max!M20</f>
        <v>99</v>
      </c>
      <c r="B17" s="8">
        <f>VO2max!Y20</f>
        <v>0.41812865497076024</v>
      </c>
    </row>
    <row r="18" spans="1:2" x14ac:dyDescent="0.25">
      <c r="A18">
        <f>VO2max!M21</f>
        <v>102</v>
      </c>
      <c r="B18" s="8">
        <f>VO2max!Y21</f>
        <v>0.40350877192982454</v>
      </c>
    </row>
    <row r="19" spans="1:2" x14ac:dyDescent="0.25">
      <c r="A19">
        <f>VO2max!M22</f>
        <v>103</v>
      </c>
      <c r="B19" s="8">
        <f>VO2max!Y22</f>
        <v>0.48538011695906436</v>
      </c>
    </row>
    <row r="20" spans="1:2" x14ac:dyDescent="0.25">
      <c r="A20">
        <f>VO2max!M23</f>
        <v>106</v>
      </c>
      <c r="B20" s="8">
        <f>VO2max!Y23</f>
        <v>0.48245614035087714</v>
      </c>
    </row>
    <row r="21" spans="1:2" x14ac:dyDescent="0.25">
      <c r="A21">
        <f>VO2max!M24</f>
        <v>114</v>
      </c>
      <c r="B21" s="8">
        <f>VO2max!Y24</f>
        <v>0.42690058479532161</v>
      </c>
    </row>
    <row r="22" spans="1:2" x14ac:dyDescent="0.25">
      <c r="A22">
        <f>VO2max!M25</f>
        <v>106</v>
      </c>
      <c r="B22" s="8">
        <f>VO2max!Y25</f>
        <v>0.49122807017543857</v>
      </c>
    </row>
    <row r="23" spans="1:2" x14ac:dyDescent="0.25">
      <c r="A23">
        <f>VO2max!M26</f>
        <v>109</v>
      </c>
      <c r="B23" s="8">
        <f>VO2max!Y26</f>
        <v>0.58771929824561397</v>
      </c>
    </row>
    <row r="24" spans="1:2" x14ac:dyDescent="0.25">
      <c r="A24">
        <f>VO2max!M27</f>
        <v>117</v>
      </c>
      <c r="B24" s="8">
        <f>VO2max!Y27</f>
        <v>0.62573099415204669</v>
      </c>
    </row>
    <row r="25" spans="1:2" x14ac:dyDescent="0.25">
      <c r="A25">
        <f>VO2max!M28</f>
        <v>124</v>
      </c>
      <c r="B25" s="8">
        <f>VO2max!Y28</f>
        <v>0.67836257309941517</v>
      </c>
    </row>
    <row r="26" spans="1:2" x14ac:dyDescent="0.25">
      <c r="A26">
        <f>VO2max!M29</f>
        <v>126</v>
      </c>
      <c r="B26" s="8">
        <f>VO2max!Y29</f>
        <v>0.62280701754385959</v>
      </c>
    </row>
    <row r="27" spans="1:2" x14ac:dyDescent="0.25">
      <c r="A27">
        <f>VO2max!M30</f>
        <v>129</v>
      </c>
      <c r="B27" s="8">
        <f>VO2max!Y30</f>
        <v>0.64912280701754377</v>
      </c>
    </row>
    <row r="28" spans="1:2" x14ac:dyDescent="0.25">
      <c r="A28">
        <f>VO2max!M31</f>
        <v>135</v>
      </c>
      <c r="B28" s="8">
        <f>VO2max!Y31</f>
        <v>0.76608187134502914</v>
      </c>
    </row>
    <row r="29" spans="1:2" x14ac:dyDescent="0.25">
      <c r="A29">
        <f>VO2max!M32</f>
        <v>138</v>
      </c>
      <c r="B29" s="8">
        <f>VO2max!Y32</f>
        <v>0.72514619883040932</v>
      </c>
    </row>
    <row r="30" spans="1:2" x14ac:dyDescent="0.25">
      <c r="A30">
        <f>VO2max!M33</f>
        <v>148</v>
      </c>
      <c r="B30" s="8">
        <f>VO2max!Y33</f>
        <v>0.78070175438596479</v>
      </c>
    </row>
    <row r="31" spans="1:2" x14ac:dyDescent="0.25">
      <c r="A31">
        <f>VO2max!M34</f>
        <v>139</v>
      </c>
      <c r="B31" s="8">
        <f>VO2max!Y34</f>
        <v>0.7192982456140351</v>
      </c>
    </row>
    <row r="32" spans="1:2" x14ac:dyDescent="0.25">
      <c r="A32">
        <f>VO2max!M35</f>
        <v>143</v>
      </c>
      <c r="B32" s="8">
        <f>VO2max!Y35</f>
        <v>0.85964912280701744</v>
      </c>
    </row>
    <row r="33" spans="1:2" x14ac:dyDescent="0.25">
      <c r="A33">
        <f>VO2max!M36</f>
        <v>149</v>
      </c>
      <c r="B33" s="8">
        <f>VO2max!Y36</f>
        <v>0.85964912280701744</v>
      </c>
    </row>
    <row r="34" spans="1:2" x14ac:dyDescent="0.25">
      <c r="A34">
        <f>VO2max!M37</f>
        <v>155</v>
      </c>
      <c r="B34" s="8">
        <f>VO2max!Y37</f>
        <v>0.86257309941520466</v>
      </c>
    </row>
    <row r="35" spans="1:2" x14ac:dyDescent="0.25">
      <c r="A35">
        <f>VO2max!M38</f>
        <v>158</v>
      </c>
      <c r="B35" s="8">
        <f>VO2max!Y38</f>
        <v>0.95614035087719296</v>
      </c>
    </row>
    <row r="36" spans="1:2" x14ac:dyDescent="0.25">
      <c r="A36">
        <f>VO2max!M39</f>
        <v>161</v>
      </c>
      <c r="B36" s="8">
        <f>VO2max!Y39</f>
        <v>0.9385964912280701</v>
      </c>
    </row>
    <row r="37" spans="1:2" x14ac:dyDescent="0.25">
      <c r="A37">
        <f>VO2max!M40</f>
        <v>165</v>
      </c>
      <c r="B37" s="8">
        <f>VO2max!Y40</f>
        <v>0.97076023391812871</v>
      </c>
    </row>
    <row r="38" spans="1:2" x14ac:dyDescent="0.25">
      <c r="A38">
        <f>VO2max!M41</f>
        <v>167</v>
      </c>
      <c r="B38" s="8">
        <f>VO2max!Y41</f>
        <v>1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zoomScaleNormal="100" workbookViewId="0">
      <selection activeCell="Q6" sqref="Q6"/>
    </sheetView>
  </sheetViews>
  <sheetFormatPr defaultRowHeight="15" x14ac:dyDescent="0.25"/>
  <cols>
    <col min="1" max="1" width="8.7109375" customWidth="1"/>
    <col min="2" max="2" width="5" customWidth="1"/>
    <col min="3" max="1025" width="8.7109375" customWidth="1"/>
  </cols>
  <sheetData>
    <row r="1" spans="1:2" x14ac:dyDescent="0.25">
      <c r="A1" t="str">
        <f>VO2max!M4</f>
        <v>HR
[bpm]</v>
      </c>
      <c r="B1" t="str">
        <f>VO2max!G4</f>
        <v>RER</v>
      </c>
    </row>
    <row r="2" spans="1:2" x14ac:dyDescent="0.25">
      <c r="A2">
        <f>VO2max!M20</f>
        <v>99</v>
      </c>
      <c r="B2">
        <f>VO2max!G20</f>
        <v>0.59</v>
      </c>
    </row>
    <row r="3" spans="1:2" x14ac:dyDescent="0.25">
      <c r="A3">
        <f>VO2max!M21</f>
        <v>102</v>
      </c>
      <c r="B3">
        <f>VO2max!G21</f>
        <v>0.6</v>
      </c>
    </row>
    <row r="4" spans="1:2" x14ac:dyDescent="0.25">
      <c r="A4">
        <f>VO2max!M22</f>
        <v>103</v>
      </c>
      <c r="B4">
        <f>VO2max!G22</f>
        <v>0.6</v>
      </c>
    </row>
    <row r="5" spans="1:2" x14ac:dyDescent="0.25">
      <c r="A5">
        <f>VO2max!M23</f>
        <v>106</v>
      </c>
      <c r="B5">
        <f>VO2max!G23</f>
        <v>0.62</v>
      </c>
    </row>
    <row r="6" spans="1:2" x14ac:dyDescent="0.25">
      <c r="A6">
        <f>VO2max!M24</f>
        <v>114</v>
      </c>
      <c r="B6">
        <f>VO2max!G24</f>
        <v>0.64</v>
      </c>
    </row>
    <row r="7" spans="1:2" x14ac:dyDescent="0.25">
      <c r="A7">
        <f>VO2max!M25</f>
        <v>106</v>
      </c>
      <c r="B7">
        <f>VO2max!G25</f>
        <v>0.65</v>
      </c>
    </row>
    <row r="8" spans="1:2" x14ac:dyDescent="0.25">
      <c r="A8">
        <f>VO2max!M26</f>
        <v>109</v>
      </c>
      <c r="B8">
        <f>VO2max!G26</f>
        <v>0.65</v>
      </c>
    </row>
    <row r="9" spans="1:2" x14ac:dyDescent="0.25">
      <c r="A9">
        <f>VO2max!M27</f>
        <v>117</v>
      </c>
      <c r="B9">
        <f>VO2max!G27</f>
        <v>0.7</v>
      </c>
    </row>
    <row r="10" spans="1:2" x14ac:dyDescent="0.25">
      <c r="A10">
        <f>VO2max!M28</f>
        <v>124</v>
      </c>
      <c r="B10">
        <f>VO2max!G28</f>
        <v>0.73</v>
      </c>
    </row>
    <row r="11" spans="1:2" x14ac:dyDescent="0.25">
      <c r="A11">
        <f>VO2max!M29</f>
        <v>126</v>
      </c>
      <c r="B11">
        <f>VO2max!G29</f>
        <v>0.75</v>
      </c>
    </row>
    <row r="12" spans="1:2" x14ac:dyDescent="0.25">
      <c r="A12">
        <f>VO2max!M30</f>
        <v>129</v>
      </c>
      <c r="B12">
        <f>VO2max!G30</f>
        <v>0.75</v>
      </c>
    </row>
    <row r="13" spans="1:2" x14ac:dyDescent="0.25">
      <c r="A13">
        <f>VO2max!M31</f>
        <v>135</v>
      </c>
      <c r="B13">
        <f>VO2max!G31</f>
        <v>0.77</v>
      </c>
    </row>
    <row r="14" spans="1:2" x14ac:dyDescent="0.25">
      <c r="A14">
        <f>VO2max!M32</f>
        <v>138</v>
      </c>
      <c r="B14">
        <f>VO2max!G32</f>
        <v>0.82</v>
      </c>
    </row>
    <row r="15" spans="1:2" x14ac:dyDescent="0.25">
      <c r="A15">
        <f>VO2max!M33</f>
        <v>148</v>
      </c>
      <c r="B15">
        <f>VO2max!G33</f>
        <v>0.83</v>
      </c>
    </row>
    <row r="16" spans="1:2" x14ac:dyDescent="0.25">
      <c r="A16">
        <f>VO2max!M34</f>
        <v>139</v>
      </c>
      <c r="B16">
        <f>VO2max!G34</f>
        <v>0.84</v>
      </c>
    </row>
    <row r="17" spans="1:2" x14ac:dyDescent="0.25">
      <c r="A17">
        <f>VO2max!M35</f>
        <v>143</v>
      </c>
      <c r="B17">
        <f>VO2max!G35</f>
        <v>0.84</v>
      </c>
    </row>
    <row r="18" spans="1:2" x14ac:dyDescent="0.25">
      <c r="A18">
        <f>VO2max!M36</f>
        <v>149</v>
      </c>
      <c r="B18">
        <f>VO2max!G36</f>
        <v>0.9</v>
      </c>
    </row>
    <row r="19" spans="1:2" x14ac:dyDescent="0.25">
      <c r="A19">
        <f>VO2max!M37</f>
        <v>155</v>
      </c>
      <c r="B19">
        <f>VO2max!G37</f>
        <v>0.93</v>
      </c>
    </row>
    <row r="20" spans="1:2" x14ac:dyDescent="0.25">
      <c r="A20">
        <f>VO2max!M38</f>
        <v>158</v>
      </c>
      <c r="B20">
        <f>VO2max!G38</f>
        <v>0.96</v>
      </c>
    </row>
    <row r="21" spans="1:2" x14ac:dyDescent="0.25">
      <c r="A21">
        <f>VO2max!M39</f>
        <v>161</v>
      </c>
      <c r="B21">
        <f>VO2max!G39</f>
        <v>0.99</v>
      </c>
    </row>
    <row r="22" spans="1:2" x14ac:dyDescent="0.25">
      <c r="A22">
        <f>VO2max!M40</f>
        <v>165</v>
      </c>
      <c r="B22">
        <f>VO2max!G40</f>
        <v>1.04</v>
      </c>
    </row>
    <row r="23" spans="1:2" x14ac:dyDescent="0.25">
      <c r="A23">
        <f>VO2max!M41</f>
        <v>167</v>
      </c>
      <c r="B23">
        <f>VO2max!G41</f>
        <v>1.04</v>
      </c>
    </row>
    <row r="24" spans="1:2" x14ac:dyDescent="0.25">
      <c r="A24">
        <f>VO2max!M42</f>
        <v>169</v>
      </c>
      <c r="B24">
        <f>VO2max!G42</f>
        <v>1.08</v>
      </c>
    </row>
    <row r="25" spans="1:2" x14ac:dyDescent="0.25">
      <c r="A25">
        <f>VO2max!M43</f>
        <v>173</v>
      </c>
      <c r="B25">
        <f>VO2max!G43</f>
        <v>1.0900000000000001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zoomScaleNormal="100" workbookViewId="0">
      <selection sqref="A1:XFD1048576"/>
    </sheetView>
  </sheetViews>
  <sheetFormatPr defaultRowHeight="15" x14ac:dyDescent="0.25"/>
  <cols>
    <col min="1" max="1" width="10" bestFit="1" customWidth="1"/>
    <col min="2" max="2" width="5.5703125" bestFit="1" customWidth="1"/>
    <col min="3" max="3" width="6.5703125" bestFit="1" customWidth="1"/>
    <col min="4" max="1025" width="8.7109375" customWidth="1"/>
  </cols>
  <sheetData>
    <row r="1" spans="1:3" x14ac:dyDescent="0.25">
      <c r="A1" t="str">
        <f>VO2max!M4</f>
        <v>HR
[bpm]</v>
      </c>
      <c r="B1" t="str">
        <f>VO2max!R4</f>
        <v>%Fat</v>
      </c>
      <c r="C1" t="str">
        <f>VO2max!S4</f>
        <v>%Carb</v>
      </c>
    </row>
    <row r="2" spans="1:3" x14ac:dyDescent="0.25">
      <c r="A2">
        <f>VO2max!M5</f>
        <v>78</v>
      </c>
      <c r="B2" s="18">
        <f>VO2max!R5</f>
        <v>0.89999999999999991</v>
      </c>
      <c r="C2" s="18">
        <f>VO2max!S5</f>
        <v>0.10000000000000009</v>
      </c>
    </row>
    <row r="3" spans="1:3" x14ac:dyDescent="0.25">
      <c r="A3">
        <f>VO2max!M6</f>
        <v>76</v>
      </c>
      <c r="B3" s="18">
        <f>VO2max!R6</f>
        <v>0.73333333333333306</v>
      </c>
      <c r="C3" s="18">
        <f>VO2max!S6</f>
        <v>0.26666666666666694</v>
      </c>
    </row>
    <row r="4" spans="1:3" x14ac:dyDescent="0.25">
      <c r="A4">
        <f>VO2max!M7</f>
        <v>70</v>
      </c>
      <c r="B4" s="18">
        <f>VO2max!R7</f>
        <v>0.69999999999999973</v>
      </c>
      <c r="C4" s="18">
        <f>VO2max!S7</f>
        <v>0.30000000000000027</v>
      </c>
    </row>
    <row r="5" spans="1:3" x14ac:dyDescent="0.25">
      <c r="A5">
        <f>VO2max!M8</f>
        <v>80</v>
      </c>
      <c r="B5" s="18">
        <f>VO2max!R8</f>
        <v>0.79999999999999982</v>
      </c>
      <c r="C5" s="18">
        <f>VO2max!S8</f>
        <v>0.20000000000000018</v>
      </c>
    </row>
    <row r="6" spans="1:3" x14ac:dyDescent="0.25">
      <c r="A6">
        <f>VO2max!M9</f>
        <v>84</v>
      </c>
      <c r="B6" s="18">
        <f>VO2max!R9</f>
        <v>0.86666666666666647</v>
      </c>
      <c r="C6" s="18">
        <f>VO2max!S9</f>
        <v>0.13333333333333353</v>
      </c>
    </row>
    <row r="7" spans="1:3" x14ac:dyDescent="0.25">
      <c r="A7">
        <f>VO2max!M10</f>
        <v>76</v>
      </c>
      <c r="B7" s="18">
        <f>VO2max!R10</f>
        <v>0.83333333333333315</v>
      </c>
      <c r="C7" s="18">
        <f>VO2max!S10</f>
        <v>0.16666666666666685</v>
      </c>
    </row>
    <row r="8" spans="1:3" x14ac:dyDescent="0.25">
      <c r="A8">
        <f>VO2max!M11</f>
        <v>84</v>
      </c>
      <c r="B8" s="18">
        <f>VO2max!R11</f>
        <v>0.96666666666666667</v>
      </c>
      <c r="C8" s="18">
        <f>VO2max!S11</f>
        <v>3.3333333333333326E-2</v>
      </c>
    </row>
    <row r="9" spans="1:3" x14ac:dyDescent="0.25">
      <c r="A9">
        <f>VO2max!M12</f>
        <v>92</v>
      </c>
      <c r="B9" s="18">
        <f>VO2max!R12</f>
        <v>0.96666666666666667</v>
      </c>
      <c r="C9" s="18">
        <f>VO2max!S12</f>
        <v>3.3333333333333326E-2</v>
      </c>
    </row>
    <row r="10" spans="1:3" x14ac:dyDescent="0.25">
      <c r="A10">
        <f>VO2max!M13</f>
        <v>84</v>
      </c>
      <c r="B10" s="18">
        <f>VO2max!R13</f>
        <v>0.96666666666666667</v>
      </c>
      <c r="C10" s="18">
        <f>VO2max!S13</f>
        <v>3.3333333333333326E-2</v>
      </c>
    </row>
    <row r="11" spans="1:3" x14ac:dyDescent="0.25">
      <c r="A11">
        <f>VO2max!M14</f>
        <v>82</v>
      </c>
      <c r="B11" s="18">
        <f>VO2max!R14</f>
        <v>1.1333333333333331</v>
      </c>
      <c r="C11" s="18">
        <f>VO2max!S14</f>
        <v>-0.13333333333333308</v>
      </c>
    </row>
    <row r="12" spans="1:3" x14ac:dyDescent="0.25">
      <c r="A12">
        <f>VO2max!M15</f>
        <v>88</v>
      </c>
      <c r="B12" s="18">
        <f>VO2max!R15</f>
        <v>1.2333333333333332</v>
      </c>
      <c r="C12" s="18">
        <f>VO2max!S15</f>
        <v>-0.23333333333333317</v>
      </c>
    </row>
    <row r="13" spans="1:3" x14ac:dyDescent="0.25">
      <c r="A13">
        <f>VO2max!M16</f>
        <v>88</v>
      </c>
      <c r="B13" s="18">
        <f>VO2max!R16</f>
        <v>1.2333333333333332</v>
      </c>
      <c r="C13" s="18">
        <f>VO2max!S16</f>
        <v>-0.23333333333333317</v>
      </c>
    </row>
    <row r="14" spans="1:3" x14ac:dyDescent="0.25">
      <c r="A14">
        <f>VO2max!M17</f>
        <v>90</v>
      </c>
      <c r="B14" s="18">
        <f>VO2max!R17</f>
        <v>1.2333333333333332</v>
      </c>
      <c r="C14" s="18">
        <f>VO2max!S17</f>
        <v>-0.23333333333333317</v>
      </c>
    </row>
    <row r="15" spans="1:3" x14ac:dyDescent="0.25">
      <c r="A15">
        <f>VO2max!M18</f>
        <v>94</v>
      </c>
      <c r="B15" s="18">
        <f>VO2max!R18</f>
        <v>1.2666666666666666</v>
      </c>
      <c r="C15" s="18">
        <f>VO2max!S18</f>
        <v>-0.26666666666666661</v>
      </c>
    </row>
    <row r="16" spans="1:3" x14ac:dyDescent="0.25">
      <c r="A16">
        <f>VO2max!M19</f>
        <v>96</v>
      </c>
      <c r="B16" s="18">
        <f>VO2max!R19</f>
        <v>1.3333333333333333</v>
      </c>
      <c r="C16" s="18">
        <f>VO2max!S19</f>
        <v>-0.33333333333333326</v>
      </c>
    </row>
    <row r="17" spans="1:3" x14ac:dyDescent="0.25">
      <c r="A17">
        <f>VO2max!M20</f>
        <v>99</v>
      </c>
      <c r="B17" s="18">
        <f>VO2max!R20</f>
        <v>1.3666666666666667</v>
      </c>
      <c r="C17" s="18">
        <f>VO2max!S20</f>
        <v>-0.3666666666666667</v>
      </c>
    </row>
    <row r="18" spans="1:3" x14ac:dyDescent="0.25">
      <c r="A18">
        <f>VO2max!M21</f>
        <v>102</v>
      </c>
      <c r="B18" s="18">
        <f>VO2max!R21</f>
        <v>1.3333333333333333</v>
      </c>
      <c r="C18" s="18">
        <f>VO2max!S21</f>
        <v>-0.33333333333333326</v>
      </c>
    </row>
    <row r="19" spans="1:3" x14ac:dyDescent="0.25">
      <c r="A19">
        <f>VO2max!M22</f>
        <v>103</v>
      </c>
      <c r="B19" s="18">
        <f>VO2max!R22</f>
        <v>1.3333333333333333</v>
      </c>
      <c r="C19" s="18">
        <f>VO2max!S22</f>
        <v>-0.33333333333333326</v>
      </c>
    </row>
    <row r="20" spans="1:3" x14ac:dyDescent="0.25">
      <c r="A20">
        <f>VO2max!M23</f>
        <v>106</v>
      </c>
      <c r="B20" s="18">
        <f>VO2max!R23</f>
        <v>1.2666666666666666</v>
      </c>
      <c r="C20" s="18">
        <f>VO2max!S23</f>
        <v>-0.26666666666666661</v>
      </c>
    </row>
    <row r="21" spans="1:3" x14ac:dyDescent="0.25">
      <c r="A21">
        <f>VO2max!M24</f>
        <v>114</v>
      </c>
      <c r="B21" s="18">
        <f>VO2max!R24</f>
        <v>1.1999999999999997</v>
      </c>
      <c r="C21" s="18">
        <f>VO2max!S24</f>
        <v>-0.19999999999999973</v>
      </c>
    </row>
    <row r="22" spans="1:3" x14ac:dyDescent="0.25">
      <c r="A22">
        <f>VO2max!M25</f>
        <v>106</v>
      </c>
      <c r="B22" s="18">
        <f>VO2max!R25</f>
        <v>1.1666666666666665</v>
      </c>
      <c r="C22" s="18">
        <f>VO2max!S25</f>
        <v>-0.16666666666666652</v>
      </c>
    </row>
    <row r="23" spans="1:3" x14ac:dyDescent="0.25">
      <c r="A23">
        <f>VO2max!M26</f>
        <v>109</v>
      </c>
      <c r="B23" s="18">
        <f>VO2max!R26</f>
        <v>1.1666666666666665</v>
      </c>
      <c r="C23" s="18">
        <f>VO2max!S26</f>
        <v>-0.16666666666666652</v>
      </c>
    </row>
    <row r="24" spans="1:3" x14ac:dyDescent="0.25">
      <c r="A24">
        <f>VO2max!M27</f>
        <v>117</v>
      </c>
      <c r="B24" s="18">
        <f>VO2max!R27</f>
        <v>1</v>
      </c>
      <c r="C24" s="18">
        <f>VO2max!S27</f>
        <v>0</v>
      </c>
    </row>
    <row r="25" spans="1:3" x14ac:dyDescent="0.25">
      <c r="A25">
        <f>VO2max!M28</f>
        <v>124</v>
      </c>
      <c r="B25" s="18">
        <f>VO2max!R28</f>
        <v>0.89999999999999991</v>
      </c>
      <c r="C25" s="18">
        <f>VO2max!S28</f>
        <v>0.10000000000000009</v>
      </c>
    </row>
    <row r="26" spans="1:3" x14ac:dyDescent="0.25">
      <c r="A26">
        <f>VO2max!M29</f>
        <v>126</v>
      </c>
      <c r="B26" s="18">
        <f>VO2max!R29</f>
        <v>0.83333333333333315</v>
      </c>
      <c r="C26" s="18">
        <f>VO2max!S29</f>
        <v>0.16666666666666685</v>
      </c>
    </row>
    <row r="27" spans="1:3" x14ac:dyDescent="0.25">
      <c r="A27">
        <f>VO2max!M30</f>
        <v>129</v>
      </c>
      <c r="B27" s="18">
        <f>VO2max!R30</f>
        <v>0.83333333333333315</v>
      </c>
      <c r="C27" s="18">
        <f>VO2max!S30</f>
        <v>0.16666666666666685</v>
      </c>
    </row>
    <row r="28" spans="1:3" x14ac:dyDescent="0.25">
      <c r="A28">
        <f>VO2max!M31</f>
        <v>135</v>
      </c>
      <c r="B28" s="18">
        <f>VO2max!R31</f>
        <v>0.76666666666666639</v>
      </c>
      <c r="C28" s="18">
        <f>VO2max!S31</f>
        <v>0.23333333333333361</v>
      </c>
    </row>
    <row r="29" spans="1:3" x14ac:dyDescent="0.25">
      <c r="A29">
        <f>VO2max!M32</f>
        <v>138</v>
      </c>
      <c r="B29" s="18">
        <f>VO2max!R32</f>
        <v>0.6</v>
      </c>
      <c r="C29" s="18">
        <f>VO2max!S32</f>
        <v>0.4</v>
      </c>
    </row>
    <row r="30" spans="1:3" x14ac:dyDescent="0.25">
      <c r="A30">
        <f>VO2max!M33</f>
        <v>148</v>
      </c>
      <c r="B30" s="18">
        <f>VO2max!R33</f>
        <v>0.56666666666666665</v>
      </c>
      <c r="C30" s="18">
        <f>VO2max!S33</f>
        <v>0.43333333333333335</v>
      </c>
    </row>
    <row r="31" spans="1:3" x14ac:dyDescent="0.25">
      <c r="A31">
        <f>VO2max!M34</f>
        <v>139</v>
      </c>
      <c r="B31" s="18">
        <f>VO2max!R34</f>
        <v>0.53333333333333321</v>
      </c>
      <c r="C31" s="18">
        <f>VO2max!S34</f>
        <v>0.46666666666666679</v>
      </c>
    </row>
    <row r="32" spans="1:3" x14ac:dyDescent="0.25">
      <c r="A32">
        <f>VO2max!M35</f>
        <v>143</v>
      </c>
      <c r="B32" s="18">
        <f>VO2max!R35</f>
        <v>0.53333333333333321</v>
      </c>
      <c r="C32" s="18">
        <f>VO2max!S35</f>
        <v>0.46666666666666679</v>
      </c>
    </row>
    <row r="33" spans="1:3" x14ac:dyDescent="0.25">
      <c r="A33">
        <f>VO2max!M36</f>
        <v>149</v>
      </c>
      <c r="B33" s="18">
        <f>VO2max!R36</f>
        <v>0.33333333333333304</v>
      </c>
      <c r="C33" s="18">
        <f>VO2max!S36</f>
        <v>0.66666666666666696</v>
      </c>
    </row>
    <row r="34" spans="1:3" x14ac:dyDescent="0.25">
      <c r="A34">
        <f>VO2max!M37</f>
        <v>155</v>
      </c>
      <c r="B34" s="18">
        <f>VO2max!R37</f>
        <v>0.23333333333333295</v>
      </c>
      <c r="C34" s="18">
        <f>VO2max!S37</f>
        <v>0.76666666666666705</v>
      </c>
    </row>
    <row r="35" spans="1:3" x14ac:dyDescent="0.25">
      <c r="A35">
        <f>VO2max!M38</f>
        <v>158</v>
      </c>
      <c r="B35" s="18">
        <f>VO2max!R38</f>
        <v>0.1333333333333333</v>
      </c>
      <c r="C35" s="18">
        <f>VO2max!S38</f>
        <v>0.8666666666666667</v>
      </c>
    </row>
    <row r="36" spans="1:3" x14ac:dyDescent="0.25">
      <c r="A36">
        <f>VO2max!M39</f>
        <v>161</v>
      </c>
      <c r="B36" s="18">
        <f>VO2max!R39</f>
        <v>3.3333333333333215E-2</v>
      </c>
      <c r="C36" s="18">
        <f>VO2max!S39</f>
        <v>0.96666666666666679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zoomScaleNormal="100" workbookViewId="0">
      <selection activeCell="Q6" sqref="Q6"/>
    </sheetView>
  </sheetViews>
  <sheetFormatPr defaultRowHeight="15" x14ac:dyDescent="0.25"/>
  <sheetData>
    <row r="1" spans="1:2" ht="30" x14ac:dyDescent="0.25">
      <c r="A1" t="str">
        <f>VO2max!Y4</f>
        <v>%VO2max</v>
      </c>
      <c r="B1" s="16" t="str">
        <f>VO2max!T4</f>
        <v>FatOx 
[g/min]</v>
      </c>
    </row>
    <row r="2" spans="1:2" x14ac:dyDescent="0.25">
      <c r="A2" s="17">
        <f>VO2max!Y9</f>
        <v>0.10526315789473684</v>
      </c>
      <c r="B2" s="19">
        <f>VO2max!T9</f>
        <v>0.18345599999999995</v>
      </c>
    </row>
    <row r="3" spans="1:2" x14ac:dyDescent="0.25">
      <c r="A3" s="17">
        <f>VO2max!Y10</f>
        <v>0.11695906432748537</v>
      </c>
      <c r="B3" s="19">
        <f>VO2max!T10</f>
        <v>0.18973333333333328</v>
      </c>
    </row>
    <row r="4" spans="1:2" x14ac:dyDescent="0.25">
      <c r="A4" s="17">
        <f>VO2max!Y11</f>
        <v>0.17251461988304093</v>
      </c>
      <c r="B4" s="19">
        <f>VO2max!T11</f>
        <v>0.3258826666666666</v>
      </c>
    </row>
    <row r="5" spans="1:2" x14ac:dyDescent="0.25">
      <c r="A5" s="17">
        <f>VO2max!Y12</f>
        <v>0.20760233918128651</v>
      </c>
      <c r="B5" s="19">
        <f>VO2max!T12</f>
        <v>0.39207999999999998</v>
      </c>
    </row>
    <row r="6" spans="1:2" x14ac:dyDescent="0.25">
      <c r="A6" s="17">
        <f>VO2max!Y13</f>
        <v>0.16666666666666666</v>
      </c>
      <c r="B6" s="19">
        <f>VO2max!T13</f>
        <v>0.31211733333333336</v>
      </c>
    </row>
    <row r="7" spans="1:2" x14ac:dyDescent="0.25">
      <c r="A7" s="17">
        <f>VO2max!Y14</f>
        <v>0.17251461988304093</v>
      </c>
      <c r="B7" s="19">
        <f>VO2max!T14</f>
        <v>0.37807999999999992</v>
      </c>
    </row>
    <row r="8" spans="1:2" x14ac:dyDescent="0.25">
      <c r="A8" s="17">
        <f>VO2max!Y15</f>
        <v>0.22807017543859648</v>
      </c>
      <c r="B8" s="19">
        <f>VO2max!T15</f>
        <v>0.53437866666666656</v>
      </c>
    </row>
    <row r="9" spans="1:2" x14ac:dyDescent="0.25">
      <c r="A9" s="17">
        <f>VO2max!Y16</f>
        <v>0.22807017543859648</v>
      </c>
      <c r="B9" s="19">
        <f>VO2max!T16</f>
        <v>0.54207466666666659</v>
      </c>
    </row>
    <row r="10" spans="1:2" x14ac:dyDescent="0.25">
      <c r="A10" s="17">
        <f>VO2max!Y17</f>
        <v>0.27777777777777773</v>
      </c>
      <c r="B10" s="19">
        <f>VO2max!T17</f>
        <v>0.65179199999999993</v>
      </c>
    </row>
    <row r="11" spans="1:2" x14ac:dyDescent="0.25">
      <c r="A11" s="17">
        <f>VO2max!Y18</f>
        <v>0.27192982456140352</v>
      </c>
      <c r="B11" s="19">
        <f>VO2max!T18</f>
        <v>0.65927466666666656</v>
      </c>
    </row>
    <row r="12" spans="1:2" x14ac:dyDescent="0.25">
      <c r="A12" s="17">
        <f>VO2max!Y19</f>
        <v>0.34795321637426901</v>
      </c>
      <c r="B12" s="19">
        <f>VO2max!T19</f>
        <v>0.88618666666666657</v>
      </c>
    </row>
    <row r="13" spans="1:2" x14ac:dyDescent="0.25">
      <c r="A13" s="17">
        <f>VO2max!Y20</f>
        <v>0.41812865497076024</v>
      </c>
      <c r="B13" s="19">
        <f>VO2max!T20</f>
        <v>1.0834933333333334</v>
      </c>
    </row>
    <row r="14" spans="1:2" x14ac:dyDescent="0.25">
      <c r="A14" s="17">
        <f>VO2max!Y21</f>
        <v>0.40350877192982454</v>
      </c>
      <c r="B14" s="19">
        <f>VO2max!T21</f>
        <v>1.0214399999999999</v>
      </c>
    </row>
    <row r="15" spans="1:2" x14ac:dyDescent="0.25">
      <c r="A15" s="17">
        <f>VO2max!Y22</f>
        <v>0.48538011695906436</v>
      </c>
      <c r="B15" s="19">
        <f>VO2max!T22</f>
        <v>1.2349866666666669</v>
      </c>
    </row>
    <row r="16" spans="1:2" x14ac:dyDescent="0.25">
      <c r="A16" s="17">
        <f>VO2max!Y23</f>
        <v>0.48245614035087714</v>
      </c>
      <c r="B16" s="19">
        <f>VO2max!T23</f>
        <v>1.1697920000000002</v>
      </c>
    </row>
    <row r="17" spans="1:2" x14ac:dyDescent="0.25">
      <c r="A17" s="17">
        <f>VO2max!Y24</f>
        <v>0.42690058479532161</v>
      </c>
      <c r="B17" s="19">
        <f>VO2max!T24</f>
        <v>0.98323199999999977</v>
      </c>
    </row>
    <row r="18" spans="1:2" x14ac:dyDescent="0.25">
      <c r="A18" s="17">
        <f>VO2max!Y25</f>
        <v>0.49122807017543857</v>
      </c>
      <c r="B18" s="19">
        <f>VO2max!T25</f>
        <v>1.1095466666666665</v>
      </c>
    </row>
    <row r="19" spans="1:2" x14ac:dyDescent="0.25">
      <c r="A19" s="17">
        <f>VO2max!Y26</f>
        <v>0.58771929824561397</v>
      </c>
      <c r="B19" s="19">
        <f>VO2max!T26</f>
        <v>1.3191733333333331</v>
      </c>
    </row>
    <row r="20" spans="1:2" x14ac:dyDescent="0.25">
      <c r="A20" s="17">
        <f>VO2max!Y27</f>
        <v>0.62573099415204669</v>
      </c>
      <c r="B20" s="19">
        <f>VO2max!T27</f>
        <v>1.2177599999999997</v>
      </c>
    </row>
    <row r="21" spans="1:2" x14ac:dyDescent="0.25">
      <c r="A21" s="17">
        <f>VO2max!Y28</f>
        <v>0.67836257309941517</v>
      </c>
      <c r="B21" s="19">
        <f>VO2max!T28</f>
        <v>1.1967839999999998</v>
      </c>
    </row>
    <row r="22" spans="1:2" x14ac:dyDescent="0.25">
      <c r="A22" s="17">
        <f>VO2max!Y29</f>
        <v>0.62280701754385959</v>
      </c>
      <c r="B22" s="19">
        <f>VO2max!T29</f>
        <v>1.0198666666666665</v>
      </c>
    </row>
    <row r="23" spans="1:2" x14ac:dyDescent="0.25">
      <c r="A23" s="17">
        <f>VO2max!Y30</f>
        <v>0.64912280701754377</v>
      </c>
      <c r="B23" s="19">
        <f>VO2max!T30</f>
        <v>1.071733333333333</v>
      </c>
    </row>
    <row r="24" spans="1:2" x14ac:dyDescent="0.25">
      <c r="A24" s="17">
        <f>VO2max!Y31</f>
        <v>0.76608187134502914</v>
      </c>
      <c r="B24" s="19">
        <f>VO2max!T31</f>
        <v>1.1645973333333328</v>
      </c>
    </row>
    <row r="25" spans="1:2" x14ac:dyDescent="0.25">
      <c r="A25" s="17">
        <f>VO2max!Y32</f>
        <v>0.72514619883040932</v>
      </c>
      <c r="B25" s="19">
        <f>VO2max!T32</f>
        <v>0.8702399999999999</v>
      </c>
    </row>
    <row r="26" spans="1:2" x14ac:dyDescent="0.25">
      <c r="A26" s="17">
        <f>VO2max!Y33</f>
        <v>0.78070175438596479</v>
      </c>
      <c r="B26" s="19">
        <f>VO2max!T33</f>
        <v>0.89089066666666661</v>
      </c>
    </row>
    <row r="27" spans="1:2" x14ac:dyDescent="0.25">
      <c r="A27" s="17">
        <f>VO2max!Y34</f>
        <v>0.7192982456140351</v>
      </c>
      <c r="B27" s="19">
        <f>VO2max!T34</f>
        <v>0.77303466666666654</v>
      </c>
    </row>
    <row r="28" spans="1:2" x14ac:dyDescent="0.25">
      <c r="A28" s="17">
        <f>VO2max!Y35</f>
        <v>0.85964912280701744</v>
      </c>
      <c r="B28" s="19">
        <f>VO2max!T35</f>
        <v>0.92194133333333306</v>
      </c>
    </row>
    <row r="29" spans="1:2" x14ac:dyDescent="0.25">
      <c r="A29" s="17">
        <f>VO2max!Y36</f>
        <v>0.85964912280701744</v>
      </c>
      <c r="B29" s="19">
        <f>VO2max!T36</f>
        <v>0.58383999999999947</v>
      </c>
    </row>
    <row r="30" spans="1:2" x14ac:dyDescent="0.25">
      <c r="A30" s="17">
        <f>VO2max!Y37</f>
        <v>0.86257309941520466</v>
      </c>
      <c r="B30" s="19">
        <f>VO2max!T37</f>
        <v>0.41488533333333255</v>
      </c>
    </row>
    <row r="31" spans="1:2" x14ac:dyDescent="0.25">
      <c r="A31" s="17">
        <f>VO2max!Y38</f>
        <v>0.95614035087719296</v>
      </c>
      <c r="B31" s="19">
        <f>VO2max!T38</f>
        <v>0.26408533333333328</v>
      </c>
    </row>
    <row r="32" spans="1:2" x14ac:dyDescent="0.25">
      <c r="A32" s="17">
        <f>VO2max!Y39</f>
        <v>0.9385964912280701</v>
      </c>
      <c r="B32" s="19">
        <f>VO2max!T39</f>
        <v>6.5274666666666425E-2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zoomScaleNormal="100" workbookViewId="0">
      <selection activeCell="E1" sqref="E1"/>
    </sheetView>
  </sheetViews>
  <sheetFormatPr defaultRowHeight="15" x14ac:dyDescent="0.25"/>
  <cols>
    <col min="1" max="1" width="10" customWidth="1"/>
    <col min="2" max="3" width="10.42578125" customWidth="1"/>
    <col min="4" max="4" width="8.7109375" bestFit="1" customWidth="1"/>
    <col min="5" max="1025" width="8.7109375" customWidth="1"/>
  </cols>
  <sheetData>
    <row r="1" spans="1:4" ht="30" x14ac:dyDescent="0.25">
      <c r="A1" s="14" t="str">
        <f>VO2max!Y4</f>
        <v>%VO2max</v>
      </c>
      <c r="B1" s="11" t="str">
        <f>VO2max!V4</f>
        <v>FatOx 
[kCal/min]</v>
      </c>
      <c r="C1" s="11" t="str">
        <f>VO2max!W4</f>
        <v>CHO-Ox 
[kCal/min]</v>
      </c>
      <c r="D1" s="21" t="str">
        <f>VO2max!Q4</f>
        <v>REE
[kcal/min]</v>
      </c>
    </row>
    <row r="2" spans="1:4" x14ac:dyDescent="0.25">
      <c r="A2" s="15">
        <f>VO2max!Y8</f>
        <v>9.6491228070175419E-2</v>
      </c>
      <c r="B2" s="20">
        <f>VO2max!V8</f>
        <v>1.4088959999999997</v>
      </c>
      <c r="C2" s="20">
        <f>VO2max!W8</f>
        <v>0.35222400000000031</v>
      </c>
      <c r="D2" s="20">
        <f>VO2max!Q8</f>
        <v>1.76112</v>
      </c>
    </row>
    <row r="3" spans="1:4" x14ac:dyDescent="0.25">
      <c r="A3" s="15">
        <f>VO2max!Y9</f>
        <v>0.10526315789473684</v>
      </c>
      <c r="B3" s="20">
        <f>VO2max!V9</f>
        <v>1.6511039999999997</v>
      </c>
      <c r="C3" s="20">
        <f>VO2max!W9</f>
        <v>0.25401600000000041</v>
      </c>
      <c r="D3" s="20">
        <f>VO2max!Q9</f>
        <v>1.9051200000000001</v>
      </c>
    </row>
    <row r="4" spans="1:4" x14ac:dyDescent="0.25">
      <c r="A4" s="15">
        <f>VO2max!Y10</f>
        <v>0.11695906432748537</v>
      </c>
      <c r="B4" s="20">
        <f>VO2max!V10</f>
        <v>1.7075999999999996</v>
      </c>
      <c r="C4" s="20">
        <f>VO2max!W10</f>
        <v>0.34152000000000032</v>
      </c>
      <c r="D4" s="20">
        <f>VO2max!Q10</f>
        <v>2.0491199999999998</v>
      </c>
    </row>
    <row r="5" spans="1:4" x14ac:dyDescent="0.25">
      <c r="A5" s="15">
        <f>VO2max!Y11</f>
        <v>0.17251461988304093</v>
      </c>
      <c r="B5" s="20">
        <f>VO2max!V11</f>
        <v>2.9329439999999996</v>
      </c>
      <c r="C5" s="20">
        <f>VO2max!W11</f>
        <v>0.10113599999999996</v>
      </c>
      <c r="D5" s="20">
        <f>VO2max!Q11</f>
        <v>3.0340799999999994</v>
      </c>
    </row>
    <row r="6" spans="1:4" x14ac:dyDescent="0.25">
      <c r="A6" s="15">
        <f>VO2max!Y12</f>
        <v>0.20760233918128651</v>
      </c>
      <c r="B6" s="20">
        <f>VO2max!V12</f>
        <v>3.5287199999999999</v>
      </c>
      <c r="C6" s="20">
        <f>VO2max!W12</f>
        <v>0.12167999999999997</v>
      </c>
      <c r="D6" s="20">
        <f>VO2max!Q12</f>
        <v>3.6503999999999999</v>
      </c>
    </row>
    <row r="7" spans="1:4" x14ac:dyDescent="0.25">
      <c r="A7" s="15">
        <f>VO2max!Y13</f>
        <v>0.16666666666666666</v>
      </c>
      <c r="B7" s="20">
        <f>VO2max!V13</f>
        <v>2.809056</v>
      </c>
      <c r="C7" s="20">
        <f>VO2max!W13</f>
        <v>9.6863999999999978E-2</v>
      </c>
      <c r="D7" s="20">
        <f>VO2max!Q13</f>
        <v>2.9059200000000001</v>
      </c>
    </row>
    <row r="8" spans="1:4" x14ac:dyDescent="0.25">
      <c r="A8" s="15">
        <f>VO2max!Y14</f>
        <v>0.17251461988304093</v>
      </c>
      <c r="B8" s="20">
        <f>VO2max!V14</f>
        <v>3.4027199999999991</v>
      </c>
      <c r="C8" s="20">
        <f>VO2max!W14</f>
        <v>-0.40031999999999923</v>
      </c>
      <c r="D8" s="20">
        <f>VO2max!Q14</f>
        <v>3.0023999999999997</v>
      </c>
    </row>
    <row r="9" spans="1:4" x14ac:dyDescent="0.25">
      <c r="A9" s="15">
        <f>VO2max!Y15</f>
        <v>0.22807017543859648</v>
      </c>
      <c r="B9" s="20">
        <f>VO2max!V15</f>
        <v>4.8094079999999995</v>
      </c>
      <c r="C9" s="20">
        <f>VO2max!W15</f>
        <v>-0.90988799999999925</v>
      </c>
      <c r="D9" s="20">
        <f>VO2max!Q15</f>
        <v>3.8995199999999994</v>
      </c>
    </row>
    <row r="10" spans="1:4" x14ac:dyDescent="0.25">
      <c r="A10" s="15">
        <f>VO2max!Y16</f>
        <v>0.22807017543859648</v>
      </c>
      <c r="B10" s="20">
        <f>VO2max!V16</f>
        <v>4.878671999999999</v>
      </c>
      <c r="C10" s="20">
        <f>VO2max!W16</f>
        <v>-0.92299199999999926</v>
      </c>
      <c r="D10" s="20">
        <f>VO2max!Q16</f>
        <v>3.9556799999999996</v>
      </c>
    </row>
    <row r="11" spans="1:4" x14ac:dyDescent="0.25">
      <c r="A11" s="15">
        <f>VO2max!Y17</f>
        <v>0.27777777777777773</v>
      </c>
      <c r="B11" s="20">
        <f>VO2max!V17</f>
        <v>5.8661279999999998</v>
      </c>
      <c r="C11" s="20">
        <f>VO2max!W17</f>
        <v>-1.1098079999999992</v>
      </c>
      <c r="D11" s="20">
        <f>VO2max!Q17</f>
        <v>4.7563199999999997</v>
      </c>
    </row>
    <row r="12" spans="1:4" x14ac:dyDescent="0.25">
      <c r="A12" s="15">
        <f>VO2max!Y18</f>
        <v>0.27192982456140352</v>
      </c>
      <c r="B12" s="20">
        <f>VO2max!V18</f>
        <v>5.9334719999999992</v>
      </c>
      <c r="C12" s="20">
        <f>VO2max!W18</f>
        <v>-1.2491519999999996</v>
      </c>
      <c r="D12" s="20">
        <f>VO2max!Q18</f>
        <v>4.6843199999999996</v>
      </c>
    </row>
    <row r="13" spans="1:4" x14ac:dyDescent="0.25">
      <c r="A13" s="15">
        <f>VO2max!Y19</f>
        <v>0.34795321637426901</v>
      </c>
      <c r="B13" s="20">
        <f>VO2max!V19</f>
        <v>7.9756799999999988</v>
      </c>
      <c r="C13" s="20">
        <f>VO2max!W19</f>
        <v>-1.9939199999999995</v>
      </c>
      <c r="D13" s="20">
        <f>VO2max!Q19</f>
        <v>5.9817599999999995</v>
      </c>
    </row>
    <row r="14" spans="1:4" x14ac:dyDescent="0.25">
      <c r="A14" s="15">
        <f>VO2max!Y20</f>
        <v>0.41812865497076024</v>
      </c>
      <c r="B14" s="20">
        <f>VO2max!V20</f>
        <v>9.7514400000000006</v>
      </c>
      <c r="C14" s="20">
        <f>VO2max!W20</f>
        <v>-2.6162400000000003</v>
      </c>
      <c r="D14" s="20">
        <f>VO2max!Q20</f>
        <v>7.1352000000000002</v>
      </c>
    </row>
    <row r="15" spans="1:4" x14ac:dyDescent="0.25">
      <c r="A15" s="15">
        <f>VO2max!Y21</f>
        <v>0.40350877192982454</v>
      </c>
      <c r="B15" s="20">
        <f>VO2max!V21</f>
        <v>9.1929599999999994</v>
      </c>
      <c r="C15" s="20">
        <f>VO2max!W21</f>
        <v>-2.2982399999999998</v>
      </c>
      <c r="D15" s="20">
        <f>VO2max!Q21</f>
        <v>6.8947200000000004</v>
      </c>
    </row>
    <row r="16" spans="1:4" x14ac:dyDescent="0.25">
      <c r="A16" s="15">
        <f>VO2max!Y22</f>
        <v>0.48538011695906436</v>
      </c>
      <c r="B16" s="20">
        <f>VO2max!V22</f>
        <v>11.114880000000003</v>
      </c>
      <c r="C16" s="20">
        <f>VO2max!W22</f>
        <v>-2.7787199999999999</v>
      </c>
      <c r="D16" s="20">
        <f>VO2max!Q22</f>
        <v>8.3361600000000013</v>
      </c>
    </row>
    <row r="17" spans="1:4" x14ac:dyDescent="0.25">
      <c r="A17" s="15">
        <f>VO2max!Y23</f>
        <v>0.48245614035087714</v>
      </c>
      <c r="B17" s="20">
        <f>VO2max!V23</f>
        <v>10.528128000000002</v>
      </c>
      <c r="C17" s="20">
        <f>VO2max!W23</f>
        <v>-2.2164479999999998</v>
      </c>
      <c r="D17" s="20">
        <f>VO2max!Q23</f>
        <v>8.3116800000000008</v>
      </c>
    </row>
    <row r="18" spans="1:4" x14ac:dyDescent="0.25">
      <c r="A18" s="15">
        <f>VO2max!Y24</f>
        <v>0.42690058479532161</v>
      </c>
      <c r="B18" s="20">
        <f>VO2max!V24</f>
        <v>8.8490879999999983</v>
      </c>
      <c r="C18" s="20">
        <f>VO2max!W24</f>
        <v>-1.4748479999999982</v>
      </c>
      <c r="D18" s="20">
        <f>VO2max!Q24</f>
        <v>7.3742400000000004</v>
      </c>
    </row>
    <row r="19" spans="1:4" x14ac:dyDescent="0.25">
      <c r="A19" s="15">
        <f>VO2max!Y25</f>
        <v>0.49122807017543857</v>
      </c>
      <c r="B19" s="20">
        <f>VO2max!V25</f>
        <v>9.9859199999999984</v>
      </c>
      <c r="C19" s="20">
        <f>VO2max!W25</f>
        <v>-1.4265599999999987</v>
      </c>
      <c r="D19" s="20">
        <f>VO2max!Q25</f>
        <v>8.5593599999999999</v>
      </c>
    </row>
    <row r="20" spans="1:4" x14ac:dyDescent="0.25">
      <c r="A20" s="15">
        <f>VO2max!Y26</f>
        <v>0.58771929824561397</v>
      </c>
      <c r="B20" s="20">
        <f>VO2max!V26</f>
        <v>11.872559999999998</v>
      </c>
      <c r="C20" s="20">
        <f>VO2max!W26</f>
        <v>-1.6960799999999985</v>
      </c>
      <c r="D20" s="20">
        <f>VO2max!Q26</f>
        <v>10.17648</v>
      </c>
    </row>
    <row r="21" spans="1:4" x14ac:dyDescent="0.25">
      <c r="A21" s="15">
        <f>VO2max!Y27</f>
        <v>0.62573099415204669</v>
      </c>
      <c r="B21" s="20">
        <f>VO2max!V27</f>
        <v>10.959839999999998</v>
      </c>
      <c r="C21" s="20">
        <f>VO2max!W27</f>
        <v>0</v>
      </c>
      <c r="D21" s="20">
        <f>VO2max!Q27</f>
        <v>10.959839999999998</v>
      </c>
    </row>
    <row r="22" spans="1:4" x14ac:dyDescent="0.25">
      <c r="A22" s="15">
        <f>VO2max!Y28</f>
        <v>0.67836257309941517</v>
      </c>
      <c r="B22" s="20">
        <f>VO2max!V28</f>
        <v>10.771055999999998</v>
      </c>
      <c r="C22" s="20">
        <f>VO2max!W28</f>
        <v>1.196784000000001</v>
      </c>
      <c r="D22" s="20">
        <f>VO2max!Q28</f>
        <v>11.967839999999999</v>
      </c>
    </row>
    <row r="23" spans="1:4" x14ac:dyDescent="0.25">
      <c r="A23" s="15">
        <f>VO2max!Y29</f>
        <v>0.62280701754385959</v>
      </c>
      <c r="B23" s="20">
        <f>VO2max!V29</f>
        <v>9.178799999999999</v>
      </c>
      <c r="C23" s="20">
        <f>VO2max!W29</f>
        <v>1.8357600000000023</v>
      </c>
      <c r="D23" s="20">
        <f>VO2max!Q29</f>
        <v>11.014560000000001</v>
      </c>
    </row>
    <row r="24" spans="1:4" x14ac:dyDescent="0.25">
      <c r="A24" s="15">
        <f>VO2max!Y30</f>
        <v>0.64912280701754377</v>
      </c>
      <c r="B24" s="20">
        <f>VO2max!V30</f>
        <v>9.6455999999999964</v>
      </c>
      <c r="C24" s="20">
        <f>VO2max!W30</f>
        <v>1.9291200000000019</v>
      </c>
      <c r="D24" s="20">
        <f>VO2max!Q30</f>
        <v>11.574719999999999</v>
      </c>
    </row>
    <row r="25" spans="1:4" x14ac:dyDescent="0.25">
      <c r="A25" s="15">
        <f>VO2max!Y31</f>
        <v>0.76608187134502914</v>
      </c>
      <c r="B25" s="20">
        <f>VO2max!V31</f>
        <v>10.481375999999996</v>
      </c>
      <c r="C25" s="20">
        <f>VO2max!W31</f>
        <v>3.1899840000000039</v>
      </c>
      <c r="D25" s="20">
        <f>VO2max!Q31</f>
        <v>13.67136</v>
      </c>
    </row>
    <row r="26" spans="1:4" x14ac:dyDescent="0.25">
      <c r="A26" s="15">
        <f>VO2max!Y32</f>
        <v>0.72514619883040932</v>
      </c>
      <c r="B26" s="20">
        <f>VO2max!V32</f>
        <v>7.8321599999999991</v>
      </c>
      <c r="C26" s="20">
        <f>VO2max!W32</f>
        <v>5.2214400000000003</v>
      </c>
      <c r="D26" s="20">
        <f>VO2max!Q32</f>
        <v>13.053599999999999</v>
      </c>
    </row>
    <row r="27" spans="1:4" x14ac:dyDescent="0.25">
      <c r="A27" s="15">
        <f>VO2max!Y33</f>
        <v>0.78070175438596479</v>
      </c>
      <c r="B27" s="20">
        <f>VO2max!V33</f>
        <v>8.0180159999999994</v>
      </c>
      <c r="C27" s="20">
        <f>VO2max!W33</f>
        <v>6.131424</v>
      </c>
      <c r="D27" s="20">
        <f>VO2max!Q33</f>
        <v>14.14944</v>
      </c>
    </row>
    <row r="28" spans="1:4" x14ac:dyDescent="0.25">
      <c r="A28" s="15">
        <f>VO2max!Y34</f>
        <v>0.7192982456140351</v>
      </c>
      <c r="B28" s="20">
        <f>VO2max!V34</f>
        <v>6.9573119999999991</v>
      </c>
      <c r="C28" s="20">
        <f>VO2max!W34</f>
        <v>6.0876480000000024</v>
      </c>
      <c r="D28" s="20">
        <f>VO2max!Q34</f>
        <v>13.044960000000001</v>
      </c>
    </row>
    <row r="29" spans="1:4" x14ac:dyDescent="0.25">
      <c r="A29" s="15">
        <f>VO2max!Y35</f>
        <v>0.85964912280701744</v>
      </c>
      <c r="B29" s="20">
        <f>VO2max!V35</f>
        <v>8.2974719999999973</v>
      </c>
      <c r="C29" s="20">
        <f>VO2max!W35</f>
        <v>7.2602880000000019</v>
      </c>
      <c r="D29" s="20">
        <f>VO2max!Q35</f>
        <v>15.55776</v>
      </c>
    </row>
    <row r="30" spans="1:4" x14ac:dyDescent="0.25">
      <c r="A30" s="15">
        <f>VO2max!Y36</f>
        <v>0.85964912280701744</v>
      </c>
      <c r="B30" s="20">
        <f>VO2max!V36</f>
        <v>5.2545599999999952</v>
      </c>
      <c r="C30" s="20">
        <f>VO2max!W36</f>
        <v>10.509120000000005</v>
      </c>
      <c r="D30" s="20">
        <f>VO2max!Q36</f>
        <v>15.763680000000001</v>
      </c>
    </row>
    <row r="31" spans="1:4" x14ac:dyDescent="0.25">
      <c r="A31" s="15">
        <f>VO2max!Y37</f>
        <v>0.86257309941520466</v>
      </c>
      <c r="B31" s="20">
        <f>VO2max!V37</f>
        <v>3.7339679999999928</v>
      </c>
      <c r="C31" s="20">
        <f>VO2max!W37</f>
        <v>12.268752000000003</v>
      </c>
      <c r="D31" s="20">
        <f>VO2max!Q37</f>
        <v>16.002719999999997</v>
      </c>
    </row>
    <row r="32" spans="1:4" x14ac:dyDescent="0.25">
      <c r="A32" s="15">
        <f>VO2max!Y38</f>
        <v>0.95614035087719296</v>
      </c>
      <c r="B32" s="20">
        <f>VO2max!V38</f>
        <v>2.3767679999999993</v>
      </c>
      <c r="C32" s="20">
        <f>VO2max!W38</f>
        <v>15.448992000000002</v>
      </c>
      <c r="D32" s="20">
        <f>VO2max!Q38</f>
        <v>17.825760000000002</v>
      </c>
    </row>
    <row r="33" spans="1:4" x14ac:dyDescent="0.25">
      <c r="A33" s="15">
        <f>VO2max!Y39</f>
        <v>0.9385964912280701</v>
      </c>
      <c r="B33" s="20">
        <f>VO2max!V39</f>
        <v>0.58747199999999777</v>
      </c>
      <c r="C33" s="20">
        <f>VO2max!W39</f>
        <v>17.036688000000002</v>
      </c>
      <c r="D33" s="20">
        <f>VO2max!Q39</f>
        <v>17.62416</v>
      </c>
    </row>
    <row r="34" spans="1:4" x14ac:dyDescent="0.25">
      <c r="A34" s="15">
        <f>VO2max!Y40</f>
        <v>0.97076023391812871</v>
      </c>
      <c r="B34" s="20">
        <f>VO2max!V40</f>
        <v>-2.4595200000000075</v>
      </c>
      <c r="C34" s="20">
        <f>VO2max!W40</f>
        <v>20.905920000000009</v>
      </c>
      <c r="D34" s="20">
        <f>VO2max!Q40</f>
        <v>18.446400000000001</v>
      </c>
    </row>
    <row r="35" spans="1:4" x14ac:dyDescent="0.25">
      <c r="A35" s="15">
        <f>VO2max!Y41</f>
        <v>1</v>
      </c>
      <c r="B35" s="20">
        <f>VO2max!V41</f>
        <v>-2.5288320000000075</v>
      </c>
      <c r="C35" s="20">
        <f>VO2max!W41</f>
        <v>21.495072000000008</v>
      </c>
      <c r="D35" s="20">
        <f>VO2max!Q41</f>
        <v>18.966239999999999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E1" zoomScaleNormal="100" workbookViewId="0">
      <selection activeCell="F1" sqref="F1:F1048576"/>
    </sheetView>
  </sheetViews>
  <sheetFormatPr defaultRowHeight="15" x14ac:dyDescent="0.25"/>
  <cols>
    <col min="1" max="1" width="8.7109375" customWidth="1"/>
    <col min="2" max="2" width="11.7109375" customWidth="1"/>
    <col min="3" max="3" width="11.85546875" customWidth="1"/>
    <col min="4" max="1025" width="8.7109375" customWidth="1"/>
  </cols>
  <sheetData>
    <row r="1" spans="1:3" ht="30" x14ac:dyDescent="0.25">
      <c r="A1" s="10" t="str">
        <f>VO2max!M4</f>
        <v>HR
[bpm]</v>
      </c>
      <c r="B1" s="11" t="str">
        <f>VO2max!V4</f>
        <v>FatOx 
[kCal/min]</v>
      </c>
      <c r="C1" s="11" t="str">
        <f>VO2max!W4</f>
        <v>CHO-Ox 
[kCal/min]</v>
      </c>
    </row>
    <row r="2" spans="1:3" x14ac:dyDescent="0.25">
      <c r="A2" s="12">
        <f>VO2max!M8</f>
        <v>80</v>
      </c>
      <c r="B2" s="13">
        <f>VO2max!V8</f>
        <v>1.4088959999999997</v>
      </c>
      <c r="C2" s="13">
        <f>VO2max!W8</f>
        <v>0.35222400000000031</v>
      </c>
    </row>
    <row r="3" spans="1:3" x14ac:dyDescent="0.25">
      <c r="A3" s="12">
        <f>VO2max!M9</f>
        <v>84</v>
      </c>
      <c r="B3" s="13">
        <f>VO2max!V9</f>
        <v>1.6511039999999997</v>
      </c>
      <c r="C3" s="13">
        <f>VO2max!W9</f>
        <v>0.25401600000000041</v>
      </c>
    </row>
    <row r="4" spans="1:3" x14ac:dyDescent="0.25">
      <c r="A4" s="12">
        <f>VO2max!M10</f>
        <v>76</v>
      </c>
      <c r="B4" s="13">
        <f>VO2max!V10</f>
        <v>1.7075999999999996</v>
      </c>
      <c r="C4" s="13">
        <f>VO2max!W10</f>
        <v>0.34152000000000032</v>
      </c>
    </row>
    <row r="5" spans="1:3" x14ac:dyDescent="0.25">
      <c r="A5" s="12">
        <f>VO2max!M11</f>
        <v>84</v>
      </c>
      <c r="B5" s="13">
        <f>VO2max!V11</f>
        <v>2.9329439999999996</v>
      </c>
      <c r="C5" s="13">
        <f>VO2max!W11</f>
        <v>0.10113599999999996</v>
      </c>
    </row>
    <row r="6" spans="1:3" x14ac:dyDescent="0.25">
      <c r="A6" s="12">
        <f>VO2max!M12</f>
        <v>92</v>
      </c>
      <c r="B6" s="13">
        <f>VO2max!V12</f>
        <v>3.5287199999999999</v>
      </c>
      <c r="C6" s="13">
        <f>VO2max!W12</f>
        <v>0.12167999999999997</v>
      </c>
    </row>
    <row r="7" spans="1:3" x14ac:dyDescent="0.25">
      <c r="A7" s="12">
        <f>VO2max!M13</f>
        <v>84</v>
      </c>
      <c r="B7" s="13">
        <f>VO2max!V13</f>
        <v>2.809056</v>
      </c>
      <c r="C7" s="13">
        <f>VO2max!W13</f>
        <v>9.6863999999999978E-2</v>
      </c>
    </row>
    <row r="8" spans="1:3" x14ac:dyDescent="0.25">
      <c r="A8" s="12">
        <f>VO2max!M14</f>
        <v>82</v>
      </c>
      <c r="B8" s="13">
        <f>VO2max!V14</f>
        <v>3.4027199999999991</v>
      </c>
      <c r="C8" s="13">
        <f>VO2max!W14</f>
        <v>-0.40031999999999923</v>
      </c>
    </row>
    <row r="9" spans="1:3" x14ac:dyDescent="0.25">
      <c r="A9" s="12">
        <f>VO2max!M15</f>
        <v>88</v>
      </c>
      <c r="B9" s="13">
        <f>VO2max!V15</f>
        <v>4.8094079999999995</v>
      </c>
      <c r="C9" s="13">
        <f>VO2max!W15</f>
        <v>-0.90988799999999925</v>
      </c>
    </row>
    <row r="10" spans="1:3" x14ac:dyDescent="0.25">
      <c r="A10" s="12">
        <f>VO2max!M16</f>
        <v>88</v>
      </c>
      <c r="B10" s="13">
        <f>VO2max!V16</f>
        <v>4.878671999999999</v>
      </c>
      <c r="C10" s="13">
        <f>VO2max!W16</f>
        <v>-0.92299199999999926</v>
      </c>
    </row>
    <row r="11" spans="1:3" x14ac:dyDescent="0.25">
      <c r="A11" s="12">
        <f>VO2max!M17</f>
        <v>90</v>
      </c>
      <c r="B11" s="13">
        <f>VO2max!V17</f>
        <v>5.8661279999999998</v>
      </c>
      <c r="C11" s="13">
        <f>VO2max!W17</f>
        <v>-1.1098079999999992</v>
      </c>
    </row>
    <row r="12" spans="1:3" x14ac:dyDescent="0.25">
      <c r="A12" s="12">
        <f>VO2max!M18</f>
        <v>94</v>
      </c>
      <c r="B12" s="13">
        <f>VO2max!V18</f>
        <v>5.9334719999999992</v>
      </c>
      <c r="C12" s="13">
        <f>VO2max!W18</f>
        <v>-1.2491519999999996</v>
      </c>
    </row>
    <row r="13" spans="1:3" x14ac:dyDescent="0.25">
      <c r="A13" s="12">
        <f>VO2max!M19</f>
        <v>96</v>
      </c>
      <c r="B13" s="13">
        <f>VO2max!V19</f>
        <v>7.9756799999999988</v>
      </c>
      <c r="C13" s="13">
        <f>VO2max!W19</f>
        <v>-1.9939199999999995</v>
      </c>
    </row>
    <row r="14" spans="1:3" x14ac:dyDescent="0.25">
      <c r="A14" s="12">
        <f>VO2max!M20</f>
        <v>99</v>
      </c>
      <c r="B14" s="13">
        <f>VO2max!V20</f>
        <v>9.7514400000000006</v>
      </c>
      <c r="C14" s="13">
        <f>VO2max!W20</f>
        <v>-2.6162400000000003</v>
      </c>
    </row>
    <row r="15" spans="1:3" x14ac:dyDescent="0.25">
      <c r="A15" s="12">
        <f>VO2max!M21</f>
        <v>102</v>
      </c>
      <c r="B15" s="13">
        <f>VO2max!V21</f>
        <v>9.1929599999999994</v>
      </c>
      <c r="C15" s="13">
        <f>VO2max!W21</f>
        <v>-2.2982399999999998</v>
      </c>
    </row>
    <row r="16" spans="1:3" x14ac:dyDescent="0.25">
      <c r="A16" s="12">
        <f>VO2max!M22</f>
        <v>103</v>
      </c>
      <c r="B16" s="13">
        <f>VO2max!V22</f>
        <v>11.114880000000003</v>
      </c>
      <c r="C16" s="13">
        <f>VO2max!W22</f>
        <v>-2.7787199999999999</v>
      </c>
    </row>
    <row r="17" spans="1:3" x14ac:dyDescent="0.25">
      <c r="A17" s="12">
        <f>VO2max!M23</f>
        <v>106</v>
      </c>
      <c r="B17" s="13">
        <f>VO2max!V23</f>
        <v>10.528128000000002</v>
      </c>
      <c r="C17" s="13">
        <f>VO2max!W23</f>
        <v>-2.2164479999999998</v>
      </c>
    </row>
    <row r="18" spans="1:3" x14ac:dyDescent="0.25">
      <c r="A18" s="12">
        <f>VO2max!M24</f>
        <v>114</v>
      </c>
      <c r="B18" s="13">
        <f>VO2max!V24</f>
        <v>8.8490879999999983</v>
      </c>
      <c r="C18" s="13">
        <f>VO2max!W24</f>
        <v>-1.4748479999999982</v>
      </c>
    </row>
    <row r="19" spans="1:3" x14ac:dyDescent="0.25">
      <c r="A19" s="12">
        <f>VO2max!M25</f>
        <v>106</v>
      </c>
      <c r="B19" s="13">
        <f>VO2max!V25</f>
        <v>9.9859199999999984</v>
      </c>
      <c r="C19" s="13">
        <f>VO2max!W25</f>
        <v>-1.4265599999999987</v>
      </c>
    </row>
    <row r="20" spans="1:3" x14ac:dyDescent="0.25">
      <c r="A20" s="12">
        <f>VO2max!M26</f>
        <v>109</v>
      </c>
      <c r="B20" s="13">
        <f>VO2max!V26</f>
        <v>11.872559999999998</v>
      </c>
      <c r="C20" s="13">
        <f>VO2max!W26</f>
        <v>-1.6960799999999985</v>
      </c>
    </row>
    <row r="21" spans="1:3" x14ac:dyDescent="0.25">
      <c r="A21" s="12">
        <f>VO2max!M27</f>
        <v>117</v>
      </c>
      <c r="B21" s="13">
        <f>VO2max!V27</f>
        <v>10.959839999999998</v>
      </c>
      <c r="C21" s="13">
        <f>VO2max!W27</f>
        <v>0</v>
      </c>
    </row>
    <row r="22" spans="1:3" x14ac:dyDescent="0.25">
      <c r="A22" s="12">
        <f>VO2max!M28</f>
        <v>124</v>
      </c>
      <c r="B22" s="13">
        <f>VO2max!V28</f>
        <v>10.771055999999998</v>
      </c>
      <c r="C22" s="13">
        <f>VO2max!W28</f>
        <v>1.196784000000001</v>
      </c>
    </row>
    <row r="23" spans="1:3" x14ac:dyDescent="0.25">
      <c r="A23" s="12">
        <f>VO2max!M29</f>
        <v>126</v>
      </c>
      <c r="B23" s="13">
        <f>VO2max!V29</f>
        <v>9.178799999999999</v>
      </c>
      <c r="C23" s="13">
        <f>VO2max!W29</f>
        <v>1.8357600000000023</v>
      </c>
    </row>
    <row r="24" spans="1:3" x14ac:dyDescent="0.25">
      <c r="A24" s="12">
        <f>VO2max!M30</f>
        <v>129</v>
      </c>
      <c r="B24" s="13">
        <f>VO2max!V30</f>
        <v>9.6455999999999964</v>
      </c>
      <c r="C24" s="13">
        <f>VO2max!W30</f>
        <v>1.9291200000000019</v>
      </c>
    </row>
    <row r="25" spans="1:3" x14ac:dyDescent="0.25">
      <c r="A25" s="12">
        <f>VO2max!M31</f>
        <v>135</v>
      </c>
      <c r="B25" s="13">
        <f>VO2max!V31</f>
        <v>10.481375999999996</v>
      </c>
      <c r="C25" s="13">
        <f>VO2max!W31</f>
        <v>3.1899840000000039</v>
      </c>
    </row>
    <row r="26" spans="1:3" x14ac:dyDescent="0.25">
      <c r="A26" s="12">
        <f>VO2max!M32</f>
        <v>138</v>
      </c>
      <c r="B26" s="13">
        <f>VO2max!V32</f>
        <v>7.8321599999999991</v>
      </c>
      <c r="C26" s="13">
        <f>VO2max!W32</f>
        <v>5.2214400000000003</v>
      </c>
    </row>
    <row r="27" spans="1:3" x14ac:dyDescent="0.25">
      <c r="A27" s="12">
        <f>VO2max!M33</f>
        <v>148</v>
      </c>
      <c r="B27" s="13">
        <f>VO2max!V33</f>
        <v>8.0180159999999994</v>
      </c>
      <c r="C27" s="13">
        <f>VO2max!W33</f>
        <v>6.131424</v>
      </c>
    </row>
    <row r="28" spans="1:3" x14ac:dyDescent="0.25">
      <c r="A28" s="12">
        <f>VO2max!M34</f>
        <v>139</v>
      </c>
      <c r="B28" s="13">
        <f>VO2max!V34</f>
        <v>6.9573119999999991</v>
      </c>
      <c r="C28" s="13">
        <f>VO2max!W34</f>
        <v>6.0876480000000024</v>
      </c>
    </row>
    <row r="29" spans="1:3" x14ac:dyDescent="0.25">
      <c r="A29" s="12">
        <f>VO2max!M35</f>
        <v>143</v>
      </c>
      <c r="B29" s="13">
        <f>VO2max!V35</f>
        <v>8.2974719999999973</v>
      </c>
      <c r="C29" s="13">
        <f>VO2max!W35</f>
        <v>7.2602880000000019</v>
      </c>
    </row>
    <row r="30" spans="1:3" x14ac:dyDescent="0.25">
      <c r="A30" s="12">
        <f>VO2max!M36</f>
        <v>149</v>
      </c>
      <c r="B30" s="13">
        <f>VO2max!V36</f>
        <v>5.2545599999999952</v>
      </c>
      <c r="C30" s="13">
        <f>VO2max!W36</f>
        <v>10.509120000000005</v>
      </c>
    </row>
    <row r="31" spans="1:3" x14ac:dyDescent="0.25">
      <c r="A31" s="12">
        <f>VO2max!M37</f>
        <v>155</v>
      </c>
      <c r="B31" s="13">
        <f>VO2max!V37</f>
        <v>3.7339679999999928</v>
      </c>
      <c r="C31" s="13">
        <f>VO2max!W37</f>
        <v>12.268752000000003</v>
      </c>
    </row>
    <row r="32" spans="1:3" x14ac:dyDescent="0.25">
      <c r="A32" s="12">
        <f>VO2max!M38</f>
        <v>158</v>
      </c>
      <c r="B32" s="13">
        <f>VO2max!V38</f>
        <v>2.3767679999999993</v>
      </c>
      <c r="C32" s="13">
        <f>VO2max!W38</f>
        <v>15.448992000000002</v>
      </c>
    </row>
    <row r="33" spans="1:3" x14ac:dyDescent="0.25">
      <c r="A33" s="12">
        <f>VO2max!M39</f>
        <v>161</v>
      </c>
      <c r="B33" s="13">
        <f>VO2max!V39</f>
        <v>0.58747199999999777</v>
      </c>
      <c r="C33" s="13">
        <f>VO2max!W39</f>
        <v>17.036688000000002</v>
      </c>
    </row>
    <row r="34" spans="1:3" x14ac:dyDescent="0.25">
      <c r="A34" s="12">
        <f>VO2max!M40</f>
        <v>165</v>
      </c>
      <c r="B34" s="13">
        <f>VO2max!V40</f>
        <v>-2.4595200000000075</v>
      </c>
      <c r="C34" s="13">
        <f>VO2max!W40</f>
        <v>20.905920000000009</v>
      </c>
    </row>
    <row r="35" spans="1:3" x14ac:dyDescent="0.25">
      <c r="A35" s="12">
        <f>VO2max!M41</f>
        <v>167</v>
      </c>
      <c r="B35" s="13">
        <f>VO2max!V41</f>
        <v>-2.5288320000000075</v>
      </c>
      <c r="C35" s="13">
        <f>VO2max!W41</f>
        <v>21.495072000000008</v>
      </c>
    </row>
    <row r="36" spans="1:3" x14ac:dyDescent="0.25">
      <c r="A36" s="12">
        <f>VO2max!M42</f>
        <v>169</v>
      </c>
      <c r="B36" s="13">
        <f>VO2max!V42</f>
        <v>-5.0465280000000075</v>
      </c>
      <c r="C36" s="13">
        <f>VO2max!W42</f>
        <v>23.971008000000005</v>
      </c>
    </row>
    <row r="37" spans="1:3" x14ac:dyDescent="0.25">
      <c r="A37" s="12">
        <f>VO2max!M43</f>
        <v>173</v>
      </c>
      <c r="B37" s="13">
        <f>VO2max!V43</f>
        <v>-4.6958400000000076</v>
      </c>
      <c r="C37" s="13">
        <f>VO2max!W43</f>
        <v>20.348640000000007</v>
      </c>
    </row>
    <row r="38" spans="1:3" x14ac:dyDescent="0.25">
      <c r="A38" s="12">
        <f>VO2max!M44</f>
        <v>170</v>
      </c>
      <c r="B38" s="13">
        <f>VO2max!V44</f>
        <v>-4.7266560000000073</v>
      </c>
      <c r="C38" s="13">
        <f>VO2max!W44</f>
        <v>22.451616000000005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C1" sqref="C1"/>
    </sheetView>
  </sheetViews>
  <sheetFormatPr defaultRowHeight="15" x14ac:dyDescent="0.25"/>
  <cols>
    <col min="1" max="1" width="6.140625" bestFit="1" customWidth="1"/>
    <col min="2" max="2" width="8.7109375" bestFit="1" customWidth="1"/>
  </cols>
  <sheetData>
    <row r="1" spans="1:2" ht="45" x14ac:dyDescent="0.25">
      <c r="A1" s="16" t="str">
        <f>VO2max!B4</f>
        <v>VO2
STPD
L/min</v>
      </c>
      <c r="B1" s="16" t="str">
        <f>VO2max!F4</f>
        <v>VE
STPD
ml/kg/m</v>
      </c>
    </row>
    <row r="2" spans="1:2" x14ac:dyDescent="0.25">
      <c r="A2">
        <f>VO2max!B5</f>
        <v>0.32</v>
      </c>
      <c r="B2">
        <f>VO2max!F5</f>
        <v>7.96</v>
      </c>
    </row>
    <row r="3" spans="1:2" x14ac:dyDescent="0.25">
      <c r="A3">
        <f>VO2max!B6</f>
        <v>0.24</v>
      </c>
      <c r="B3">
        <f>VO2max!F6</f>
        <v>5.94</v>
      </c>
    </row>
    <row r="4" spans="1:2" x14ac:dyDescent="0.25">
      <c r="A4">
        <f>VO2max!B7</f>
        <v>0.28000000000000003</v>
      </c>
      <c r="B4">
        <f>VO2max!F7</f>
        <v>8.1</v>
      </c>
    </row>
    <row r="5" spans="1:2" x14ac:dyDescent="0.25">
      <c r="A5">
        <f>VO2max!B8</f>
        <v>0.26</v>
      </c>
      <c r="B5">
        <f>VO2max!F8</f>
        <v>7.74</v>
      </c>
    </row>
    <row r="6" spans="1:2" x14ac:dyDescent="0.25">
      <c r="A6">
        <f>VO2max!B9</f>
        <v>0.28000000000000003</v>
      </c>
      <c r="B6">
        <f>VO2max!F9</f>
        <v>7.85</v>
      </c>
    </row>
    <row r="7" spans="1:2" x14ac:dyDescent="0.25">
      <c r="A7">
        <f>VO2max!B10</f>
        <v>0.3</v>
      </c>
      <c r="B7">
        <f>VO2max!F10</f>
        <v>8.82</v>
      </c>
    </row>
    <row r="8" spans="1:2" x14ac:dyDescent="0.25">
      <c r="A8">
        <f>VO2max!B11</f>
        <v>0.45</v>
      </c>
      <c r="B8">
        <f>VO2max!F11</f>
        <v>12.91</v>
      </c>
    </row>
    <row r="9" spans="1:2" x14ac:dyDescent="0.25">
      <c r="A9">
        <f>VO2max!B12</f>
        <v>0.54</v>
      </c>
      <c r="B9">
        <f>VO2max!F12</f>
        <v>13.99</v>
      </c>
    </row>
    <row r="10" spans="1:2" x14ac:dyDescent="0.25">
      <c r="A10">
        <f>VO2max!B13</f>
        <v>0.43</v>
      </c>
      <c r="B10">
        <f>VO2max!F13</f>
        <v>10.5</v>
      </c>
    </row>
    <row r="11" spans="1:2" x14ac:dyDescent="0.25">
      <c r="A11">
        <f>VO2max!B14</f>
        <v>0.45</v>
      </c>
      <c r="B11">
        <f>VO2max!F14</f>
        <v>10.97</v>
      </c>
    </row>
    <row r="12" spans="1:2" x14ac:dyDescent="0.25">
      <c r="A12">
        <f>VO2max!B15</f>
        <v>0.59</v>
      </c>
      <c r="B12">
        <f>VO2max!F15</f>
        <v>13.21</v>
      </c>
    </row>
    <row r="13" spans="1:2" x14ac:dyDescent="0.25">
      <c r="A13">
        <f>VO2max!B16</f>
        <v>0.6</v>
      </c>
      <c r="B13">
        <f>VO2max!F16</f>
        <v>12.09</v>
      </c>
    </row>
    <row r="14" spans="1:2" x14ac:dyDescent="0.25">
      <c r="A14">
        <f>VO2max!B17</f>
        <v>0.72</v>
      </c>
      <c r="B14">
        <f>VO2max!F17</f>
        <v>14.71</v>
      </c>
    </row>
    <row r="15" spans="1:2" x14ac:dyDescent="0.25">
      <c r="A15">
        <f>VO2max!B18</f>
        <v>0.71</v>
      </c>
      <c r="B15">
        <f>VO2max!F18</f>
        <v>13.61</v>
      </c>
    </row>
    <row r="16" spans="1:2" x14ac:dyDescent="0.25">
      <c r="A16">
        <f>VO2max!B19</f>
        <v>0.91</v>
      </c>
      <c r="B16">
        <f>VO2max!F19</f>
        <v>16.489999999999998</v>
      </c>
    </row>
    <row r="17" spans="1:2" x14ac:dyDescent="0.25">
      <c r="A17">
        <f>VO2max!B20</f>
        <v>1.0900000000000001</v>
      </c>
      <c r="B17">
        <f>VO2max!F20</f>
        <v>18.04</v>
      </c>
    </row>
    <row r="18" spans="1:2" x14ac:dyDescent="0.25">
      <c r="A18">
        <f>VO2max!B21</f>
        <v>1.05</v>
      </c>
      <c r="B18">
        <f>VO2max!F21</f>
        <v>16.809999999999999</v>
      </c>
    </row>
    <row r="19" spans="1:2" x14ac:dyDescent="0.25">
      <c r="A19">
        <f>VO2max!B22</f>
        <v>1.27</v>
      </c>
      <c r="B19">
        <f>VO2max!F22</f>
        <v>20.28</v>
      </c>
    </row>
    <row r="20" spans="1:2" x14ac:dyDescent="0.25">
      <c r="A20">
        <f>VO2max!B23</f>
        <v>1.26</v>
      </c>
      <c r="B20">
        <f>VO2max!F23</f>
        <v>20.57</v>
      </c>
    </row>
    <row r="21" spans="1:2" x14ac:dyDescent="0.25">
      <c r="A21">
        <f>VO2max!B24</f>
        <v>1.1100000000000001</v>
      </c>
      <c r="B21">
        <f>VO2max!F24</f>
        <v>19.440000000000001</v>
      </c>
    </row>
    <row r="22" spans="1:2" x14ac:dyDescent="0.25">
      <c r="A22">
        <f>VO2max!B25</f>
        <v>1.29</v>
      </c>
      <c r="B22">
        <f>VO2max!F25</f>
        <v>22.05</v>
      </c>
    </row>
    <row r="23" spans="1:2" x14ac:dyDescent="0.25">
      <c r="A23">
        <f>VO2max!B26</f>
        <v>1.53</v>
      </c>
      <c r="B23">
        <f>VO2max!F26</f>
        <v>25.85</v>
      </c>
    </row>
    <row r="24" spans="1:2" x14ac:dyDescent="0.25">
      <c r="A24">
        <f>VO2max!B27</f>
        <v>1.63</v>
      </c>
      <c r="B24">
        <f>VO2max!F27</f>
        <v>28.39</v>
      </c>
    </row>
    <row r="25" spans="1:2" x14ac:dyDescent="0.25">
      <c r="A25">
        <f>VO2max!B28</f>
        <v>1.77</v>
      </c>
      <c r="B25">
        <f>VO2max!F28</f>
        <v>31.29</v>
      </c>
    </row>
    <row r="26" spans="1:2" x14ac:dyDescent="0.25">
      <c r="A26">
        <f>VO2max!B29</f>
        <v>1.62</v>
      </c>
      <c r="B26">
        <f>VO2max!F29</f>
        <v>29.32</v>
      </c>
    </row>
    <row r="27" spans="1:2" x14ac:dyDescent="0.25">
      <c r="A27">
        <f>VO2max!B30</f>
        <v>1.7</v>
      </c>
      <c r="B27">
        <f>VO2max!F30</f>
        <v>29.22</v>
      </c>
    </row>
    <row r="28" spans="1:2" x14ac:dyDescent="0.25">
      <c r="A28">
        <f>VO2max!B31</f>
        <v>2</v>
      </c>
      <c r="B28">
        <f>VO2max!F31</f>
        <v>36.200000000000003</v>
      </c>
    </row>
    <row r="29" spans="1:2" x14ac:dyDescent="0.25">
      <c r="A29">
        <f>VO2max!B32</f>
        <v>1.89</v>
      </c>
      <c r="B29">
        <f>VO2max!F32</f>
        <v>36.29</v>
      </c>
    </row>
    <row r="30" spans="1:2" x14ac:dyDescent="0.25">
      <c r="A30">
        <f>VO2max!B33</f>
        <v>2.04</v>
      </c>
      <c r="B30">
        <f>VO2max!F33</f>
        <v>39.61</v>
      </c>
    </row>
    <row r="31" spans="1:2" x14ac:dyDescent="0.25">
      <c r="A31">
        <f>VO2max!B34</f>
        <v>1.88</v>
      </c>
      <c r="B31">
        <f>VO2max!F34</f>
        <v>36.83</v>
      </c>
    </row>
    <row r="32" spans="1:2" x14ac:dyDescent="0.25">
      <c r="A32">
        <f>VO2max!B35</f>
        <v>2.2400000000000002</v>
      </c>
      <c r="B32">
        <f>VO2max!F35</f>
        <v>43.19</v>
      </c>
    </row>
    <row r="33" spans="1:2" x14ac:dyDescent="0.25">
      <c r="A33">
        <f>VO2max!B36</f>
        <v>2.2400000000000002</v>
      </c>
      <c r="B33">
        <f>VO2max!F36</f>
        <v>47.77</v>
      </c>
    </row>
    <row r="34" spans="1:2" x14ac:dyDescent="0.25">
      <c r="A34">
        <f>VO2max!B37</f>
        <v>2.2599999999999998</v>
      </c>
      <c r="B34">
        <f>VO2max!F37</f>
        <v>49.29</v>
      </c>
    </row>
    <row r="35" spans="1:2" x14ac:dyDescent="0.25">
      <c r="A35">
        <f>VO2max!B38</f>
        <v>2.5</v>
      </c>
      <c r="B35">
        <f>VO2max!F38</f>
        <v>54.55</v>
      </c>
    </row>
    <row r="36" spans="1:2" x14ac:dyDescent="0.25">
      <c r="A36">
        <f>VO2max!B39</f>
        <v>2.4500000000000002</v>
      </c>
      <c r="B36">
        <f>VO2max!F39</f>
        <v>56.53</v>
      </c>
    </row>
    <row r="37" spans="1:2" x14ac:dyDescent="0.25">
      <c r="A37">
        <f>VO2max!B40</f>
        <v>2.54</v>
      </c>
      <c r="B37">
        <f>VO2max!F40</f>
        <v>63.28</v>
      </c>
    </row>
    <row r="38" spans="1:2" x14ac:dyDescent="0.25">
      <c r="A38">
        <f>VO2max!B41</f>
        <v>2.61</v>
      </c>
      <c r="B38">
        <f>VO2max!F41</f>
        <v>64.81</v>
      </c>
    </row>
    <row r="39" spans="1:2" x14ac:dyDescent="0.25">
      <c r="A39">
        <f>VO2max!B42</f>
        <v>2.58</v>
      </c>
      <c r="B39">
        <f>VO2max!F42</f>
        <v>67.27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T15" sqref="T15"/>
    </sheetView>
  </sheetViews>
  <sheetFormatPr defaultRowHeight="15" x14ac:dyDescent="0.25"/>
  <cols>
    <col min="1" max="1" width="10" bestFit="1" customWidth="1"/>
    <col min="2" max="2" width="5.5703125" bestFit="1" customWidth="1"/>
    <col min="3" max="3" width="6.5703125" bestFit="1" customWidth="1"/>
    <col min="4" max="1025" width="8.7109375" customWidth="1"/>
  </cols>
  <sheetData>
    <row r="1" spans="1:3" x14ac:dyDescent="0.25">
      <c r="A1" t="str">
        <f>VO2max!M4</f>
        <v>HR
[bpm]</v>
      </c>
      <c r="B1" t="str">
        <f>VO2max!R4</f>
        <v>%Fat</v>
      </c>
      <c r="C1" t="str">
        <f>VO2max!S4</f>
        <v>%Carb</v>
      </c>
    </row>
    <row r="2" spans="1:3" x14ac:dyDescent="0.25">
      <c r="A2">
        <f>VO2max!M26</f>
        <v>109</v>
      </c>
      <c r="B2" s="18">
        <f>VO2max!R26</f>
        <v>1.1666666666666665</v>
      </c>
      <c r="C2" s="18">
        <f>VO2max!S26</f>
        <v>-0.16666666666666652</v>
      </c>
    </row>
    <row r="3" spans="1:3" x14ac:dyDescent="0.25">
      <c r="A3">
        <f>VO2max!M27</f>
        <v>117</v>
      </c>
      <c r="B3" s="18">
        <f>VO2max!R27</f>
        <v>1</v>
      </c>
      <c r="C3" s="18">
        <f>VO2max!S27</f>
        <v>0</v>
      </c>
    </row>
    <row r="4" spans="1:3" x14ac:dyDescent="0.25">
      <c r="A4">
        <f>VO2max!M28</f>
        <v>124</v>
      </c>
      <c r="B4" s="18">
        <f>VO2max!R28</f>
        <v>0.89999999999999991</v>
      </c>
      <c r="C4" s="18">
        <f>VO2max!S28</f>
        <v>0.10000000000000009</v>
      </c>
    </row>
    <row r="5" spans="1:3" x14ac:dyDescent="0.25">
      <c r="A5">
        <f>VO2max!M29</f>
        <v>126</v>
      </c>
      <c r="B5" s="18">
        <f>VO2max!R29</f>
        <v>0.83333333333333315</v>
      </c>
      <c r="C5" s="18">
        <f>VO2max!S29</f>
        <v>0.16666666666666685</v>
      </c>
    </row>
    <row r="6" spans="1:3" x14ac:dyDescent="0.25">
      <c r="A6">
        <f>VO2max!M30</f>
        <v>129</v>
      </c>
      <c r="B6" s="18">
        <f>VO2max!R30</f>
        <v>0.83333333333333315</v>
      </c>
      <c r="C6" s="18">
        <f>VO2max!S30</f>
        <v>0.16666666666666685</v>
      </c>
    </row>
    <row r="7" spans="1:3" x14ac:dyDescent="0.25">
      <c r="A7">
        <f>VO2max!M31</f>
        <v>135</v>
      </c>
      <c r="B7" s="18">
        <f>VO2max!R31</f>
        <v>0.76666666666666639</v>
      </c>
      <c r="C7" s="18">
        <f>VO2max!S31</f>
        <v>0.23333333333333361</v>
      </c>
    </row>
    <row r="8" spans="1:3" x14ac:dyDescent="0.25">
      <c r="A8">
        <f>VO2max!M32</f>
        <v>138</v>
      </c>
      <c r="B8" s="18">
        <f>VO2max!R32</f>
        <v>0.6</v>
      </c>
      <c r="C8" s="18">
        <f>VO2max!S32</f>
        <v>0.4</v>
      </c>
    </row>
    <row r="9" spans="1:3" x14ac:dyDescent="0.25">
      <c r="A9">
        <f>VO2max!M33</f>
        <v>148</v>
      </c>
      <c r="B9" s="18">
        <f>VO2max!R33</f>
        <v>0.56666666666666665</v>
      </c>
      <c r="C9" s="18">
        <f>VO2max!S33</f>
        <v>0.43333333333333335</v>
      </c>
    </row>
    <row r="10" spans="1:3" x14ac:dyDescent="0.25">
      <c r="A10">
        <f>VO2max!M34</f>
        <v>139</v>
      </c>
      <c r="B10" s="18">
        <f>VO2max!R34</f>
        <v>0.53333333333333321</v>
      </c>
      <c r="C10" s="18">
        <f>VO2max!S34</f>
        <v>0.46666666666666679</v>
      </c>
    </row>
    <row r="11" spans="1:3" x14ac:dyDescent="0.25">
      <c r="A11">
        <f>VO2max!M35</f>
        <v>143</v>
      </c>
      <c r="B11" s="18">
        <f>VO2max!R35</f>
        <v>0.53333333333333321</v>
      </c>
      <c r="C11" s="18">
        <f>VO2max!S35</f>
        <v>0.46666666666666679</v>
      </c>
    </row>
    <row r="12" spans="1:3" x14ac:dyDescent="0.25">
      <c r="A12">
        <f>VO2max!M36</f>
        <v>149</v>
      </c>
      <c r="B12" s="18">
        <f>VO2max!R36</f>
        <v>0.33333333333333304</v>
      </c>
      <c r="C12" s="18">
        <f>VO2max!S36</f>
        <v>0.66666666666666696</v>
      </c>
    </row>
    <row r="13" spans="1:3" x14ac:dyDescent="0.25">
      <c r="A13">
        <f>VO2max!M37</f>
        <v>155</v>
      </c>
      <c r="B13" s="18">
        <f>VO2max!R37</f>
        <v>0.23333333333333295</v>
      </c>
      <c r="C13" s="18">
        <f>VO2max!S37</f>
        <v>0.76666666666666705</v>
      </c>
    </row>
    <row r="14" spans="1:3" x14ac:dyDescent="0.25">
      <c r="A14">
        <f>VO2max!M38</f>
        <v>158</v>
      </c>
      <c r="B14" s="18">
        <f>VO2max!R38</f>
        <v>0.1333333333333333</v>
      </c>
      <c r="C14" s="18">
        <f>VO2max!S38</f>
        <v>0.8666666666666667</v>
      </c>
    </row>
    <row r="15" spans="1:3" x14ac:dyDescent="0.25">
      <c r="A15">
        <f>VO2max!M39</f>
        <v>161</v>
      </c>
      <c r="B15" s="18">
        <f>VO2max!R39</f>
        <v>3.3333333333333215E-2</v>
      </c>
      <c r="C15" s="18">
        <f>VO2max!S39</f>
        <v>0.96666666666666679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VO2max</vt:lpstr>
      <vt:lpstr>HR_VO2Perc</vt:lpstr>
      <vt:lpstr>HR_RER</vt:lpstr>
      <vt:lpstr>HR_Fat-CHO-Ox(pct)</vt:lpstr>
      <vt:lpstr>PerVO2max_Fat(g)</vt:lpstr>
      <vt:lpstr>PerVO2max_CHO-FAT(c)</vt:lpstr>
      <vt:lpstr>HR_CHO-FAT(c)</vt:lpstr>
      <vt:lpstr>Lact_Thresh</vt:lpstr>
      <vt:lpstr>HR-Fat-CHO-Ox(part)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Gilliland, Doug</dc:creator>
  <dc:description/>
  <cp:lastModifiedBy>Gilliland, Doug</cp:lastModifiedBy>
  <cp:revision>6</cp:revision>
  <dcterms:created xsi:type="dcterms:W3CDTF">2018-07-03T16:47:19Z</dcterms:created>
  <dcterms:modified xsi:type="dcterms:W3CDTF">2018-07-17T17:26:18Z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