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2995" windowHeight="12075" activeTab="3"/>
  </bookViews>
  <sheets>
    <sheet name="Hrs_3" sheetId="1" r:id="rId1"/>
    <sheet name="Percent_Fat" sheetId="2" r:id="rId2"/>
    <sheet name="Decrease_In_Fat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B4" i="4" l="1"/>
  <c r="C4" i="4"/>
  <c r="B5" i="4"/>
  <c r="C5" i="4"/>
  <c r="B6" i="4"/>
  <c r="C6" i="4"/>
  <c r="C3" i="4"/>
  <c r="B3" i="4"/>
  <c r="A6" i="4"/>
  <c r="A4" i="4"/>
  <c r="A5" i="4"/>
  <c r="A3" i="4"/>
  <c r="A2" i="4"/>
  <c r="A1" i="4"/>
  <c r="A5" i="3" l="1"/>
  <c r="B5" i="3"/>
  <c r="C5" i="3"/>
  <c r="A6" i="3"/>
  <c r="B6" i="3"/>
  <c r="C6" i="3"/>
  <c r="A7" i="3"/>
  <c r="B7" i="3"/>
  <c r="C7" i="3"/>
  <c r="C4" i="3"/>
  <c r="B4" i="3"/>
  <c r="A4" i="3"/>
  <c r="C3" i="3"/>
  <c r="B3" i="3"/>
  <c r="A3" i="3"/>
  <c r="D9" i="2"/>
  <c r="D8" i="2"/>
  <c r="D7" i="2"/>
  <c r="D6" i="2"/>
  <c r="D5" i="2"/>
  <c r="D4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C3" i="2"/>
  <c r="B3" i="2"/>
  <c r="R10" i="1"/>
  <c r="R9" i="1"/>
  <c r="R8" i="1"/>
  <c r="R7" i="1"/>
  <c r="R6" i="1"/>
  <c r="R5" i="1"/>
  <c r="Q10" i="1"/>
  <c r="Q6" i="1"/>
  <c r="Q7" i="1"/>
  <c r="Q8" i="1"/>
  <c r="Q9" i="1"/>
  <c r="Q5" i="1"/>
  <c r="A3" i="2"/>
  <c r="P10" i="1"/>
  <c r="N10" i="1"/>
  <c r="M10" i="1"/>
  <c r="L10" i="1"/>
  <c r="K10" i="1"/>
  <c r="J10" i="1"/>
  <c r="G10" i="1"/>
  <c r="F10" i="1"/>
  <c r="B10" i="1"/>
  <c r="P6" i="1"/>
  <c r="P7" i="1"/>
  <c r="P8" i="1"/>
  <c r="P9" i="1"/>
  <c r="P5" i="1"/>
  <c r="N6" i="1"/>
  <c r="N7" i="1"/>
  <c r="N8" i="1"/>
  <c r="N9" i="1"/>
  <c r="N5" i="1"/>
  <c r="M6" i="1"/>
  <c r="M7" i="1"/>
  <c r="M8" i="1"/>
  <c r="M9" i="1"/>
  <c r="M5" i="1"/>
  <c r="L6" i="1"/>
  <c r="L7" i="1"/>
  <c r="L8" i="1"/>
  <c r="L9" i="1"/>
  <c r="L5" i="1"/>
</calcChain>
</file>

<file path=xl/sharedStrings.xml><?xml version="1.0" encoding="utf-8"?>
<sst xmlns="http://schemas.openxmlformats.org/spreadsheetml/2006/main" count="23" uniqueCount="23">
  <si>
    <t>Ben Greenfield</t>
  </si>
  <si>
    <t>3 hour test</t>
  </si>
  <si>
    <t>VO2/kg</t>
  </si>
  <si>
    <t>METS</t>
  </si>
  <si>
    <t>VCO2</t>
  </si>
  <si>
    <t>VE</t>
  </si>
  <si>
    <t>RER</t>
  </si>
  <si>
    <t>RR</t>
  </si>
  <si>
    <t>FEO2</t>
  </si>
  <si>
    <t>FECO2</t>
  </si>
  <si>
    <t>REE</t>
  </si>
  <si>
    <t>%FAT</t>
  </si>
  <si>
    <t>FATmin</t>
  </si>
  <si>
    <t>%CHO</t>
  </si>
  <si>
    <t>CHOmin</t>
  </si>
  <si>
    <t>%VO2max</t>
  </si>
  <si>
    <t>Average</t>
  </si>
  <si>
    <t>FATcal</t>
  </si>
  <si>
    <t>CHOcal</t>
  </si>
  <si>
    <t>%cal-fat</t>
  </si>
  <si>
    <t>Time</t>
  </si>
  <si>
    <t>Fat (kCal/min)</t>
  </si>
  <si>
    <t>CHO (kCal/min)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</si>
</sst>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Percent_Fat!$B$3</c:f>
              <c:strCache>
                <c:ptCount val="1"/>
                <c:pt idx="0">
                  <c:v>FATcal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600942694663167"/>
                  <c:y val="-4.5009842519685039E-2"/>
                </c:manualLayout>
              </c:layout>
              <c:numFmt formatCode="General" sourceLinked="0"/>
            </c:trendlineLbl>
          </c:trendline>
          <c:xVal>
            <c:numRef>
              <c:f>Percent_Fat!$A$4:$A$9</c:f>
              <c:numCache>
                <c:formatCode>0%</c:formatCode>
                <c:ptCount val="6"/>
                <c:pt idx="0">
                  <c:v>0.57776186579378075</c:v>
                </c:pt>
                <c:pt idx="1">
                  <c:v>0.60616743044189858</c:v>
                </c:pt>
                <c:pt idx="2">
                  <c:v>0.5871369885433716</c:v>
                </c:pt>
                <c:pt idx="3">
                  <c:v>0.59971767594108016</c:v>
                </c:pt>
                <c:pt idx="4">
                  <c:v>0.60505450081833057</c:v>
                </c:pt>
                <c:pt idx="5">
                  <c:v>0.59516769230769229</c:v>
                </c:pt>
              </c:numCache>
            </c:numRef>
          </c:xVal>
          <c:yVal>
            <c:numRef>
              <c:f>Percent_Fat!$B$4:$B$9</c:f>
              <c:numCache>
                <c:formatCode>General</c:formatCode>
                <c:ptCount val="6"/>
                <c:pt idx="0">
                  <c:v>10.012805205075001</c:v>
                </c:pt>
                <c:pt idx="1">
                  <c:v>12.393977867915</c:v>
                </c:pt>
                <c:pt idx="2">
                  <c:v>11.721629198916</c:v>
                </c:pt>
                <c:pt idx="3">
                  <c:v>11.6453067276</c:v>
                </c:pt>
                <c:pt idx="4">
                  <c:v>11.154310678561</c:v>
                </c:pt>
                <c:pt idx="5">
                  <c:v>11.385605935613402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Percent_Fat!$C$3</c:f>
              <c:strCache>
                <c:ptCount val="1"/>
                <c:pt idx="0">
                  <c:v>CHOcal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5.0220253718285215E-2"/>
                  <c:y val="-0.21035797608632253"/>
                </c:manualLayout>
              </c:layout>
              <c:numFmt formatCode="General" sourceLinked="0"/>
            </c:trendlineLbl>
          </c:trendline>
          <c:xVal>
            <c:numRef>
              <c:f>Percent_Fat!$A$4:$A$9</c:f>
              <c:numCache>
                <c:formatCode>0%</c:formatCode>
                <c:ptCount val="6"/>
                <c:pt idx="0">
                  <c:v>0.57776186579378075</c:v>
                </c:pt>
                <c:pt idx="1">
                  <c:v>0.60616743044189858</c:v>
                </c:pt>
                <c:pt idx="2">
                  <c:v>0.5871369885433716</c:v>
                </c:pt>
                <c:pt idx="3">
                  <c:v>0.59971767594108016</c:v>
                </c:pt>
                <c:pt idx="4">
                  <c:v>0.60505450081833057</c:v>
                </c:pt>
                <c:pt idx="5">
                  <c:v>0.59516769230769229</c:v>
                </c:pt>
              </c:numCache>
            </c:numRef>
          </c:xVal>
          <c:yVal>
            <c:numRef>
              <c:f>Percent_Fat!$C$4:$C$9</c:f>
              <c:numCache>
                <c:formatCode>General</c:formatCode>
                <c:ptCount val="6"/>
                <c:pt idx="0">
                  <c:v>3.1007447949249989</c:v>
                </c:pt>
                <c:pt idx="1">
                  <c:v>1.2341121320849999</c:v>
                </c:pt>
                <c:pt idx="2">
                  <c:v>1.498510801084</c:v>
                </c:pt>
                <c:pt idx="3">
                  <c:v>1.8408932723999998</c:v>
                </c:pt>
                <c:pt idx="4">
                  <c:v>2.5325193214390009</c:v>
                </c:pt>
                <c:pt idx="5">
                  <c:v>2.0459894594511598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01792"/>
        <c:axId val="124803328"/>
      </c:scatterChart>
      <c:valAx>
        <c:axId val="1248017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124803328"/>
        <c:crosses val="autoZero"/>
        <c:crossBetween val="midCat"/>
      </c:valAx>
      <c:valAx>
        <c:axId val="12480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01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Decrease_In_Fat!$B$3</c:f>
              <c:strCache>
                <c:ptCount val="1"/>
                <c:pt idx="0">
                  <c:v>FATmin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3310737399983906"/>
                  <c:y val="4.4788514691691513E-3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Decrease_In_Fat!$A$4:$A$7</c:f>
              <c:numCache>
                <c:formatCode>General</c:formatCode>
                <c:ptCount val="4"/>
                <c:pt idx="0">
                  <c:v>60</c:v>
                </c:pt>
                <c:pt idx="1">
                  <c:v>120</c:v>
                </c:pt>
                <c:pt idx="2">
                  <c:v>150</c:v>
                </c:pt>
                <c:pt idx="3">
                  <c:v>180</c:v>
                </c:pt>
              </c:numCache>
            </c:numRef>
          </c:xVal>
          <c:yVal>
            <c:numRef>
              <c:f>Decrease_In_Fat!$B$4:$B$7</c:f>
              <c:numCache>
                <c:formatCode>General</c:formatCode>
                <c:ptCount val="4"/>
                <c:pt idx="0">
                  <c:v>1.3771086519905555</c:v>
                </c:pt>
                <c:pt idx="1">
                  <c:v>1.3024032443240001</c:v>
                </c:pt>
                <c:pt idx="2">
                  <c:v>1.2939229697333334</c:v>
                </c:pt>
                <c:pt idx="3">
                  <c:v>1.2393678531734444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Decrease_In_Fat!$C$3</c:f>
              <c:strCache>
                <c:ptCount val="1"/>
                <c:pt idx="0">
                  <c:v>CHOmin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41449365795379361"/>
                  <c:y val="4.4748911802798004E-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Decrease_In_Fat!$A$4:$A$7</c:f>
              <c:numCache>
                <c:formatCode>General</c:formatCode>
                <c:ptCount val="4"/>
                <c:pt idx="0">
                  <c:v>60</c:v>
                </c:pt>
                <c:pt idx="1">
                  <c:v>120</c:v>
                </c:pt>
                <c:pt idx="2">
                  <c:v>150</c:v>
                </c:pt>
                <c:pt idx="3">
                  <c:v>180</c:v>
                </c:pt>
              </c:numCache>
            </c:numRef>
          </c:xVal>
          <c:yVal>
            <c:numRef>
              <c:f>Decrease_In_Fat!$C$4:$C$7</c:f>
              <c:numCache>
                <c:formatCode>General</c:formatCode>
                <c:ptCount val="4"/>
                <c:pt idx="0">
                  <c:v>0.30852803302124998</c:v>
                </c:pt>
                <c:pt idx="1">
                  <c:v>0.37462770027100001</c:v>
                </c:pt>
                <c:pt idx="2">
                  <c:v>0.46022331809999995</c:v>
                </c:pt>
                <c:pt idx="3">
                  <c:v>0.63312983035975023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05184"/>
        <c:axId val="124606720"/>
      </c:scatterChart>
      <c:valAx>
        <c:axId val="124605184"/>
        <c:scaling>
          <c:orientation val="minMax"/>
          <c:min val="5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4606720"/>
        <c:crosses val="autoZero"/>
        <c:crossBetween val="midCat"/>
      </c:valAx>
      <c:valAx>
        <c:axId val="12460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051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5852010046324467"/>
          <c:y val="0.34272438075393707"/>
          <c:w val="0.17835105640956775"/>
          <c:h val="0.1800974701596153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Fat (kCal/min)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8048523709233324"/>
                  <c:y val="-9.3084527757593405E-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Sheet1!$A$3:$A$6</c:f>
              <c:numCache>
                <c:formatCode>General</c:formatCode>
                <c:ptCount val="4"/>
                <c:pt idx="0">
                  <c:v>60</c:v>
                </c:pt>
                <c:pt idx="1">
                  <c:v>120</c:v>
                </c:pt>
                <c:pt idx="2">
                  <c:v>150</c:v>
                </c:pt>
                <c:pt idx="3">
                  <c:v>180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12.393977867915</c:v>
                </c:pt>
                <c:pt idx="1">
                  <c:v>11.721629198916</c:v>
                </c:pt>
                <c:pt idx="2">
                  <c:v>11.6453067276</c:v>
                </c:pt>
                <c:pt idx="3">
                  <c:v>11.154310678561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CHO (kCal/min)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30926500078331726"/>
                  <c:y val="2.3072007173745773E-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Sheet1!$A$3:$A$6</c:f>
              <c:numCache>
                <c:formatCode>General</c:formatCode>
                <c:ptCount val="4"/>
                <c:pt idx="0">
                  <c:v>60</c:v>
                </c:pt>
                <c:pt idx="1">
                  <c:v>120</c:v>
                </c:pt>
                <c:pt idx="2">
                  <c:v>150</c:v>
                </c:pt>
                <c:pt idx="3">
                  <c:v>180</c:v>
                </c:pt>
              </c:numCache>
            </c:numRef>
          </c:xVal>
          <c:yVal>
            <c:numRef>
              <c:f>Sheet1!$C$3:$C$6</c:f>
              <c:numCache>
                <c:formatCode>General</c:formatCode>
                <c:ptCount val="4"/>
                <c:pt idx="0">
                  <c:v>1.2341121320849999</c:v>
                </c:pt>
                <c:pt idx="1">
                  <c:v>1.498510801084</c:v>
                </c:pt>
                <c:pt idx="2">
                  <c:v>1.8408932723999998</c:v>
                </c:pt>
                <c:pt idx="3">
                  <c:v>2.5325193214390009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44288"/>
        <c:axId val="49642496"/>
      </c:scatterChart>
      <c:valAx>
        <c:axId val="49644288"/>
        <c:scaling>
          <c:orientation val="minMax"/>
          <c:max val="180"/>
          <c:min val="6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9642496"/>
        <c:crosses val="autoZero"/>
        <c:crossBetween val="midCat"/>
      </c:valAx>
      <c:valAx>
        <c:axId val="496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6442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1476313122601788"/>
          <c:y val="0.39579036720689009"/>
          <c:w val="0.26418857533078605"/>
          <c:h val="0.17876217857380547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195262</xdr:colOff>
      <xdr:row>11</xdr:row>
      <xdr:rowOff>90487</xdr:rowOff>
    </xdr:from>
    <xdr:to>
      <xdr:col>15</xdr:col>
      <xdr:colOff>500062</xdr:colOff>
      <xdr:row>25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</xdr:colOff>
      <xdr:row>1</xdr:row>
      <xdr:rowOff>42862</xdr:rowOff>
    </xdr:from>
    <xdr:to>
      <xdr:col>15</xdr:col>
      <xdr:colOff>257175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23811</xdr:colOff>
      <xdr:row>1</xdr:row>
      <xdr:rowOff>33337</xdr:rowOff>
    </xdr:from>
    <xdr:to>
      <xdr:col>13</xdr:col>
      <xdr:colOff>352424</xdr:colOff>
      <xdr:row>28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0.58067</cdr:x>
      <cdr:y>0.88323</cdr:y>
    </cdr:from>
    <cdr:to>
      <cdr:x>0.67076</cdr:x>
      <cdr:y>0.94069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76614" y="4538663"/>
          <a:ext cx="523875" cy="295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FF0000"/>
              </a:solidFill>
            </a:rPr>
            <a:t>Time</a:t>
          </a:r>
        </a:p>
      </cdr:txBody>
    </cdr:sp>
  </cdr:relSizeAnchor>
  <cdr:relSizeAnchor xmlns:cdr="http://schemas.openxmlformats.org/drawingml/2006/chartDrawing">
    <cdr:from>
      <cdr:x>0.0546</cdr:x>
      <cdr:y>0.00989</cdr:y>
    </cdr:from>
    <cdr:to>
      <cdr:x>0.23669</cdr:x>
      <cdr:y>0.08619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17500" y="50799"/>
          <a:ext cx="1058864" cy="39211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</a:rPr>
            <a:t>Oxidation</a:t>
          </a:r>
          <a:r>
            <a:rPr lang="en-US" sz="1100" b="1" baseline="0">
              <a:solidFill>
                <a:srgbClr val="FF0000"/>
              </a:solidFill>
            </a:rPr>
            <a:t> Rate</a:t>
          </a:r>
          <a:endParaRPr lang="en-US" sz="1100" b="1">
            <a:solidFill>
              <a:srgbClr val="FF0000"/>
            </a:solidFill>
          </a:endParaRPr>
        </a:p>
        <a:p xmlns:a="http://schemas.openxmlformats.org/drawingml/2006/main">
          <a:r>
            <a:rPr lang="en-US" sz="1100" b="1">
              <a:solidFill>
                <a:srgbClr val="FF0000"/>
              </a:solidFill>
            </a:rPr>
            <a:t>kCal/min</a:t>
          </a:r>
        </a:p>
      </cdr:txBody>
    </cdr:sp>
  </cdr:relSizeAnchor>
  <cdr:relSizeAnchor xmlns:cdr="http://schemas.openxmlformats.org/drawingml/2006/chartDrawing">
    <cdr:from>
      <cdr:x>0.3347</cdr:x>
      <cdr:y>0.20266</cdr:y>
    </cdr:from>
    <cdr:to>
      <cdr:x>0.49195</cdr:x>
      <cdr:y>0.26012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946275" y="1041400"/>
          <a:ext cx="914400" cy="2952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</a:rPr>
            <a:t>Fat Oxidation</a:t>
          </a:r>
        </a:p>
      </cdr:txBody>
    </cdr:sp>
  </cdr:relSizeAnchor>
  <cdr:relSizeAnchor xmlns:cdr="http://schemas.openxmlformats.org/drawingml/2006/chartDrawing">
    <cdr:from>
      <cdr:x>0.41168</cdr:x>
      <cdr:y>0.73648</cdr:y>
    </cdr:from>
    <cdr:to>
      <cdr:x>0.58395</cdr:x>
      <cdr:y>0.79395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393950" y="3784600"/>
          <a:ext cx="1001714" cy="2952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</a:rPr>
            <a:t>Carb Oxidation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A5" sqref="A5"/>
    </sheetView>
  </sheetViews>
  <sheetFormatPr defaultRowHeight="15" x14ac:dyDescent="0.25"/>
  <cols>
    <col min="15" max="15" width="3.7109375" customWidth="1"/>
  </cols>
  <sheetData>
    <row r="1" spans="1:18" x14ac:dyDescent="0.25">
      <c r="A1" t="s">
        <v>0</v>
      </c>
    </row>
    <row r="2" spans="1:18" x14ac:dyDescent="0.25">
      <c r="A2" t="s">
        <v>1</v>
      </c>
    </row>
    <row r="4" spans="1:18" x14ac:dyDescent="0.25">
      <c r="A4" t="s">
        <v>20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P4" t="s">
        <v>15</v>
      </c>
      <c r="Q4" t="s">
        <v>17</v>
      </c>
      <c r="R4" t="s">
        <v>18</v>
      </c>
    </row>
    <row r="5" spans="1:18" x14ac:dyDescent="0.25">
      <c r="A5">
        <v>0</v>
      </c>
      <c r="B5">
        <v>35.301250000000003</v>
      </c>
      <c r="F5">
        <v>0.77302800000000005</v>
      </c>
      <c r="G5">
        <v>34.327570000000001</v>
      </c>
      <c r="J5">
        <v>13.11355</v>
      </c>
      <c r="K5">
        <v>76.354650000000007</v>
      </c>
      <c r="L5">
        <f>J5*K5/900</f>
        <v>1.1125339116750002</v>
      </c>
      <c r="M5">
        <f>100-K5</f>
        <v>23.645349999999993</v>
      </c>
      <c r="N5">
        <f>M5*J5/400</f>
        <v>0.77518619873124972</v>
      </c>
      <c r="P5" s="2">
        <f>B5/61.1</f>
        <v>0.57776186579378075</v>
      </c>
      <c r="Q5">
        <f>K5*J5/100</f>
        <v>10.012805205075001</v>
      </c>
      <c r="R5">
        <f>M5*J5/100</f>
        <v>3.1007447949249989</v>
      </c>
    </row>
    <row r="6" spans="1:18" x14ac:dyDescent="0.25">
      <c r="A6">
        <v>60</v>
      </c>
      <c r="B6">
        <v>37.036830000000002</v>
      </c>
      <c r="F6">
        <v>0.73217200000000005</v>
      </c>
      <c r="G6">
        <v>28.676880000000001</v>
      </c>
      <c r="J6">
        <v>13.62809</v>
      </c>
      <c r="K6">
        <v>90.94435</v>
      </c>
      <c r="L6">
        <f t="shared" ref="L6:L9" si="0">J6*K6/900</f>
        <v>1.3771086519905555</v>
      </c>
      <c r="M6">
        <f t="shared" ref="M6:M9" si="1">100-K6</f>
        <v>9.05565</v>
      </c>
      <c r="N6">
        <f t="shared" ref="N6:N9" si="2">M6*J6/400</f>
        <v>0.30852803302124998</v>
      </c>
      <c r="P6" s="2">
        <f t="shared" ref="P6:P9" si="3">B6/61.1</f>
        <v>0.60616743044189858</v>
      </c>
      <c r="Q6">
        <f t="shared" ref="Q6:Q9" si="4">K6*J6/100</f>
        <v>12.393977867915</v>
      </c>
      <c r="R6">
        <f t="shared" ref="R6:R10" si="5">M6*J6/100</f>
        <v>1.2341121320849999</v>
      </c>
    </row>
    <row r="7" spans="1:18" x14ac:dyDescent="0.25">
      <c r="A7">
        <v>120</v>
      </c>
      <c r="B7">
        <v>35.874070000000003</v>
      </c>
      <c r="F7">
        <v>0.73850000000000005</v>
      </c>
      <c r="G7">
        <v>39.903739999999999</v>
      </c>
      <c r="J7">
        <v>13.220140000000001</v>
      </c>
      <c r="K7">
        <v>88.664940000000001</v>
      </c>
      <c r="L7">
        <f t="shared" si="0"/>
        <v>1.3024032443240001</v>
      </c>
      <c r="M7">
        <f t="shared" si="1"/>
        <v>11.335059999999999</v>
      </c>
      <c r="N7">
        <f t="shared" si="2"/>
        <v>0.37462770027100001</v>
      </c>
      <c r="P7" s="2">
        <f t="shared" si="3"/>
        <v>0.5871369885433716</v>
      </c>
      <c r="Q7">
        <f t="shared" si="4"/>
        <v>11.721629198916</v>
      </c>
      <c r="R7">
        <f t="shared" si="5"/>
        <v>1.498510801084</v>
      </c>
    </row>
    <row r="8" spans="1:18" x14ac:dyDescent="0.25">
      <c r="A8">
        <v>150</v>
      </c>
      <c r="B8">
        <v>36.642749999999999</v>
      </c>
      <c r="F8">
        <v>0.74495</v>
      </c>
      <c r="G8">
        <v>44.368729999999999</v>
      </c>
      <c r="J8">
        <v>13.4862</v>
      </c>
      <c r="K8">
        <v>86.349800000000002</v>
      </c>
      <c r="L8">
        <f t="shared" si="0"/>
        <v>1.2939229697333334</v>
      </c>
      <c r="M8">
        <f t="shared" si="1"/>
        <v>13.650199999999998</v>
      </c>
      <c r="N8">
        <f t="shared" si="2"/>
        <v>0.46022331809999995</v>
      </c>
      <c r="P8" s="2">
        <f t="shared" si="3"/>
        <v>0.59971767594108016</v>
      </c>
      <c r="Q8">
        <f t="shared" si="4"/>
        <v>11.6453067276</v>
      </c>
      <c r="R8">
        <f t="shared" si="5"/>
        <v>1.8408932723999998</v>
      </c>
    </row>
    <row r="9" spans="1:18" x14ac:dyDescent="0.25">
      <c r="A9">
        <v>180</v>
      </c>
      <c r="B9">
        <v>36.968829999999997</v>
      </c>
      <c r="F9">
        <v>0.758521</v>
      </c>
      <c r="G9">
        <v>48.755479999999999</v>
      </c>
      <c r="J9">
        <v>13.68683</v>
      </c>
      <c r="K9">
        <v>81.496669999999995</v>
      </c>
      <c r="L9">
        <f t="shared" si="0"/>
        <v>1.2393678531734444</v>
      </c>
      <c r="M9">
        <f t="shared" si="1"/>
        <v>18.503330000000005</v>
      </c>
      <c r="N9">
        <f t="shared" si="2"/>
        <v>0.63312983035975023</v>
      </c>
      <c r="P9" s="2">
        <f t="shared" si="3"/>
        <v>0.60505450081833057</v>
      </c>
      <c r="Q9">
        <f t="shared" si="4"/>
        <v>11.154310678561</v>
      </c>
      <c r="R9">
        <f t="shared" si="5"/>
        <v>2.5325193214390009</v>
      </c>
    </row>
    <row r="10" spans="1:18" x14ac:dyDescent="0.25">
      <c r="A10" t="s">
        <v>16</v>
      </c>
      <c r="B10">
        <f>AVERAGE(B5:B9)</f>
        <v>36.364746000000004</v>
      </c>
      <c r="F10">
        <f t="shared" ref="F10" si="6">AVERAGE(F5:F9)</f>
        <v>0.74943419999999994</v>
      </c>
      <c r="G10">
        <f>AVERAGE(G5:G9)</f>
        <v>39.206480000000006</v>
      </c>
      <c r="J10">
        <f t="shared" ref="J10:Q10" si="7">AVERAGE(J5:J9)</f>
        <v>13.426962</v>
      </c>
      <c r="K10">
        <f t="shared" si="7"/>
        <v>84.762081999999992</v>
      </c>
      <c r="L10">
        <f t="shared" si="7"/>
        <v>1.2650673261792669</v>
      </c>
      <c r="M10">
        <f t="shared" si="7"/>
        <v>15.237917999999999</v>
      </c>
      <c r="N10">
        <f t="shared" si="7"/>
        <v>0.51033901609665</v>
      </c>
      <c r="P10" s="2">
        <f t="shared" si="7"/>
        <v>0.59516769230769229</v>
      </c>
      <c r="Q10">
        <f t="shared" si="7"/>
        <v>11.385605935613402</v>
      </c>
      <c r="R10">
        <f t="shared" si="5"/>
        <v>2.0459894594511598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A3" sqref="A3:D9"/>
    </sheetView>
  </sheetViews>
  <sheetFormatPr defaultRowHeight="15" x14ac:dyDescent="0.25"/>
  <cols>
    <col min="1" max="1" width="10" bestFit="1" customWidth="1"/>
    <col min="2" max="2" width="6.7109375" bestFit="1" customWidth="1"/>
    <col min="3" max="3" width="7.28515625" bestFit="1" customWidth="1"/>
    <col min="4" max="4" width="8.140625" bestFit="1" customWidth="1"/>
  </cols>
  <sheetData>
    <row r="3" spans="1:4" x14ac:dyDescent="0.25">
      <c r="A3" t="str">
        <f>Hrs_3!P4</f>
        <v>%VO2max</v>
      </c>
      <c r="B3" t="str">
        <f>Hrs_3!Q4</f>
        <v>FATcal</v>
      </c>
      <c r="C3" t="str">
        <f>Hrs_3!R4</f>
        <v>CHOcal</v>
      </c>
      <c r="D3" t="s">
        <v>19</v>
      </c>
    </row>
    <row r="4" spans="1:4" x14ac:dyDescent="0.25">
      <c r="A4" s="1">
        <f>Hrs_3!P5</f>
        <v>0.57776186579378075</v>
      </c>
      <c r="B4">
        <f>Hrs_3!Q5</f>
        <v>10.012805205075001</v>
      </c>
      <c r="C4">
        <f>Hrs_3!R5</f>
        <v>3.1007447949249989</v>
      </c>
      <c r="D4" s="1">
        <f>B4/(B4+C4)</f>
        <v>0.76354650000000002</v>
      </c>
    </row>
    <row r="5" spans="1:4" x14ac:dyDescent="0.25">
      <c r="A5" s="1">
        <f>Hrs_3!P6</f>
        <v>0.60616743044189858</v>
      </c>
      <c r="B5">
        <f>Hrs_3!Q6</f>
        <v>12.393977867915</v>
      </c>
      <c r="C5">
        <f>Hrs_3!R6</f>
        <v>1.2341121320849999</v>
      </c>
      <c r="D5" s="1">
        <f t="shared" ref="D5:D9" si="0">B5/(B5+C5)</f>
        <v>0.90944349999999996</v>
      </c>
    </row>
    <row r="6" spans="1:4" x14ac:dyDescent="0.25">
      <c r="A6" s="1">
        <f>Hrs_3!P7</f>
        <v>0.5871369885433716</v>
      </c>
      <c r="B6">
        <f>Hrs_3!Q7</f>
        <v>11.721629198916</v>
      </c>
      <c r="C6">
        <f>Hrs_3!R7</f>
        <v>1.498510801084</v>
      </c>
      <c r="D6" s="1">
        <f t="shared" si="0"/>
        <v>0.88664939999999992</v>
      </c>
    </row>
    <row r="7" spans="1:4" x14ac:dyDescent="0.25">
      <c r="A7" s="1">
        <f>Hrs_3!P8</f>
        <v>0.59971767594108016</v>
      </c>
      <c r="B7">
        <f>Hrs_3!Q8</f>
        <v>11.6453067276</v>
      </c>
      <c r="C7">
        <f>Hrs_3!R8</f>
        <v>1.8408932723999998</v>
      </c>
      <c r="D7" s="1">
        <f t="shared" si="0"/>
        <v>0.86349799999999999</v>
      </c>
    </row>
    <row r="8" spans="1:4" x14ac:dyDescent="0.25">
      <c r="A8" s="1">
        <f>Hrs_3!P9</f>
        <v>0.60505450081833057</v>
      </c>
      <c r="B8">
        <f>Hrs_3!Q9</f>
        <v>11.154310678561</v>
      </c>
      <c r="C8">
        <f>Hrs_3!R9</f>
        <v>2.5325193214390009</v>
      </c>
      <c r="D8" s="1">
        <f t="shared" si="0"/>
        <v>0.81496669999999993</v>
      </c>
    </row>
    <row r="9" spans="1:4" x14ac:dyDescent="0.25">
      <c r="A9" s="1">
        <f>Hrs_3!P10</f>
        <v>0.59516769230769229</v>
      </c>
      <c r="B9">
        <f>Hrs_3!Q10</f>
        <v>11.385605935613402</v>
      </c>
      <c r="C9">
        <f>Hrs_3!R10</f>
        <v>2.0459894594511598</v>
      </c>
      <c r="D9" s="1">
        <f t="shared" si="0"/>
        <v>0.84767338508402668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workbookViewId="0">
      <selection activeCell="A4" sqref="A4"/>
    </sheetView>
  </sheetViews>
  <sheetFormatPr defaultRowHeight="15" x14ac:dyDescent="0.25"/>
  <sheetData>
    <row r="3" spans="1:3" x14ac:dyDescent="0.25">
      <c r="A3" t="str">
        <f>Hrs_3!A4</f>
        <v>Time</v>
      </c>
      <c r="B3" t="str">
        <f>Hrs_3!L4</f>
        <v>FATmin</v>
      </c>
      <c r="C3" t="str">
        <f>Hrs_3!N4</f>
        <v>CHOmin</v>
      </c>
    </row>
    <row r="4" spans="1:3" x14ac:dyDescent="0.25">
      <c r="A4">
        <f>Hrs_3!A6</f>
        <v>60</v>
      </c>
      <c r="B4">
        <f>Hrs_3!L6</f>
        <v>1.3771086519905555</v>
      </c>
      <c r="C4">
        <f>Hrs_3!N6</f>
        <v>0.30852803302124998</v>
      </c>
    </row>
    <row r="5" spans="1:3" x14ac:dyDescent="0.25">
      <c r="A5">
        <f>Hrs_3!A7</f>
        <v>120</v>
      </c>
      <c r="B5">
        <f>Hrs_3!L7</f>
        <v>1.3024032443240001</v>
      </c>
      <c r="C5">
        <f>Hrs_3!N7</f>
        <v>0.37462770027100001</v>
      </c>
    </row>
    <row r="6" spans="1:3" x14ac:dyDescent="0.25">
      <c r="A6">
        <f>Hrs_3!A8</f>
        <v>150</v>
      </c>
      <c r="B6">
        <f>Hrs_3!L8</f>
        <v>1.2939229697333334</v>
      </c>
      <c r="C6">
        <f>Hrs_3!N8</f>
        <v>0.46022331809999995</v>
      </c>
    </row>
    <row r="7" spans="1:3" x14ac:dyDescent="0.25">
      <c r="A7">
        <f>Hrs_3!A9</f>
        <v>180</v>
      </c>
      <c r="B7">
        <f>Hrs_3!L9</f>
        <v>1.2393678531734444</v>
      </c>
      <c r="C7">
        <f>Hrs_3!N9</f>
        <v>0.63312983035975023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P8" sqref="P8"/>
    </sheetView>
  </sheetViews>
  <sheetFormatPr defaultRowHeight="15" x14ac:dyDescent="0.25"/>
  <cols>
    <col min="1" max="1" width="10.42578125" bestFit="1" customWidth="1"/>
    <col min="2" max="2" width="14.28515625" customWidth="1"/>
    <col min="3" max="3" width="14.85546875" bestFit="1" customWidth="1"/>
  </cols>
  <sheetData>
    <row r="1" spans="1:3" x14ac:dyDescent="0.25">
      <c r="A1" t="str">
        <f>Hrs_3!A2</f>
        <v>3 hour test</v>
      </c>
    </row>
    <row r="2" spans="1:3" x14ac:dyDescent="0.25">
      <c r="A2" t="str">
        <f>Hrs_3!A4</f>
        <v>Time</v>
      </c>
      <c r="B2" t="s">
        <v>21</v>
      </c>
      <c r="C2" t="s">
        <v>22</v>
      </c>
    </row>
    <row r="3" spans="1:3" x14ac:dyDescent="0.25">
      <c r="A3">
        <f>Hrs_3!A6</f>
        <v>60</v>
      </c>
      <c r="B3">
        <f>Hrs_3!Q6</f>
        <v>12.393977867915</v>
      </c>
      <c r="C3">
        <f>Hrs_3!R6</f>
        <v>1.2341121320849999</v>
      </c>
    </row>
    <row r="4" spans="1:3" x14ac:dyDescent="0.25">
      <c r="A4">
        <f>Hrs_3!A7</f>
        <v>120</v>
      </c>
      <c r="B4">
        <f>Hrs_3!Q7</f>
        <v>11.721629198916</v>
      </c>
      <c r="C4">
        <f>Hrs_3!R7</f>
        <v>1.498510801084</v>
      </c>
    </row>
    <row r="5" spans="1:3" x14ac:dyDescent="0.25">
      <c r="A5">
        <f>Hrs_3!A8</f>
        <v>150</v>
      </c>
      <c r="B5">
        <f>Hrs_3!Q8</f>
        <v>11.6453067276</v>
      </c>
      <c r="C5">
        <f>Hrs_3!R8</f>
        <v>1.8408932723999998</v>
      </c>
    </row>
    <row r="6" spans="1:3" x14ac:dyDescent="0.25">
      <c r="A6">
        <f>Hrs_3!A9</f>
        <v>180</v>
      </c>
      <c r="B6">
        <f>Hrs_3!Q9</f>
        <v>11.154310678561</v>
      </c>
      <c r="C6">
        <f>Hrs_3!R9</f>
        <v>2.5325193214390009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Hrs_3</vt:lpstr>
      <vt:lpstr>Percent_Fat</vt:lpstr>
      <vt:lpstr>Decrease_In_Fat</vt:lpstr>
      <vt:lpstr>Sheet1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dcterms:created xsi:type="dcterms:W3CDTF">2018-07-06T19:12:43Z</dcterms:created>
  <dcterms:modified xsi:type="dcterms:W3CDTF">2018-07-09T12:31:26Z</dcterms:modified>
</cp:coreProperties>
</file>