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omano-Delonglab/Desktop/Python Analysis/20210304_ddPCR_qPCR_Saliva_Participants/"/>
    </mc:Choice>
  </mc:AlternateContent>
  <xr:revisionPtr revIDLastSave="234" documentId="13_ncr:1_{172DA4DE-8392-B34F-B4A6-B72B6734D1CB}" xr6:coauthVersionLast="47" xr6:coauthVersionMax="47" xr10:uidLastSave="{F1BD7B5D-414B-4C3E-AAB0-4FC7BF750A5B}"/>
  <bookViews>
    <workbookView xWindow="0" yWindow="460" windowWidth="25600" windowHeight="14580" xr2:uid="{031C2567-8DBB-4403-8824-7B461A451037}"/>
  </bookViews>
  <sheets>
    <sheet name="Sheet1" sheetId="1" r:id="rId1"/>
  </sheets>
  <definedNames>
    <definedName name="_xlnm._FilterDatabase" localSheetId="0" hidden="1">Sheet1!$A$1:$D$1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B51" i="1"/>
  <c r="E51" i="1" s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E59" i="1" s="1"/>
  <c r="B60" i="1"/>
  <c r="E60" i="1" s="1"/>
  <c r="B61" i="1"/>
  <c r="E61" i="1" s="1"/>
  <c r="B62" i="1"/>
  <c r="E62" i="1" s="1"/>
  <c r="B63" i="1"/>
  <c r="E63" i="1" s="1"/>
  <c r="B64" i="1"/>
  <c r="E64" i="1" s="1"/>
  <c r="B49" i="1"/>
  <c r="B50" i="1"/>
  <c r="E50" i="1" s="1"/>
  <c r="E49" i="1" l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<sst xmlns="http://schemas.openxmlformats.org/spreadsheetml/2006/main" count="52" uniqueCount="52">
  <si>
    <t>SampleID</t>
  </si>
  <si>
    <t>qPCRLoad</t>
  </si>
  <si>
    <t>qPCRCt</t>
  </si>
  <si>
    <t>dPCRLoad (Cp/mL)</t>
  </si>
  <si>
    <t>Geometric Mean</t>
  </si>
  <si>
    <t>0052</t>
  </si>
  <si>
    <t>0022</t>
  </si>
  <si>
    <t>0017</t>
  </si>
  <si>
    <t>0069</t>
  </si>
  <si>
    <t>0006</t>
  </si>
  <si>
    <t>0024</t>
  </si>
  <si>
    <t>0020</t>
  </si>
  <si>
    <t>0019</t>
  </si>
  <si>
    <t>0018</t>
  </si>
  <si>
    <t>0021</t>
  </si>
  <si>
    <t>0023</t>
  </si>
  <si>
    <t>0879</t>
  </si>
  <si>
    <t>0821</t>
  </si>
  <si>
    <t>0167</t>
  </si>
  <si>
    <t>0070</t>
  </si>
  <si>
    <t>0056</t>
  </si>
  <si>
    <t>0055</t>
  </si>
  <si>
    <t>0869</t>
  </si>
  <si>
    <t>0683</t>
  </si>
  <si>
    <t>0769</t>
  </si>
  <si>
    <t>0817</t>
  </si>
  <si>
    <t>0878</t>
  </si>
  <si>
    <t>0581</t>
  </si>
  <si>
    <t>0868</t>
  </si>
  <si>
    <t>0682</t>
  </si>
  <si>
    <t>0619</t>
  </si>
  <si>
    <t>0745</t>
  </si>
  <si>
    <t>0765</t>
  </si>
  <si>
    <t>0764</t>
  </si>
  <si>
    <t>0618</t>
  </si>
  <si>
    <t>0749</t>
  </si>
  <si>
    <t>0816</t>
  </si>
  <si>
    <t>1619</t>
  </si>
  <si>
    <t>1655</t>
  </si>
  <si>
    <t>1656</t>
  </si>
  <si>
    <t>1679</t>
  </si>
  <si>
    <t>1680</t>
  </si>
  <si>
    <t>1703</t>
  </si>
  <si>
    <t>1704</t>
  </si>
  <si>
    <t>1719</t>
  </si>
  <si>
    <t>1720</t>
  </si>
  <si>
    <t>2612</t>
  </si>
  <si>
    <t>2614</t>
  </si>
  <si>
    <t>2616</t>
  </si>
  <si>
    <t>2622</t>
  </si>
  <si>
    <t>2660</t>
  </si>
  <si>
    <t>2754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</si>
</sst>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11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1" fontId="6" fillId="0" borderId="0" xfId="0" applyNumberFormat="1" applyFont="1"/>
    <xf numFmtId="2" fontId="6" fillId="0" borderId="0" xfId="0" applyNumberFormat="1" applyFont="1" applyAlignment="1">
      <alignment horizontal="center"/>
    </xf>
    <xf numFmtId="0" fontId="6" fillId="0" borderId="0" xfId="0" applyFont="1"/>
    <xf numFmtId="11" fontId="5" fillId="0" borderId="0" xfId="0" applyNumberFormat="1" applyFont="1"/>
    <xf numFmtId="2" fontId="5" fillId="0" borderId="0" xfId="0" applyNumberFormat="1" applyFont="1" applyAlignment="1">
      <alignment horizontal="center"/>
    </xf>
    <xf numFmtId="0" fontId="5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11" fontId="5" fillId="0" borderId="0" xfId="0" applyNumberFormat="1" applyFont="1" applyAlignment="1">
      <alignment horizontal="right"/>
    </xf>
    <xf numFmtId="0" fontId="5" fillId="0" borderId="0" xfId="0" applyFont="1"/>
    <xf numFmtId="2" fontId="0" fillId="0" borderId="0" xfId="0" applyNumberFormat="1"/>
    <xf numFmtId="11" fontId="4" fillId="0" borderId="0" xfId="0" applyNumberFormat="1" applyFont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00CAA-9830-4FF1-BF6A-E3798F78AC81}">
  <dimension ref="A1:H65"/>
  <sheetViews>
    <sheetView tabSelected="1" workbookViewId="0">
      <selection activeCell="G2" sqref="G2"/>
    </sheetView>
  </sheetViews>
  <sheetFormatPr defaultColWidth="8.85546875" defaultRowHeight="15"/>
  <cols>
    <col min="1" max="1" width="8.85546875" style="8"/>
    <col min="2" max="2" width="14.85546875" style="12" bestFit="1" customWidth="1"/>
    <col min="3" max="3" width="14.85546875" style="13" customWidth="1"/>
    <col min="4" max="4" width="13.85546875" style="17" customWidth="1"/>
    <col min="5" max="5" width="10" style="17" bestFit="1" customWidth="1"/>
    <col min="8" max="8" width="21.5703125" customWidth="1"/>
  </cols>
  <sheetData>
    <row r="1" spans="1:8" s="2" customFormat="1">
      <c r="A1" s="5" t="s">
        <v>0</v>
      </c>
      <c r="B1" s="19" t="s">
        <v>1</v>
      </c>
      <c r="C1" s="7" t="s">
        <v>2</v>
      </c>
      <c r="D1" s="6" t="s">
        <v>3</v>
      </c>
      <c r="E1" s="6" t="s">
        <v>4</v>
      </c>
    </row>
    <row r="2" spans="1:8">
      <c r="A2" s="8" t="s">
        <v>5</v>
      </c>
      <c r="B2" s="9">
        <v>252000000</v>
      </c>
      <c r="C2" s="10">
        <v>17.442052491324148</v>
      </c>
      <c r="D2" s="11">
        <v>97600000</v>
      </c>
      <c r="E2" s="12">
        <f>SQRT(B2*D2)</f>
        <v>156828568.82596359</v>
      </c>
      <c r="F2" s="1"/>
      <c r="H2" s="18"/>
    </row>
    <row r="3" spans="1:8">
      <c r="A3" s="8">
        <v>1655</v>
      </c>
      <c r="B3" s="12">
        <v>27094738.21974567</v>
      </c>
      <c r="C3" s="13">
        <v>20.776003742831101</v>
      </c>
      <c r="D3" s="12">
        <v>29342355.467999998</v>
      </c>
      <c r="E3" s="12">
        <f t="shared" ref="E2:E33" si="0">SQRT(B3*D3)</f>
        <v>28196160.025013741</v>
      </c>
      <c r="F3" s="1"/>
      <c r="H3" s="18"/>
    </row>
    <row r="4" spans="1:8">
      <c r="A4" s="8" t="s">
        <v>6</v>
      </c>
      <c r="B4" s="9">
        <v>9720000</v>
      </c>
      <c r="C4" s="10">
        <v>22.307609360174652</v>
      </c>
      <c r="D4" s="11">
        <v>9040000</v>
      </c>
      <c r="E4" s="12">
        <f t="shared" si="0"/>
        <v>9373835.9277299065</v>
      </c>
      <c r="F4" s="1"/>
      <c r="H4" s="18"/>
    </row>
    <row r="5" spans="1:8">
      <c r="A5" s="8" t="s">
        <v>7</v>
      </c>
      <c r="B5" s="9">
        <v>4700000</v>
      </c>
      <c r="C5" s="10">
        <v>23.392044675993098</v>
      </c>
      <c r="D5" s="11">
        <v>2650000</v>
      </c>
      <c r="E5" s="12">
        <f t="shared" si="0"/>
        <v>3529164.2070042589</v>
      </c>
      <c r="F5" s="1"/>
      <c r="H5" s="18"/>
    </row>
    <row r="6" spans="1:8">
      <c r="A6" s="8" t="s">
        <v>8</v>
      </c>
      <c r="B6" s="9">
        <v>4620000</v>
      </c>
      <c r="C6" s="10">
        <v>23.418149759572302</v>
      </c>
      <c r="D6" s="11">
        <v>3470000</v>
      </c>
      <c r="E6" s="12">
        <f t="shared" si="0"/>
        <v>4003923.0761841568</v>
      </c>
      <c r="F6" s="1"/>
      <c r="H6" s="18"/>
    </row>
    <row r="7" spans="1:8">
      <c r="A7" s="8" t="s">
        <v>9</v>
      </c>
      <c r="B7" s="9">
        <v>3330000</v>
      </c>
      <c r="C7" s="10">
        <v>23.9100238738542</v>
      </c>
      <c r="D7" s="11">
        <v>3290000</v>
      </c>
      <c r="E7" s="12">
        <f t="shared" si="0"/>
        <v>3309939.5764877643</v>
      </c>
      <c r="F7" s="1"/>
      <c r="H7" s="18"/>
    </row>
    <row r="8" spans="1:8">
      <c r="A8" s="8" t="s">
        <v>10</v>
      </c>
      <c r="B8" s="9">
        <v>2300000</v>
      </c>
      <c r="C8" s="10">
        <v>24.458529090268161</v>
      </c>
      <c r="D8" s="11">
        <v>1270000</v>
      </c>
      <c r="E8" s="12">
        <f t="shared" si="0"/>
        <v>1709093.3268841698</v>
      </c>
      <c r="F8" s="1"/>
      <c r="H8" s="18"/>
    </row>
    <row r="9" spans="1:8">
      <c r="A9" s="8" t="s">
        <v>11</v>
      </c>
      <c r="B9" s="9">
        <v>2060000</v>
      </c>
      <c r="C9" s="10">
        <v>24.62671210148585</v>
      </c>
      <c r="D9" s="11">
        <v>1460000</v>
      </c>
      <c r="E9" s="12">
        <f t="shared" si="0"/>
        <v>1734243.3508593885</v>
      </c>
      <c r="F9" s="1"/>
      <c r="H9" s="18"/>
    </row>
    <row r="10" spans="1:8">
      <c r="A10" s="8">
        <v>1540</v>
      </c>
      <c r="B10" s="12">
        <v>1877370.7388085399</v>
      </c>
      <c r="C10" s="13">
        <v>24.764719779637751</v>
      </c>
      <c r="D10" s="12">
        <v>1506265.9912</v>
      </c>
      <c r="E10" s="12">
        <f t="shared" si="0"/>
        <v>1681612.2313843111</v>
      </c>
      <c r="F10" s="1"/>
      <c r="H10" s="18"/>
    </row>
    <row r="11" spans="1:8">
      <c r="A11" s="8" t="s">
        <v>12</v>
      </c>
      <c r="B11" s="9">
        <v>1400000</v>
      </c>
      <c r="C11" s="10">
        <v>25.203663868537053</v>
      </c>
      <c r="D11" s="11">
        <v>631000</v>
      </c>
      <c r="E11" s="12">
        <f t="shared" si="0"/>
        <v>939893.6110007345</v>
      </c>
      <c r="F11" s="1"/>
      <c r="H11" s="18"/>
    </row>
    <row r="12" spans="1:8">
      <c r="A12" s="8" t="s">
        <v>13</v>
      </c>
      <c r="B12" s="9">
        <v>1280000</v>
      </c>
      <c r="C12" s="10">
        <v>25.333688587776848</v>
      </c>
      <c r="D12" s="11">
        <v>849000</v>
      </c>
      <c r="E12" s="12">
        <f t="shared" si="0"/>
        <v>1042458.6322727632</v>
      </c>
      <c r="F12" s="1"/>
      <c r="H12" s="18"/>
    </row>
    <row r="13" spans="1:8">
      <c r="A13" s="8" t="s">
        <v>14</v>
      </c>
      <c r="B13" s="9">
        <v>1180000</v>
      </c>
      <c r="C13" s="10">
        <v>25.45945638116325</v>
      </c>
      <c r="D13" s="11">
        <v>889000</v>
      </c>
      <c r="E13" s="12">
        <f t="shared" si="0"/>
        <v>1024216.7739302067</v>
      </c>
      <c r="F13" s="1"/>
      <c r="H13" s="18"/>
    </row>
    <row r="14" spans="1:8">
      <c r="A14" s="8">
        <v>1541</v>
      </c>
      <c r="B14" s="12">
        <v>728990.66764385009</v>
      </c>
      <c r="C14" s="13">
        <v>26.178182372636655</v>
      </c>
      <c r="D14" s="12">
        <v>556802.49040000001</v>
      </c>
      <c r="E14" s="12">
        <f t="shared" si="0"/>
        <v>637105.81477683468</v>
      </c>
      <c r="F14" s="1"/>
      <c r="H14" s="18"/>
    </row>
    <row r="15" spans="1:8">
      <c r="A15" s="8" t="s">
        <v>15</v>
      </c>
      <c r="B15" s="9">
        <v>605000</v>
      </c>
      <c r="C15" s="10">
        <v>26.4579200252176</v>
      </c>
      <c r="D15" s="11">
        <v>594000</v>
      </c>
      <c r="E15" s="12">
        <f t="shared" si="0"/>
        <v>599474.77011130331</v>
      </c>
      <c r="F15" s="1"/>
      <c r="H15" s="18"/>
    </row>
    <row r="16" spans="1:8">
      <c r="A16" s="14" t="s">
        <v>16</v>
      </c>
      <c r="B16" s="12">
        <v>526964.08904413611</v>
      </c>
      <c r="C16" s="10">
        <v>26.663092654565098</v>
      </c>
      <c r="D16" s="12">
        <v>456120.94119999901</v>
      </c>
      <c r="E16" s="12">
        <f t="shared" si="0"/>
        <v>490264.57782855519</v>
      </c>
      <c r="F16" s="1"/>
      <c r="H16" s="18"/>
    </row>
    <row r="17" spans="1:8">
      <c r="A17" s="14" t="s">
        <v>17</v>
      </c>
      <c r="B17" s="12">
        <v>425190.70620452339</v>
      </c>
      <c r="C17" s="13">
        <v>26.983739768518149</v>
      </c>
      <c r="D17" s="12">
        <v>322276.55027999898</v>
      </c>
      <c r="E17" s="12">
        <f t="shared" si="0"/>
        <v>370174.2751822584</v>
      </c>
      <c r="F17" s="1"/>
      <c r="H17" s="18"/>
    </row>
    <row r="18" spans="1:8">
      <c r="A18" s="8" t="s">
        <v>18</v>
      </c>
      <c r="B18" s="9">
        <v>420000</v>
      </c>
      <c r="C18" s="10">
        <v>27.002486268501801</v>
      </c>
      <c r="D18" s="11">
        <v>324000</v>
      </c>
      <c r="E18" s="12">
        <f t="shared" si="0"/>
        <v>368890.22757454554</v>
      </c>
      <c r="F18" s="1"/>
      <c r="H18" s="18"/>
    </row>
    <row r="19" spans="1:8">
      <c r="A19" s="8" t="s">
        <v>19</v>
      </c>
      <c r="B19" s="9">
        <v>394000</v>
      </c>
      <c r="C19" s="10">
        <v>27.098409759450398</v>
      </c>
      <c r="D19" s="11">
        <v>249000</v>
      </c>
      <c r="E19" s="12">
        <f t="shared" si="0"/>
        <v>313218.77338371659</v>
      </c>
      <c r="F19" s="1"/>
      <c r="H19" s="18"/>
    </row>
    <row r="20" spans="1:8">
      <c r="A20" s="8" t="s">
        <v>20</v>
      </c>
      <c r="B20" s="9">
        <v>343000</v>
      </c>
      <c r="C20" s="10">
        <v>27.304825514891952</v>
      </c>
      <c r="D20" s="11">
        <v>243000</v>
      </c>
      <c r="E20" s="12">
        <f t="shared" si="0"/>
        <v>288702.26878221793</v>
      </c>
      <c r="F20" s="1"/>
      <c r="H20" s="18"/>
    </row>
    <row r="21" spans="1:8">
      <c r="A21" s="8">
        <v>1585</v>
      </c>
      <c r="B21" s="12">
        <v>315683.03321084846</v>
      </c>
      <c r="C21" s="13">
        <v>27.428711018365249</v>
      </c>
      <c r="D21" s="12">
        <v>224273.49851999999</v>
      </c>
      <c r="E21" s="12">
        <f t="shared" si="0"/>
        <v>266081.45046508283</v>
      </c>
      <c r="F21" s="1"/>
      <c r="H21" s="18"/>
    </row>
    <row r="22" spans="1:8">
      <c r="A22" s="8" t="s">
        <v>21</v>
      </c>
      <c r="B22" s="9">
        <v>292000</v>
      </c>
      <c r="C22" s="10">
        <v>27.547006188281152</v>
      </c>
      <c r="D22" s="11">
        <v>208000</v>
      </c>
      <c r="E22" s="12">
        <f t="shared" si="0"/>
        <v>246446.74881198982</v>
      </c>
      <c r="F22" s="1"/>
      <c r="H22" s="18"/>
    </row>
    <row r="23" spans="1:8">
      <c r="A23" s="8">
        <v>1563</v>
      </c>
      <c r="B23" s="12">
        <v>283024.424659268</v>
      </c>
      <c r="C23" s="13">
        <v>27.591885721154849</v>
      </c>
      <c r="D23" s="12">
        <v>203918.50279999999</v>
      </c>
      <c r="E23" s="12">
        <f t="shared" si="0"/>
        <v>240237.20971645782</v>
      </c>
      <c r="F23" s="1"/>
      <c r="H23" s="18"/>
    </row>
    <row r="24" spans="1:8">
      <c r="A24" s="8">
        <v>1618</v>
      </c>
      <c r="B24" s="12">
        <v>236290.21708714834</v>
      </c>
      <c r="C24" s="13">
        <v>27.861547472264398</v>
      </c>
      <c r="D24" s="12">
        <v>266029.23583999998</v>
      </c>
      <c r="E24" s="12">
        <f t="shared" si="0"/>
        <v>250719.17734421868</v>
      </c>
      <c r="F24" s="1"/>
      <c r="H24" s="18"/>
    </row>
    <row r="25" spans="1:8">
      <c r="A25" s="8">
        <v>1617</v>
      </c>
      <c r="B25" s="12">
        <v>165746.24923133707</v>
      </c>
      <c r="C25" s="13">
        <v>28.391394686341748</v>
      </c>
      <c r="D25" s="12">
        <v>108588.62304000001</v>
      </c>
      <c r="E25" s="12">
        <f t="shared" si="0"/>
        <v>134157.20993698234</v>
      </c>
      <c r="F25" s="1"/>
      <c r="H25" s="18"/>
    </row>
    <row r="26" spans="1:8">
      <c r="A26" s="14" t="s">
        <v>22</v>
      </c>
      <c r="B26" s="12">
        <v>149091.81448004968</v>
      </c>
      <c r="C26" s="10">
        <v>28.5496239308962</v>
      </c>
      <c r="D26" s="12">
        <v>140880.75255999999</v>
      </c>
      <c r="E26" s="12">
        <f t="shared" si="0"/>
        <v>144928.14434914049</v>
      </c>
      <c r="F26" s="1"/>
      <c r="H26" s="18"/>
    </row>
    <row r="27" spans="1:8">
      <c r="A27" s="8">
        <v>1584</v>
      </c>
      <c r="B27" s="12">
        <v>115495.86756444038</v>
      </c>
      <c r="C27" s="13">
        <v>28.931134195588598</v>
      </c>
      <c r="D27" s="12">
        <v>80340.080279999995</v>
      </c>
      <c r="E27" s="12">
        <f t="shared" si="0"/>
        <v>96327.292457202318</v>
      </c>
      <c r="F27" s="1"/>
      <c r="H27" s="18"/>
    </row>
    <row r="28" spans="1:8">
      <c r="A28" s="8">
        <v>1654</v>
      </c>
      <c r="B28" s="12">
        <v>102855.59267720708</v>
      </c>
      <c r="C28" s="13">
        <v>29.104324976818148</v>
      </c>
      <c r="D28" s="12">
        <v>68629.005439999994</v>
      </c>
      <c r="E28" s="12">
        <f t="shared" si="0"/>
        <v>84017.12342956326</v>
      </c>
      <c r="F28" s="1"/>
      <c r="H28" s="18"/>
    </row>
    <row r="29" spans="1:8">
      <c r="A29" s="8">
        <v>1653</v>
      </c>
      <c r="B29" s="12">
        <v>101533.28230102916</v>
      </c>
      <c r="C29" s="13">
        <v>29.123658932683355</v>
      </c>
      <c r="D29" s="12">
        <v>57652.771000000001</v>
      </c>
      <c r="E29" s="12">
        <f t="shared" si="0"/>
        <v>76509.313638142034</v>
      </c>
      <c r="F29" s="1"/>
      <c r="G29" s="3"/>
      <c r="H29" s="18"/>
    </row>
    <row r="30" spans="1:8">
      <c r="A30" s="14" t="s">
        <v>23</v>
      </c>
      <c r="B30" s="12">
        <v>62044.240202935041</v>
      </c>
      <c r="C30" s="10">
        <v>29.859610289558848</v>
      </c>
      <c r="D30" s="12">
        <v>40605.251320000003</v>
      </c>
      <c r="E30" s="12">
        <f t="shared" si="0"/>
        <v>50192.847761395504</v>
      </c>
      <c r="F30" s="1"/>
      <c r="G30" s="3"/>
      <c r="H30" s="18"/>
    </row>
    <row r="31" spans="1:8">
      <c r="A31" s="8">
        <v>1616</v>
      </c>
      <c r="B31" s="12">
        <v>50772.185845987929</v>
      </c>
      <c r="C31" s="13">
        <v>30.159195746243398</v>
      </c>
      <c r="D31" s="12">
        <v>32368.385316</v>
      </c>
      <c r="E31" s="12">
        <f t="shared" si="0"/>
        <v>40539.038898307626</v>
      </c>
      <c r="F31" s="1"/>
      <c r="G31" s="3"/>
      <c r="H31" s="18"/>
    </row>
    <row r="32" spans="1:8">
      <c r="A32" s="14" t="s">
        <v>24</v>
      </c>
      <c r="B32" s="12">
        <v>48370.056950692611</v>
      </c>
      <c r="C32" s="13">
        <v>30.2316161738533</v>
      </c>
      <c r="D32" s="12">
        <v>29957.8151719999</v>
      </c>
      <c r="E32" s="12">
        <f t="shared" si="0"/>
        <v>38066.536826824136</v>
      </c>
      <c r="F32" s="1"/>
      <c r="G32" s="3"/>
      <c r="H32" s="18"/>
    </row>
    <row r="33" spans="1:8">
      <c r="A33" s="8">
        <v>1587</v>
      </c>
      <c r="B33" s="12">
        <v>38137.486660842267</v>
      </c>
      <c r="C33" s="13">
        <v>30.586762329504698</v>
      </c>
      <c r="D33" s="12">
        <v>41196.662920000002</v>
      </c>
      <c r="E33" s="12">
        <f t="shared" si="0"/>
        <v>39637.572864426438</v>
      </c>
      <c r="F33" s="1"/>
      <c r="H33" s="18"/>
    </row>
    <row r="34" spans="1:8">
      <c r="A34" s="14" t="s">
        <v>25</v>
      </c>
      <c r="B34" s="12">
        <v>36657.218189095649</v>
      </c>
      <c r="C34" s="10">
        <v>30.645913706550548</v>
      </c>
      <c r="D34" s="12">
        <v>27416.273116</v>
      </c>
      <c r="E34" s="12">
        <f t="shared" ref="E34:E65" si="1">SQRT(B34*D34)</f>
        <v>31701.802875310568</v>
      </c>
      <c r="F34" s="4"/>
      <c r="H34" s="18"/>
    </row>
    <row r="35" spans="1:8">
      <c r="A35" s="14" t="s">
        <v>26</v>
      </c>
      <c r="B35" s="12">
        <v>20393.762834395206</v>
      </c>
      <c r="C35" s="10">
        <v>31.522084129000902</v>
      </c>
      <c r="D35" s="12">
        <v>13718.04428</v>
      </c>
      <c r="E35" s="12">
        <f t="shared" si="1"/>
        <v>16726.103598807815</v>
      </c>
      <c r="F35" s="4"/>
      <c r="H35" s="18"/>
    </row>
    <row r="36" spans="1:8">
      <c r="A36" s="14" t="s">
        <v>27</v>
      </c>
      <c r="B36" s="12">
        <v>19492.936077218397</v>
      </c>
      <c r="C36" s="10">
        <v>31.589587513704046</v>
      </c>
      <c r="D36" s="12">
        <v>20509.433747999999</v>
      </c>
      <c r="E36" s="12">
        <f t="shared" si="1"/>
        <v>19994.726330452981</v>
      </c>
      <c r="F36" s="4"/>
      <c r="H36" s="18"/>
    </row>
    <row r="37" spans="1:8">
      <c r="A37" s="14" t="s">
        <v>28</v>
      </c>
      <c r="B37" s="12">
        <v>18081.853706373899</v>
      </c>
      <c r="C37" s="10">
        <v>31.701866531332549</v>
      </c>
      <c r="D37" s="12">
        <v>9677.0324720000008</v>
      </c>
      <c r="E37" s="12">
        <f t="shared" si="1"/>
        <v>13227.950917301356</v>
      </c>
      <c r="F37" s="4"/>
      <c r="H37" s="18"/>
    </row>
    <row r="38" spans="1:8">
      <c r="A38" s="14" t="s">
        <v>29</v>
      </c>
      <c r="B38" s="12">
        <v>14653.505814742004</v>
      </c>
      <c r="C38" s="10">
        <v>32.015990943907696</v>
      </c>
      <c r="D38" s="12">
        <v>10001.879692</v>
      </c>
      <c r="E38" s="12">
        <f t="shared" si="1"/>
        <v>12106.304234780819</v>
      </c>
      <c r="F38" s="4"/>
      <c r="H38" s="18"/>
    </row>
    <row r="39" spans="1:8">
      <c r="A39" s="14" t="s">
        <v>30</v>
      </c>
      <c r="B39" s="12">
        <v>12249.817904130761</v>
      </c>
      <c r="C39" s="10">
        <v>32.2837044422159</v>
      </c>
      <c r="D39" s="12">
        <v>11237.323759999999</v>
      </c>
      <c r="E39" s="12">
        <f t="shared" si="1"/>
        <v>11732.653995996046</v>
      </c>
      <c r="F39" s="4"/>
      <c r="H39" s="18"/>
    </row>
    <row r="40" spans="1:8">
      <c r="A40" s="14" t="s">
        <v>31</v>
      </c>
      <c r="B40" s="12">
        <v>11042.736586700192</v>
      </c>
      <c r="C40" s="10">
        <v>32.438709957176648</v>
      </c>
      <c r="D40" s="12">
        <v>13220.265388</v>
      </c>
      <c r="E40" s="12">
        <f t="shared" si="1"/>
        <v>12082.545604546825</v>
      </c>
      <c r="F40" s="4"/>
      <c r="H40" s="18"/>
    </row>
    <row r="41" spans="1:8">
      <c r="A41" s="8">
        <v>1633</v>
      </c>
      <c r="B41" s="12">
        <v>10658.704243526401</v>
      </c>
      <c r="C41" s="13">
        <v>32.491598680514151</v>
      </c>
      <c r="D41" s="12">
        <v>7622.2353000000003</v>
      </c>
      <c r="E41" s="12">
        <f t="shared" si="1"/>
        <v>9013.4983073869116</v>
      </c>
      <c r="F41" s="1"/>
      <c r="H41" s="18"/>
    </row>
    <row r="42" spans="1:8">
      <c r="A42" s="14" t="s">
        <v>32</v>
      </c>
      <c r="B42" s="12">
        <v>7578.3261493814371</v>
      </c>
      <c r="C42" s="10">
        <v>33.001246897210152</v>
      </c>
      <c r="D42" s="12">
        <v>2554.5945159999901</v>
      </c>
      <c r="E42" s="12">
        <f t="shared" si="1"/>
        <v>4399.9489112567135</v>
      </c>
      <c r="F42" s="4"/>
      <c r="H42" s="18"/>
    </row>
    <row r="43" spans="1:8">
      <c r="A43" s="14" t="s">
        <v>33</v>
      </c>
      <c r="B43" s="12">
        <v>4776.5648199075877</v>
      </c>
      <c r="C43" s="10">
        <v>33.690925521775604</v>
      </c>
      <c r="D43" s="12">
        <v>1876.4733080000001</v>
      </c>
      <c r="E43" s="12">
        <f t="shared" si="1"/>
        <v>2993.843080137704</v>
      </c>
      <c r="F43" s="4"/>
      <c r="H43" s="18"/>
    </row>
    <row r="44" spans="1:8">
      <c r="A44" s="8">
        <v>1666</v>
      </c>
      <c r="B44" s="12">
        <v>3976.6825389282922</v>
      </c>
      <c r="C44" s="13">
        <v>33.9647729362704</v>
      </c>
      <c r="D44" s="12">
        <v>3575.4456519999999</v>
      </c>
      <c r="E44" s="12">
        <f t="shared" si="1"/>
        <v>3770.7310024974577</v>
      </c>
      <c r="F44" s="1"/>
      <c r="H44" s="18"/>
    </row>
    <row r="45" spans="1:8">
      <c r="A45" s="14" t="s">
        <v>34</v>
      </c>
      <c r="B45" s="12">
        <v>1926.5192932874622</v>
      </c>
      <c r="C45" s="10">
        <v>35.047668502480448</v>
      </c>
      <c r="D45" s="12">
        <v>1951.2988319999999</v>
      </c>
      <c r="E45" s="12">
        <f t="shared" si="1"/>
        <v>1938.8694764777979</v>
      </c>
      <c r="F45" s="4"/>
      <c r="H45" s="18"/>
    </row>
    <row r="46" spans="1:8">
      <c r="A46" s="8">
        <v>1690</v>
      </c>
      <c r="B46" s="12">
        <v>1703.7696583447639</v>
      </c>
      <c r="C46" s="13">
        <v>35.231263241398906</v>
      </c>
      <c r="D46" s="12">
        <v>1188.5041000000001</v>
      </c>
      <c r="E46" s="12">
        <f t="shared" si="1"/>
        <v>1423.0028898067465</v>
      </c>
      <c r="F46" s="1"/>
      <c r="H46" s="18"/>
    </row>
    <row r="47" spans="1:8">
      <c r="A47" s="8">
        <v>1713</v>
      </c>
      <c r="B47" s="12">
        <v>1359.9174451478611</v>
      </c>
      <c r="C47" s="13">
        <v>35.568084511223446</v>
      </c>
      <c r="D47" s="12">
        <v>368.43863199999998</v>
      </c>
      <c r="E47" s="12">
        <f t="shared" si="1"/>
        <v>707.84611542567143</v>
      </c>
      <c r="F47" s="1"/>
      <c r="H47" s="18"/>
    </row>
    <row r="48" spans="1:8">
      <c r="A48" s="14" t="s">
        <v>35</v>
      </c>
      <c r="B48" s="12">
        <v>612.74589295422857</v>
      </c>
      <c r="C48" s="13">
        <v>36.759303421005448</v>
      </c>
      <c r="D48" s="12">
        <v>622.38890000000004</v>
      </c>
      <c r="E48" s="12">
        <f t="shared" si="1"/>
        <v>617.54857484678894</v>
      </c>
      <c r="F48" s="1"/>
      <c r="H48" s="18"/>
    </row>
    <row r="49" spans="1:8">
      <c r="A49" s="14" t="s">
        <v>36</v>
      </c>
      <c r="B49" s="12">
        <f>2^((C49-46.349)/-1.0357)</f>
        <v>579.79534228609305</v>
      </c>
      <c r="C49" s="10">
        <v>36.841895488864651</v>
      </c>
      <c r="D49" s="12">
        <v>631.36541999999997</v>
      </c>
      <c r="E49" s="12">
        <f t="shared" si="1"/>
        <v>605.03118084649395</v>
      </c>
      <c r="F49" s="4"/>
      <c r="H49" s="18"/>
    </row>
    <row r="50" spans="1:8">
      <c r="A50" s="15" t="s">
        <v>37</v>
      </c>
      <c r="B50" s="16">
        <f>2^((C50-46.349)/-1.0357)</f>
        <v>368997591.4861151</v>
      </c>
      <c r="C50" s="13">
        <v>16.8739762504506</v>
      </c>
      <c r="D50" s="17">
        <v>466429638.67187601</v>
      </c>
      <c r="E50" s="12">
        <f t="shared" si="1"/>
        <v>414863125.94355887</v>
      </c>
      <c r="H50" s="18"/>
    </row>
    <row r="51" spans="1:8">
      <c r="A51" s="15" t="s">
        <v>38</v>
      </c>
      <c r="B51" s="16">
        <f t="shared" ref="B51:B64" si="2">2^((C51-46.349)/-1.0357)</f>
        <v>27094738.21974567</v>
      </c>
      <c r="C51" s="13">
        <v>20.776003742831101</v>
      </c>
      <c r="D51" s="17">
        <v>28032243.652343765</v>
      </c>
      <c r="E51" s="12">
        <f t="shared" si="1"/>
        <v>27559504.775528561</v>
      </c>
      <c r="H51" s="18"/>
    </row>
    <row r="52" spans="1:8">
      <c r="A52" s="15" t="s">
        <v>39</v>
      </c>
      <c r="B52" s="16">
        <f t="shared" si="2"/>
        <v>320923995.23151153</v>
      </c>
      <c r="C52" s="13">
        <v>17.082545243827202</v>
      </c>
      <c r="D52" s="17">
        <v>473747998.04687601</v>
      </c>
      <c r="E52" s="12">
        <f t="shared" si="1"/>
        <v>389919350.9767549</v>
      </c>
      <c r="H52" s="18"/>
    </row>
    <row r="53" spans="1:8">
      <c r="A53" s="15" t="s">
        <v>40</v>
      </c>
      <c r="B53" s="16">
        <f t="shared" si="2"/>
        <v>19150511.109993596</v>
      </c>
      <c r="C53" s="13">
        <v>21.294506038553799</v>
      </c>
      <c r="D53" s="17">
        <v>18595156.25</v>
      </c>
      <c r="E53" s="12">
        <f t="shared" si="1"/>
        <v>18870790.824914888</v>
      </c>
      <c r="H53" s="18"/>
    </row>
    <row r="54" spans="1:8">
      <c r="A54" s="15" t="s">
        <v>41</v>
      </c>
      <c r="B54" s="16">
        <f t="shared" si="2"/>
        <v>116536596.57059069</v>
      </c>
      <c r="C54" s="13">
        <v>18.5961675381707</v>
      </c>
      <c r="D54" s="17">
        <v>162854321.28906259</v>
      </c>
      <c r="E54" s="12">
        <f t="shared" si="1"/>
        <v>137762434.42913181</v>
      </c>
      <c r="H54" s="18"/>
    </row>
    <row r="55" spans="1:8">
      <c r="A55" s="15" t="s">
        <v>42</v>
      </c>
      <c r="B55" s="16">
        <f t="shared" si="2"/>
        <v>2475671736.0307918</v>
      </c>
      <c r="C55" s="13">
        <v>14.029802442234001</v>
      </c>
      <c r="D55" s="17">
        <v>3636280517.5781236</v>
      </c>
      <c r="E55" s="12">
        <f t="shared" si="1"/>
        <v>3000372793.7787294</v>
      </c>
      <c r="H55" s="18"/>
    </row>
    <row r="56" spans="1:8">
      <c r="A56" s="15" t="s">
        <v>43</v>
      </c>
      <c r="B56" s="16">
        <f t="shared" si="2"/>
        <v>27218053375.689713</v>
      </c>
      <c r="C56" s="13">
        <v>10.4476559008362</v>
      </c>
      <c r="D56" s="17">
        <v>42699363281.25</v>
      </c>
      <c r="E56" s="12">
        <f t="shared" si="1"/>
        <v>34090959929.239716</v>
      </c>
      <c r="H56" s="18"/>
    </row>
    <row r="57" spans="1:8">
      <c r="A57" s="15" t="s">
        <v>44</v>
      </c>
      <c r="B57" s="16">
        <f t="shared" si="2"/>
        <v>1124221936.3043544</v>
      </c>
      <c r="C57" s="13">
        <v>15.209354089049899</v>
      </c>
      <c r="D57" s="17">
        <v>1373368652.3437521</v>
      </c>
      <c r="E57" s="12">
        <f t="shared" si="1"/>
        <v>1242566362.6533575</v>
      </c>
      <c r="H57" s="18"/>
    </row>
    <row r="58" spans="1:8">
      <c r="A58" s="15" t="s">
        <v>45</v>
      </c>
      <c r="B58" s="16">
        <f t="shared" si="2"/>
        <v>10174956653.605831</v>
      </c>
      <c r="C58" s="13">
        <v>11.917874764230399</v>
      </c>
      <c r="D58" s="17">
        <v>31146441406.25</v>
      </c>
      <c r="E58" s="12">
        <f t="shared" si="1"/>
        <v>17802069857.818996</v>
      </c>
      <c r="H58" s="18"/>
    </row>
    <row r="59" spans="1:8">
      <c r="A59" s="15" t="s">
        <v>46</v>
      </c>
      <c r="B59" s="16">
        <f t="shared" si="2"/>
        <v>4722612.5627082335</v>
      </c>
      <c r="C59" s="13">
        <v>23.386336058275699</v>
      </c>
      <c r="D59" s="17">
        <v>2430657.9589843759</v>
      </c>
      <c r="E59" s="12">
        <f t="shared" si="1"/>
        <v>3388075.532326038</v>
      </c>
      <c r="H59" s="18"/>
    </row>
    <row r="60" spans="1:8">
      <c r="A60" s="15" t="s">
        <v>47</v>
      </c>
      <c r="B60" s="16">
        <f t="shared" si="2"/>
        <v>54315802.421595812</v>
      </c>
      <c r="C60" s="13">
        <v>19.736824533792301</v>
      </c>
      <c r="D60" s="17">
        <v>25039416.503906202</v>
      </c>
      <c r="E60" s="12">
        <f t="shared" si="1"/>
        <v>36878665.9137531</v>
      </c>
      <c r="H60" s="18"/>
    </row>
    <row r="61" spans="1:8">
      <c r="A61" s="15" t="s">
        <v>48</v>
      </c>
      <c r="B61" s="16">
        <f t="shared" si="2"/>
        <v>10770980.493296061</v>
      </c>
      <c r="C61" s="13">
        <v>22.154378678805902</v>
      </c>
      <c r="D61" s="17">
        <v>5519739.3798827995</v>
      </c>
      <c r="E61" s="12">
        <f t="shared" si="1"/>
        <v>7710577.4873738037</v>
      </c>
      <c r="H61" s="18"/>
    </row>
    <row r="62" spans="1:8">
      <c r="A62" s="15" t="s">
        <v>49</v>
      </c>
      <c r="B62" s="16">
        <f t="shared" si="2"/>
        <v>1578141.1025629961</v>
      </c>
      <c r="C62" s="13">
        <v>25.024149553924801</v>
      </c>
      <c r="D62" s="17">
        <v>713852.00500488421</v>
      </c>
      <c r="E62" s="12">
        <f t="shared" si="1"/>
        <v>1061394.9266155427</v>
      </c>
      <c r="H62" s="18"/>
    </row>
    <row r="63" spans="1:8">
      <c r="A63" s="15" t="s">
        <v>50</v>
      </c>
      <c r="B63" s="16">
        <f t="shared" si="2"/>
        <v>37742583.257594392</v>
      </c>
      <c r="C63" s="13">
        <v>20.280752238397799</v>
      </c>
      <c r="D63" s="17">
        <v>18784367.675781243</v>
      </c>
      <c r="E63" s="12">
        <f t="shared" si="1"/>
        <v>26626501.102180857</v>
      </c>
      <c r="H63" s="18"/>
    </row>
    <row r="64" spans="1:8">
      <c r="A64" s="15" t="s">
        <v>51</v>
      </c>
      <c r="B64" s="16">
        <f t="shared" si="2"/>
        <v>301970461.57041317</v>
      </c>
      <c r="C64" s="13">
        <v>17.173504798066599</v>
      </c>
      <c r="D64" s="17">
        <v>183839501.953125</v>
      </c>
      <c r="E64" s="12">
        <f t="shared" si="1"/>
        <v>235614301.89965132</v>
      </c>
      <c r="H64" s="18"/>
    </row>
    <row r="65" spans="1:8">
      <c r="A65" s="15"/>
      <c r="B65" s="16"/>
      <c r="E65" s="12"/>
      <c r="H65" s="18"/>
    </row>
  </sheetData>
  <autoFilter ref="A1:D1" xr:uid="{518C93F8-3F87-4BC5-AFC9-993832B02D09}">
    <sortState xmlns:xlrd2="http://schemas.microsoft.com/office/spreadsheetml/2017/richdata2" ref="A2:D49">
      <sortCondition descending="1" ref="B1:B49"/>
    </sortState>
  </autoFilter>
  <conditionalFormatting sqref="C33:C37">
    <cfRule type="cellIs" dxfId="6" priority="7" operator="greaterThan">
      <formula>190000</formula>
    </cfRule>
  </conditionalFormatting>
  <conditionalFormatting sqref="C38:C45">
    <cfRule type="cellIs" dxfId="5" priority="6" operator="greaterThan">
      <formula>190000</formula>
    </cfRule>
  </conditionalFormatting>
  <conditionalFormatting sqref="C46">
    <cfRule type="cellIs" dxfId="4" priority="5" operator="greaterThan">
      <formula>190000</formula>
    </cfRule>
  </conditionalFormatting>
  <conditionalFormatting sqref="C28:C31">
    <cfRule type="cellIs" dxfId="3" priority="4" operator="greaterThan">
      <formula>190000</formula>
    </cfRule>
  </conditionalFormatting>
  <conditionalFormatting sqref="C32">
    <cfRule type="cellIs" dxfId="2" priority="3" operator="greaterThan">
      <formula>190000</formula>
    </cfRule>
  </conditionalFormatting>
  <conditionalFormatting sqref="C23:C26">
    <cfRule type="cellIs" dxfId="1" priority="2" operator="greaterThan">
      <formula>190000</formula>
    </cfRule>
  </conditionalFormatting>
  <conditionalFormatting sqref="C27">
    <cfRule type="cellIs" dxfId="0" priority="1" operator="greaterThan">
      <formula>190000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6E6D272013F54B966E7353F813AA88" ma:contentTypeVersion="17" ma:contentTypeDescription="Create a new document." ma:contentTypeScope="" ma:versionID="1996d6a84af24f8b54f9beaabea31a6b">
  <xsd:schema xmlns:xsd="http://www.w3.org/2001/XMLSchema" xmlns:xs="http://www.w3.org/2001/XMLSchema" xmlns:p="http://schemas.microsoft.com/office/2006/metadata/properties" xmlns:ns1="http://schemas.microsoft.com/sharepoint/v3" xmlns:ns2="6af386e5-2d66-49af-a5e1-b15a94a5a1ee" xmlns:ns3="7afbb266-34e1-4bdb-b8c6-e8120692090e" targetNamespace="http://schemas.microsoft.com/office/2006/metadata/properties" ma:root="true" ma:fieldsID="0043a1f848b033c6c0a29afbca77c470" ns1:_="" ns2:_="" ns3:_="">
    <xsd:import namespace="http://schemas.microsoft.com/sharepoint/v3"/>
    <xsd:import namespace="6af386e5-2d66-49af-a5e1-b15a94a5a1ee"/>
    <xsd:import namespace="7afbb266-34e1-4bdb-b8c6-e8120692090e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f386e5-2d66-49af-a5e1-b15a94a5a1e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1" nillable="true" ma:displayName="Sharing Hint Hash" ma:internalName="SharingHintHash" ma:readOnly="true">
      <xsd:simpleType>
        <xsd:restriction base="dms:Text"/>
      </xsd:simple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bb266-34e1-4bdb-b8c6-e812069209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8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9" nillable="true" ma:displayName="MediaServiceLocation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9CE85F2-40C1-40FC-9B70-1F0173A6FF4A}"/>
</file>

<file path=customXml/itemProps2.xml><?xml version="1.0" encoding="utf-8"?>
<ds:datastoreItem xmlns:ds="http://schemas.openxmlformats.org/officeDocument/2006/customXml" ds:itemID="{51E67127-3927-45E2-976C-5F24812745D8}"/>
</file>

<file path=customXml/itemProps3.xml><?xml version="1.0" encoding="utf-8"?>
<ds:datastoreItem xmlns:ds="http://schemas.openxmlformats.org/officeDocument/2006/customXml" ds:itemID="{866679E5-9989-46B4-B2E3-CA95D93E31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Winnett</dc:creator>
  <cp:keywords/>
  <dc:description/>
  <cp:lastModifiedBy>Romano, Anna E.</cp:lastModifiedBy>
  <cp:revision/>
  <dcterms:created xsi:type="dcterms:W3CDTF">2021-02-24T20:54:15Z</dcterms:created>
  <dcterms:modified xsi:type="dcterms:W3CDTF">2021-06-24T02:24:38Z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0x010100C26E6D272013F54B966E7353F813AA88</vt:lpwstr>
  </property>
</Properties>
</file>