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78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WA1NLM654</t>
        </is>
      </c>
      <c r="C2" t="inlineStr">
        <is>
          <t>ཆོས་མངོན་པ་མཛོད་སོགས།</t>
        </is>
      </c>
      <c r="D2">
        <f>HYPERLINK("https://library.bdrc.io/show/bdr:MW1NLM654?uilang=bo","MW1NLM654")</f>
        <v/>
      </c>
      <c r="E2">
        <f>HYPERLINK("https://library.bdrc.io/show/bdr:W1NLM654",IMAGE("https://iiif.bdrc.io/bdr:I1NLM654_001::I1NLM654_0010003.jpg/full/150,/0/default.jpg"))</f>
        <v/>
      </c>
      <c r="F2">
        <f>HYPERLINK("https://library.bdrc.io/show/bdr:W1NLM654",IMAGE("https://iiif.bdrc.io/bdr:I1NLM654_001::I1NLM654_0010121.jpg/full/150,/0/default.jpg"))</f>
        <v/>
      </c>
      <c r="G2">
        <f>HYPERLINK("https://library.bdrc.io/search?lg=bo&amp;t=Work&amp;pg=1&amp;f=author,exc,bdr:P6119&amp;uilang=bo&amp;q=ཆོས་མངོན་པ་མཛོད་སོགས།~1", "བརྩམས་ཆོས་གཞན།")</f>
        <v/>
      </c>
      <c r="H2">
        <f>HYPERLINK("https://library.bdrc.io/search?lg=bo&amp;t=Etext&amp;pg=1&amp;f=author,exc,bdr:P6119&amp;uilang=bo&amp;q=ཆོས་མངོན་པ་མཛོད་སོགས།~1", "ཡིག་རྐྱང་གཞན།")</f>
        <v/>
      </c>
    </row>
    <row r="3" ht="70" customHeight="1">
      <c r="A3" t="inlineStr"/>
      <c r="B3" t="inlineStr">
        <is>
          <t>WA1KG22379</t>
        </is>
      </c>
      <c r="C3" t="inlineStr">
        <is>
          <t>གཞུང་ཆེན་བཀའ་པོད་ལྔའི་རྩ་བ།</t>
        </is>
      </c>
      <c r="D3">
        <f>HYPERLINK("https://library.bdrc.io/show/bdr:MW1KG22379?uilang=bo","MW1KG22379")</f>
        <v/>
      </c>
      <c r="E3">
        <f>HYPERLINK("https://library.bdrc.io/show/bdr:W1KG22379",IMAGE("https://iiif.bdrc.io/bdr:I1KG22400::I1KG224000003.jpg/full/150,/0/default.jpg"))</f>
        <v/>
      </c>
      <c r="F3">
        <f>HYPERLINK("https://library.bdrc.io/show/bdr:W1KG22379",IMAGE("https://iiif.bdrc.io/bdr:I1KG22400::I1KG224000192.jpg/full/150,/0/default.jpg"))</f>
        <v/>
      </c>
      <c r="G3">
        <f>HYPERLINK("https://library.bdrc.io/search?lg=bo&amp;t=Work&amp;pg=1&amp;f=author,exc,bdr:P6119&amp;uilang=bo&amp;q=གཞུང་ཆེན་བཀའ་པོད་ལྔའི་རྩ་བ།~1", "བརྩམས་ཆོས་གཞན།")</f>
        <v/>
      </c>
      <c r="H3">
        <f>HYPERLINK("https://library.bdrc.io/search?lg=bo&amp;t=Etext&amp;pg=1&amp;f=author,exc,bdr:P6119&amp;uilang=bo&amp;q=གཞུང་ཆེན་བཀའ་པོད་ལྔའི་རྩ་བ།~1", "ཡིག་རྐྱང་གཞན།")</f>
        <v/>
      </c>
    </row>
    <row r="4" ht="70" customHeight="1">
      <c r="A4" t="inlineStr"/>
      <c r="B4" t="inlineStr">
        <is>
          <t>WA2KG208134</t>
        </is>
      </c>
      <c r="C4" t="inlineStr">
        <is>
          <t>ཆོས་མངོན་པ་མཛོད་ཀྱི་རྩ་བ་དང་རྣམ་བཤད་བློ་གསལ་བློའི་པདྨོ་ཁ་འབྱེད།</t>
        </is>
      </c>
      <c r="D4">
        <f>HYPERLINK("https://library.bdrc.io/show/bdr:MW2KG208134?uilang=bo","MW2KG208134")</f>
        <v/>
      </c>
      <c r="E4" t="inlineStr"/>
      <c r="F4" t="inlineStr"/>
      <c r="G4">
        <f>HYPERLINK("https://library.bdrc.io/search?lg=bo&amp;t=Work&amp;pg=1&amp;f=author,exc,bdr:P6119&amp;uilang=bo&amp;q=ཆོས་མངོན་པ་མཛོད་ཀྱི་རྩ་བ་དང་རྣམ་བཤད་བློ་གསལ་བློའི་པདྨོ་ཁ་འབྱེད།~1", "བརྩམས་ཆོས་གཞན།")</f>
        <v/>
      </c>
      <c r="H4">
        <f>HYPERLINK("https://library.bdrc.io/search?lg=bo&amp;t=Etext&amp;pg=1&amp;f=author,exc,bdr:P6119&amp;uilang=bo&amp;q=ཆོས་མངོན་པ་མཛོད་ཀྱི་རྩ་བ་དང་རྣམ་བཤད་བློ་གསལ་བློའི་པདྨོ་ཁ་འབྱེད།~1", "ཡིག་རྐྱང་གཞན།")</f>
        <v/>
      </c>
    </row>
    <row r="5" ht="70" customHeight="1">
      <c r="A5" t="inlineStr"/>
      <c r="B5" t="inlineStr">
        <is>
          <t>WA8LS22431</t>
        </is>
      </c>
      <c r="C5" t="inlineStr">
        <is>
          <t>མངོན་རྟོགས་རྒྱན། དབུ་མ་འཇུག་པ། མཛོད། དབུ་མ་རྒྱན། བྱང་ཆུབ་ལམ་སྒྲོན་དང་སུམ་ཅུ་པའི་རྩ་བ།</t>
        </is>
      </c>
      <c r="D5">
        <f>HYPERLINK("https://library.bdrc.io/show/bdr:MW8LS22431?uilang=bo","MW8LS22431")</f>
        <v/>
      </c>
      <c r="E5">
        <f>HYPERLINK("https://library.bdrc.io/show/bdr:W8LS22431",IMAGE("https://iiif.bdrc.io/bdr:I8LS22433::I8LS224330003.jpg/full/150,/0/default.jpg"))</f>
        <v/>
      </c>
      <c r="F5">
        <f>HYPERLINK("https://library.bdrc.io/show/bdr:W8LS22431",IMAGE("https://iiif.bdrc.io/bdr:I8LS22433::I8LS224330084.jpg/full/150,/0/default.jpg"))</f>
        <v/>
      </c>
      <c r="G5">
        <f>HYPERLINK("https://library.bdrc.io/search?lg=bo&amp;t=Work&amp;pg=1&amp;f=author,exc,bdr:P6119&amp;uilang=bo&amp;q=མངོན་རྟོགས་རྒྱན། དབུ་མ་འཇུག་པ། མཛོད། དབུ་མ་རྒྱན། བྱང་ཆུབ་ལམ་སྒྲོན་དང་སུམ་ཅུ་པའི་རྩ་བ།~1", "བརྩམས་ཆོས་གཞན།")</f>
        <v/>
      </c>
      <c r="H5">
        <f>HYPERLINK("https://library.bdrc.io/search?lg=bo&amp;t=Etext&amp;pg=1&amp;f=author,exc,bdr:P6119&amp;uilang=bo&amp;q=མངོན་རྟོགས་རྒྱན། དབུ་མ་འཇུག་པ། མཛོད། དབུ་མ་རྒྱན། བྱང་ཆུབ་ལམ་སྒྲོན་དང་སུམ་ཅུ་པའི་རྩ་བ།~1", "ཡིག་རྐྱང་གཞན།")</f>
        <v/>
      </c>
    </row>
    <row r="6" ht="70" customHeight="1">
      <c r="A6" t="inlineStr"/>
      <c r="B6" t="inlineStr">
        <is>
          <t>WA4CZ369270</t>
        </is>
      </c>
      <c r="C6" t="inlineStr">
        <is>
          <t>མངོན་པ་མཛོད་ཀྱི་རང་འགྲེལ། ༼སྟོད་ཆ།༽ ༼སྨད་ཆ།༽</t>
        </is>
      </c>
      <c r="D6">
        <f>HYPERLINK("https://library.bdrc.io/show/bdr:MW4CZ369270?uilang=bo","MW4CZ369270")</f>
        <v/>
      </c>
      <c r="E6">
        <f>HYPERLINK("https://library.bdrc.io/show/bdr:W4CZ369270",IMAGE("https://iiif.bdrc.io/bdr:I4CZ369529::I4CZ3695290003.jpg/full/150,/0/default.jpg"))</f>
        <v/>
      </c>
      <c r="F6">
        <f>HYPERLINK("https://library.bdrc.io/show/bdr:W4CZ369270",IMAGE("https://iiif.bdrc.io/bdr:I4CZ369529::I4CZ3695290536.jpg/full/150,/0/default.jpg"))</f>
        <v/>
      </c>
      <c r="G6">
        <f>HYPERLINK("https://library.bdrc.io/search?lg=bo&amp;t=Work&amp;pg=1&amp;f=author,exc,bdr:P6119&amp;uilang=bo&amp;q=མངོན་པ་མཛོད་ཀྱི་རང་འགྲེལ། ༼སྟོད་ཆ།༽ ༼སྨད་ཆ།༽~1", "བརྩམས་ཆོས་གཞན།")</f>
        <v/>
      </c>
      <c r="H6">
        <f>HYPERLINK("https://library.bdrc.io/search?lg=bo&amp;t=Etext&amp;pg=1&amp;f=author,exc,bdr:P6119&amp;uilang=bo&amp;q=མངོན་པ་མཛོད་ཀྱི་རང་འགྲེལ། ༼སྟོད་ཆ།༽ ༼སྨད་ཆ།༽~1", "ཡིག་རྐྱང་གཞན།")</f>
        <v/>
      </c>
    </row>
    <row r="7" ht="70" customHeight="1">
      <c r="A7" t="inlineStr"/>
      <c r="B7" t="inlineStr">
        <is>
          <t>WA1KG8836</t>
        </is>
      </c>
      <c r="C7" t="inlineStr">
        <is>
          <t>དབུས་དང་མཐའ་རྣམ་པར་འབྱེད་པའི་འགྲེལ་པ་སོགས་རྒྱ་གཞུང་གི་བསྟན་བཅོས་ཁག་ཅིག</t>
        </is>
      </c>
      <c r="D7">
        <f>HYPERLINK("https://library.bdrc.io/show/bdr:MW1KG8836?uilang=bo","MW1KG8836")</f>
        <v/>
      </c>
      <c r="E7">
        <f>HYPERLINK("https://library.bdrc.io/show/bdr:W1KG8836",IMAGE("https://iiif.bdrc.io/bdr:I1KG8877::I1KG88770003.jpg/full/150,/0/default.jpg"))</f>
        <v/>
      </c>
      <c r="F7">
        <f>HYPERLINK("https://library.bdrc.io/show/bdr:W1KG8836",IMAGE("https://iiif.bdrc.io/bdr:I1KG8877::I1KG88770266.jpg/full/150,/0/default.jpg"))</f>
        <v/>
      </c>
      <c r="G7">
        <f>HYPERLINK("https://library.bdrc.io/search?lg=bo&amp;t=Work&amp;pg=1&amp;f=author,exc,bdr:P6119&amp;uilang=bo&amp;q=དབུས་དང་མཐའ་རྣམ་པར་འབྱེད་པའི་འགྲེལ་པ་སོགས་རྒྱ་གཞུང་གི་བསྟན་བཅོས་ཁག་ཅིག~1", "བརྩམས་ཆོས་གཞན།")</f>
        <v/>
      </c>
      <c r="H7">
        <f>HYPERLINK("https://library.bdrc.io/search?lg=bo&amp;t=Etext&amp;pg=1&amp;f=author,exc,bdr:P6119&amp;uilang=bo&amp;q=དབུས་དང་མཐའ་རྣམ་པར་འབྱེད་པའི་འགྲེལ་པ་སོགས་རྒྱ་གཞུང་གི་བསྟན་བཅོས་ཁག་ཅིག~1", "ཡིག་རྐྱང་གཞན།")</f>
        <v/>
      </c>
    </row>
    <row r="8" ht="70" customHeight="1">
      <c r="A8" t="inlineStr"/>
      <c r="B8" t="inlineStr">
        <is>
          <t>WA2KG208151</t>
        </is>
      </c>
      <c r="C8" t="inlineStr">
        <is>
          <t>ཆོས་མངོན་པའི་མཛོད་ཀྱི་བཤད་པ།</t>
        </is>
      </c>
      <c r="D8">
        <f>HYPERLINK("https://library.bdrc.io/show/bdr:MW8LS66488?uilang=bo","MW8LS66488")</f>
        <v/>
      </c>
      <c r="E8">
        <f>HYPERLINK("https://library.bdrc.io/show/bdr:W8LS66488",IMAGE("https://iiif.bdrc.io/bdr:I8LS66499::I8LS664990003.jpg/full/150,/0/default.jpg"))</f>
        <v/>
      </c>
      <c r="F8">
        <f>HYPERLINK("https://library.bdrc.io/show/bdr:W8LS66488",IMAGE("https://iiif.bdrc.io/bdr:I8LS66499::I8LS664990363.tif/full/150,/0/default.jpg"))</f>
        <v/>
      </c>
      <c r="G8">
        <f>HYPERLINK("https://library.bdrc.io/search?lg=bo&amp;t=Work&amp;pg=1&amp;f=author,exc,bdr:P6119&amp;uilang=bo&amp;q=ཆོས་མངོན་པའི་མཛོད་ཀྱི་བཤད་པ།~1", "བརྩམས་ཆོས་གཞན།")</f>
        <v/>
      </c>
      <c r="H8">
        <f>HYPERLINK("https://library.bdrc.io/search?lg=bo&amp;t=Etext&amp;pg=1&amp;f=author,exc,bdr:P6119&amp;uilang=bo&amp;q=ཆོས་མངོན་པའི་མཛོད་ཀྱི་བཤད་པ།~1", "ཡིག་རྐྱང་གཞན།")</f>
        <v/>
      </c>
    </row>
    <row r="9" ht="70" customHeight="1">
      <c r="A9" t="inlineStr"/>
      <c r="B9" t="inlineStr">
        <is>
          <t>WA2KG208151</t>
        </is>
      </c>
      <c r="C9" t="inlineStr">
        <is>
          <t>ཆོས་མངོན་པའི་མཛོད་ཀྱི་བཤད་པ།</t>
        </is>
      </c>
      <c r="D9">
        <f>HYPERLINK("https://library.bdrc.io/show/bdr:MW2KG208151?uilang=bo","MW2KG208151")</f>
        <v/>
      </c>
      <c r="E9" t="inlineStr"/>
      <c r="F9" t="inlineStr"/>
      <c r="G9">
        <f>HYPERLINK("https://library.bdrc.io/search?lg=bo&amp;t=Work&amp;pg=1&amp;f=author,exc,bdr:P6119&amp;uilang=bo&amp;q=ཆོས་མངོན་པའི་མཛོད་ཀྱི་བཤད་པ།~1", "བརྩམས་ཆོས་གཞན།")</f>
        <v/>
      </c>
      <c r="H9">
        <f>HYPERLINK("https://library.bdrc.io/search?lg=bo&amp;t=Etext&amp;pg=1&amp;f=author,exc,bdr:P6119&amp;uilang=bo&amp;q=ཆོས་མངོན་པའི་མཛོད་ཀྱི་བཤད་པ།~1", "ཡིག་རྐྱང་གཞན།")</f>
        <v/>
      </c>
    </row>
    <row r="10" ht="70" customHeight="1">
      <c r="A10" t="inlineStr"/>
      <c r="B10" t="inlineStr">
        <is>
          <t>WA3CN5030</t>
        </is>
      </c>
      <c r="C10" t="inlineStr">
        <is>
          <t>ཆོས་མངོན་པའི་མཛོད་ཀྱི་རྣམ་བཤད།</t>
        </is>
      </c>
      <c r="D10">
        <f>HYPERLINK("https://library.bdrc.io/show/bdr:MW3CN5030?uilang=bo","MW3CN5030")</f>
        <v/>
      </c>
      <c r="E10">
        <f>HYPERLINK("https://library.bdrc.io/show/bdr:W3CN5030",IMAGE("https://iiif.bdrc.io/bdr:I3CN5032::I3CN50320003.jpg/full/150,/0/default.jpg"))</f>
        <v/>
      </c>
      <c r="F10">
        <f>HYPERLINK("https://library.bdrc.io/show/bdr:W3CN5030",IMAGE("https://iiif.bdrc.io/bdr:I3CN5032::I3CN50320547.tif/full/150,/0/default.jpg"))</f>
        <v/>
      </c>
      <c r="G10">
        <f>HYPERLINK("https://library.bdrc.io/search?lg=bo&amp;t=Work&amp;pg=1&amp;f=author,exc,bdr:P6119&amp;uilang=bo&amp;q=ཆོས་མངོན་པའི་མཛོད་ཀྱི་རྣམ་བཤད།~1", "བརྩམས་ཆོས་གཞན།")</f>
        <v/>
      </c>
      <c r="H10">
        <f>HYPERLINK("https://library.bdrc.io/search?lg=bo&amp;t=Etext&amp;pg=1&amp;f=author,exc,bdr:P6119&amp;uilang=bo&amp;q=ཆོས་མངོན་པའི་མཛོད་ཀྱི་རྣམ་བཤད།~1", "ཡིག་རྐྱང་གཞན།")</f>
        <v/>
      </c>
    </row>
    <row r="11" ht="70" customHeight="1">
      <c r="A11" t="inlineStr"/>
      <c r="B11" t="inlineStr">
        <is>
          <t>WA3CN20396</t>
        </is>
      </c>
      <c r="C11" t="inlineStr">
        <is>
          <t>ཆོས་མངོན་མཛོད་ཀྱི་ཚིག་ལེའུར་བྱས་པ་སོགས།</t>
        </is>
      </c>
      <c r="D11">
        <f>HYPERLINK("https://library.bdrc.io/show/bdr:MW3CN20396?uilang=bo","MW3CN20396")</f>
        <v/>
      </c>
      <c r="E11">
        <f>HYPERLINK("https://library.bdrc.io/show/bdr:W3CN20396",IMAGE("https://iiif.bdrc.io/bdr:I3CN20398::I3CN203980003.jpg/full/150,/0/default.jpg"))</f>
        <v/>
      </c>
      <c r="F11">
        <f>HYPERLINK("https://library.bdrc.io/show/bdr:W3CN20396",IMAGE("https://iiif.bdrc.io/bdr:I3CN20398::I3CN203980088.jpg/full/150,/0/default.jpg"))</f>
        <v/>
      </c>
      <c r="G11">
        <f>HYPERLINK("https://library.bdrc.io/search?lg=bo&amp;t=Work&amp;pg=1&amp;f=author,exc,bdr:P6119&amp;uilang=bo&amp;q=ཆོས་མངོན་མཛོད་ཀྱི་ཚིག་ལེའུར་བྱས་པ་སོགས།~1", "བརྩམས་ཆོས་གཞན།")</f>
        <v/>
      </c>
      <c r="H11">
        <f>HYPERLINK("https://library.bdrc.io/search?lg=bo&amp;t=Etext&amp;pg=1&amp;f=author,exc,bdr:P6119&amp;uilang=bo&amp;q=ཆོས་མངོན་མཛོད་ཀྱི་ཚིག་ལེའུར་བྱས་པ་སོགས།~1", "ཡིག་རྐྱང་གཞན།")</f>
        <v/>
      </c>
    </row>
    <row r="12" ht="70" customHeight="1">
      <c r="A12" t="inlineStr"/>
      <c r="B12" t="inlineStr">
        <is>
          <t>WA8LS66487</t>
        </is>
      </c>
      <c r="C12" t="inlineStr">
        <is>
          <t>ཆོས་མངོན་པའི་མཛོད་ཀྱི་འགྲེལ་པ་མངོན་པའི་རྒྱན།</t>
        </is>
      </c>
      <c r="D12">
        <f>HYPERLINK("https://library.bdrc.io/show/bdr:MW8LS66487?uilang=bo","MW8LS66487")</f>
        <v/>
      </c>
      <c r="E12">
        <f>HYPERLINK("https://library.bdrc.io/show/bdr:W8LS66487",IMAGE("https://iiif.bdrc.io/bdr:I8LS66496::I8LS664960003.jpg/full/150,/0/default.jpg"))</f>
        <v/>
      </c>
      <c r="F12">
        <f>HYPERLINK("https://library.bdrc.io/show/bdr:W8LS66487",IMAGE("https://iiif.bdrc.io/bdr:I8LS66496::I8LS664960359.tif/full/150,/0/default.jpg"))</f>
        <v/>
      </c>
      <c r="G12">
        <f>HYPERLINK("https://library.bdrc.io/search?lg=bo&amp;t=Work&amp;pg=1&amp;f=author,exc,bdr:P6119&amp;uilang=bo&amp;q=ཆོས་མངོན་པའི་མཛོད་ཀྱི་འགྲེལ་པ་མངོན་པའི་རྒྱན།~1", "བརྩམས་ཆོས་གཞན།")</f>
        <v/>
      </c>
      <c r="H12">
        <f>HYPERLINK("https://library.bdrc.io/search?lg=bo&amp;t=Etext&amp;pg=1&amp;f=author,exc,bdr:P6119&amp;uilang=bo&amp;q=ཆོས་མངོན་པའི་མཛོད་ཀྱི་འགྲེལ་པ་མངོན་པའི་རྒྱན།~1", "ཡིག་རྐྱང་གཞན།")</f>
        <v/>
      </c>
    </row>
    <row r="13" ht="70" customHeight="1">
      <c r="A13" t="inlineStr"/>
      <c r="B13" t="inlineStr">
        <is>
          <t>WA2KG234627</t>
        </is>
      </c>
      <c r="C13" t="inlineStr">
        <is>
          <t>ཚད་མ་རྣམ་འགྲེལ་དང་། མངོན་རྟོགས་རྒྱན། དབུ་མ་འཇུག་པ། མཛོད་རྩ་བ་བཅས།</t>
        </is>
      </c>
      <c r="D13">
        <f>HYPERLINK("https://library.bdrc.io/show/bdr:MW2KG234627?uilang=bo","MW2KG234627")</f>
        <v/>
      </c>
      <c r="E13">
        <f>HYPERLINK("https://library.bdrc.io/show/bdr:W2KG234627",IMAGE("https://iiif.bdrc.io/bdr:I2KG234751::I2KG2347510003.jpg/full/150,/0/default.jpg"))</f>
        <v/>
      </c>
      <c r="F13">
        <f>HYPERLINK("https://library.bdrc.io/show/bdr:W2KG234627",IMAGE("https://iiif.bdrc.io/bdr:I2KG234751::I2KG2347510347.jpg/full/150,/0/default.jpg"))</f>
        <v/>
      </c>
      <c r="G13">
        <f>HYPERLINK("https://library.bdrc.io/search?lg=bo&amp;t=Work&amp;pg=1&amp;f=author,exc,bdr:P6119&amp;uilang=bo&amp;q=ཚད་མ་རྣམ་འགྲེལ་དང་། མངོན་རྟོགས་རྒྱན། དབུ་མ་འཇུག་པ། མཛོད་རྩ་བ་བཅས།~1", "བརྩམས་ཆོས་གཞན།")</f>
        <v/>
      </c>
      <c r="H13">
        <f>HYPERLINK("https://library.bdrc.io/search?lg=bo&amp;t=Etext&amp;pg=1&amp;f=author,exc,bdr:P6119&amp;uilang=bo&amp;q=ཚད་མ་རྣམ་འགྲེལ་དང་། མངོན་རྟོགས་རྒྱན། དབུ་མ་འཇུག་པ། མཛོད་རྩ་བ་བཅས།~1", "ཡིག་རྐྱང་གཞན།")</f>
        <v/>
      </c>
    </row>
    <row r="14" ht="70" customHeight="1">
      <c r="A14" t="inlineStr"/>
      <c r="B14" t="inlineStr">
        <is>
          <t>WA1NLM1140</t>
        </is>
      </c>
      <c r="C14" t="inlineStr">
        <is>
          <t>ཕུང་པོ་ལྔའི་རབ་འབྱེད་སོགས།</t>
        </is>
      </c>
      <c r="D14">
        <f>HYPERLINK("https://library.bdrc.io/show/bdr:MW1NLM1140?uilang=bo","MW1NLM1140")</f>
        <v/>
      </c>
      <c r="E14">
        <f>HYPERLINK("https://library.bdrc.io/show/bdr:W1NLM1140",IMAGE("https://iiif.bdrc.io/bdr:I1NLM1140_001::I1NLM1140_0010003.jpg/full/150,/0/default.jpg"))</f>
        <v/>
      </c>
      <c r="F14">
        <f>HYPERLINK("https://library.bdrc.io/show/bdr:W1NLM1140",IMAGE("https://iiif.bdrc.io/bdr:I1NLM1140_001::I1NLM1140_0010074.jpg/full/150,/0/default.jpg"))</f>
        <v/>
      </c>
      <c r="G14">
        <f>HYPERLINK("https://library.bdrc.io/search?lg=bo&amp;t=Work&amp;pg=1&amp;f=author,exc,bdr:P6119&amp;uilang=bo&amp;q=ཕུང་པོ་ལྔའི་རབ་འབྱེད་སོགས།~1", "བརྩམས་ཆོས་གཞན།")</f>
        <v/>
      </c>
      <c r="H14">
        <f>HYPERLINK("https://library.bdrc.io/search?lg=bo&amp;t=Etext&amp;pg=1&amp;f=author,exc,bdr:P6119&amp;uilang=bo&amp;q=ཕུང་པོ་ལྔའི་རབ་འབྱེད་སོགས།~1", "ཡིག་རྐྱང་གཞན།")</f>
        <v/>
      </c>
    </row>
    <row r="15" ht="70" customHeight="1">
      <c r="A15" t="inlineStr"/>
      <c r="B15" t="inlineStr">
        <is>
          <t>WA0XL68864575E9FB</t>
        </is>
      </c>
      <c r="C15" t="inlineStr">
        <is>
          <t>ཉི་ཤུ་བའི་ཚིག་ལེའུར་བྱས་པ།</t>
        </is>
      </c>
      <c r="D15">
        <f>HYPERLINK("https://library.bdrc.io/show/bdr:MW3MS878_688645?uilang=bo","MW3MS878_688645")</f>
        <v/>
      </c>
      <c r="E15" t="inlineStr"/>
      <c r="F15" t="inlineStr"/>
      <c r="G15">
        <f>HYPERLINK("https://library.bdrc.io/search?lg=bo&amp;t=Work&amp;pg=1&amp;f=author,exc,bdr:P6119&amp;uilang=bo&amp;q=ཉི་ཤུ་བའི་ཚིག་ལེའུར་བྱས་པ།~1", "བརྩམས་ཆོས་གཞན།")</f>
        <v/>
      </c>
      <c r="H15">
        <f>HYPERLINK("https://library.bdrc.io/search?lg=bo&amp;t=Etext&amp;pg=1&amp;f=author,exc,bdr:P6119&amp;uilang=bo&amp;q=ཉི་ཤུ་བའི་ཚིག་ལེའུར་བྱས་པ།~1", "ཡིག་རྐྱང་གཞན།")</f>
        <v/>
      </c>
    </row>
    <row r="16" ht="70" customHeight="1">
      <c r="A16" t="inlineStr"/>
      <c r="B16" t="inlineStr">
        <is>
          <t>WA4CZ16813</t>
        </is>
      </c>
      <c r="C16" t="inlineStr">
        <is>
          <t>Vasubandhu: Trimsikavijnaptikarika</t>
        </is>
      </c>
      <c r="D16">
        <f>HYPERLINK("https://library.bdrc.io/show/bdr:IE0GR0392?uilang=bo","IE0GR0392")</f>
        <v/>
      </c>
      <c r="E16" t="inlineStr"/>
      <c r="F16" t="inlineStr"/>
      <c r="G16">
        <f>HYPERLINK("https://library.bdrc.io/search?lg=bo&amp;t=Work&amp;pg=1&amp;f=author,exc,bdr:P6119&amp;uilang=bo&amp;q=Vasubandhu: Trimsikavijnaptikarika~1", "བརྩམས་ཆོས་གཞན།")</f>
        <v/>
      </c>
      <c r="H16">
        <f>HYPERLINK("https://library.bdrc.io/search?lg=bo&amp;t=Etext&amp;pg=1&amp;f=author,exc,bdr:P6119&amp;uilang=bo&amp;q=Vasubandhu: Trimsikavijnaptikarika~1", "ཡིག་རྐྱང་གཞན།")</f>
        <v/>
      </c>
    </row>
    <row r="17" ht="70" customHeight="1">
      <c r="A17" t="inlineStr"/>
      <c r="B17" t="inlineStr">
        <is>
          <t>WA4CZ294915</t>
        </is>
      </c>
      <c r="C17" t="inlineStr">
        <is>
          <t>མངོན་པ་མཛོད་ཀྱི་རང་འགྲེལ།</t>
        </is>
      </c>
      <c r="D17">
        <f>HYPERLINK("https://library.bdrc.io/show/bdr:MW4CZ294915?uilang=bo","MW4CZ294915")</f>
        <v/>
      </c>
      <c r="E17">
        <f>HYPERLINK("https://library.bdrc.io/show/bdr:W4CZ294915",IMAGE("https://iiif.bdrc.io/bdr:I4CZ307578::I4CZ3075780003.jpg/full/150,/0/default.jpg"))</f>
        <v/>
      </c>
      <c r="F17">
        <f>HYPERLINK("https://library.bdrc.io/show/bdr:W4CZ294915",IMAGE("https://iiif.bdrc.io/bdr:I4CZ307578::I4CZ3075780386.tif/full/150,/0/default.jpg"))</f>
        <v/>
      </c>
      <c r="G17">
        <f>HYPERLINK("https://library.bdrc.io/search?lg=bo&amp;t=Work&amp;pg=1&amp;f=author,exc,bdr:P6119&amp;uilang=bo&amp;q=མངོན་པ་མཛོད་ཀྱི་རང་འགྲེལ།~1", "བརྩམས་ཆོས་གཞན།")</f>
        <v/>
      </c>
      <c r="H17">
        <f>HYPERLINK("https://library.bdrc.io/search?lg=bo&amp;t=Etext&amp;pg=1&amp;f=author,exc,bdr:P6119&amp;uilang=bo&amp;q=མངོན་པ་མཛོད་ཀྱི་རང་འགྲེལ།~1", "ཡིག་རྐྱང་གཞན།")</f>
        <v/>
      </c>
    </row>
    <row r="18" ht="70" customHeight="1">
      <c r="A18" t="inlineStr"/>
      <c r="B18" t="inlineStr">
        <is>
          <t>WA1CZ1014</t>
        </is>
      </c>
      <c r="C18" t="inlineStr">
        <is>
          <t>ཚིགས་སུ་བཅད་པ་སུམ་བཅུ་པའི་ཚིག་ལེའུར་བྱས་པ།</t>
        </is>
      </c>
      <c r="D18">
        <f>HYPERLINK("https://library.bdrc.io/show/bdr:MW1CZ1014?uilang=bo","MW1CZ1014")</f>
        <v/>
      </c>
      <c r="E18">
        <f>HYPERLINK("https://library.bdrc.io/show/bdr:W1CZ1014",IMAGE("https://iiif.bdrc.io/bdr:I1CZ2149::I1CZ21490003.tif/full/150,/0/default.jpg"))</f>
        <v/>
      </c>
      <c r="F18">
        <f>HYPERLINK("https://library.bdrc.io/show/bdr:W1CZ1014",IMAGE("https://iiif.bdrc.io/bdr:I1CZ2149::I1CZ21490010.tif/full/150,/0/default.jpg"))</f>
        <v/>
      </c>
      <c r="G18">
        <f>HYPERLINK("https://library.bdrc.io/search?lg=bo&amp;t=Work&amp;pg=1&amp;f=author,exc,bdr:P6119&amp;uilang=bo&amp;q=ཚིགས་སུ་བཅད་པ་སུམ་བཅུ་པའི་ཚིག་ལེའུར་བྱས་པ།~1", "བརྩམས་ཆོས་གཞན།")</f>
        <v/>
      </c>
      <c r="H18">
        <f>HYPERLINK("https://library.bdrc.io/search?lg=bo&amp;t=Etext&amp;pg=1&amp;f=author,exc,bdr:P6119&amp;uilang=bo&amp;q=ཚིགས་སུ་བཅད་པ་སུམ་བཅུ་པའི་ཚིག་ལེའུར་བྱས་པ།~1", "ཡིག་རྐྱང་གཞན།")</f>
        <v/>
      </c>
    </row>
    <row r="19" ht="70" customHeight="1">
      <c r="A19" t="inlineStr"/>
      <c r="B19" t="inlineStr">
        <is>
          <t>WA4CZ355869</t>
        </is>
      </c>
      <c r="C19" t="inlineStr">
        <is>
          <t>དབུ་མ་འཇུག་པ་དང་མཛོད་རྩ་བ།</t>
        </is>
      </c>
      <c r="D19">
        <f>HYPERLINK("https://library.bdrc.io/show/bdr:MW4CZ355869?uilang=bo","MW4CZ355869")</f>
        <v/>
      </c>
      <c r="E19">
        <f>HYPERLINK("https://library.bdrc.io/show/bdr:W4CZ355869",IMAGE("https://iiif.bdrc.io/bdr:I4CZ358290::I4CZ3582900003.jpg/full/150,/0/default.jpg"))</f>
        <v/>
      </c>
      <c r="F19">
        <f>HYPERLINK("https://library.bdrc.io/show/bdr:W4CZ355869",IMAGE("https://iiif.bdrc.io/bdr:I4CZ358290::I4CZ3582900048.jpg/full/150,/0/default.jpg"))</f>
        <v/>
      </c>
      <c r="G19">
        <f>HYPERLINK("https://library.bdrc.io/search?lg=bo&amp;t=Work&amp;pg=1&amp;f=author,exc,bdr:P6119&amp;uilang=bo&amp;q=དབུ་མ་འཇུག་པ་དང་མཛོད་རྩ་བ།~1", "བརྩམས་ཆོས་གཞན།")</f>
        <v/>
      </c>
      <c r="H19">
        <f>HYPERLINK("https://library.bdrc.io/search?lg=bo&amp;t=Etext&amp;pg=1&amp;f=author,exc,bdr:P6119&amp;uilang=bo&amp;q=དབུ་མ་འཇུག་པ་དང་མཛོད་རྩ་བ།~1", "ཡིག་རྐྱང་གཞན།")</f>
        <v/>
      </c>
    </row>
    <row r="20" ht="70" customHeight="1">
      <c r="A20" t="inlineStr"/>
      <c r="B20" t="inlineStr">
        <is>
          <t>WA3CN4973</t>
        </is>
      </c>
      <c r="C20" t="inlineStr">
        <is>
          <t>ཆོས་མངོན་པ་མཛོད་ཀྱི་རྩ་བ།</t>
        </is>
      </c>
      <c r="D20">
        <f>HYPERLINK("https://library.bdrc.io/show/bdr:MW3CN4973?uilang=bo","MW3CN4973")</f>
        <v/>
      </c>
      <c r="E20">
        <f>HYPERLINK("https://library.bdrc.io/show/bdr:W3CN4973",IMAGE("https://iiif.bdrc.io/bdr:I3CN4975::I3CN49750003.jpg/full/150,/0/default.jpg"))</f>
        <v/>
      </c>
      <c r="F20">
        <f>HYPERLINK("https://library.bdrc.io/show/bdr:W3CN4973",IMAGE("https://iiif.bdrc.io/bdr:I3CN4975::I3CN49750056.tif/full/150,/0/default.jpg"))</f>
        <v/>
      </c>
      <c r="G20">
        <f>HYPERLINK("https://library.bdrc.io/search?lg=bo&amp;t=Work&amp;pg=1&amp;f=author,exc,bdr:P6119&amp;uilang=bo&amp;q=ཆོས་མངོན་པ་མཛོད་ཀྱི་རྩ་བ།~1", "བརྩམས་ཆོས་གཞན།")</f>
        <v/>
      </c>
      <c r="H20">
        <f>HYPERLINK("https://library.bdrc.io/search?lg=bo&amp;t=Etext&amp;pg=1&amp;f=author,exc,bdr:P6119&amp;uilang=bo&amp;q=ཆོས་མངོན་པ་མཛོད་ཀྱི་རྩ་བ།~1", "ཡིག་རྐྱང་གཞན།")</f>
        <v/>
      </c>
    </row>
    <row r="21" ht="70" customHeight="1">
      <c r="A21" t="inlineStr"/>
      <c r="B21" t="inlineStr">
        <is>
          <t>WA3CN4973</t>
        </is>
      </c>
      <c r="C21" t="inlineStr">
        <is>
          <t>ཆོས་མངོན་པ་མཛོད་ཀྱི་རྩ་བ།</t>
        </is>
      </c>
      <c r="D21">
        <f>HYPERLINK("https://library.bdrc.io/show/bdr:MW1NLM1792?uilang=bo","MW1NLM1792")</f>
        <v/>
      </c>
      <c r="E21">
        <f>HYPERLINK("https://library.bdrc.io/show/bdr:W1NLM1792",IMAGE("https://iiif.bdrc.io/bdr:I1NLM1792_001::I1NLM1792_0010003.jpg/full/150,/0/default.jpg"))</f>
        <v/>
      </c>
      <c r="F21">
        <f>HYPERLINK("https://library.bdrc.io/show/bdr:W1NLM1792",IMAGE("https://iiif.bdrc.io/bdr:I1NLM1792_001::I1NLM1792_0010011.jpg/full/150,/0/default.jpg"))</f>
        <v/>
      </c>
      <c r="G21">
        <f>HYPERLINK("https://library.bdrc.io/search?lg=bo&amp;t=Work&amp;pg=1&amp;f=author,exc,bdr:P6119&amp;uilang=bo&amp;q=ཆོས་མངོན་པ་མཛོད་ཀྱི་རྩ་བ།~1", "བརྩམས་ཆོས་གཞན།")</f>
        <v/>
      </c>
      <c r="H21">
        <f>HYPERLINK("https://library.bdrc.io/search?lg=bo&amp;t=Etext&amp;pg=1&amp;f=author,exc,bdr:P6119&amp;uilang=bo&amp;q=ཆོས་མངོན་པ་མཛོད་ཀྱི་རྩ་བ།~1", "ཡིག་རྐྱང་གཞན།")</f>
        <v/>
      </c>
    </row>
    <row r="22" ht="70" customHeight="1">
      <c r="A22" t="inlineStr"/>
      <c r="B22" t="inlineStr">
        <is>
          <t>WA1AC207</t>
        </is>
      </c>
      <c r="C22" t="inlineStr">
        <is>
          <t>ཆོས་མངོན་པའི་མཛོད་ཀྱི་ཚིག་ལེའུར་བྱས་པ།</t>
        </is>
      </c>
      <c r="D22">
        <f>HYPERLINK("https://library.bdrc.io/show/bdr:MW1AC207?uilang=bo","MW1AC207")</f>
        <v/>
      </c>
      <c r="E22">
        <f>HYPERLINK("https://library.bdrc.io/show/bdr:W1AC207",IMAGE("https://iiif.bdrc.io/bdr:I2PD18887::I2PD188870003.jpg/full/150,/0/default.jpg"))</f>
        <v/>
      </c>
      <c r="F22">
        <f>HYPERLINK("https://library.bdrc.io/show/bdr:W1AC207",IMAGE("https://iiif.bdrc.io/bdr:I2PD18887::I2PD188870025.tif/full/150,/0/default.jpg"))</f>
        <v/>
      </c>
      <c r="G22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2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3" ht="70" customHeight="1">
      <c r="A23" t="inlineStr"/>
      <c r="B23" t="inlineStr">
        <is>
          <t>WA1AC207</t>
        </is>
      </c>
      <c r="C23" t="inlineStr">
        <is>
          <t>ཆོས་མངོན་པའི་མཛོད་ཀྱི་ཚིག་ལེའུར་བྱས་པ།</t>
        </is>
      </c>
      <c r="D23">
        <f>HYPERLINK("https://library.bdrc.io/show/bdr:MW1NLM3004?uilang=bo","MW1NLM3004")</f>
        <v/>
      </c>
      <c r="E23">
        <f>HYPERLINK("https://library.bdrc.io/show/bdr:W1NLM3004",IMAGE("https://iiif.bdrc.io/bdr:I1NLM3004_001::I1NLM3004_0010003.jpg/full/150,/0/default.jpg"))</f>
        <v/>
      </c>
      <c r="F23">
        <f>HYPERLINK("https://library.bdrc.io/show/bdr:W1NLM3004",IMAGE("https://iiif.bdrc.io/bdr:I1NLM3004_001::I1NLM3004_0010063.jpg/full/150,/0/default.jpg"))</f>
        <v/>
      </c>
      <c r="G23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3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4" ht="70" customHeight="1">
      <c r="A24" t="inlineStr"/>
      <c r="B24" t="inlineStr">
        <is>
          <t>WA1AC207</t>
        </is>
      </c>
      <c r="C24" t="inlineStr">
        <is>
          <t>ཆོས་མངོན་པའི་མཛོད་ཀྱི་ཚིག་ལེའུར་བྱས་པ།</t>
        </is>
      </c>
      <c r="D24">
        <f>HYPERLINK("https://library.bdrc.io/show/bdr:MW1NLM128?uilang=bo","MW1NLM128")</f>
        <v/>
      </c>
      <c r="E24">
        <f>HYPERLINK("https://library.bdrc.io/show/bdr:W1NLM128",IMAGE("https://iiif.bdrc.io/bdr:I1NLM128_001::I1NLM128_0010003.jpg/full/150,/0/default.jpg"))</f>
        <v/>
      </c>
      <c r="F24">
        <f>HYPERLINK("https://library.bdrc.io/show/bdr:W1NLM128",IMAGE("https://iiif.bdrc.io/bdr:I1NLM128_001::I1NLM128_0010188.jpg/full/150,/0/default.jpg"))</f>
        <v/>
      </c>
      <c r="G24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4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5" ht="70" customHeight="1">
      <c r="A25" t="inlineStr"/>
      <c r="B25" t="inlineStr">
        <is>
          <t>WA1AC207</t>
        </is>
      </c>
      <c r="C25" t="inlineStr">
        <is>
          <t>ཆོས་མངོན་པའི་མཛོད་ཀྱི་ཚིག་ལེའུར་བྱས་པ།</t>
        </is>
      </c>
      <c r="D25">
        <f>HYPERLINK("https://library.bdrc.io/show/bdr:MW1NLM2660?uilang=bo","MW1NLM2660")</f>
        <v/>
      </c>
      <c r="E25">
        <f>HYPERLINK("https://library.bdrc.io/show/bdr:W1NLM2660",IMAGE("https://iiif.bdrc.io/bdr:I1NLM2660_001::I1NLM2660_0010003.jpg/full/150,/0/default.jpg"))</f>
        <v/>
      </c>
      <c r="F25">
        <f>HYPERLINK("https://library.bdrc.io/show/bdr:W1NLM2660",IMAGE("https://iiif.bdrc.io/bdr:I1NLM2660_001::I1NLM2660_0010078.jpg/full/150,/0/default.jpg"))</f>
        <v/>
      </c>
      <c r="G25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5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6" ht="70" customHeight="1">
      <c r="A26" t="inlineStr"/>
      <c r="B26" t="inlineStr">
        <is>
          <t>WA1AC207</t>
        </is>
      </c>
      <c r="C26" t="inlineStr">
        <is>
          <t>ཆོས་མངོན་པའི་མཛོད་ཀྱི་ཚིག་ལེའུར་བྱས་པ།</t>
        </is>
      </c>
      <c r="D26">
        <f>HYPERLINK("https://library.bdrc.io/show/bdr:MW0NGMCP42838?uilang=bo","MW0NGMCP42838")</f>
        <v/>
      </c>
      <c r="E26" t="inlineStr"/>
      <c r="F26" t="inlineStr"/>
      <c r="G26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6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7" ht="70" customHeight="1">
      <c r="A27" t="inlineStr"/>
      <c r="B27" t="inlineStr">
        <is>
          <t>WA1AC207</t>
        </is>
      </c>
      <c r="C27" t="inlineStr">
        <is>
          <t>ཆོས་མངོན་པའི་མཛོད་ཀྱི་ཚིག་ལེའུར་བྱས་པ།</t>
        </is>
      </c>
      <c r="D27">
        <f>HYPERLINK("https://library.bdrc.io/show/bdr:MW0NGMCP48927?uilang=bo","MW0NGMCP48927")</f>
        <v/>
      </c>
      <c r="E27" t="inlineStr"/>
      <c r="F27" t="inlineStr"/>
      <c r="G27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7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8" ht="70" customHeight="1">
      <c r="A28" t="inlineStr"/>
      <c r="B28" t="inlineStr">
        <is>
          <t>WA1AC207</t>
        </is>
      </c>
      <c r="C28" t="inlineStr">
        <is>
          <t>ཆོས་མངོན་པའི་མཛོད་ཀྱི་ཚིག་ལེའུར་བྱས་པ།</t>
        </is>
      </c>
      <c r="D28">
        <f>HYPERLINK("https://library.bdrc.io/show/bdr:MW0NGMCP52718?uilang=bo","MW0NGMCP52718")</f>
        <v/>
      </c>
      <c r="E28" t="inlineStr"/>
      <c r="F28" t="inlineStr"/>
      <c r="G28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8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9" ht="70" customHeight="1">
      <c r="A29" t="inlineStr"/>
      <c r="B29" t="inlineStr">
        <is>
          <t>WA1KG5342</t>
        </is>
      </c>
      <c r="C29" t="inlineStr">
        <is>
          <t>མངོན་པ་མཛོད་ཀྱི་རྩ་འགྲེལ།</t>
        </is>
      </c>
      <c r="D29">
        <f>HYPERLINK("https://library.bdrc.io/show/bdr:MW1KG5342?uilang=bo","MW1KG5342")</f>
        <v/>
      </c>
      <c r="E29">
        <f>HYPERLINK("https://library.bdrc.io/show/bdr:W1KG5342",IMAGE("https://iiif.bdrc.io/bdr:I1KG5405::I1KG54050003.tif/full/150,/0/default.jpg"))</f>
        <v/>
      </c>
      <c r="F29">
        <f>HYPERLINK("https://library.bdrc.io/show/bdr:W1KG5342",IMAGE("https://iiif.bdrc.io/bdr:I1KG5405::I1KG54050146.tif/full/150,/0/default.jpg"))</f>
        <v/>
      </c>
      <c r="G29">
        <f>HYPERLINK("https://library.bdrc.io/search?lg=bo&amp;t=Work&amp;pg=1&amp;f=author,exc,bdr:P6119&amp;uilang=bo&amp;q=མངོན་པ་མཛོད་ཀྱི་རྩ་འགྲེལ།~1", "བརྩམས་ཆོས་གཞན།")</f>
        <v/>
      </c>
      <c r="H29">
        <f>HYPERLINK("https://library.bdrc.io/search?lg=bo&amp;t=Etext&amp;pg=1&amp;f=author,exc,bdr:P6119&amp;uilang=bo&amp;q=མངོན་པ་མཛོད་ཀྱི་རྩ་འགྲེལ།~1", "ཡིག་རྐྱང་གཞན།")</f>
        <v/>
      </c>
    </row>
    <row r="30" ht="70" customHeight="1">
      <c r="A30" t="inlineStr"/>
      <c r="B30" t="inlineStr">
        <is>
          <t>WA1KG8769</t>
        </is>
      </c>
      <c r="C30" t="inlineStr">
        <is>
          <t>དབུ་མ་འཇུག་པ་ལ་སོགས་པ་རྩ་བ་ཕྱོགས་བསྒྲིགས།</t>
        </is>
      </c>
      <c r="D30">
        <f>HYPERLINK("https://library.bdrc.io/show/bdr:MW1KG8769?uilang=bo","MW1KG8769")</f>
        <v/>
      </c>
      <c r="E30">
        <f>HYPERLINK("https://library.bdrc.io/show/bdr:W1KG8769",IMAGE("https://iiif.bdrc.io/bdr:I1KG11879::I1KG118790003.jpg/full/150,/0/default.jpg"))</f>
        <v/>
      </c>
      <c r="F30">
        <f>HYPERLINK("https://library.bdrc.io/show/bdr:W1KG8769",IMAGE("https://iiif.bdrc.io/bdr:I1KG11879::I1KG118790523.jpg/full/150,/0/default.jpg"))</f>
        <v/>
      </c>
      <c r="G30">
        <f>HYPERLINK("https://library.bdrc.io/search?lg=bo&amp;t=Work&amp;pg=1&amp;f=author,exc,bdr:P6119&amp;uilang=bo&amp;q=དབུ་མ་འཇུག་པ་ལ་སོགས་པ་རྩ་བ་ཕྱོགས་བསྒྲིགས།~1", "བརྩམས་ཆོས་གཞན།")</f>
        <v/>
      </c>
      <c r="H30">
        <f>HYPERLINK("https://library.bdrc.io/search?lg=bo&amp;t=Etext&amp;pg=1&amp;f=author,exc,bdr:P6119&amp;uilang=bo&amp;q=དབུ་མ་འཇུག་པ་ལ་སོགས་པ་རྩ་བ་ཕྱོགས་བསྒྲིགས།~1", "ཡིག་རྐྱང་གཞན།")</f>
        <v/>
      </c>
    </row>
    <row r="31" ht="70" customHeight="1">
      <c r="A31" t="inlineStr"/>
      <c r="B31" t="inlineStr">
        <is>
          <t>WA1NLM593</t>
        </is>
      </c>
      <c r="C31" t="inlineStr">
        <is>
          <t>ཆོས་མངོན་པ་མཛོད།</t>
        </is>
      </c>
      <c r="D31">
        <f>HYPERLINK("https://library.bdrc.io/show/bdr:MW8LS32611?uilang=bo","MW8LS32611")</f>
        <v/>
      </c>
      <c r="E31" t="inlineStr"/>
      <c r="F31" t="inlineStr"/>
      <c r="G31">
        <f>HYPERLINK("https://library.bdrc.io/search?lg=bo&amp;t=Work&amp;pg=1&amp;f=author,exc,bdr:P6119&amp;uilang=bo&amp;q=ཆོས་མངོན་པ་མཛོད།~1", "བརྩམས་ཆོས་གཞན།")</f>
        <v/>
      </c>
      <c r="H31">
        <f>HYPERLINK("https://library.bdrc.io/search?lg=bo&amp;t=Etext&amp;pg=1&amp;f=author,exc,bdr:P6119&amp;uilang=bo&amp;q=ཆོས་མངོན་པ་མཛོད།~1", "ཡིག་རྐྱང་གཞན།")</f>
        <v/>
      </c>
    </row>
    <row r="32" ht="70" customHeight="1">
      <c r="A32" t="inlineStr"/>
      <c r="B32" t="inlineStr">
        <is>
          <t>WA1NLM593</t>
        </is>
      </c>
      <c r="C32" t="inlineStr">
        <is>
          <t>ཆོས་མངོན་པ་མཛོད།</t>
        </is>
      </c>
      <c r="D32">
        <f>HYPERLINK("https://library.bdrc.io/show/bdr:MW1NLM593?uilang=bo","MW1NLM593")</f>
        <v/>
      </c>
      <c r="E32">
        <f>HYPERLINK("https://library.bdrc.io/show/bdr:W1NLM593",IMAGE("https://iiif.bdrc.io/bdr:I1NLM593_001::I1NLM593_0010003.jpg/full/150,/0/default.jpg"))</f>
        <v/>
      </c>
      <c r="F32">
        <f>HYPERLINK("https://library.bdrc.io/show/bdr:W1NLM593",IMAGE("https://iiif.bdrc.io/bdr:I1NLM593_001::I1NLM593_0010173.jpg/full/150,/0/default.jpg"))</f>
        <v/>
      </c>
      <c r="G32">
        <f>HYPERLINK("https://library.bdrc.io/search?lg=bo&amp;t=Work&amp;pg=1&amp;f=author,exc,bdr:P6119&amp;uilang=bo&amp;q=ཆོས་མངོན་པ་མཛོད།~1", "བརྩམས་ཆོས་གཞན།")</f>
        <v/>
      </c>
      <c r="H32">
        <f>HYPERLINK("https://library.bdrc.io/search?lg=bo&amp;t=Etext&amp;pg=1&amp;f=author,exc,bdr:P6119&amp;uilang=bo&amp;q=ཆོས་མངོན་པ་མཛོད།~1", "ཡིག་རྐྱང་གཞན།")</f>
        <v/>
      </c>
    </row>
    <row r="33" ht="70" customHeight="1">
      <c r="A33" t="inlineStr"/>
      <c r="B33" t="inlineStr">
        <is>
          <t>WA4CZ299877</t>
        </is>
      </c>
      <c r="C33" t="inlineStr">
        <is>
          <t>ཆོས་དང་ཆོས་ཉིད་རྣམ་འབྱེད་དང་དེའི་འགྲེལ་པ།</t>
        </is>
      </c>
      <c r="D33">
        <f>HYPERLINK("https://library.bdrc.io/show/bdr:MW4CZ299877?uilang=bo","MW4CZ299877")</f>
        <v/>
      </c>
      <c r="E33">
        <f>HYPERLINK("https://library.bdrc.io/show/bdr:W4CZ299877",IMAGE("https://iiif.bdrc.io/bdr:I2KG216538::I2KG2165380003.jpg/full/150,/0/default.jpg"))</f>
        <v/>
      </c>
      <c r="F33">
        <f>HYPERLINK("https://library.bdrc.io/show/bdr:W4CZ299877",IMAGE("https://iiif.bdrc.io/bdr:I2KG216538::I2KG2165380115.tif/full/150,/0/default.jpg"))</f>
        <v/>
      </c>
      <c r="G33">
        <f>HYPERLINK("https://library.bdrc.io/search?lg=bo&amp;t=Work&amp;pg=1&amp;f=author,exc,bdr:P6119&amp;uilang=bo&amp;q=ཆོས་དང་ཆོས་ཉིད་རྣམ་འབྱེད་དང་དེའི་འགྲེལ་པ།~1", "བརྩམས་ཆོས་གཞན།")</f>
        <v/>
      </c>
      <c r="H33">
        <f>HYPERLINK("https://library.bdrc.io/search?lg=bo&amp;t=Etext&amp;pg=1&amp;f=author,exc,bdr:P6119&amp;uilang=bo&amp;q=ཆོས་དང་ཆོས་ཉིད་རྣམ་འབྱེད་དང་དེའི་འགྲེལ་པ།~1", "ཡིག་རྐྱང་གཞན།")</f>
        <v/>
      </c>
    </row>
    <row r="34" ht="70" customHeight="1">
      <c r="A34" t="inlineStr"/>
      <c r="B34" t="inlineStr">
        <is>
          <t>WA4CZ299877</t>
        </is>
      </c>
      <c r="C34" t="inlineStr">
        <is>
          <t>dharmadharamatavibhangakarika</t>
        </is>
      </c>
      <c r="D34">
        <f>HYPERLINK("https://library.bdrc.io/show/bdr:MW4CZ299877?uilang=bo","MW4CZ299877")</f>
        <v/>
      </c>
      <c r="E34">
        <f>HYPERLINK("https://library.bdrc.io/show/bdr:W4CZ299877",IMAGE("https://iiif.bdrc.io/bdr:I2KG216538::I2KG2165380003.jpg/full/150,/0/default.jpg"))</f>
        <v/>
      </c>
      <c r="F34">
        <f>HYPERLINK("https://library.bdrc.io/show/bdr:W4CZ299877",IMAGE("https://iiif.bdrc.io/bdr:I2KG216538::I2KG2165380093.tif/full/150,/0/default.jpg"))</f>
        <v/>
      </c>
      <c r="G34">
        <f>HYPERLINK("https://library.bdrc.io/search?lg=bo&amp;t=Work&amp;pg=1&amp;f=author,exc,bdr:P6119&amp;uilang=bo&amp;q=dharmadharamatavibhangakarika~1", "བརྩམས་ཆོས་གཞན།")</f>
        <v/>
      </c>
      <c r="H34">
        <f>HYPERLINK("https://library.bdrc.io/search?lg=bo&amp;t=Etext&amp;pg=1&amp;f=author,exc,bdr:P6119&amp;uilang=bo&amp;q=dharmadharamatavibhangakarika~1", "ཡིག་རྐྱང་གཞན།")</f>
        <v/>
      </c>
    </row>
    <row r="35" ht="70" customHeight="1">
      <c r="A35" t="inlineStr"/>
      <c r="B35" t="inlineStr">
        <is>
          <t>WA1NLM2112</t>
        </is>
      </c>
      <c r="C35" t="inlineStr">
        <is>
          <t>ཆོས་མངོན་པའི་མཛོད་སོགས།</t>
        </is>
      </c>
      <c r="D35">
        <f>HYPERLINK("https://library.bdrc.io/show/bdr:MW1NLM2112?uilang=bo","MW1NLM2112")</f>
        <v/>
      </c>
      <c r="E35">
        <f>HYPERLINK("https://library.bdrc.io/show/bdr:W1NLM2112",IMAGE("https://iiif.bdrc.io/bdr:I1NLM2112_001::I1NLM2112_0010003.jpg/full/150,/0/default.jpg"))</f>
        <v/>
      </c>
      <c r="F35">
        <f>HYPERLINK("https://library.bdrc.io/show/bdr:W1NLM2112",IMAGE("https://iiif.bdrc.io/bdr:I1NLM2112_001::I1NLM2112_0010011.jpg/full/150,/0/default.jpg"))</f>
        <v/>
      </c>
      <c r="G35">
        <f>HYPERLINK("https://library.bdrc.io/search?lg=bo&amp;t=Work&amp;pg=1&amp;f=author,exc,bdr:P6119&amp;uilang=bo&amp;q=ཆོས་མངོན་པའི་མཛོད་སོགས།~1", "བརྩམས་ཆོས་གཞན།")</f>
        <v/>
      </c>
      <c r="H35">
        <f>HYPERLINK("https://library.bdrc.io/search?lg=bo&amp;t=Etext&amp;pg=1&amp;f=author,exc,bdr:P6119&amp;uilang=bo&amp;q=ཆོས་མངོན་པའི་མཛོད་སོགས།~1", "ཡིག་རྐྱང་གཞན།")</f>
        <v/>
      </c>
    </row>
    <row r="36" ht="70" customHeight="1">
      <c r="A36" t="inlineStr"/>
      <c r="B36" t="inlineStr">
        <is>
          <t>WA1KG11694</t>
        </is>
      </c>
      <c r="C36" t="inlineStr">
        <is>
          <t>ཆོས་མངོན་པ་མཛོད་ཀྱི་བཤད་པ།</t>
        </is>
      </c>
      <c r="D36">
        <f>HYPERLINK("https://library.bdrc.io/show/bdr:MW1KG11694?uilang=bo","MW1KG11694")</f>
        <v/>
      </c>
      <c r="E36">
        <f>HYPERLINK("https://library.bdrc.io/show/bdr:W1KG11694",IMAGE("https://iiif.bdrc.io/bdr:I1KG11697::I1KG116970003.tif/full/150,/0/default.jpg"))</f>
        <v/>
      </c>
      <c r="F36">
        <f>HYPERLINK("https://library.bdrc.io/show/bdr:W1KG11694",IMAGE("https://iiif.bdrc.io/bdr:I1KG11697::I1KG116970488.tif/full/150,/0/default.jpg"))</f>
        <v/>
      </c>
      <c r="G36">
        <f>HYPERLINK("https://library.bdrc.io/search?lg=bo&amp;t=Work&amp;pg=1&amp;f=author,exc,bdr:P6119&amp;uilang=bo&amp;q=ཆོས་མངོན་པ་མཛོད་ཀྱི་བཤད་པ།~1", "བརྩམས་ཆོས་གཞན།")</f>
        <v/>
      </c>
      <c r="H36">
        <f>HYPERLINK("https://library.bdrc.io/search?lg=bo&amp;t=Etext&amp;pg=1&amp;f=author,exc,bdr:P6119&amp;uilang=bo&amp;q=ཆོས་མངོན་པ་མཛོད་ཀྱི་བཤད་པ།~1", "ཡིག་རྐྱང་གཞན།")</f>
        <v/>
      </c>
    </row>
    <row r="37" ht="70" customHeight="1">
      <c r="A37" t="inlineStr"/>
      <c r="B37" t="inlineStr">
        <is>
          <t>WA1KG11694</t>
        </is>
      </c>
      <c r="C37" t="inlineStr">
        <is>
          <t>ཆོས་མངོན་པ་མཛོད་ཀྱི་བཤད་པ།</t>
        </is>
      </c>
      <c r="D37">
        <f>HYPERLINK("https://library.bdrc.io/show/bdr:MW3CN9080?uilang=bo","MW3CN9080")</f>
        <v/>
      </c>
      <c r="E37">
        <f>HYPERLINK("https://library.bdrc.io/show/bdr:W3CN9080",IMAGE("https://iiif.bdrc.io/bdr:I3CN9082::I3CN90820003.jpg/full/150,/0/default.jpg"))</f>
        <v/>
      </c>
      <c r="F37">
        <f>HYPERLINK("https://library.bdrc.io/show/bdr:W3CN9080",IMAGE("https://iiif.bdrc.io/bdr:I3CN9082::I3CN90820087.tif/full/150,/0/default.jpg"))</f>
        <v/>
      </c>
      <c r="G37">
        <f>HYPERLINK("https://library.bdrc.io/search?lg=bo&amp;t=Work&amp;pg=1&amp;f=author,exc,bdr:P6119&amp;uilang=bo&amp;q=ཆོས་མངོན་པ་མཛོད་ཀྱི་བཤད་པ།~1", "བརྩམས་ཆོས་གཞན།")</f>
        <v/>
      </c>
      <c r="H37">
        <f>HYPERLINK("https://library.bdrc.io/search?lg=bo&amp;t=Etext&amp;pg=1&amp;f=author,exc,bdr:P6119&amp;uilang=bo&amp;q=ཆོས་མངོན་པ་མཛོད་ཀྱི་བཤད་པ།~1", "ཡིག་རྐྱང་གཞན།")</f>
        <v/>
      </c>
    </row>
    <row r="38" ht="70" customHeight="1">
      <c r="A38" t="inlineStr"/>
      <c r="B38" t="inlineStr">
        <is>
          <t>WA0XLF4B82EAF4C1B</t>
        </is>
      </c>
      <c r="C38" t="inlineStr">
        <is>
          <t>དབུས་དང་མཐའ་རྣམ་པར་འབྱེད་པའི་འགྲེལ་པ།</t>
        </is>
      </c>
      <c r="D38">
        <f>HYPERLINK("https://library.bdrc.io/show/bdr:MW3CN3408_F4B82E?uilang=bo","MW3CN3408_F4B82E")</f>
        <v/>
      </c>
      <c r="E38" t="inlineStr"/>
      <c r="F38" t="inlineStr"/>
      <c r="G38">
        <f>HYPERLINK("https://library.bdrc.io/search?lg=bo&amp;t=Work&amp;pg=1&amp;f=author,exc,bdr:P6119&amp;uilang=bo&amp;q=དབུས་དང་མཐའ་རྣམ་པར་འབྱེད་པའི་འགྲེལ་པ།~1", "བརྩམས་ཆོས་གཞན།")</f>
        <v/>
      </c>
      <c r="H38">
        <f>HYPERLINK("https://library.bdrc.io/search?lg=bo&amp;t=Etext&amp;pg=1&amp;f=author,exc,bdr:P6119&amp;uilang=bo&amp;q=དབུས་དང་མཐའ་རྣམ་པར་འབྱེད་པའི་འགྲེལ་པ།~1", "ཡིག་རྐྱང་གཞན།")</f>
        <v/>
      </c>
    </row>
    <row r="39" ht="70" customHeight="1">
      <c r="A39" t="inlineStr"/>
      <c r="B39" t="inlineStr">
        <is>
          <t>WA1AC27</t>
        </is>
      </c>
      <c r="C39" t="inlineStr">
        <is>
          <t>ཆོས་མངོན་པ་མཛོད་ཀྱི་རང་འགྲེལ།  ༼སྟོན་ཆ༽ ༼སྨད་ཆ༽</t>
        </is>
      </c>
      <c r="D39">
        <f>HYPERLINK("https://library.bdrc.io/show/bdr:MW1AC27?uilang=bo","MW1AC27")</f>
        <v/>
      </c>
      <c r="E39">
        <f>HYPERLINK("https://library.bdrc.io/show/bdr:W1AC27",IMAGE("https://iiif.bdrc.io/bdr:I2PD18546::I2PD185460003.jpg/full/150,/0/default.jpg"))</f>
        <v/>
      </c>
      <c r="F39">
        <f>HYPERLINK("https://library.bdrc.io/show/bdr:W1AC27",IMAGE("https://iiif.bdrc.io/bdr:I2PD18546::I2PD185460340.tif/full/150,/0/default.jpg"))</f>
        <v/>
      </c>
      <c r="G39">
        <f>HYPERLINK("https://library.bdrc.io/search?lg=bo&amp;t=Work&amp;pg=1&amp;f=author,exc,bdr:P6119&amp;uilang=bo&amp;q=ཆོས་མངོན་པ་མཛོད་ཀྱི་རང་འགྲེལ།  ༼སྟོན་ཆ༽ ༼སྨད་ཆ༽~1", "བརྩམས་ཆོས་གཞན།")</f>
        <v/>
      </c>
      <c r="H39">
        <f>HYPERLINK("https://library.bdrc.io/search?lg=bo&amp;t=Etext&amp;pg=1&amp;f=author,exc,bdr:P6119&amp;uilang=bo&amp;q=ཆོས་མངོན་པ་མཛོད་ཀྱི་རང་འགྲེལ།  ༼སྟོན་ཆ༽ ༼སྨད་ཆ༽~1", "ཡིག་རྐྱང་གཞན།")</f>
        <v/>
      </c>
    </row>
    <row r="40" ht="70" customHeight="1">
      <c r="A40" t="inlineStr"/>
      <c r="B40" t="inlineStr">
        <is>
          <t>WA8LS17947</t>
        </is>
      </c>
      <c r="C40" t="inlineStr">
        <is>
          <t>དབུ་མ་འཇུག་པ། མངོན་རྟོགས་རྒྱན། མཛོད། འདུལ་བ་དང་རྣམ་འགྲེལ་བཅས་ཀྱི་རྩ་བ།</t>
        </is>
      </c>
      <c r="D40">
        <f>HYPERLINK("https://library.bdrc.io/show/bdr:MW8LS17947?uilang=bo","MW8LS17947")</f>
        <v/>
      </c>
      <c r="E40">
        <f>HYPERLINK("https://library.bdrc.io/show/bdr:W8LS17947",IMAGE("https://iiif.bdrc.io/bdr:I8LS17955::I8LS179550003.jpg/full/150,/0/default.jpg"))</f>
        <v/>
      </c>
      <c r="F40">
        <f>HYPERLINK("https://library.bdrc.io/show/bdr:W8LS17947",IMAGE("https://iiif.bdrc.io/bdr:I8LS17955::I8LS179550154.jpg/full/150,/0/default.jpg"))</f>
        <v/>
      </c>
      <c r="G40">
        <f>HYPERLINK("https://library.bdrc.io/search?lg=bo&amp;t=Work&amp;pg=1&amp;f=author,exc,bdr:P6119&amp;uilang=bo&amp;q=དབུ་མ་འཇུག་པ། མངོན་རྟོགས་རྒྱན། མཛོད། འདུལ་བ་དང་རྣམ་འགྲེལ་བཅས་ཀྱི་རྩ་བ།~1", "བརྩམས་ཆོས་གཞན།")</f>
        <v/>
      </c>
      <c r="H40">
        <f>HYPERLINK("https://library.bdrc.io/search?lg=bo&amp;t=Etext&amp;pg=1&amp;f=author,exc,bdr:P6119&amp;uilang=bo&amp;q=དབུ་མ་འཇུག་པ། མངོན་རྟོགས་རྒྱན། མཛོད། འདུལ་བ་དང་རྣམ་འགྲེལ་བཅས་ཀྱི་རྩ་བ།~1", "ཡིག་རྐྱང་གཞན།")</f>
        <v/>
      </c>
    </row>
    <row r="41" ht="70" customHeight="1">
      <c r="A41" t="inlineStr"/>
      <c r="B41" t="inlineStr">
        <is>
          <t>WA2KG208149</t>
        </is>
      </c>
      <c r="C41" t="inlineStr">
        <is>
          <t>མདོ་སྡེ་རྒྱན་གྱི་བཤད་པ།</t>
        </is>
      </c>
      <c r="D41">
        <f>HYPERLINK("https://library.bdrc.io/show/bdr:MW2KG208149?uilang=bo","MW2KG208149")</f>
        <v/>
      </c>
      <c r="E41" t="inlineStr"/>
      <c r="F41" t="inlineStr"/>
      <c r="G41">
        <f>HYPERLINK("https://library.bdrc.io/search?lg=bo&amp;t=Work&amp;pg=1&amp;f=author,exc,bdr:P6119&amp;uilang=bo&amp;q=མདོ་སྡེ་རྒྱན་གྱི་བཤད་པ།~1", "བརྩམས་ཆོས་གཞན།")</f>
        <v/>
      </c>
      <c r="H41">
        <f>HYPERLINK("https://library.bdrc.io/search?lg=bo&amp;t=Etext&amp;pg=1&amp;f=author,exc,bdr:P6119&amp;uilang=bo&amp;q=མདོ་སྡེ་རྒྱན་གྱི་བཤད་པ།~1", "ཡིག་རྐྱང་གཞན།")</f>
        <v/>
      </c>
    </row>
    <row r="42" ht="70" customHeight="1">
      <c r="A42" t="inlineStr"/>
      <c r="B42" t="inlineStr">
        <is>
          <t>WA2KG208149</t>
        </is>
      </c>
      <c r="C42" t="inlineStr">
        <is>
          <t>མདོ་སྡེ་རྒྱན་གྱི་བཤད་པ།</t>
        </is>
      </c>
      <c r="D42">
        <f>HYPERLINK("https://library.bdrc.io/show/bdr:MW3CN3408_2E71CE?uilang=bo","MW3CN3408_2E71CE")</f>
        <v/>
      </c>
      <c r="E42" t="inlineStr"/>
      <c r="F42" t="inlineStr"/>
      <c r="G42">
        <f>HYPERLINK("https://library.bdrc.io/search?lg=bo&amp;t=Work&amp;pg=1&amp;f=author,exc,bdr:P6119&amp;uilang=bo&amp;q=མདོ་སྡེ་རྒྱན་གྱི་བཤད་པ།~1", "བརྩམས་ཆོས་གཞན།")</f>
        <v/>
      </c>
      <c r="H42">
        <f>HYPERLINK("https://library.bdrc.io/search?lg=bo&amp;t=Etext&amp;pg=1&amp;f=author,exc,bdr:P6119&amp;uilang=bo&amp;q=མདོ་སྡེ་རྒྱན་གྱི་བཤད་པ།~1", "ཡིག་རྐྱང་གཞན།")</f>
        <v/>
      </c>
    </row>
    <row r="43" ht="70" customHeight="1">
      <c r="A43" t="inlineStr"/>
      <c r="B43" t="inlineStr">
        <is>
          <t>WA8LS67997</t>
        </is>
      </c>
      <c r="C43" t="inlineStr">
        <is>
          <t>གཞུང་པོ་ཏི་ལྔའི་རྩ་བ།</t>
        </is>
      </c>
      <c r="D43">
        <f>HYPERLINK("https://library.bdrc.io/show/bdr:MW8LS67997?uilang=bo","MW8LS67997")</f>
        <v/>
      </c>
      <c r="E43">
        <f>HYPERLINK("https://library.bdrc.io/show/bdr:W8LS67997",IMAGE("https://iiif.bdrc.io/bdr:I8LS67999::I8LS679990003.jpg/full/150,/0/default.jpg"))</f>
        <v/>
      </c>
      <c r="F43">
        <f>HYPERLINK("https://library.bdrc.io/show/bdr:W8LS67997",IMAGE("https://iiif.bdrc.io/bdr:I8LS67999::I8LS679990295.tif/full/150,/0/default.jpg"))</f>
        <v/>
      </c>
      <c r="G43">
        <f>HYPERLINK("https://library.bdrc.io/search?lg=bo&amp;t=Work&amp;pg=1&amp;f=author,exc,bdr:P6119&amp;uilang=bo&amp;q=གཞུང་པོ་ཏི་ལྔའི་རྩ་བ།~1", "བརྩམས་ཆོས་གཞན།")</f>
        <v/>
      </c>
      <c r="H43">
        <f>HYPERLINK("https://library.bdrc.io/search?lg=bo&amp;t=Etext&amp;pg=1&amp;f=author,exc,bdr:P6119&amp;uilang=bo&amp;q=གཞུང་པོ་ཏི་ལྔའི་རྩ་བ།~1", "ཡིག་རྐྱང་གཞན།")</f>
        <v/>
      </c>
    </row>
    <row r="44" ht="70" customHeight="1">
      <c r="A44" t="inlineStr"/>
      <c r="B44" t="inlineStr">
        <is>
          <t>WA2KG232489</t>
        </is>
      </c>
      <c r="C44" t="inlineStr">
        <is>
          <t>རྣམ་འགྲེལ་རྩ་བ་དང་། མངོན་རྟོགས་རྒྱན། དབུ་མ་འཇུག་པ། མཛོད་རྩ་བ་བཅས་རྩ་བ་བཞི།</t>
        </is>
      </c>
      <c r="D44">
        <f>HYPERLINK("https://library.bdrc.io/show/bdr:MW2KG232489?uilang=bo","MW2KG232489")</f>
        <v/>
      </c>
      <c r="E44">
        <f>HYPERLINK("https://library.bdrc.io/show/bdr:W2KG232489",IMAGE("https://iiif.bdrc.io/bdr:I2KG234781::I2KG2347810003.jpg/full/150,/0/default.jpg"))</f>
        <v/>
      </c>
      <c r="F44">
        <f>HYPERLINK("https://library.bdrc.io/show/bdr:W2KG232489",IMAGE("https://iiif.bdrc.io/bdr:I2KG234781::I2KG2347810149.jpg/full/150,/0/default.jpg"))</f>
        <v/>
      </c>
      <c r="G44">
        <f>HYPERLINK("https://library.bdrc.io/search?lg=bo&amp;t=Work&amp;pg=1&amp;f=author,exc,bdr:P6119&amp;uilang=bo&amp;q=རྣམ་འགྲེལ་རྩ་བ་དང་། མངོན་རྟོགས་རྒྱན། དབུ་མ་འཇུག་པ། མཛོད་རྩ་བ་བཅས་རྩ་བ་བཞི།~1", "བརྩམས་ཆོས་གཞན།")</f>
        <v/>
      </c>
      <c r="H44">
        <f>HYPERLINK("https://library.bdrc.io/search?lg=bo&amp;t=Etext&amp;pg=1&amp;f=author,exc,bdr:P6119&amp;uilang=bo&amp;q=རྣམ་འགྲེལ་རྩ་བ་དང་། མངོན་རྟོགས་རྒྱན། དབུ་མ་འཇུག་པ། མཛོད་རྩ་བ་བཅས་རྩ་བ་བཞི།~1", "ཡིག་རྐྱང་གཞན།")</f>
        <v/>
      </c>
    </row>
    <row r="45" ht="70" customHeight="1">
      <c r="A45" t="inlineStr"/>
      <c r="B45" t="inlineStr">
        <is>
          <t>WA4CZ16814</t>
        </is>
      </c>
      <c r="C45" t="inlineStr">
        <is>
          <t>Vasubandhu: Pancaskandhaprakarana</t>
        </is>
      </c>
      <c r="D45">
        <f>HYPERLINK("https://library.bdrc.io/show/bdr:IE0GR0391?uilang=bo","IE0GR0391")</f>
        <v/>
      </c>
      <c r="E45" t="inlineStr"/>
      <c r="F45" t="inlineStr"/>
      <c r="G45">
        <f>HYPERLINK("https://library.bdrc.io/search?lg=bo&amp;t=Work&amp;pg=1&amp;f=author,exc,bdr:P6119&amp;uilang=bo&amp;q=Vasubandhu: Pancaskandhaprakarana~1", "བརྩམས་ཆོས་གཞན།")</f>
        <v/>
      </c>
      <c r="H45">
        <f>HYPERLINK("https://library.bdrc.io/search?lg=bo&amp;t=Etext&amp;pg=1&amp;f=author,exc,bdr:P6119&amp;uilang=bo&amp;q=Vasubandhu: Pancaskandhaprakarana~1", "ཡིག་རྐྱང་གཞན།")</f>
        <v/>
      </c>
    </row>
    <row r="46" ht="70" customHeight="1">
      <c r="A46" t="inlineStr"/>
      <c r="B46" t="inlineStr">
        <is>
          <t>WA0XLB9AB14D2BD31</t>
        </is>
      </c>
      <c r="C46" t="inlineStr">
        <is>
          <t>སུམ་ཅུ་པའི་ཚིག་ལེའུ་བྱས་པ།</t>
        </is>
      </c>
      <c r="D46">
        <f>HYPERLINK("https://library.bdrc.io/show/bdr:MW3MS878_B9AB14?uilang=bo","MW3MS878_B9AB14")</f>
        <v/>
      </c>
      <c r="E46" t="inlineStr"/>
      <c r="F46" t="inlineStr"/>
      <c r="G46">
        <f>HYPERLINK("https://library.bdrc.io/search?lg=bo&amp;t=Work&amp;pg=1&amp;f=author,exc,bdr:P6119&amp;uilang=bo&amp;q=སུམ་ཅུ་པའི་ཚིག་ལེའུ་བྱས་པ།~1", "བརྩམས་ཆོས་གཞན།")</f>
        <v/>
      </c>
      <c r="H46">
        <f>HYPERLINK("https://library.bdrc.io/search?lg=bo&amp;t=Etext&amp;pg=1&amp;f=author,exc,bdr:P6119&amp;uilang=bo&amp;q=སུམ་ཅུ་པའི་ཚིག་ལེའུ་བྱས་པ།~1", "ཡིག་རྐྱང་གཞན།")</f>
        <v/>
      </c>
    </row>
    <row r="47" ht="70" customHeight="1">
      <c r="A47" t="inlineStr"/>
      <c r="B47" t="inlineStr">
        <is>
          <t>WA4CZ369480</t>
        </is>
      </c>
      <c r="C47" t="inlineStr">
        <is>
          <t>མངོན་རྟོགས་རྒྱན་དང་དབུ་མ་འཇུག་པ་མཛོད་རྩ་བ་བཅས།</t>
        </is>
      </c>
      <c r="D47">
        <f>HYPERLINK("https://library.bdrc.io/show/bdr:MW2KG232488?uilang=bo","MW2KG232488")</f>
        <v/>
      </c>
      <c r="E47">
        <f>HYPERLINK("https://library.bdrc.io/show/bdr:W2KG232488",IMAGE("https://iiif.bdrc.io/bdr:I2KG234779::I2KG2347790003.jpg/full/150,/0/default.jpg"))</f>
        <v/>
      </c>
      <c r="F47">
        <f>HYPERLINK("https://library.bdrc.io/show/bdr:W2KG232488",IMAGE("https://iiif.bdrc.io/bdr:I2KG234779::I2KG2347790215.jpg/full/150,/0/default.jpg"))</f>
        <v/>
      </c>
      <c r="G47">
        <f>HYPERLINK("https://library.bdrc.io/search?lg=bo&amp;t=Work&amp;pg=1&amp;f=author,exc,bdr:P6119&amp;uilang=bo&amp;q=མངོན་རྟོགས་རྒྱན་དང་དབུ་མ་འཇུག་པ་མཛོད་རྩ་བ་བཅས།~1", "བརྩམས་ཆོས་གཞན།")</f>
        <v/>
      </c>
      <c r="H47">
        <f>HYPERLINK("https://library.bdrc.io/search?lg=bo&amp;t=Etext&amp;pg=1&amp;f=author,exc,bdr:P6119&amp;uilang=bo&amp;q=མངོན་རྟོགས་རྒྱན་དང་དབུ་མ་འཇུག་པ་མཛོད་རྩ་བ་བཅས།~1", "ཡིག་རྐྱང་གཞན།")</f>
        <v/>
      </c>
    </row>
    <row r="48" ht="70" customHeight="1">
      <c r="A48" t="inlineStr"/>
      <c r="B48" t="inlineStr">
        <is>
          <t>WA4CZ369480</t>
        </is>
      </c>
      <c r="C48" t="inlineStr">
        <is>
          <t>མངོན་རྟོགས་རྒྱན་དང་། དབུ་མ་འཇུག་པ། མཛོད་རྩ་བ་བཅས།</t>
        </is>
      </c>
      <c r="D48">
        <f>HYPERLINK("https://library.bdrc.io/show/bdr:MW2KG232490?uilang=bo","MW2KG232490")</f>
        <v/>
      </c>
      <c r="E48">
        <f>HYPERLINK("https://library.bdrc.io/show/bdr:W2KG232490",IMAGE("https://iiif.bdrc.io/bdr:I2KG234783::I2KG2347830003.jpg/full/150,/0/default.jpg"))</f>
        <v/>
      </c>
      <c r="F48">
        <f>HYPERLINK("https://library.bdrc.io/show/bdr:W2KG232490",IMAGE("https://iiif.bdrc.io/bdr:I2KG234783::I2KG2347830081.jpg/full/150,/0/default.jpg"))</f>
        <v/>
      </c>
      <c r="G48">
        <f>HYPERLINK("https://library.bdrc.io/search?lg=bo&amp;t=Work&amp;pg=1&amp;f=author,exc,bdr:P6119&amp;uilang=bo&amp;q=མངོན་རྟོགས་རྒྱན་དང་། དབུ་མ་འཇུག་པ། མཛོད་རྩ་བ་བཅས།~1", "བརྩམས་ཆོས་གཞན།")</f>
        <v/>
      </c>
      <c r="H48">
        <f>HYPERLINK("https://library.bdrc.io/search?lg=bo&amp;t=Etext&amp;pg=1&amp;f=author,exc,bdr:P6119&amp;uilang=bo&amp;q=མངོན་རྟོགས་རྒྱན་དང་། དབུ་མ་འཇུག་པ། མཛོད་རྩ་བ་བཅས།~1", "ཡིག་རྐྱང་གཞན།")</f>
        <v/>
      </c>
    </row>
    <row r="49" ht="70" customHeight="1">
      <c r="A49" t="inlineStr"/>
      <c r="B49" t="inlineStr">
        <is>
          <t>WA4CZ369480</t>
        </is>
      </c>
      <c r="C49" t="inlineStr">
        <is>
          <t>མངོན་རྟོགས་རྒྱན་དང་། དབུ་མ་འཇུག་པ། མཛོད་རྩ་བ་བཅས།</t>
        </is>
      </c>
      <c r="D49">
        <f>HYPERLINK("https://library.bdrc.io/show/bdr:MW4CZ369480?uilang=bo","MW4CZ369480")</f>
        <v/>
      </c>
      <c r="E49">
        <f>HYPERLINK("https://library.bdrc.io/show/bdr:W4CZ369480",IMAGE("https://iiif.bdrc.io/bdr:I4CZ370603::I4CZ3706030003.jpg/full/150,/0/default.jpg"))</f>
        <v/>
      </c>
      <c r="F49">
        <f>HYPERLINK("https://library.bdrc.io/show/bdr:W4CZ369480",IMAGE("https://iiif.bdrc.io/bdr:I4CZ370603::I4CZ3706030054.jpg/full/150,/0/default.jpg"))</f>
        <v/>
      </c>
      <c r="G49">
        <f>HYPERLINK("https://library.bdrc.io/search?lg=bo&amp;t=Work&amp;pg=1&amp;f=author,exc,bdr:P6119&amp;uilang=bo&amp;q=མངོན་རྟོགས་རྒྱན་དང་། དབུ་མ་འཇུག་པ། མཛོད་རྩ་བ་བཅས།~1", "བརྩམས་ཆོས་གཞན།")</f>
        <v/>
      </c>
      <c r="H49">
        <f>HYPERLINK("https://library.bdrc.io/search?lg=bo&amp;t=Etext&amp;pg=1&amp;f=author,exc,bdr:P6119&amp;uilang=bo&amp;q=མངོན་རྟོགས་རྒྱན་དང་། དབུ་མ་འཇུག་པ། མཛོད་རྩ་བ་བཅས།~1", "ཡིག་རྐྱང་གཞན།")</f>
        <v/>
      </c>
    </row>
    <row r="50" ht="70" customHeight="1">
      <c r="A50" t="inlineStr"/>
      <c r="B50" t="inlineStr">
        <is>
          <t>WA1NLM496</t>
        </is>
      </c>
      <c r="C50" t="inlineStr">
        <is>
          <t>ཆོས་མངོན་མཛོད་ཀྱི་ཚིག་ལེའུར་བྱས་པའི་འགྲེལ་པ་མངོན་པའི་རྒྱན་ཅེས་བྱ་བ་ལས་དུམ་བུ་དང་པོ།</t>
        </is>
      </c>
      <c r="D50">
        <f>HYPERLINK("https://library.bdrc.io/show/bdr:MW1NLM496?uilang=bo","MW1NLM496")</f>
        <v/>
      </c>
      <c r="E50">
        <f>HYPERLINK("https://library.bdrc.io/show/bdr:W1NLM496",IMAGE("https://iiif.bdrc.io/bdr:I1NLM496_001::I1NLM496_0010003.jpg/full/150,/0/default.jpg"))</f>
        <v/>
      </c>
      <c r="F50">
        <f>HYPERLINK("https://library.bdrc.io/show/bdr:W1NLM496",IMAGE("https://iiif.bdrc.io/bdr:I1NLM496_001::I1NLM496_0010088.jpg/full/150,/0/default.jpg"))</f>
        <v/>
      </c>
      <c r="G50">
        <f>HYPERLINK("https://library.bdrc.io/search?lg=bo&amp;t=Work&amp;pg=1&amp;f=author,exc,bdr:P6119&amp;uilang=bo&amp;q=ཆོས་མངོན་མཛོད་ཀྱི་ཚིག་ལེའུར་བྱས་པའི་འགྲེལ་པ་མངོན་པའི་རྒྱན་ཅེས་བྱ་བ་ལས་དུམ་བུ་དང་པོ།~1", "བརྩམས་ཆོས་གཞན།")</f>
        <v/>
      </c>
      <c r="H50">
        <f>HYPERLINK("https://library.bdrc.io/search?lg=bo&amp;t=Etext&amp;pg=1&amp;f=author,exc,bdr:P6119&amp;uilang=bo&amp;q=ཆོས་མངོན་མཛོད་ཀྱི་ཚིག་ལེའུར་བྱས་པའི་འགྲེལ་པ་མངོན་པའི་རྒྱན་ཅེས་བྱ་བ་ལས་དུམ་བུ་དང་པོ།~1", "ཡིག་རྐྱང་གཞན།")</f>
        <v/>
      </c>
    </row>
    <row r="51" ht="70" customHeight="1">
      <c r="A51" t="inlineStr"/>
      <c r="B51" t="inlineStr">
        <is>
          <t>WA8LS66287</t>
        </is>
      </c>
      <c r="C51" t="inlineStr">
        <is>
          <t>མངོན་རྟོགས་རྒྱན། དབུ་མ་འཇུག་པ། མཛོད་རྩ་བ། ཀུན་གཞིའི་རྩ་བ་བཅས་ཕྱོགས་བསྡེབས།</t>
        </is>
      </c>
      <c r="D51">
        <f>HYPERLINK("https://library.bdrc.io/show/bdr:MW8LS66287?uilang=bo","MW8LS66287")</f>
        <v/>
      </c>
      <c r="E51">
        <f>HYPERLINK("https://library.bdrc.io/show/bdr:W8LS66287",IMAGE("https://iiif.bdrc.io/bdr:I8LS66289::I8LS662890003.jpg/full/150,/0/default.jpg"))</f>
        <v/>
      </c>
      <c r="F51">
        <f>HYPERLINK("https://library.bdrc.io/show/bdr:W8LS66287",IMAGE("https://iiif.bdrc.io/bdr:I8LS66289::I8LS662890189.tif/full/150,/0/default.jpg"))</f>
        <v/>
      </c>
      <c r="G51">
        <f>HYPERLINK("https://library.bdrc.io/search?lg=bo&amp;t=Work&amp;pg=1&amp;f=author,exc,bdr:P6119&amp;uilang=bo&amp;q=མངོན་རྟོགས་རྒྱན། དབུ་མ་འཇུག་པ། མཛོད་རྩ་བ། ཀུན་གཞིའི་རྩ་བ་བཅས་ཕྱོགས་བསྡེབས།~1", "བརྩམས་ཆོས་གཞན།")</f>
        <v/>
      </c>
      <c r="H51">
        <f>HYPERLINK("https://library.bdrc.io/search?lg=bo&amp;t=Etext&amp;pg=1&amp;f=author,exc,bdr:P6119&amp;uilang=bo&amp;q=མངོན་རྟོགས་རྒྱན། དབུ་མ་འཇུག་པ། མཛོད་རྩ་བ། ཀུན་གཞིའི་རྩ་བ་བཅས་ཕྱོགས་བསྡེབས།~1", "ཡིག་རྐྱང་གཞན།")</f>
        <v/>
      </c>
    </row>
    <row r="52" ht="70" customHeight="1">
      <c r="A52" t="inlineStr"/>
      <c r="B52" t="inlineStr">
        <is>
          <t>WA3CN3385</t>
        </is>
      </c>
      <c r="C52" t="inlineStr">
        <is>
          <t>མངོན་པ་མཛོད་རྩ་འགྲེལ།</t>
        </is>
      </c>
      <c r="D52">
        <f>HYPERLINK("https://library.bdrc.io/show/bdr:MW3CN3385?uilang=bo","MW3CN3385")</f>
        <v/>
      </c>
      <c r="E52">
        <f>HYPERLINK("https://library.bdrc.io/show/bdr:W3CN3385",IMAGE("https://iiif.bdrc.io/bdr:I3CN3471::I3CN34710003.jpg/full/150,/0/default.jpg"))</f>
        <v/>
      </c>
      <c r="F52">
        <f>HYPERLINK("https://library.bdrc.io/show/bdr:W3CN3385",IMAGE("https://iiif.bdrc.io/bdr:I3CN3471::I3CN34710477.tif/full/150,/0/default.jpg"))</f>
        <v/>
      </c>
      <c r="G52">
        <f>HYPERLINK("https://library.bdrc.io/search?lg=bo&amp;t=Work&amp;pg=1&amp;f=author,exc,bdr:P6119&amp;uilang=bo&amp;q=མངོན་པ་མཛོད་རྩ་འགྲེལ།~1", "བརྩམས་ཆོས་གཞན།")</f>
        <v/>
      </c>
      <c r="H52">
        <f>HYPERLINK("https://library.bdrc.io/search?lg=bo&amp;t=Etext&amp;pg=1&amp;f=author,exc,bdr:P6119&amp;uilang=bo&amp;q=མངོན་པ་མཛོད་རྩ་འགྲེལ།~1", "ཡིག་རྐྱང་གཞན།")</f>
        <v/>
      </c>
    </row>
    <row r="53" ht="70" customHeight="1">
      <c r="A53" t="inlineStr"/>
      <c r="B53" t="inlineStr">
        <is>
          <t>WA8LS22887</t>
        </is>
      </c>
      <c r="C53" t="inlineStr">
        <is>
          <t>མངོན་རྟོགས་རྒྱན་དང་། དབུ་མ་འཇུག་པ། མཛོད་རྩ་བ།</t>
        </is>
      </c>
      <c r="D53">
        <f>HYPERLINK("https://library.bdrc.io/show/bdr:MW8LS22887?uilang=bo","MW8LS22887")</f>
        <v/>
      </c>
      <c r="E53">
        <f>HYPERLINK("https://library.bdrc.io/show/bdr:W8LS22887",IMAGE("https://iiif.bdrc.io/bdr:I8LS22889::I8LS228890003.jpg/full/150,/0/default.jpg"))</f>
        <v/>
      </c>
      <c r="F53">
        <f>HYPERLINK("https://library.bdrc.io/show/bdr:W8LS22887",IMAGE("https://iiif.bdrc.io/bdr:I8LS22889::I8LS228890159.jpg/full/150,/0/default.jpg"))</f>
        <v/>
      </c>
      <c r="G53">
        <f>HYPERLINK("https://library.bdrc.io/search?lg=bo&amp;t=Work&amp;pg=1&amp;f=author,exc,bdr:P6119&amp;uilang=bo&amp;q=མངོན་རྟོགས་རྒྱན་དང་། དབུ་མ་འཇུག་པ། མཛོད་རྩ་བ།~1", "བརྩམས་ཆོས་གཞན།")</f>
        <v/>
      </c>
      <c r="H53">
        <f>HYPERLINK("https://library.bdrc.io/search?lg=bo&amp;t=Etext&amp;pg=1&amp;f=author,exc,bdr:P6119&amp;uilang=bo&amp;q=མངོན་རྟོགས་རྒྱན་དང་། དབུ་མ་འཇུག་པ། མཛོད་རྩ་བ།~1", "ཡིག་རྐྱང་གཞན།")</f>
        <v/>
      </c>
    </row>
    <row r="54" ht="70" customHeight="1">
      <c r="A54" t="inlineStr"/>
      <c r="B54" t="inlineStr">
        <is>
          <t>WA1KG5817</t>
        </is>
      </c>
      <c r="C54" t="inlineStr">
        <is>
          <t>དབུས་མཐའ་རྣམ་འབྱེད་དང་ཆོས་ཉིད་རྣམ་འབྱེད་གཉིས་ཀྱི་འགྲེལ་པ།</t>
        </is>
      </c>
      <c r="D54">
        <f>HYPERLINK("https://library.bdrc.io/show/bdr:MW1KG5817?uilang=bo","MW1KG5817")</f>
        <v/>
      </c>
      <c r="E54">
        <f>HYPERLINK("https://library.bdrc.io/show/bdr:W1KG5817",IMAGE("https://iiif.bdrc.io/bdr:I1KG5839::I1KG58390003.tif/full/150,/0/default.jpg"))</f>
        <v/>
      </c>
      <c r="F54">
        <f>HYPERLINK("https://library.bdrc.io/show/bdr:W1KG5817",IMAGE("https://iiif.bdrc.io/bdr:I1KG5839::I1KG58390162.tif/full/150,/0/default.jpg"))</f>
        <v/>
      </c>
      <c r="G54">
        <f>HYPERLINK("https://library.bdrc.io/search?lg=bo&amp;t=Work&amp;pg=1&amp;f=author,exc,bdr:P6119&amp;uilang=bo&amp;q=དབུས་མཐའ་རྣམ་འབྱེད་དང་ཆོས་ཉིད་རྣམ་འབྱེད་གཉིས་ཀྱི་འགྲེལ་པ།~1", "བརྩམས་ཆོས་གཞན།")</f>
        <v/>
      </c>
      <c r="H54">
        <f>HYPERLINK("https://library.bdrc.io/search?lg=bo&amp;t=Etext&amp;pg=1&amp;f=author,exc,bdr:P6119&amp;uilang=bo&amp;q=དབུས་མཐའ་རྣམ་འབྱེད་དང་ཆོས་ཉིད་རྣམ་འབྱེད་གཉིས་ཀྱི་འགྲེལ་པ།~1", "ཡིག་རྐྱང་གཞན།")</f>
        <v/>
      </c>
    </row>
    <row r="55" ht="70" customHeight="1">
      <c r="A55" t="inlineStr"/>
      <c r="B55" t="inlineStr">
        <is>
          <t>WA19720</t>
        </is>
      </c>
      <c r="C55" t="inlineStr">
        <is>
          <t>Vasubandhu: Abhidharmakosa (Karikas)</t>
        </is>
      </c>
      <c r="D55">
        <f>HYPERLINK("https://library.bdrc.io/show/bdr:IE0GR0388?uilang=bo","IE0GR0388")</f>
        <v/>
      </c>
      <c r="E55" t="inlineStr"/>
      <c r="F55" t="inlineStr"/>
      <c r="G55">
        <f>HYPERLINK("https://library.bdrc.io/search?lg=bo&amp;t=Work&amp;pg=1&amp;f=author,exc,bdr:P6119&amp;uilang=bo&amp;q=Vasubandhu: Abhidharmakosa (Karikas)~1", "བརྩམས་ཆོས་གཞན།")</f>
        <v/>
      </c>
      <c r="H55">
        <f>HYPERLINK("https://library.bdrc.io/search?lg=bo&amp;t=Etext&amp;pg=1&amp;f=author,exc,bdr:P6119&amp;uilang=bo&amp;q=Vasubandhu: Abhidharmakosa (Karikas)~1", "ཡིག་རྐྱང་གཞན།")</f>
        <v/>
      </c>
    </row>
    <row r="56" ht="70" customHeight="1">
      <c r="A56" t="inlineStr"/>
      <c r="B56" t="inlineStr">
        <is>
          <t>WA1KG5987</t>
        </is>
      </c>
      <c r="C56" t="inlineStr">
        <is>
          <t>ཡུམ་གསུམ་གནོད་འཇོམས།</t>
        </is>
      </c>
      <c r="D56">
        <f>HYPERLINK("https://library.bdrc.io/show/bdr:MW8LS18964?uilang=bo","MW8LS18964")</f>
        <v/>
      </c>
      <c r="E56">
        <f>HYPERLINK("https://library.bdrc.io/show/bdr:W8LS18964",IMAGE("https://iiif.bdrc.io/bdr:I8LS18966::I8LS189660003.jpg/full/150,/0/default.jpg"))</f>
        <v/>
      </c>
      <c r="F56">
        <f>HYPERLINK("https://library.bdrc.io/show/bdr:W8LS18964",IMAGE("https://iiif.bdrc.io/bdr:I8LS18966::I8LS189660449.tif/full/150,/0/default.jpg"))</f>
        <v/>
      </c>
      <c r="G56">
        <f>HYPERLINK("https://library.bdrc.io/search?lg=bo&amp;t=Work&amp;pg=1&amp;f=author,exc,bdr:P6119&amp;uilang=bo&amp;q=ཡུམ་གསུམ་གནོད་འཇོམས།~1", "བརྩམས་ཆོས་གཞན།")</f>
        <v/>
      </c>
      <c r="H56">
        <f>HYPERLINK("https://library.bdrc.io/search?lg=bo&amp;t=Etext&amp;pg=1&amp;f=author,exc,bdr:P6119&amp;uilang=bo&amp;q=ཡུམ་གསུམ་གནོད་འཇོམས།~1", "ཡིག་རྐྱང་གཞན།")</f>
        <v/>
      </c>
    </row>
    <row r="57" ht="70" customHeight="1">
      <c r="A57" t="inlineStr"/>
      <c r="B57" t="inlineStr">
        <is>
          <t>WA1KG5987</t>
        </is>
      </c>
      <c r="C57" t="inlineStr">
        <is>
          <t>ཡུམ་གསུམ་གནོད་འཇོམས།</t>
        </is>
      </c>
      <c r="D57">
        <f>HYPERLINK("https://library.bdrc.io/show/bdr:MW1KG5987?uilang=bo","MW1KG5987")</f>
        <v/>
      </c>
      <c r="E57">
        <f>HYPERLINK("https://library.bdrc.io/show/bdr:W1KG5987",IMAGE("https://iiif.bdrc.io/bdr:I1KG6004::I1KG60040003.jpg/full/150,/0/default.jpg"))</f>
        <v/>
      </c>
      <c r="F57">
        <f>HYPERLINK("https://library.bdrc.io/show/bdr:W1KG5987",IMAGE("https://iiif.bdrc.io/bdr:I1KG6004::I1KG60040457.jpg/full/150,/0/default.jpg"))</f>
        <v/>
      </c>
      <c r="G57">
        <f>HYPERLINK("https://library.bdrc.io/search?lg=bo&amp;t=Work&amp;pg=1&amp;f=author,exc,bdr:P6119&amp;uilang=bo&amp;q=ཡུམ་གསུམ་གནོད་འཇོམས།~1", "བརྩམས་ཆོས་གཞན།")</f>
        <v/>
      </c>
      <c r="H57">
        <f>HYPERLINK("https://library.bdrc.io/search?lg=bo&amp;t=Etext&amp;pg=1&amp;f=author,exc,bdr:P6119&amp;uilang=bo&amp;q=ཡུམ་གསུམ་གནོད་འཇོམས།~1", "ཡིག་རྐྱང་གཞན།")</f>
        <v/>
      </c>
    </row>
    <row r="58" ht="70" customHeight="1">
      <c r="A58" t="inlineStr"/>
      <c r="B58" t="inlineStr">
        <is>
          <t>WA1KG5987</t>
        </is>
      </c>
      <c r="C58" t="inlineStr">
        <is>
          <t>般若三部释难</t>
        </is>
      </c>
      <c r="D58">
        <f>HYPERLINK("https://library.bdrc.io/show/bdr:MW1KG5987?uilang=bo","MW1KG5987")</f>
        <v/>
      </c>
      <c r="E58">
        <f>HYPERLINK("https://library.bdrc.io/show/bdr:W1KG5987",IMAGE("https://iiif.bdrc.io/bdr:I1KG6004::I1KG60040003.jpg/full/150,/0/default.jpg"))</f>
        <v/>
      </c>
      <c r="F58">
        <f>HYPERLINK("https://library.bdrc.io/show/bdr:W1KG5987",IMAGE("https://iiif.bdrc.io/bdr:I1KG6004::I1KG60040375.jpg/full/150,/0/default.jpg"))</f>
        <v/>
      </c>
      <c r="G58">
        <f>HYPERLINK("https://library.bdrc.io/search?lg=bo&amp;t=Work&amp;pg=1&amp;f=author,exc,bdr:P6119&amp;uilang=bo&amp;q=般若三部释难~1", "བརྩམས་ཆོས་གཞན།")</f>
        <v/>
      </c>
      <c r="H58">
        <f>HYPERLINK("https://library.bdrc.io/search?lg=bo&amp;t=Etext&amp;pg=1&amp;f=author,exc,bdr:P6119&amp;uilang=bo&amp;q=般若三部释难~1", "ཡིག་རྐྱང་གཞན།")</f>
        <v/>
      </c>
    </row>
    <row r="59" ht="70" customHeight="1">
      <c r="A59" t="inlineStr"/>
      <c r="B59" t="inlineStr">
        <is>
          <t>WA2KG234648</t>
        </is>
      </c>
      <c r="C59" t="inlineStr">
        <is>
          <t>ཐེག་པ་ཆེན་པོའི་མདོ་སྡེའི་རྒྱན་རྩ་འགྲེལ།</t>
        </is>
      </c>
      <c r="D59">
        <f>HYPERLINK("https://library.bdrc.io/show/bdr:MW2KG234648?uilang=bo","MW2KG234648")</f>
        <v/>
      </c>
      <c r="E59">
        <f>HYPERLINK("https://library.bdrc.io/show/bdr:W2KG234648",IMAGE("https://iiif.bdrc.io/bdr:I2KG234799::I2KG2347990003.jpg/full/150,/0/default.jpg"))</f>
        <v/>
      </c>
      <c r="F59">
        <f>HYPERLINK("https://library.bdrc.io/show/bdr:W2KG234648",IMAGE("https://iiif.bdrc.io/bdr:I2KG234799::I2KG2347990010.jpg/full/150,/0/default.jpg"))</f>
        <v/>
      </c>
      <c r="G59">
        <f>HYPERLINK("https://library.bdrc.io/search?lg=bo&amp;t=Work&amp;pg=1&amp;f=author,exc,bdr:P6119&amp;uilang=bo&amp;q=ཐེག་པ་ཆེན་པོའི་མདོ་སྡེའི་རྒྱན་རྩ་འགྲེལ།~1", "བརྩམས་ཆོས་གཞན།")</f>
        <v/>
      </c>
      <c r="H59">
        <f>HYPERLINK("https://library.bdrc.io/search?lg=bo&amp;t=Etext&amp;pg=1&amp;f=author,exc,bdr:P6119&amp;uilang=bo&amp;q=ཐེག་པ་ཆེན་པོའི་མདོ་སྡེའི་རྒྱན་རྩ་འགྲེལ།~1", "ཡིག་རྐྱང་གཞན།")</f>
        <v/>
      </c>
    </row>
    <row r="60" ht="70" customHeight="1">
      <c r="A60" t="inlineStr"/>
      <c r="B60" t="inlineStr">
        <is>
          <t>WA1NLM1180</t>
        </is>
      </c>
      <c r="C60" t="inlineStr">
        <is>
          <t>ཆོས་མངོན་པའི་མཛོད་འགྲེལ་ལས་གནས་དང་པོ་ཁམས་བསྟན་པ་སོགས།</t>
        </is>
      </c>
      <c r="D60">
        <f>HYPERLINK("https://library.bdrc.io/show/bdr:MW1NLM1180?uilang=bo","MW1NLM1180")</f>
        <v/>
      </c>
      <c r="E60">
        <f>HYPERLINK("https://library.bdrc.io/show/bdr:W1NLM1180",IMAGE("https://iiif.bdrc.io/bdr:I1NLM1180_001::I1NLM1180_0010003.jpg/full/150,/0/default.jpg"))</f>
        <v/>
      </c>
      <c r="F60">
        <f>HYPERLINK("https://library.bdrc.io/show/bdr:W1NLM1180",IMAGE("https://iiif.bdrc.io/bdr:I1NLM1180_001::I1NLM1180_0010099.jpg/full/150,/0/default.jpg"))</f>
        <v/>
      </c>
      <c r="G60">
        <f>HYPERLINK("https://library.bdrc.io/search?lg=bo&amp;t=Work&amp;pg=1&amp;f=author,exc,bdr:P6119&amp;uilang=bo&amp;q=ཆོས་མངོན་པའི་མཛོད་འགྲེལ་ལས་གནས་དང་པོ་ཁམས་བསྟན་པ་སོགས།~1", "བརྩམས་ཆོས་གཞན།")</f>
        <v/>
      </c>
      <c r="H60">
        <f>HYPERLINK("https://library.bdrc.io/search?lg=bo&amp;t=Etext&amp;pg=1&amp;f=author,exc,bdr:P6119&amp;uilang=bo&amp;q=ཆོས་མངོན་པའི་མཛོད་འགྲེལ་ལས་གནས་དང་པོ་ཁམས་བསྟན་པ་སོགས།~1", "ཡིག་རྐྱང་གཞན།")</f>
        <v/>
      </c>
    </row>
    <row r="61" ht="70" customHeight="1">
      <c r="A61" t="inlineStr"/>
      <c r="B61" t="inlineStr">
        <is>
          <t>WA1NLM1618</t>
        </is>
      </c>
      <c r="C61" t="inlineStr">
        <is>
          <t>མངོན་པ་མཛོད།</t>
        </is>
      </c>
      <c r="D61">
        <f>HYPERLINK("https://library.bdrc.io/show/bdr:MW1NLM1618?uilang=bo","MW1NLM1618")</f>
        <v/>
      </c>
      <c r="E61">
        <f>HYPERLINK("https://library.bdrc.io/show/bdr:W1NLM1618",IMAGE("https://iiif.bdrc.io/bdr:I1NLM1618_001::I1NLM1618_0010003.jpg/full/150,/0/default.jpg"))</f>
        <v/>
      </c>
      <c r="F61">
        <f>HYPERLINK("https://library.bdrc.io/show/bdr:W1NLM1618",IMAGE("https://iiif.bdrc.io/bdr:I1NLM1618_001::I1NLM1618_0010153.jpg/full/150,/0/default.jpg"))</f>
        <v/>
      </c>
      <c r="G61">
        <f>HYPERLINK("https://library.bdrc.io/search?lg=bo&amp;t=Work&amp;pg=1&amp;f=author,exc,bdr:P6119&amp;uilang=bo&amp;q=མངོན་པ་མཛོད།~1", "བརྩམས་ཆོས་གཞན།")</f>
        <v/>
      </c>
      <c r="H61">
        <f>HYPERLINK("https://library.bdrc.io/search?lg=bo&amp;t=Etext&amp;pg=1&amp;f=author,exc,bdr:P6119&amp;uilang=bo&amp;q=མངོན་པ་མཛོད།~1", "ཡིག་རྐྱང་གཞན།")</f>
        <v/>
      </c>
    </row>
    <row r="62" ht="70" customHeight="1">
      <c r="A62" t="inlineStr"/>
      <c r="B62" t="inlineStr">
        <is>
          <t>WA1NLM1618</t>
        </is>
      </c>
      <c r="C62" t="inlineStr">
        <is>
          <t>ཆོས་མངོན་པའི་མཛོད་ཀྱི་ཚིག་ལེའུར་བྱས་པ།</t>
        </is>
      </c>
      <c r="D62">
        <f>HYPERLINK("https://library.bdrc.io/show/bdr:MW0NGMCP48013?uilang=bo","MW0NGMCP48013")</f>
        <v/>
      </c>
      <c r="E62" t="inlineStr"/>
      <c r="F62" t="inlineStr"/>
      <c r="G62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62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63" ht="70" customHeight="1">
      <c r="A63" t="inlineStr"/>
      <c r="B63" t="inlineStr">
        <is>
          <t>WA1NLM1618</t>
        </is>
      </c>
      <c r="C63" t="inlineStr">
        <is>
          <t>ཆོས་མངོན་པའི་མཛོད་ཀྱི་ཚིག་ལེའུར་བྱས་པ།</t>
        </is>
      </c>
      <c r="D63">
        <f>HYPERLINK("https://library.bdrc.io/show/bdr:MW0NGMCP53493?uilang=bo","MW0NGMCP53493")</f>
        <v/>
      </c>
      <c r="E63" t="inlineStr"/>
      <c r="F63" t="inlineStr"/>
      <c r="G63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63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64" ht="70" customHeight="1">
      <c r="A64" t="inlineStr"/>
      <c r="B64" t="inlineStr">
        <is>
          <t>WA1NLM1618</t>
        </is>
      </c>
      <c r="C64" t="inlineStr">
        <is>
          <t>ཆོས་མངོན་པའི་མཛོད་ཀྱི་ཚིག་ལེའུར་བྱས་པ།</t>
        </is>
      </c>
      <c r="D64">
        <f>HYPERLINK("https://library.bdrc.io/show/bdr:MW0NGMCP58251?uilang=bo","MW0NGMCP58251")</f>
        <v/>
      </c>
      <c r="E64" t="inlineStr"/>
      <c r="F64" t="inlineStr"/>
      <c r="G64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64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65" ht="70" customHeight="1">
      <c r="A65" t="inlineStr"/>
      <c r="B65" t="inlineStr">
        <is>
          <t>WA3CN8191</t>
        </is>
      </c>
      <c r="C65" t="inlineStr">
        <is>
          <t>མངོན་པ་མཛོད་རྩ་འགྲེལ།</t>
        </is>
      </c>
      <c r="D65">
        <f>HYPERLINK("https://library.bdrc.io/show/bdr:MW3CN8191?uilang=bo","MW3CN8191")</f>
        <v/>
      </c>
      <c r="E65">
        <f>HYPERLINK("https://library.bdrc.io/show/bdr:W3CN8191",IMAGE("https://iiif.bdrc.io/bdr:I3CN8193::I3CN81930003.jpg/full/150,/0/default.jpg"))</f>
        <v/>
      </c>
      <c r="F65">
        <f>HYPERLINK("https://library.bdrc.io/show/bdr:W3CN8191",IMAGE("https://iiif.bdrc.io/bdr:I3CN8193::I3CN81930098.tif/full/150,/0/default.jpg"))</f>
        <v/>
      </c>
      <c r="G65">
        <f>HYPERLINK("https://library.bdrc.io/search?lg=bo&amp;t=Work&amp;pg=1&amp;f=author,exc,bdr:P6119&amp;uilang=bo&amp;q=མངོན་པ་མཛོད་རྩ་འགྲེལ།~1", "བརྩམས་ཆོས་གཞན།")</f>
        <v/>
      </c>
      <c r="H65">
        <f>HYPERLINK("https://library.bdrc.io/search?lg=bo&amp;t=Etext&amp;pg=1&amp;f=author,exc,bdr:P6119&amp;uilang=bo&amp;q=མངོན་པ་མཛོད་རྩ་འགྲེལ།~1", "ཡིག་རྐྱང་གཞན།")</f>
        <v/>
      </c>
    </row>
    <row r="66" ht="70" customHeight="1">
      <c r="A66" t="inlineStr"/>
      <c r="B66" t="inlineStr">
        <is>
          <t>WA0RT0037</t>
        </is>
      </c>
      <c r="C66" t="inlineStr">
        <is>
          <t>དཀོན་མཆོག་གསུམ་གྱི་བསྟོད་པ།</t>
        </is>
      </c>
      <c r="D66">
        <f>HYPERLINK("https://library.bdrc.io/show/bdr:MW1KG13126_2037?uilang=bo","MW1KG13126_2037")</f>
        <v/>
      </c>
      <c r="E66" t="inlineStr"/>
      <c r="F66" t="inlineStr"/>
      <c r="G66">
        <f>HYPERLINK("https://library.bdrc.io/search?lg=bo&amp;t=Work&amp;pg=1&amp;f=author,exc,bdr:P6119&amp;uilang=bo&amp;q=དཀོན་མཆོག་གསུམ་གྱི་བསྟོད་པ།~1", "བརྩམས་ཆོས་གཞན།")</f>
        <v/>
      </c>
      <c r="H66">
        <f>HYPERLINK("https://library.bdrc.io/search?lg=bo&amp;t=Etext&amp;pg=1&amp;f=author,exc,bdr:P6119&amp;uilang=bo&amp;q=དཀོན་མཆོག་གསུམ་གྱི་བསྟོད་པ།~1", "ཡིག་རྐྱང་གཞན།")</f>
        <v/>
      </c>
    </row>
    <row r="67" ht="70" customHeight="1">
      <c r="A67" t="inlineStr"/>
      <c r="B67" t="inlineStr">
        <is>
          <t>WA0RT0037</t>
        </is>
      </c>
      <c r="C67" t="inlineStr">
        <is>
          <t>དཀོན་མཆོག་གསུམ་གྱི་བསྟོད་པ།</t>
        </is>
      </c>
      <c r="D67">
        <f>HYPERLINK("https://library.bdrc.io/show/bdr:MW23703_1146?uilang=bo","MW23703_1146")</f>
        <v/>
      </c>
      <c r="E67" t="inlineStr"/>
      <c r="F67" t="inlineStr"/>
      <c r="G67">
        <f>HYPERLINK("https://library.bdrc.io/search?lg=bo&amp;t=Work&amp;pg=1&amp;f=author,exc,bdr:P6119&amp;uilang=bo&amp;q=དཀོན་མཆོག་གསུམ་གྱི་བསྟོད་པ།~1", "བརྩམས་ཆོས་གཞན།")</f>
        <v/>
      </c>
      <c r="H67">
        <f>HYPERLINK("https://library.bdrc.io/search?lg=bo&amp;t=Etext&amp;pg=1&amp;f=author,exc,bdr:P6119&amp;uilang=bo&amp;q=དཀོན་མཆོག་གསུམ་གྱི་བསྟོད་པ།~1", "ཡིག་རྐྱང་གཞན།")</f>
        <v/>
      </c>
    </row>
    <row r="68" ht="70" customHeight="1">
      <c r="A68" t="inlineStr"/>
      <c r="B68" t="inlineStr">
        <is>
          <t>WA0RT0037</t>
        </is>
      </c>
      <c r="C68" t="inlineStr">
        <is>
          <t>དཀོན་མཆོག་གསུམ་གྱི་བསྟོད་པ།</t>
        </is>
      </c>
      <c r="D68">
        <f>HYPERLINK("https://library.bdrc.io/show/bdr:MW23702_0037?uilang=bo","MW23702_0037")</f>
        <v/>
      </c>
      <c r="E68" t="inlineStr"/>
      <c r="F68" t="inlineStr"/>
      <c r="G68">
        <f>HYPERLINK("https://library.bdrc.io/search?lg=bo&amp;t=Work&amp;pg=1&amp;f=author,exc,bdr:P6119&amp;uilang=bo&amp;q=དཀོན་མཆོག་གསུམ་གྱི་བསྟོད་པ།~1", "བརྩམས་ཆོས་གཞན།")</f>
        <v/>
      </c>
      <c r="H68">
        <f>HYPERLINK("https://library.bdrc.io/search?lg=bo&amp;t=Etext&amp;pg=1&amp;f=author,exc,bdr:P6119&amp;uilang=bo&amp;q=དཀོན་མཆོག་གསུམ་གྱི་བསྟོད་པ།~1", "ཡིག་རྐྱང་གཞན།")</f>
        <v/>
      </c>
    </row>
    <row r="69" ht="70" customHeight="1">
      <c r="A69" t="inlineStr"/>
      <c r="B69" t="inlineStr">
        <is>
          <t>WA0RT0037</t>
        </is>
      </c>
      <c r="C69" t="inlineStr">
        <is>
          <t>དཀོན་མཆོག་གསུམ་གྱི་བསྟོད་པ།</t>
        </is>
      </c>
      <c r="D69">
        <f>HYPERLINK("https://library.bdrc.io/show/bdr:MW22704_0826?uilang=bo","MW22704_0826")</f>
        <v/>
      </c>
      <c r="E69" t="inlineStr"/>
      <c r="F69" t="inlineStr"/>
      <c r="G69">
        <f>HYPERLINK("https://library.bdrc.io/search?lg=bo&amp;t=Work&amp;pg=1&amp;f=author,exc,bdr:P6119&amp;uilang=bo&amp;q=དཀོན་མཆོག་གསུམ་གྱི་བསྟོད་པ།~1", "བརྩམས་ཆོས་གཞན།")</f>
        <v/>
      </c>
      <c r="H69">
        <f>HYPERLINK("https://library.bdrc.io/search?lg=bo&amp;t=Etext&amp;pg=1&amp;f=author,exc,bdr:P6119&amp;uilang=bo&amp;q=དཀོན་མཆོག་གསུམ་གྱི་བསྟོད་པ།~1", "ཡིག་རྐྱང་གཞན།")</f>
        <v/>
      </c>
    </row>
    <row r="70" ht="70" customHeight="1">
      <c r="A70" t="inlineStr"/>
      <c r="B70" t="inlineStr">
        <is>
          <t>WA0RT0037</t>
        </is>
      </c>
      <c r="C70" t="inlineStr">
        <is>
          <t>དཀོན་མཆོག་གསུམ་གྱི་བསྟོད་པ།</t>
        </is>
      </c>
      <c r="D70">
        <f>HYPERLINK("https://library.bdrc.io/show/bdr:MW2KG5015_0826?uilang=bo","MW2KG5015_0826")</f>
        <v/>
      </c>
      <c r="E70" t="inlineStr"/>
      <c r="F70" t="inlineStr"/>
      <c r="G70">
        <f>HYPERLINK("https://library.bdrc.io/search?lg=bo&amp;t=Work&amp;pg=1&amp;f=author,exc,bdr:P6119&amp;uilang=bo&amp;q=དཀོན་མཆོག་གསུམ་གྱི་བསྟོད་པ།~1", "བརྩམས་ཆོས་གཞན།")</f>
        <v/>
      </c>
      <c r="H70">
        <f>HYPERLINK("https://library.bdrc.io/search?lg=bo&amp;t=Etext&amp;pg=1&amp;f=author,exc,bdr:P6119&amp;uilang=bo&amp;q=དཀོན་མཆོག་གསུམ་གྱི་བསྟོད་པ།~1", "ཡིག་རྐྱང་གཞན།")</f>
        <v/>
      </c>
    </row>
    <row r="71" ht="70" customHeight="1">
      <c r="A71" t="inlineStr"/>
      <c r="B71" t="inlineStr">
        <is>
          <t>WA0RT0037</t>
        </is>
      </c>
      <c r="C71" t="inlineStr">
        <is>
          <t>དཀོན་མཆོག་གསུམ་གྱི་བསྟོད་པ།</t>
        </is>
      </c>
      <c r="D71">
        <f>HYPERLINK("https://library.bdrc.io/show/bdr:MW1PD95844_0038?uilang=bo","MW1PD95844_0038")</f>
        <v/>
      </c>
      <c r="E71" t="inlineStr"/>
      <c r="F71" t="inlineStr"/>
      <c r="G71">
        <f>HYPERLINK("https://library.bdrc.io/search?lg=bo&amp;t=Work&amp;pg=1&amp;f=author,exc,bdr:P6119&amp;uilang=bo&amp;q=དཀོན་མཆོག་གསུམ་གྱི་བསྟོད་པ།~1", "བརྩམས་ཆོས་གཞན།")</f>
        <v/>
      </c>
      <c r="H71">
        <f>HYPERLINK("https://library.bdrc.io/search?lg=bo&amp;t=Etext&amp;pg=1&amp;f=author,exc,bdr:P6119&amp;uilang=bo&amp;q=དཀོན་མཆོག་གསུམ་གྱི་བསྟོད་པ།~1", "ཡིག་རྐྱང་གཞན།")</f>
        <v/>
      </c>
    </row>
    <row r="72" ht="70" customHeight="1">
      <c r="A72" t="inlineStr"/>
      <c r="B72" t="inlineStr">
        <is>
          <t>WA0RT1517</t>
        </is>
      </c>
      <c r="C72" t="inlineStr">
        <is>
          <t>འཕགས་པ་སྒོ་དྲུག་པའི་གཟུངས་ཀྱི་རྣམ་པར་བཤད་པ།</t>
        </is>
      </c>
      <c r="D72">
        <f>HYPERLINK("https://library.bdrc.io/show/bdr:MW23702_1523?uilang=bo","MW23702_1523")</f>
        <v/>
      </c>
      <c r="E72" t="inlineStr"/>
      <c r="F72" t="inlineStr"/>
      <c r="G72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72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73" ht="70" customHeight="1">
      <c r="A73" t="inlineStr"/>
      <c r="B73" t="inlineStr">
        <is>
          <t>WA0RT1517</t>
        </is>
      </c>
      <c r="C73" t="inlineStr">
        <is>
          <t>འཕགས་པ་སྒོ་དྲུག་པའི་གཟུངས་ཀྱི་རྣམ་པར་བཤད་པ།</t>
        </is>
      </c>
      <c r="D73">
        <f>HYPERLINK("https://library.bdrc.io/show/bdr:MW23702_3492?uilang=bo","MW23702_3492")</f>
        <v/>
      </c>
      <c r="E73" t="inlineStr"/>
      <c r="F73" t="inlineStr"/>
      <c r="G73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73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74" ht="70" customHeight="1">
      <c r="A74" t="inlineStr"/>
      <c r="B74" t="inlineStr">
        <is>
          <t>WA0RT1517</t>
        </is>
      </c>
      <c r="C74" t="inlineStr">
        <is>
          <t>འཕགས་པ་སྒོ་དྲུག་པའི་གཟུངས་ཀྱི་རྣམ་པར་བཤད་པ།</t>
        </is>
      </c>
      <c r="D74">
        <f>HYPERLINK("https://library.bdrc.io/show/bdr:MW2KG5015_2315?uilang=bo","MW2KG5015_2315")</f>
        <v/>
      </c>
      <c r="E74" t="inlineStr"/>
      <c r="F74" t="inlineStr"/>
      <c r="G74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74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75" ht="70" customHeight="1">
      <c r="A75" t="inlineStr"/>
      <c r="B75" t="inlineStr">
        <is>
          <t>WA0RT1517</t>
        </is>
      </c>
      <c r="C75" t="inlineStr">
        <is>
          <t>འཕགས་པ་སྒོ་དྲུག་པའི་གཟུངས་ཀྱི་རྣམ་པར་བཤད་པ།</t>
        </is>
      </c>
      <c r="D75">
        <f>HYPERLINK("https://library.bdrc.io/show/bdr:MW23703_2694?uilang=bo","MW23703_2694")</f>
        <v/>
      </c>
      <c r="E75" t="inlineStr"/>
      <c r="F75" t="inlineStr"/>
      <c r="G75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75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76" ht="70" customHeight="1">
      <c r="A76" t="inlineStr"/>
      <c r="B76" t="inlineStr">
        <is>
          <t>WA0RT1517</t>
        </is>
      </c>
      <c r="C76" t="inlineStr">
        <is>
          <t>འཕགས་པ་སྒོ་དྲུག་པའི་གཟུངས་ཀྱི་རྣམ་པར་བཤད་པ།</t>
        </is>
      </c>
      <c r="D76">
        <f>HYPERLINK("https://library.bdrc.io/show/bdr:MW1KG13126_3518?uilang=bo","MW1KG13126_3518")</f>
        <v/>
      </c>
      <c r="E76" t="inlineStr"/>
      <c r="F76" t="inlineStr"/>
      <c r="G76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76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77" ht="70" customHeight="1">
      <c r="A77" t="inlineStr"/>
      <c r="B77" t="inlineStr">
        <is>
          <t>WA0RT1517</t>
        </is>
      </c>
      <c r="C77" t="inlineStr">
        <is>
          <t>འཕགས་པ་སྒོ་དྲུག་པའི་གཟུངས་ཀྱི་རྣམ་པར་བཤད་པ།</t>
        </is>
      </c>
      <c r="D77">
        <f>HYPERLINK("https://library.bdrc.io/show/bdr:MW22704_2315?uilang=bo","MW22704_2315")</f>
        <v/>
      </c>
      <c r="E77" t="inlineStr"/>
      <c r="F77" t="inlineStr"/>
      <c r="G77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77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78" ht="70" customHeight="1">
      <c r="A78" t="inlineStr"/>
      <c r="B78" t="inlineStr">
        <is>
          <t>WA0RT1517</t>
        </is>
      </c>
      <c r="C78" t="inlineStr">
        <is>
          <t>འཕགས་པ་སྒོ་དྲུག་པའི་གཟུངས་ཀྱི་རྣམ་པར་བཤད་པ།</t>
        </is>
      </c>
      <c r="D78">
        <f>HYPERLINK("https://library.bdrc.io/show/bdr:MW1PD95844_1602?uilang=bo","MW1PD95844_1602")</f>
        <v/>
      </c>
      <c r="E78" t="inlineStr"/>
      <c r="F78" t="inlineStr"/>
      <c r="G78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78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79" ht="70" customHeight="1">
      <c r="A79" t="inlineStr"/>
      <c r="B79" t="inlineStr">
        <is>
          <t>WA0RT3161</t>
        </is>
      </c>
      <c r="C79" t="inlineStr">
        <is>
          <t>བཅོམ་ལྡན་འདས་མ་ཤེས་རབ་ཀྱི་ཕ་རོལ་ཏུ་ཕྱིན་པ་རྡོ་རྗེ་གཅོད་པའི་དོན་བདུན་གྱི་རྒྱ་ཆེར་འགྲེལ་པ།</t>
        </is>
      </c>
      <c r="D79">
        <f>HYPERLINK("https://library.bdrc.io/show/bdr:MW23703_3816?uilang=bo","MW23703_3816")</f>
        <v/>
      </c>
      <c r="E79" t="inlineStr"/>
      <c r="F79" t="inlineStr"/>
      <c r="G79">
        <f>HYPERLINK("https://library.bdrc.io/search?lg=bo&amp;t=Work&amp;pg=1&amp;f=author,exc,bdr:P6119&amp;uilang=bo&amp;q=བཅོམ་ལྡན་འདས་མ་ཤེས་རབ་ཀྱི་ཕ་རོལ་ཏུ་ཕྱིན་པ་རྡོ་རྗེ་གཅོད་པའི་དོན་བདུན་གྱི་རྒྱ་ཆེར་འགྲེལ་པ།~1", "བརྩམས་ཆོས་གཞན།")</f>
        <v/>
      </c>
      <c r="H79">
        <f>HYPERLINK("https://library.bdrc.io/search?lg=bo&amp;t=Etext&amp;pg=1&amp;f=author,exc,bdr:P6119&amp;uilang=bo&amp;q=བཅོམ་ལྡན་འདས་མ་ཤེས་རབ་ཀྱི་ཕ་རོལ་ཏུ་ཕྱིན་པ་རྡོ་རྗེ་གཅོད་པའི་དོན་བདུན་གྱི་རྒྱ་ཆེར་འགྲེལ་པ།~1", "ཡིག་རྐྱང་གཞན།")</f>
        <v/>
      </c>
    </row>
    <row r="80" ht="70" customHeight="1">
      <c r="A80" t="inlineStr"/>
      <c r="B80" t="inlineStr">
        <is>
          <t>WA0RT3161</t>
        </is>
      </c>
      <c r="C80" t="inlineStr">
        <is>
          <t>འཕགས་པ་བཅོམ་ལྡན་འདས་མ་ཤེས་རབ་ཀྱི་ཕ་རོལ་ཏུ་ཕྱིན་པ་རྡོ་རྗེ་གཅོད་པའི་དོན་བདུན་གྱི་རྒྱ་ཆེར་འགྲེལ་པ།</t>
        </is>
      </c>
      <c r="D80">
        <f>HYPERLINK("https://library.bdrc.io/show/bdr:MW1PD95844_3042?uilang=bo","MW1PD95844_3042")</f>
        <v/>
      </c>
      <c r="E80" t="inlineStr"/>
      <c r="F80" t="inlineStr"/>
      <c r="G80">
        <f>HYPERLINK("https://library.bdrc.io/search?lg=bo&amp;t=Work&amp;pg=1&amp;f=author,exc,bdr:P6119&amp;uilang=bo&amp;q=འཕགས་པ་བཅོམ་ལྡན་འདས་མ་ཤེས་རབ་ཀྱི་ཕ་རོལ་ཏུ་ཕྱིན་པ་རྡོ་རྗེ་གཅོད་པའི་དོན་བདུན་གྱི་རྒྱ་ཆེར་འགྲེལ་པ།~1", "བརྩམས་ཆོས་གཞན།")</f>
        <v/>
      </c>
      <c r="H80">
        <f>HYPERLINK("https://library.bdrc.io/search?lg=bo&amp;t=Etext&amp;pg=1&amp;f=author,exc,bdr:P6119&amp;uilang=bo&amp;q=འཕགས་པ་བཅོམ་ལྡན་འདས་མ་ཤེས་རབ་ཀྱི་ཕ་རོལ་ཏུ་ཕྱིན་པ་རྡོ་རྗེ་གཅོད་པའི་དོན་བདུན་གྱི་རྒྱ་ཆེར་འགྲེལ་པ།~1", "ཡིག་རྐྱང་གཞན།")</f>
        <v/>
      </c>
    </row>
    <row r="81" ht="70" customHeight="1">
      <c r="A81" t="inlineStr"/>
      <c r="B81" t="inlineStr">
        <is>
          <t>WA0RT3327</t>
        </is>
      </c>
      <c r="C81" t="inlineStr">
        <is>
          <t>སངས་རྒྱས་རྗེས་སུ་དྲན་པའི་རྒྱ་ཆེར་འགྲེལ་པ།</t>
        </is>
      </c>
      <c r="D81">
        <f>HYPERLINK("https://library.bdrc.io/show/bdr:MW23702_3490?uilang=bo","MW23702_3490")</f>
        <v/>
      </c>
      <c r="E81" t="inlineStr"/>
      <c r="F81" t="inlineStr"/>
      <c r="G81">
        <f>HYPERLINK("https://library.bdrc.io/search?lg=bo&amp;t=Work&amp;pg=1&amp;f=author,exc,bdr:P6119&amp;uilang=bo&amp;q=སངས་རྒྱས་རྗེས་སུ་དྲན་པའི་རྒྱ་ཆེར་འགྲེལ་པ།~1", "བརྩམས་ཆོས་གཞན།")</f>
        <v/>
      </c>
      <c r="H81">
        <f>HYPERLINK("https://library.bdrc.io/search?lg=bo&amp;t=Etext&amp;pg=1&amp;f=author,exc,bdr:P6119&amp;uilang=bo&amp;q=སངས་རྒྱས་རྗེས་སུ་དྲན་པའི་རྒྱ་ཆེར་འགྲེལ་པ།~1", "ཡིག་རྐྱང་གཞན།")</f>
        <v/>
      </c>
    </row>
    <row r="82" ht="70" customHeight="1">
      <c r="A82" t="inlineStr"/>
      <c r="B82" t="inlineStr">
        <is>
          <t>WA0RT3327</t>
        </is>
      </c>
      <c r="C82" t="inlineStr">
        <is>
          <t>སངས་རྒྱས་རྗེས་སུ་དྲན་པའི་རྒྱ་ཆེར་འགྲེལ་པ།</t>
        </is>
      </c>
      <c r="D82">
        <f>HYPERLINK("https://library.bdrc.io/show/bdr:MW22704_4276?uilang=bo","MW22704_4276")</f>
        <v/>
      </c>
      <c r="E82" t="inlineStr"/>
      <c r="F82" t="inlineStr"/>
      <c r="G82">
        <f>HYPERLINK("https://library.bdrc.io/search?lg=bo&amp;t=Work&amp;pg=1&amp;f=author,exc,bdr:P6119&amp;uilang=bo&amp;q=སངས་རྒྱས་རྗེས་སུ་དྲན་པའི་རྒྱ་ཆེར་འགྲེལ་པ།~1", "བརྩམས་ཆོས་གཞན།")</f>
        <v/>
      </c>
      <c r="H82">
        <f>HYPERLINK("https://library.bdrc.io/search?lg=bo&amp;t=Etext&amp;pg=1&amp;f=author,exc,bdr:P6119&amp;uilang=bo&amp;q=སངས་རྒྱས་རྗེས་སུ་དྲན་པའི་རྒྱ་ཆེར་འགྲེལ་པ།~1", "ཡིག་རྐྱང་གཞན།")</f>
        <v/>
      </c>
    </row>
    <row r="83" ht="70" customHeight="1">
      <c r="A83" t="inlineStr"/>
      <c r="B83" t="inlineStr">
        <is>
          <t>WA0RT3327</t>
        </is>
      </c>
      <c r="C83" t="inlineStr">
        <is>
          <t>སངས་རྒྱས་རྗེས་སུ་དྲན་པའི་རྒྱ་ཆེར་འགྲེལ་པ།</t>
        </is>
      </c>
      <c r="D83">
        <f>HYPERLINK("https://library.bdrc.io/show/bdr:MW1PD95844_3218?uilang=bo","MW1PD95844_3218")</f>
        <v/>
      </c>
      <c r="E83" t="inlineStr"/>
      <c r="F83" t="inlineStr"/>
      <c r="G83">
        <f>HYPERLINK("https://library.bdrc.io/search?lg=bo&amp;t=Work&amp;pg=1&amp;f=author,exc,bdr:P6119&amp;uilang=bo&amp;q=སངས་རྒྱས་རྗེས་སུ་དྲན་པའི་རྒྱ་ཆེར་འགྲེལ་པ།~1", "བརྩམས་ཆོས་གཞན།")</f>
        <v/>
      </c>
      <c r="H83">
        <f>HYPERLINK("https://library.bdrc.io/search?lg=bo&amp;t=Etext&amp;pg=1&amp;f=author,exc,bdr:P6119&amp;uilang=bo&amp;q=སངས་རྒྱས་རྗེས་སུ་དྲན་པའི་རྒྱ་ཆེར་འགྲེལ་པ།~1", "ཡིག་རྐྱང་གཞན།")</f>
        <v/>
      </c>
    </row>
    <row r="84" ht="70" customHeight="1">
      <c r="A84" t="inlineStr"/>
      <c r="B84" t="inlineStr">
        <is>
          <t>WA0RT3327</t>
        </is>
      </c>
      <c r="C84" t="inlineStr">
        <is>
          <t>སངས་རྒྱས་སུ་དྲན་པའི་རྒྱ་ཆེར་འགྲེལ་པ།</t>
        </is>
      </c>
      <c r="D84">
        <f>HYPERLINK("https://library.bdrc.io/show/bdr:MW1KG13126_5487?uilang=bo","MW1KG13126_5487")</f>
        <v/>
      </c>
      <c r="E84" t="inlineStr"/>
      <c r="F84" t="inlineStr"/>
      <c r="G84">
        <f>HYPERLINK("https://library.bdrc.io/search?lg=bo&amp;t=Work&amp;pg=1&amp;f=author,exc,bdr:P6119&amp;uilang=bo&amp;q=སངས་རྒྱས་སུ་དྲན་པའི་རྒྱ་ཆེར་འགྲེལ་པ།~1", "བརྩམས་ཆོས་གཞན།")</f>
        <v/>
      </c>
      <c r="H84">
        <f>HYPERLINK("https://library.bdrc.io/search?lg=bo&amp;t=Etext&amp;pg=1&amp;f=author,exc,bdr:P6119&amp;uilang=bo&amp;q=སངས་རྒྱས་སུ་དྲན་པའི་རྒྱ་ཆེར་འགྲེལ་པ།~1", "ཡིག་རྐྱང་གཞན།")</f>
        <v/>
      </c>
    </row>
    <row r="85" ht="70" customHeight="1">
      <c r="A85" t="inlineStr"/>
      <c r="B85" t="inlineStr">
        <is>
          <t>WA0RT3327</t>
        </is>
      </c>
      <c r="C85" t="inlineStr">
        <is>
          <t>སངས་རྒྱས་རྗེས་སུ་དྲན་པའི་རྒྱ་ཆེར་འགྲེལ་པ།</t>
        </is>
      </c>
      <c r="D85">
        <f>HYPERLINK("https://library.bdrc.io/show/bdr:MW23703_3987?uilang=bo","MW23703_3987")</f>
        <v/>
      </c>
      <c r="E85" t="inlineStr"/>
      <c r="F85" t="inlineStr"/>
      <c r="G85">
        <f>HYPERLINK("https://library.bdrc.io/search?lg=bo&amp;t=Work&amp;pg=1&amp;f=author,exc,bdr:P6119&amp;uilang=bo&amp;q=སངས་རྒྱས་རྗེས་སུ་དྲན་པའི་རྒྱ་ཆེར་འགྲེལ་པ།~1", "བརྩམས་ཆོས་གཞན།")</f>
        <v/>
      </c>
      <c r="H85">
        <f>HYPERLINK("https://library.bdrc.io/search?lg=bo&amp;t=Etext&amp;pg=1&amp;f=author,exc,bdr:P6119&amp;uilang=bo&amp;q=སངས་རྒྱས་རྗེས་སུ་དྲན་པའི་རྒྱ་ཆེར་འགྲེལ་པ།~1", "ཡིག་རྐྱང་གཞན།")</f>
        <v/>
      </c>
    </row>
    <row r="86" ht="70" customHeight="1">
      <c r="A86" t="inlineStr"/>
      <c r="B86" t="inlineStr">
        <is>
          <t>WA0RT3327</t>
        </is>
      </c>
      <c r="C86" t="inlineStr">
        <is>
          <t>སངས་རྒྱས་རྗེས་སུ་དྲན་པའི་རྒྱ་ཆེར་འགྲེལ་པ།</t>
        </is>
      </c>
      <c r="D86">
        <f>HYPERLINK("https://library.bdrc.io/show/bdr:MW2KG5015_4276?uilang=bo","MW2KG5015_4276")</f>
        <v/>
      </c>
      <c r="E86" t="inlineStr"/>
      <c r="F86" t="inlineStr"/>
      <c r="G86">
        <f>HYPERLINK("https://library.bdrc.io/search?lg=bo&amp;t=Work&amp;pg=1&amp;f=author,exc,bdr:P6119&amp;uilang=bo&amp;q=སངས་རྒྱས་རྗེས་སུ་དྲན་པའི་རྒྱ་ཆེར་འགྲེལ་པ།~1", "བརྩམས་ཆོས་གཞན།")</f>
        <v/>
      </c>
      <c r="H86">
        <f>HYPERLINK("https://library.bdrc.io/search?lg=bo&amp;t=Etext&amp;pg=1&amp;f=author,exc,bdr:P6119&amp;uilang=bo&amp;q=སངས་རྒྱས་རྗེས་སུ་དྲན་པའི་རྒྱ་ཆེར་འགྲེལ་པ།~1", "ཡིག་རྐྱང་གཞན།")</f>
        <v/>
      </c>
    </row>
    <row r="87" ht="70" customHeight="1">
      <c r="A87" t="inlineStr"/>
      <c r="B87" t="inlineStr">
        <is>
          <t>WA0RT3328</t>
        </is>
      </c>
      <c r="C87" t="inlineStr">
        <is>
          <t>ཚིགས་སུ་བཅད་པ་གཅིག་པའི་བཤད་པ།</t>
        </is>
      </c>
      <c r="D87">
        <f>HYPERLINK("https://library.bdrc.io/show/bdr:MW23702_3491?uilang=bo","MW23702_3491")</f>
        <v/>
      </c>
      <c r="E87" t="inlineStr"/>
      <c r="F87" t="inlineStr"/>
      <c r="G87">
        <f>HYPERLINK("https://library.bdrc.io/search?lg=bo&amp;t=Work&amp;pg=1&amp;f=author,exc,bdr:P6119&amp;uilang=bo&amp;q=ཚིགས་སུ་བཅད་པ་གཅིག་པའི་བཤད་པ།~1", "བརྩམས་ཆོས་གཞན།")</f>
        <v/>
      </c>
      <c r="H87">
        <f>HYPERLINK("https://library.bdrc.io/search?lg=bo&amp;t=Etext&amp;pg=1&amp;f=author,exc,bdr:P6119&amp;uilang=bo&amp;q=ཚིགས་སུ་བཅད་པ་གཅིག་པའི་བཤད་པ།~1", "ཡིག་རྐྱང་གཞན།")</f>
        <v/>
      </c>
    </row>
    <row r="88" ht="70" customHeight="1">
      <c r="A88" t="inlineStr"/>
      <c r="B88" t="inlineStr">
        <is>
          <t>WA0RT3328</t>
        </is>
      </c>
      <c r="C88" t="inlineStr">
        <is>
          <t>ཚིགས་སུ་བཅད་པ་གཅིག་པའི་བཤད་པ།</t>
        </is>
      </c>
      <c r="D88">
        <f>HYPERLINK("https://library.bdrc.io/show/bdr:MW1KG13126_5488?uilang=bo","MW1KG13126_5488")</f>
        <v/>
      </c>
      <c r="E88" t="inlineStr"/>
      <c r="F88" t="inlineStr"/>
      <c r="G88">
        <f>HYPERLINK("https://library.bdrc.io/search?lg=bo&amp;t=Work&amp;pg=1&amp;f=author,exc,bdr:P6119&amp;uilang=bo&amp;q=ཚིགས་སུ་བཅད་པ་གཅིག་པའི་བཤད་པ།~1", "བརྩམས་ཆོས་གཞན།")</f>
        <v/>
      </c>
      <c r="H88">
        <f>HYPERLINK("https://library.bdrc.io/search?lg=bo&amp;t=Etext&amp;pg=1&amp;f=author,exc,bdr:P6119&amp;uilang=bo&amp;q=ཚིགས་སུ་བཅད་པ་གཅིག་པའི་བཤད་པ།~1", "ཡིག་རྐྱང་གཞན།")</f>
        <v/>
      </c>
    </row>
    <row r="89" ht="70" customHeight="1">
      <c r="A89" t="inlineStr"/>
      <c r="B89" t="inlineStr">
        <is>
          <t>WA0RT3328</t>
        </is>
      </c>
      <c r="C89" t="inlineStr">
        <is>
          <t>ཚིགས་སུ་བཅད་པ་གཅིག་པའི་བཤད་པ།</t>
        </is>
      </c>
      <c r="D89">
        <f>HYPERLINK("https://library.bdrc.io/show/bdr:MW23703_3988?uilang=bo","MW23703_3988")</f>
        <v/>
      </c>
      <c r="E89" t="inlineStr"/>
      <c r="F89" t="inlineStr"/>
      <c r="G89">
        <f>HYPERLINK("https://library.bdrc.io/search?lg=bo&amp;t=Work&amp;pg=1&amp;f=author,exc,bdr:P6119&amp;uilang=bo&amp;q=ཚིགས་སུ་བཅད་པ་གཅིག་པའི་བཤད་པ།~1", "བརྩམས་ཆོས་གཞན།")</f>
        <v/>
      </c>
      <c r="H89">
        <f>HYPERLINK("https://library.bdrc.io/search?lg=bo&amp;t=Etext&amp;pg=1&amp;f=author,exc,bdr:P6119&amp;uilang=bo&amp;q=ཚིགས་སུ་བཅད་པ་གཅིག་པའི་བཤད་པ།~1", "ཡིག་རྐྱང་གཞན།")</f>
        <v/>
      </c>
    </row>
    <row r="90" ht="70" customHeight="1">
      <c r="A90" t="inlineStr"/>
      <c r="B90" t="inlineStr">
        <is>
          <t>WA0RT3328</t>
        </is>
      </c>
      <c r="C90" t="inlineStr">
        <is>
          <t>ཚིགས་སུ་བཅད་པ་གཅིག་པའི་བཤད་པ།</t>
        </is>
      </c>
      <c r="D90">
        <f>HYPERLINK("https://library.bdrc.io/show/bdr:MW1PD95844_3219?uilang=bo","MW1PD95844_3219")</f>
        <v/>
      </c>
      <c r="E90" t="inlineStr"/>
      <c r="F90" t="inlineStr"/>
      <c r="G90">
        <f>HYPERLINK("https://library.bdrc.io/search?lg=bo&amp;t=Work&amp;pg=1&amp;f=author,exc,bdr:P6119&amp;uilang=bo&amp;q=ཚིགས་སུ་བཅད་པ་གཅིག་པའི་བཤད་པ།~1", "བརྩམས་ཆོས་གཞན།")</f>
        <v/>
      </c>
      <c r="H90">
        <f>HYPERLINK("https://library.bdrc.io/search?lg=bo&amp;t=Etext&amp;pg=1&amp;f=author,exc,bdr:P6119&amp;uilang=bo&amp;q=ཚིགས་སུ་བཅད་པ་གཅིག་པའི་བཤད་པ།~1", "ཡིག་རྐྱང་གཞན།")</f>
        <v/>
      </c>
    </row>
    <row r="91" ht="70" customHeight="1">
      <c r="A91" t="inlineStr"/>
      <c r="B91" t="inlineStr">
        <is>
          <t>WA0RT3328</t>
        </is>
      </c>
      <c r="C91" t="inlineStr">
        <is>
          <t>ཚིགས་སུ་བཅད་པ་གཅིག་པའི་བཤད་པ།</t>
        </is>
      </c>
      <c r="D91">
        <f>HYPERLINK("https://library.bdrc.io/show/bdr:MW22704_4277?uilang=bo","MW22704_4277")</f>
        <v/>
      </c>
      <c r="E91" t="inlineStr"/>
      <c r="F91" t="inlineStr"/>
      <c r="G91">
        <f>HYPERLINK("https://library.bdrc.io/search?lg=bo&amp;t=Work&amp;pg=1&amp;f=author,exc,bdr:P6119&amp;uilang=bo&amp;q=ཚིགས་སུ་བཅད་པ་གཅིག་པའི་བཤད་པ།~1", "བརྩམས་ཆོས་གཞན།")</f>
        <v/>
      </c>
      <c r="H91">
        <f>HYPERLINK("https://library.bdrc.io/search?lg=bo&amp;t=Etext&amp;pg=1&amp;f=author,exc,bdr:P6119&amp;uilang=bo&amp;q=ཚིགས་སུ་བཅད་པ་གཅིག་པའི་བཤད་པ།~1", "ཡིག་རྐྱང་གཞན།")</f>
        <v/>
      </c>
    </row>
    <row r="92" ht="70" customHeight="1">
      <c r="A92" t="inlineStr"/>
      <c r="B92" t="inlineStr">
        <is>
          <t>WA0RT3328</t>
        </is>
      </c>
      <c r="C92" t="inlineStr">
        <is>
          <t>ཚིགས་སུ་བཅད་པ་གཅིག་པའི་བཤད་པ།</t>
        </is>
      </c>
      <c r="D92">
        <f>HYPERLINK("https://library.bdrc.io/show/bdr:MW2KG5015_4277?uilang=bo","MW2KG5015_4277")</f>
        <v/>
      </c>
      <c r="E92" t="inlineStr"/>
      <c r="F92" t="inlineStr"/>
      <c r="G92">
        <f>HYPERLINK("https://library.bdrc.io/search?lg=bo&amp;t=Work&amp;pg=1&amp;f=author,exc,bdr:P6119&amp;uilang=bo&amp;q=ཚིགས་སུ་བཅད་པ་གཅིག་པའི་བཤད་པ།~1", "བརྩམས་ཆོས་གཞན།")</f>
        <v/>
      </c>
      <c r="H92">
        <f>HYPERLINK("https://library.bdrc.io/search?lg=bo&amp;t=Etext&amp;pg=1&amp;f=author,exc,bdr:P6119&amp;uilang=bo&amp;q=ཚིགས་སུ་བཅད་པ་གཅིག་པའི་བཤད་པ།~1", "ཡིག་རྐྱང་གཞན།")</f>
        <v/>
      </c>
    </row>
    <row r="93" ht="70" customHeight="1">
      <c r="A93" t="inlineStr"/>
      <c r="B93" t="inlineStr">
        <is>
          <t>WA0RT3329</t>
        </is>
      </c>
      <c r="C93" t="inlineStr">
        <is>
          <t>འཕགས་པ་སྒོ་དྲུག་པའི་གཟུངས་ཀྱི་རྣམ་པར་བཤད་པ།</t>
        </is>
      </c>
      <c r="D93">
        <f>HYPERLINK("https://library.bdrc.io/show/bdr:MW2KG5015_4278?uilang=bo","MW2KG5015_4278")</f>
        <v/>
      </c>
      <c r="E93" t="inlineStr"/>
      <c r="F93" t="inlineStr"/>
      <c r="G93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93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94" ht="70" customHeight="1">
      <c r="A94" t="inlineStr"/>
      <c r="B94" t="inlineStr">
        <is>
          <t>WA0RT3329</t>
        </is>
      </c>
      <c r="C94" t="inlineStr">
        <is>
          <t>འཕགས་པ་སྒོ་དྲུག་པའི་གཟུངས་ཀྱི་རྣམ་པར་བཤད་པ།</t>
        </is>
      </c>
      <c r="D94">
        <f>HYPERLINK("https://library.bdrc.io/show/bdr:MW23703_3989?uilang=bo","MW23703_3989")</f>
        <v/>
      </c>
      <c r="E94" t="inlineStr"/>
      <c r="F94" t="inlineStr"/>
      <c r="G94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94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95" ht="70" customHeight="1">
      <c r="A95" t="inlineStr"/>
      <c r="B95" t="inlineStr">
        <is>
          <t>WA0RT3329</t>
        </is>
      </c>
      <c r="C95" t="inlineStr">
        <is>
          <t>འཕགས་པ་སྒོ་དྲུག་པའི་གཟུངས་ཀྱི་རྣམ་པར་བཤད་པ།</t>
        </is>
      </c>
      <c r="D95">
        <f>HYPERLINK("https://library.bdrc.io/show/bdr:MW1PD95844_3220?uilang=bo","MW1PD95844_3220")</f>
        <v/>
      </c>
      <c r="E95" t="inlineStr"/>
      <c r="F95" t="inlineStr"/>
      <c r="G95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95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96" ht="70" customHeight="1">
      <c r="A96" t="inlineStr"/>
      <c r="B96" t="inlineStr">
        <is>
          <t>WA0RT3329</t>
        </is>
      </c>
      <c r="C96" t="inlineStr">
        <is>
          <t>འཕགས་པ་སྒོ་དྲུག་པའི་གཟུངས་ཀྱི་རྣམ་པར་བཤད་པ།</t>
        </is>
      </c>
      <c r="D96">
        <f>HYPERLINK("https://library.bdrc.io/show/bdr:MW1KG13126_5489?uilang=bo","MW1KG13126_5489")</f>
        <v/>
      </c>
      <c r="E96" t="inlineStr"/>
      <c r="F96" t="inlineStr"/>
      <c r="G96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96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97" ht="70" customHeight="1">
      <c r="A97" t="inlineStr"/>
      <c r="B97" t="inlineStr">
        <is>
          <t>WA0RT3329</t>
        </is>
      </c>
      <c r="C97" t="inlineStr">
        <is>
          <t>འཕགས་པ་སྒོ་དྲུག་པའི་གཟུངས་ཀྱི་རྣམ་པར་བཤད་པ།</t>
        </is>
      </c>
      <c r="D97">
        <f>HYPERLINK("https://library.bdrc.io/show/bdr:MW22704_4278?uilang=bo","MW22704_4278")</f>
        <v/>
      </c>
      <c r="E97" t="inlineStr"/>
      <c r="F97" t="inlineStr"/>
      <c r="G97">
        <f>HYPERLINK("https://library.bdrc.io/search?lg=bo&amp;t=Work&amp;pg=1&amp;f=author,exc,bdr:P6119&amp;uilang=bo&amp;q=འཕགས་པ་སྒོ་དྲུག་པའི་གཟུངས་ཀྱི་རྣམ་པར་བཤད་པ།~1", "བརྩམས་ཆོས་གཞན།")</f>
        <v/>
      </c>
      <c r="H97">
        <f>HYPERLINK("https://library.bdrc.io/search?lg=bo&amp;t=Etext&amp;pg=1&amp;f=author,exc,bdr:P6119&amp;uilang=bo&amp;q=འཕགས་པ་སྒོ་དྲུག་པའི་གཟུངས་ཀྱི་རྣམ་པར་བཤད་པ།~1", "ཡིག་རྐྱང་གཞན།")</f>
        <v/>
      </c>
    </row>
    <row r="98" ht="70" customHeight="1">
      <c r="A98" t="inlineStr"/>
      <c r="B98" t="inlineStr">
        <is>
          <t>WA0RT3330</t>
        </is>
      </c>
      <c r="C98" t="inlineStr">
        <is>
          <t>འཕགས་པ་ཆོས་བཞི་པའི་རྣམ་པར་བཤད་པ།</t>
        </is>
      </c>
      <c r="D98">
        <f>HYPERLINK("https://library.bdrc.io/show/bdr:MW2KG5015_4279?uilang=bo","MW2KG5015_4279")</f>
        <v/>
      </c>
      <c r="E98" t="inlineStr"/>
      <c r="F98" t="inlineStr"/>
      <c r="G98">
        <f>HYPERLINK("https://library.bdrc.io/search?lg=bo&amp;t=Work&amp;pg=1&amp;f=author,exc,bdr:P6119&amp;uilang=bo&amp;q=འཕགས་པ་ཆོས་བཞི་པའི་རྣམ་པར་བཤད་པ།~1", "བརྩམས་ཆོས་གཞན།")</f>
        <v/>
      </c>
      <c r="H98">
        <f>HYPERLINK("https://library.bdrc.io/search?lg=bo&amp;t=Etext&amp;pg=1&amp;f=author,exc,bdr:P6119&amp;uilang=bo&amp;q=འཕགས་པ་ཆོས་བཞི་པའི་རྣམ་པར་བཤད་པ།~1", "ཡིག་རྐྱང་གཞན།")</f>
        <v/>
      </c>
    </row>
    <row r="99" ht="70" customHeight="1">
      <c r="A99" t="inlineStr"/>
      <c r="B99" t="inlineStr">
        <is>
          <t>WA0RT3330</t>
        </is>
      </c>
      <c r="C99" t="inlineStr">
        <is>
          <t>འཕགས་པ་ཆོས་བཞི་པའི་རྣམ་པར་བཤད་པ།</t>
        </is>
      </c>
      <c r="D99">
        <f>HYPERLINK("https://library.bdrc.io/show/bdr:MW22704_4279?uilang=bo","MW22704_4279")</f>
        <v/>
      </c>
      <c r="E99" t="inlineStr"/>
      <c r="F99" t="inlineStr"/>
      <c r="G99">
        <f>HYPERLINK("https://library.bdrc.io/search?lg=bo&amp;t=Work&amp;pg=1&amp;f=author,exc,bdr:P6119&amp;uilang=bo&amp;q=འཕགས་པ་ཆོས་བཞི་པའི་རྣམ་པར་བཤད་པ།~1", "བརྩམས་ཆོས་གཞན།")</f>
        <v/>
      </c>
      <c r="H99">
        <f>HYPERLINK("https://library.bdrc.io/search?lg=bo&amp;t=Etext&amp;pg=1&amp;f=author,exc,bdr:P6119&amp;uilang=bo&amp;q=འཕགས་པ་ཆོས་བཞི་པའི་རྣམ་པར་བཤད་པ།~1", "ཡིག་རྐྱང་གཞན།")</f>
        <v/>
      </c>
    </row>
    <row r="100" ht="70" customHeight="1">
      <c r="A100" t="inlineStr"/>
      <c r="B100" t="inlineStr">
        <is>
          <t>WA0RT3330</t>
        </is>
      </c>
      <c r="C100" t="inlineStr">
        <is>
          <t>འཕགས་པ་ཆོས་བཞི་པའི་རྣམ་པར་བཤད་པ།</t>
        </is>
      </c>
      <c r="D100">
        <f>HYPERLINK("https://library.bdrc.io/show/bdr:MW1KG13126_5490?uilang=bo","MW1KG13126_5490")</f>
        <v/>
      </c>
      <c r="E100" t="inlineStr"/>
      <c r="F100" t="inlineStr"/>
      <c r="G100">
        <f>HYPERLINK("https://library.bdrc.io/search?lg=bo&amp;t=Work&amp;pg=1&amp;f=author,exc,bdr:P6119&amp;uilang=bo&amp;q=འཕགས་པ་ཆོས་བཞི་པའི་རྣམ་པར་བཤད་པ།~1", "བརྩམས་ཆོས་གཞན།")</f>
        <v/>
      </c>
      <c r="H100">
        <f>HYPERLINK("https://library.bdrc.io/search?lg=bo&amp;t=Etext&amp;pg=1&amp;f=author,exc,bdr:P6119&amp;uilang=bo&amp;q=འཕགས་པ་ཆོས་བཞི་པའི་རྣམ་པར་བཤད་པ།~1", "ཡིག་རྐྱང་གཞན།")</f>
        <v/>
      </c>
    </row>
    <row r="101" ht="70" customHeight="1">
      <c r="A101" t="inlineStr"/>
      <c r="B101" t="inlineStr">
        <is>
          <t>WA0RT3330</t>
        </is>
      </c>
      <c r="C101" t="inlineStr">
        <is>
          <t>འཕགས་པ་ཆོས་བཞི་པའི་རྣམ་པར་བཤད་པ།</t>
        </is>
      </c>
      <c r="D101">
        <f>HYPERLINK("https://library.bdrc.io/show/bdr:MW1PD95844_3221?uilang=bo","MW1PD95844_3221")</f>
        <v/>
      </c>
      <c r="E101" t="inlineStr"/>
      <c r="F101" t="inlineStr"/>
      <c r="G101">
        <f>HYPERLINK("https://library.bdrc.io/search?lg=bo&amp;t=Work&amp;pg=1&amp;f=author,exc,bdr:P6119&amp;uilang=bo&amp;q=འཕགས་པ་ཆོས་བཞི་པའི་རྣམ་པར་བཤད་པ།~1", "བརྩམས་ཆོས་གཞན།")</f>
        <v/>
      </c>
      <c r="H101">
        <f>HYPERLINK("https://library.bdrc.io/search?lg=bo&amp;t=Etext&amp;pg=1&amp;f=author,exc,bdr:P6119&amp;uilang=bo&amp;q=འཕགས་པ་ཆོས་བཞི་པའི་རྣམ་པར་བཤད་པ།~1", "ཡིག་རྐྱང་གཞན།")</f>
        <v/>
      </c>
    </row>
    <row r="102" ht="70" customHeight="1">
      <c r="A102" t="inlineStr"/>
      <c r="B102" t="inlineStr">
        <is>
          <t>WA0RT3330</t>
        </is>
      </c>
      <c r="C102" t="inlineStr">
        <is>
          <t>འཕགས་པ་ཆོས་བཞི་པའི་རྣམ་པར་བཤད་པ།</t>
        </is>
      </c>
      <c r="D102">
        <f>HYPERLINK("https://library.bdrc.io/show/bdr:MW23703_3990?uilang=bo","MW23703_3990")</f>
        <v/>
      </c>
      <c r="E102" t="inlineStr"/>
      <c r="F102" t="inlineStr"/>
      <c r="G102">
        <f>HYPERLINK("https://library.bdrc.io/search?lg=bo&amp;t=Work&amp;pg=1&amp;f=author,exc,bdr:P6119&amp;uilang=bo&amp;q=འཕགས་པ་ཆོས་བཞི་པའི་རྣམ་པར་བཤད་པ།~1", "བརྩམས་ཆོས་གཞན།")</f>
        <v/>
      </c>
      <c r="H102">
        <f>HYPERLINK("https://library.bdrc.io/search?lg=bo&amp;t=Etext&amp;pg=1&amp;f=author,exc,bdr:P6119&amp;uilang=bo&amp;q=འཕགས་པ་ཆོས་བཞི་པའི་རྣམ་པར་བཤད་པ།~1", "ཡིག་རྐྱང་གཞན།")</f>
        <v/>
      </c>
    </row>
    <row r="103" ht="70" customHeight="1">
      <c r="A103" t="inlineStr"/>
      <c r="B103" t="inlineStr">
        <is>
          <t>WA0RT3330</t>
        </is>
      </c>
      <c r="C103" t="inlineStr">
        <is>
          <t>འཕགས་པ་ཆོས་བཞི་པའི་རྣམ་པར་བཤད་པ།</t>
        </is>
      </c>
      <c r="D103">
        <f>HYPERLINK("https://library.bdrc.io/show/bdr:MW23702_3493?uilang=bo","MW23702_3493")</f>
        <v/>
      </c>
      <c r="E103" t="inlineStr"/>
      <c r="F103" t="inlineStr"/>
      <c r="G103">
        <f>HYPERLINK("https://library.bdrc.io/search?lg=bo&amp;t=Work&amp;pg=1&amp;f=author,exc,bdr:P6119&amp;uilang=bo&amp;q=འཕགས་པ་ཆོས་བཞི་པའི་རྣམ་པར་བཤད་པ།~1", "བརྩམས་ཆོས་གཞན།")</f>
        <v/>
      </c>
      <c r="H103">
        <f>HYPERLINK("https://library.bdrc.io/search?lg=bo&amp;t=Etext&amp;pg=1&amp;f=author,exc,bdr:P6119&amp;uilang=bo&amp;q=འཕགས་པ་ཆོས་བཞི་པའི་རྣམ་པར་བཤད་པ།~1", "ཡིག་རྐྱང་གཞན།")</f>
        <v/>
      </c>
    </row>
    <row r="104" ht="70" customHeight="1">
      <c r="A104" t="inlineStr"/>
      <c r="B104" t="inlineStr">
        <is>
          <t>WA0RT3331</t>
        </is>
      </c>
      <c r="C104" t="inlineStr">
        <is>
          <t>འཕགས་པ་ག་ཡ་གོའི་རི་ཞེས་བྱ་བའི་མདོའི་རྣམ་པར་བཤད་པ།</t>
        </is>
      </c>
      <c r="D104">
        <f>HYPERLINK("https://library.bdrc.io/show/bdr:MW22704_4281?uilang=bo","MW22704_4281")</f>
        <v/>
      </c>
      <c r="E104" t="inlineStr"/>
      <c r="F104" t="inlineStr"/>
      <c r="G104">
        <f>HYPERLINK("https://library.bdrc.io/search?lg=bo&amp;t=Work&amp;pg=1&amp;f=author,exc,bdr:P6119&amp;uilang=bo&amp;q=འཕགས་པ་ག་ཡ་གོའི་རི་ཞེས་བྱ་བའི་མདོའི་རྣམ་པར་བཤད་པ།~1", "བརྩམས་ཆོས་གཞན།")</f>
        <v/>
      </c>
      <c r="H104">
        <f>HYPERLINK("https://library.bdrc.io/search?lg=bo&amp;t=Etext&amp;pg=1&amp;f=author,exc,bdr:P6119&amp;uilang=bo&amp;q=འཕགས་པ་ག་ཡ་གོའི་རི་ཞེས་བྱ་བའི་མདོའི་རྣམ་པར་བཤད་པ།~1", "ཡིག་རྐྱང་གཞན།")</f>
        <v/>
      </c>
    </row>
    <row r="105" ht="70" customHeight="1">
      <c r="A105" t="inlineStr"/>
      <c r="B105" t="inlineStr">
        <is>
          <t>WA0RT3331</t>
        </is>
      </c>
      <c r="C105" t="inlineStr">
        <is>
          <t>འཕགས་པ་ག་ཡ་མགོའི་རི་ཞེས་བྱ་བའི་མདོའི་རྣམ་པར་བཤད་པ།</t>
        </is>
      </c>
      <c r="D105">
        <f>HYPERLINK("https://library.bdrc.io/show/bdr:MW23703_3991?uilang=bo","MW23703_3991")</f>
        <v/>
      </c>
      <c r="E105" t="inlineStr"/>
      <c r="F105" t="inlineStr"/>
      <c r="G105">
        <f>HYPERLINK("https://library.bdrc.io/search?lg=bo&amp;t=Work&amp;pg=1&amp;f=author,exc,bdr:P6119&amp;uilang=bo&amp;q=འཕགས་པ་ག་ཡ་མགོའི་རི་ཞེས་བྱ་བའི་མདོའི་རྣམ་པར་བཤད་པ།~1", "བརྩམས་ཆོས་གཞན།")</f>
        <v/>
      </c>
      <c r="H105">
        <f>HYPERLINK("https://library.bdrc.io/search?lg=bo&amp;t=Etext&amp;pg=1&amp;f=author,exc,bdr:P6119&amp;uilang=bo&amp;q=འཕགས་པ་ག་ཡ་མགོའི་རི་ཞེས་བྱ་བའི་མདོའི་རྣམ་པར་བཤད་པ།~1", "ཡིག་རྐྱང་གཞན།")</f>
        <v/>
      </c>
    </row>
    <row r="106" ht="70" customHeight="1">
      <c r="A106" t="inlineStr"/>
      <c r="B106" t="inlineStr">
        <is>
          <t>WA0RT3331</t>
        </is>
      </c>
      <c r="C106" t="inlineStr">
        <is>
          <t>ག་ཡ་མགོའི་རིའི་རྣམ་པར་བཤད་པ།</t>
        </is>
      </c>
      <c r="D106">
        <f>HYPERLINK("https://library.bdrc.io/show/bdr:MW1PD95844_3223?uilang=bo","MW1PD95844_3223")</f>
        <v/>
      </c>
      <c r="E106" t="inlineStr"/>
      <c r="F106" t="inlineStr"/>
      <c r="G106">
        <f>HYPERLINK("https://library.bdrc.io/search?lg=bo&amp;t=Work&amp;pg=1&amp;f=author,exc,bdr:P6119&amp;uilang=bo&amp;q=ག་ཡ་མགོའི་རིའི་རྣམ་པར་བཤད་པ།~1", "བརྩམས་ཆོས་གཞན།")</f>
        <v/>
      </c>
      <c r="H106">
        <f>HYPERLINK("https://library.bdrc.io/search?lg=bo&amp;t=Etext&amp;pg=1&amp;f=author,exc,bdr:P6119&amp;uilang=bo&amp;q=ག་ཡ་མགོའི་རིའི་རྣམ་པར་བཤད་པ།~1", "ཡིག་རྐྱང་གཞན།")</f>
        <v/>
      </c>
    </row>
    <row r="107" ht="70" customHeight="1">
      <c r="A107" t="inlineStr"/>
      <c r="B107" t="inlineStr">
        <is>
          <t>WA0RT3331</t>
        </is>
      </c>
      <c r="C107" t="inlineStr">
        <is>
          <t>འཕགས་པ་ག་ཡ་མགོའི་རི་ཞེས་བྱ་བའི་མདོའི་རྣམ་པར་བཤད་པ།</t>
        </is>
      </c>
      <c r="D107">
        <f>HYPERLINK("https://library.bdrc.io/show/bdr:MW1KG13126_5492?uilang=bo","MW1KG13126_5492")</f>
        <v/>
      </c>
      <c r="E107" t="inlineStr"/>
      <c r="F107" t="inlineStr"/>
      <c r="G107">
        <f>HYPERLINK("https://library.bdrc.io/search?lg=bo&amp;t=Work&amp;pg=1&amp;f=author,exc,bdr:P6119&amp;uilang=bo&amp;q=འཕགས་པ་ག་ཡ་མགོའི་རི་ཞེས་བྱ་བའི་མདོའི་རྣམ་པར་བཤད་པ།~1", "བརྩམས་ཆོས་གཞན།")</f>
        <v/>
      </c>
      <c r="H107">
        <f>HYPERLINK("https://library.bdrc.io/search?lg=bo&amp;t=Etext&amp;pg=1&amp;f=author,exc,bdr:P6119&amp;uilang=bo&amp;q=འཕགས་པ་ག་ཡ་མགོའི་རི་ཞེས་བྱ་བའི་མདོའི་རྣམ་པར་བཤད་པ།~1", "ཡིག་རྐྱང་གཞན།")</f>
        <v/>
      </c>
    </row>
    <row r="108" ht="70" customHeight="1">
      <c r="A108" t="inlineStr"/>
      <c r="B108" t="inlineStr">
        <is>
          <t>WA0RT3331</t>
        </is>
      </c>
      <c r="C108" t="inlineStr">
        <is>
          <t>འཕགས་པ་ག་ཡ་གཽ་རི་ཞེས་བྱ་བའི་མདོའི་རྣམ་པར་བཤད་པ།</t>
        </is>
      </c>
      <c r="D108">
        <f>HYPERLINK("https://library.bdrc.io/show/bdr:MW23702_3495?uilang=bo","MW23702_3495")</f>
        <v/>
      </c>
      <c r="E108" t="inlineStr"/>
      <c r="F108" t="inlineStr"/>
      <c r="G108">
        <f>HYPERLINK("https://library.bdrc.io/search?lg=bo&amp;t=Work&amp;pg=1&amp;f=author,exc,bdr:P6119&amp;uilang=bo&amp;q=འཕགས་པ་ག་ཡ་གཽ་རི་ཞེས་བྱ་བའི་མདོའི་རྣམ་པར་བཤད་པ།~1", "བརྩམས་ཆོས་གཞན།")</f>
        <v/>
      </c>
      <c r="H108">
        <f>HYPERLINK("https://library.bdrc.io/search?lg=bo&amp;t=Etext&amp;pg=1&amp;f=author,exc,bdr:P6119&amp;uilang=bo&amp;q=འཕགས་པ་ག་ཡ་གཽ་རི་ཞེས་བྱ་བའི་མདོའི་རྣམ་པར་བཤད་པ།~1", "ཡིག་རྐྱང་གཞན།")</f>
        <v/>
      </c>
    </row>
    <row r="109" ht="70" customHeight="1">
      <c r="A109" t="inlineStr"/>
      <c r="B109" t="inlineStr">
        <is>
          <t>WA0RT3331</t>
        </is>
      </c>
      <c r="C109" t="inlineStr">
        <is>
          <t>འཕགས་པ་ག་ཡ་གོའི་རི་ཞེས་བྱ་བའི་མདོའི་རྣམ་པར་བཤད་པ།</t>
        </is>
      </c>
      <c r="D109">
        <f>HYPERLINK("https://library.bdrc.io/show/bdr:MW2KG5015_4281?uilang=bo","MW2KG5015_4281")</f>
        <v/>
      </c>
      <c r="E109" t="inlineStr"/>
      <c r="F109" t="inlineStr"/>
      <c r="G109">
        <f>HYPERLINK("https://library.bdrc.io/search?lg=bo&amp;t=Work&amp;pg=1&amp;f=author,exc,bdr:P6119&amp;uilang=bo&amp;q=འཕགས་པ་ག་ཡ་གོའི་རི་ཞེས་བྱ་བའི་མདོའི་རྣམ་པར་བཤད་པ།~1", "བརྩམས་ཆོས་གཞན།")</f>
        <v/>
      </c>
      <c r="H109">
        <f>HYPERLINK("https://library.bdrc.io/search?lg=bo&amp;t=Etext&amp;pg=1&amp;f=author,exc,bdr:P6119&amp;uilang=bo&amp;q=འཕགས་པ་ག་ཡ་གོའི་རི་ཞེས་བྱ་བའི་མདོའི་རྣམ་པར་བཤད་པ།~1", "ཡིག་རྐྱང་གཞན།")</f>
        <v/>
      </c>
    </row>
    <row r="110" ht="70" customHeight="1">
      <c r="A110" t="inlineStr"/>
      <c r="B110" t="inlineStr">
        <is>
          <t>WA0RT3333</t>
        </is>
      </c>
      <c r="C110" t="inlineStr">
        <is>
          <t>འཕགས་པ་ས་བཅུའི་རྣམ་པར་བཤད་པ།</t>
        </is>
      </c>
      <c r="D110">
        <f>HYPERLINK("https://library.bdrc.io/show/bdr:MW1KG13126_5494?uilang=bo","MW1KG13126_5494")</f>
        <v/>
      </c>
      <c r="E110" t="inlineStr"/>
      <c r="F110" t="inlineStr"/>
      <c r="G110">
        <f>HYPERLINK("https://library.bdrc.io/search?lg=bo&amp;t=Work&amp;pg=1&amp;f=author,exc,bdr:P6119&amp;uilang=bo&amp;q=འཕགས་པ་ས་བཅུའི་རྣམ་པར་བཤད་པ།~1", "བརྩམས་ཆོས་གཞན།")</f>
        <v/>
      </c>
      <c r="H110">
        <f>HYPERLINK("https://library.bdrc.io/search?lg=bo&amp;t=Etext&amp;pg=1&amp;f=author,exc,bdr:P6119&amp;uilang=bo&amp;q=འཕགས་པ་ས་བཅུའི་རྣམ་པར་བཤད་པ།~1", "ཡིག་རྐྱང་གཞན།")</f>
        <v/>
      </c>
    </row>
    <row r="111" ht="70" customHeight="1">
      <c r="A111" t="inlineStr"/>
      <c r="B111" t="inlineStr">
        <is>
          <t>WA0RT3333</t>
        </is>
      </c>
      <c r="C111" t="inlineStr">
        <is>
          <t>འཕགས་པ་ས་བཅུ་པའི་རྣམ་པར་བཤད་པ།</t>
        </is>
      </c>
      <c r="D111">
        <f>HYPERLINK("https://library.bdrc.io/show/bdr:MW2KG5015_4283?uilang=bo","MW2KG5015_4283")</f>
        <v/>
      </c>
      <c r="E111" t="inlineStr"/>
      <c r="F111" t="inlineStr"/>
      <c r="G111">
        <f>HYPERLINK("https://library.bdrc.io/search?lg=bo&amp;t=Work&amp;pg=1&amp;f=author,exc,bdr:P6119&amp;uilang=bo&amp;q=འཕགས་པ་ས་བཅུ་པའི་རྣམ་པར་བཤད་པ།~1", "བརྩམས་ཆོས་གཞན།")</f>
        <v/>
      </c>
      <c r="H111">
        <f>HYPERLINK("https://library.bdrc.io/search?lg=bo&amp;t=Etext&amp;pg=1&amp;f=author,exc,bdr:P6119&amp;uilang=bo&amp;q=འཕགས་པ་ས་བཅུ་པའི་རྣམ་པར་བཤད་པ།~1", "ཡིག་རྐྱང་གཞན།")</f>
        <v/>
      </c>
    </row>
    <row r="112" ht="70" customHeight="1">
      <c r="A112" t="inlineStr"/>
      <c r="B112" t="inlineStr">
        <is>
          <t>WA0RT3333</t>
        </is>
      </c>
      <c r="C112" t="inlineStr">
        <is>
          <t>འཕགས་པ་ས་བཅུ་པའི་རྣམ་པར་བཤད་པ།</t>
        </is>
      </c>
      <c r="D112">
        <f>HYPERLINK("https://library.bdrc.io/show/bdr:MW22704_4283?uilang=bo","MW22704_4283")</f>
        <v/>
      </c>
      <c r="E112" t="inlineStr"/>
      <c r="F112" t="inlineStr"/>
      <c r="G112">
        <f>HYPERLINK("https://library.bdrc.io/search?lg=bo&amp;t=Work&amp;pg=1&amp;f=author,exc,bdr:P6119&amp;uilang=bo&amp;q=འཕགས་པ་ས་བཅུ་པའི་རྣམ་པར་བཤད་པ།~1", "བརྩམས་ཆོས་གཞན།")</f>
        <v/>
      </c>
      <c r="H112">
        <f>HYPERLINK("https://library.bdrc.io/search?lg=bo&amp;t=Etext&amp;pg=1&amp;f=author,exc,bdr:P6119&amp;uilang=bo&amp;q=འཕགས་པ་ས་བཅུ་པའི་རྣམ་པར་བཤད་པ།~1", "ཡིག་རྐྱང་གཞན།")</f>
        <v/>
      </c>
    </row>
    <row r="113" ht="70" customHeight="1">
      <c r="A113" t="inlineStr"/>
      <c r="B113" t="inlineStr">
        <is>
          <t>WA0RT3333</t>
        </is>
      </c>
      <c r="C113" t="inlineStr">
        <is>
          <t>འཕགས་པ་ས་བཅུ་པའི་རྣམ་པར་བཤད་པ།</t>
        </is>
      </c>
      <c r="D113">
        <f>HYPERLINK("https://library.bdrc.io/show/bdr:MW23703_3993?uilang=bo","MW23703_3993")</f>
        <v/>
      </c>
      <c r="E113" t="inlineStr"/>
      <c r="F113" t="inlineStr"/>
      <c r="G113">
        <f>HYPERLINK("https://library.bdrc.io/search?lg=bo&amp;t=Work&amp;pg=1&amp;f=author,exc,bdr:P6119&amp;uilang=bo&amp;q=འཕགས་པ་ས་བཅུ་པའི་རྣམ་པར་བཤད་པ།~1", "བརྩམས་ཆོས་གཞན།")</f>
        <v/>
      </c>
      <c r="H113">
        <f>HYPERLINK("https://library.bdrc.io/search?lg=bo&amp;t=Etext&amp;pg=1&amp;f=author,exc,bdr:P6119&amp;uilang=bo&amp;q=འཕགས་པ་ས་བཅུ་པའི་རྣམ་པར་བཤད་པ།~1", "ཡིག་རྐྱང་གཞན།")</f>
        <v/>
      </c>
    </row>
    <row r="114" ht="70" customHeight="1">
      <c r="A114" t="inlineStr"/>
      <c r="B114" t="inlineStr">
        <is>
          <t>WA0RT3333</t>
        </is>
      </c>
      <c r="C114" t="inlineStr">
        <is>
          <t>འཕགས་པ་ས་བཅུའི་རྣམ་པར་བཤད་པ།</t>
        </is>
      </c>
      <c r="D114">
        <f>HYPERLINK("https://library.bdrc.io/show/bdr:MW23702_3497?uilang=bo","MW23702_3497")</f>
        <v/>
      </c>
      <c r="E114" t="inlineStr"/>
      <c r="F114" t="inlineStr"/>
      <c r="G114">
        <f>HYPERLINK("https://library.bdrc.io/search?lg=bo&amp;t=Work&amp;pg=1&amp;f=author,exc,bdr:P6119&amp;uilang=bo&amp;q=འཕགས་པ་ས་བཅུའི་རྣམ་པར་བཤད་པ།~1", "བརྩམས་ཆོས་གཞན།")</f>
        <v/>
      </c>
      <c r="H114">
        <f>HYPERLINK("https://library.bdrc.io/search?lg=bo&amp;t=Etext&amp;pg=1&amp;f=author,exc,bdr:P6119&amp;uilang=bo&amp;q=འཕགས་པ་ས་བཅུའི་རྣམ་པར་བཤད་པ།~1", "ཡིག་རྐྱང་གཞན།")</f>
        <v/>
      </c>
    </row>
    <row r="115" ht="70" customHeight="1">
      <c r="A115" t="inlineStr"/>
      <c r="B115" t="inlineStr">
        <is>
          <t>WA0RT3333</t>
        </is>
      </c>
      <c r="C115" t="inlineStr">
        <is>
          <t>འཕགས་པ་ས་བཅུ་པའི་རྣམ་པར་བཤད་པ།</t>
        </is>
      </c>
      <c r="D115">
        <f>HYPERLINK("https://library.bdrc.io/show/bdr:MW1PD95844_3225?uilang=bo","MW1PD95844_3225")</f>
        <v/>
      </c>
      <c r="E115" t="inlineStr"/>
      <c r="F115" t="inlineStr"/>
      <c r="G115">
        <f>HYPERLINK("https://library.bdrc.io/search?lg=bo&amp;t=Work&amp;pg=1&amp;f=author,exc,bdr:P6119&amp;uilang=bo&amp;q=འཕགས་པ་ས་བཅུ་པའི་རྣམ་པར་བཤད་པ།~1", "བརྩམས་ཆོས་གཞན།")</f>
        <v/>
      </c>
      <c r="H115">
        <f>HYPERLINK("https://library.bdrc.io/search?lg=bo&amp;t=Etext&amp;pg=1&amp;f=author,exc,bdr:P6119&amp;uilang=bo&amp;q=འཕགས་པ་ས་བཅུ་པའི་རྣམ་པར་བཤད་པ།~1", "ཡིག་རྐྱང་གཞན།")</f>
        <v/>
      </c>
    </row>
    <row r="116" ht="70" customHeight="1">
      <c r="A116" t="inlineStr"/>
      <c r="B116" t="inlineStr">
        <is>
          <t>WA0RT3334</t>
        </is>
      </c>
      <c r="C116" t="inlineStr">
        <is>
          <t>འཕགས་པ་བློ་གྲོས་མི་ཟད་པས་བསྟན་པ་རྒྱ་ཆེར་འགྲེལ་པ།</t>
        </is>
      </c>
      <c r="D116">
        <f>HYPERLINK("https://library.bdrc.io/show/bdr:MW1PD95844_3226?uilang=bo","MW1PD95844_3226")</f>
        <v/>
      </c>
      <c r="E116" t="inlineStr"/>
      <c r="F116" t="inlineStr"/>
      <c r="G116">
        <f>HYPERLINK("https://library.bdrc.io/search?lg=bo&amp;t=Work&amp;pg=1&amp;f=author,exc,bdr:P6119&amp;uilang=bo&amp;q=འཕགས་པ་བློ་གྲོས་མི་ཟད་པས་བསྟན་པ་རྒྱ་ཆེར་འགྲེལ་པ།~1", "བརྩམས་ཆོས་གཞན།")</f>
        <v/>
      </c>
      <c r="H116">
        <f>HYPERLINK("https://library.bdrc.io/search?lg=bo&amp;t=Etext&amp;pg=1&amp;f=author,exc,bdr:P6119&amp;uilang=bo&amp;q=འཕགས་པ་བློ་གྲོས་མི་ཟད་པས་བསྟན་པ་རྒྱ་ཆེར་འགྲེལ་པ།~1", "ཡིག་རྐྱང་གཞན།")</f>
        <v/>
      </c>
    </row>
    <row r="117" ht="70" customHeight="1">
      <c r="A117" t="inlineStr"/>
      <c r="B117" t="inlineStr">
        <is>
          <t>WA0RT3334</t>
        </is>
      </c>
      <c r="C117" t="inlineStr">
        <is>
          <t>འཕགས་པ་བློ་གྲོས་མི་ཟད་པས་བསྟན་པ་རྒྱ་ཆེར་འགྲེལ་པ།</t>
        </is>
      </c>
      <c r="D117">
        <f>HYPERLINK("https://library.bdrc.io/show/bdr:MW23703_3994?uilang=bo","MW23703_3994")</f>
        <v/>
      </c>
      <c r="E117" t="inlineStr"/>
      <c r="F117" t="inlineStr"/>
      <c r="G117">
        <f>HYPERLINK("https://library.bdrc.io/search?lg=bo&amp;t=Work&amp;pg=1&amp;f=author,exc,bdr:P6119&amp;uilang=bo&amp;q=འཕགས་པ་བློ་གྲོས་མི་ཟད་པས་བསྟན་པ་རྒྱ་ཆེར་འགྲེལ་པ།~1", "བརྩམས་ཆོས་གཞན།")</f>
        <v/>
      </c>
      <c r="H117">
        <f>HYPERLINK("https://library.bdrc.io/search?lg=bo&amp;t=Etext&amp;pg=1&amp;f=author,exc,bdr:P6119&amp;uilang=bo&amp;q=འཕགས་པ་བློ་གྲོས་མི་ཟད་པས་བསྟན་པ་རྒྱ་ཆེར་འགྲེལ་པ།~1", "ཡིག་རྐྱང་གཞན།")</f>
        <v/>
      </c>
    </row>
    <row r="118" ht="70" customHeight="1">
      <c r="A118" t="inlineStr"/>
      <c r="B118" t="inlineStr">
        <is>
          <t>WA0RT3334</t>
        </is>
      </c>
      <c r="C118" t="inlineStr">
        <is>
          <t>འཕགས་པ་བློ་གྲོས་མི་ཟད་པས་བསྟན་པ་རྒྱ་ཆེར་འགྲེལ་པ།</t>
        </is>
      </c>
      <c r="D118">
        <f>HYPERLINK("https://library.bdrc.io/show/bdr:MW22704_4284?uilang=bo","MW22704_4284")</f>
        <v/>
      </c>
      <c r="E118" t="inlineStr"/>
      <c r="F118" t="inlineStr"/>
      <c r="G118">
        <f>HYPERLINK("https://library.bdrc.io/search?lg=bo&amp;t=Work&amp;pg=1&amp;f=author,exc,bdr:P6119&amp;uilang=bo&amp;q=འཕགས་པ་བློ་གྲོས་མི་ཟད་པས་བསྟན་པ་རྒྱ་ཆེར་འགྲེལ་པ།~1", "བརྩམས་ཆོས་གཞན།")</f>
        <v/>
      </c>
      <c r="H118">
        <f>HYPERLINK("https://library.bdrc.io/search?lg=bo&amp;t=Etext&amp;pg=1&amp;f=author,exc,bdr:P6119&amp;uilang=bo&amp;q=འཕགས་པ་བློ་གྲོས་མི་ཟད་པས་བསྟན་པ་རྒྱ་ཆེར་འགྲེལ་པ།~1", "ཡིག་རྐྱང་གཞན།")</f>
        <v/>
      </c>
    </row>
    <row r="119" ht="70" customHeight="1">
      <c r="A119" t="inlineStr"/>
      <c r="B119" t="inlineStr">
        <is>
          <t>WA0RT3334</t>
        </is>
      </c>
      <c r="C119" t="inlineStr">
        <is>
          <t>འཕགས་པ་བློ་གྲོས་མི་ཟད་པས་བསྟན་པ་རྒྱ་ཆེར་འགྲེལ་པ།</t>
        </is>
      </c>
      <c r="D119">
        <f>HYPERLINK("https://library.bdrc.io/show/bdr:MW23702_3498?uilang=bo","MW23702_3498")</f>
        <v/>
      </c>
      <c r="E119" t="inlineStr"/>
      <c r="F119" t="inlineStr"/>
      <c r="G119">
        <f>HYPERLINK("https://library.bdrc.io/search?lg=bo&amp;t=Work&amp;pg=1&amp;f=author,exc,bdr:P6119&amp;uilang=bo&amp;q=འཕགས་པ་བློ་གྲོས་མི་ཟད་པས་བསྟན་པ་རྒྱ་ཆེར་འགྲེལ་པ།~1", "བརྩམས་ཆོས་གཞན།")</f>
        <v/>
      </c>
      <c r="H119">
        <f>HYPERLINK("https://library.bdrc.io/search?lg=bo&amp;t=Etext&amp;pg=1&amp;f=author,exc,bdr:P6119&amp;uilang=bo&amp;q=འཕགས་པ་བློ་གྲོས་མི་ཟད་པས་བསྟན་པ་རྒྱ་ཆེར་འགྲེལ་པ།~1", "ཡིག་རྐྱང་གཞན།")</f>
        <v/>
      </c>
    </row>
    <row r="120" ht="70" customHeight="1">
      <c r="A120" t="inlineStr"/>
      <c r="B120" t="inlineStr">
        <is>
          <t>WA0RT3334</t>
        </is>
      </c>
      <c r="C120" t="inlineStr">
        <is>
          <t>འཕགས་པ་བློ་གྲོས་མི་ཟད་པས་བསྟན་པ་རྒྱ་ཆེར་འགྲེལ་པ།</t>
        </is>
      </c>
      <c r="D120">
        <f>HYPERLINK("https://library.bdrc.io/show/bdr:MW2KG5015_4284?uilang=bo","MW2KG5015_4284")</f>
        <v/>
      </c>
      <c r="E120" t="inlineStr"/>
      <c r="F120" t="inlineStr"/>
      <c r="G120">
        <f>HYPERLINK("https://library.bdrc.io/search?lg=bo&amp;t=Work&amp;pg=1&amp;f=author,exc,bdr:P6119&amp;uilang=bo&amp;q=འཕགས་པ་བློ་གྲོས་མི་ཟད་པས་བསྟན་པ་རྒྱ་ཆེར་འགྲེལ་པ།~1", "བརྩམས་ཆོས་གཞན།")</f>
        <v/>
      </c>
      <c r="H120">
        <f>HYPERLINK("https://library.bdrc.io/search?lg=bo&amp;t=Etext&amp;pg=1&amp;f=author,exc,bdr:P6119&amp;uilang=bo&amp;q=འཕགས་པ་བློ་གྲོས་མི་ཟད་པས་བསྟན་པ་རྒྱ་ཆེར་འགྲེལ་པ།~1", "ཡིག་རྐྱང་གཞན།")</f>
        <v/>
      </c>
    </row>
    <row r="121" ht="70" customHeight="1">
      <c r="A121" t="inlineStr"/>
      <c r="B121" t="inlineStr">
        <is>
          <t>WA0RT3334</t>
        </is>
      </c>
      <c r="C121" t="inlineStr">
        <is>
          <t>འཕགས་པ་བློ་གྲོས་མི་ཟད་པས་བསྟན་པའི་རྒྱ་ཆེར་འགྲེལ་པ།</t>
        </is>
      </c>
      <c r="D121">
        <f>HYPERLINK("https://library.bdrc.io/show/bdr:MW1KG13126_5495?uilang=bo","MW1KG13126_5495")</f>
        <v/>
      </c>
      <c r="E121" t="inlineStr"/>
      <c r="F121" t="inlineStr"/>
      <c r="G121">
        <f>HYPERLINK("https://library.bdrc.io/search?lg=bo&amp;t=Work&amp;pg=1&amp;f=author,exc,bdr:P6119&amp;uilang=bo&amp;q=འཕགས་པ་བློ་གྲོས་མི་ཟད་པས་བསྟན་པའི་རྒྱ་ཆེར་འགྲེལ་པ།~1", "བརྩམས་ཆོས་གཞན།")</f>
        <v/>
      </c>
      <c r="H121">
        <f>HYPERLINK("https://library.bdrc.io/search?lg=bo&amp;t=Etext&amp;pg=1&amp;f=author,exc,bdr:P6119&amp;uilang=bo&amp;q=འཕགས་པ་བློ་གྲོས་མི་ཟད་པས་བསྟན་པའི་རྒྱ་ཆེར་འགྲེལ་པ།~1", "ཡིག་རྐྱང་གཞན།")</f>
        <v/>
      </c>
    </row>
    <row r="122" ht="70" customHeight="1">
      <c r="A122" t="inlineStr"/>
      <c r="B122" t="inlineStr">
        <is>
          <t>WA0RT3335</t>
        </is>
      </c>
      <c r="C122" t="inlineStr">
        <is>
          <t>རྟེན་ཅིང་འབྲེལ་པར་འབྱུང་བ་དང་པོའི་རྣམ་པར་དབྱེ་བ་བཤད་པ།</t>
        </is>
      </c>
      <c r="D122">
        <f>HYPERLINK("https://library.bdrc.io/show/bdr:MW2KG5015_4285?uilang=bo","MW2KG5015_4285")</f>
        <v/>
      </c>
      <c r="E122" t="inlineStr"/>
      <c r="F122" t="inlineStr"/>
      <c r="G122">
        <f>HYPERLINK("https://library.bdrc.io/search?lg=bo&amp;t=Work&amp;pg=1&amp;f=author,exc,bdr:P6119&amp;uilang=bo&amp;q=རྟེན་ཅིང་འབྲེལ་པར་འབྱུང་བ་དང་པོའི་རྣམ་པར་དབྱེ་བ་བཤད་པ།~1", "བརྩམས་ཆོས་གཞན།")</f>
        <v/>
      </c>
      <c r="H122">
        <f>HYPERLINK("https://library.bdrc.io/search?lg=bo&amp;t=Etext&amp;pg=1&amp;f=author,exc,bdr:P6119&amp;uilang=bo&amp;q=རྟེན་ཅིང་འབྲེལ་པར་འབྱུང་བ་དང་པོའི་རྣམ་པར་དབྱེ་བ་བཤད་པ།~1", "ཡིག་རྐྱང་གཞན།")</f>
        <v/>
      </c>
    </row>
    <row r="123" ht="70" customHeight="1">
      <c r="A123" t="inlineStr"/>
      <c r="B123" t="inlineStr">
        <is>
          <t>WA0RT3335</t>
        </is>
      </c>
      <c r="C123" t="inlineStr">
        <is>
          <t>རྟེན་ཅིང་འབྲེལ་པར་འབྱུང་བ་དང་པོའི་རྣམ་པར་དབྱེ་བ་བཤད་པ།</t>
        </is>
      </c>
      <c r="D123">
        <f>HYPERLINK("https://library.bdrc.io/show/bdr:MW23703_3995?uilang=bo","MW23703_3995")</f>
        <v/>
      </c>
      <c r="E123" t="inlineStr"/>
      <c r="F123" t="inlineStr"/>
      <c r="G123">
        <f>HYPERLINK("https://library.bdrc.io/search?lg=bo&amp;t=Work&amp;pg=1&amp;f=author,exc,bdr:P6119&amp;uilang=bo&amp;q=རྟེན་ཅིང་འབྲེལ་པར་འབྱུང་བ་དང་པོའི་རྣམ་པར་དབྱེ་བ་བཤད་པ།~1", "བརྩམས་ཆོས་གཞན།")</f>
        <v/>
      </c>
      <c r="H123">
        <f>HYPERLINK("https://library.bdrc.io/search?lg=bo&amp;t=Etext&amp;pg=1&amp;f=author,exc,bdr:P6119&amp;uilang=bo&amp;q=རྟེན་ཅིང་འབྲེལ་པར་འབྱུང་བ་དང་པོའི་རྣམ་པར་དབྱེ་བ་བཤད་པ།~1", "ཡིག་རྐྱང་གཞན།")</f>
        <v/>
      </c>
    </row>
    <row r="124" ht="70" customHeight="1">
      <c r="A124" t="inlineStr"/>
      <c r="B124" t="inlineStr">
        <is>
          <t>WA0RT3335</t>
        </is>
      </c>
      <c r="C124" t="inlineStr">
        <is>
          <t>རྟེན་ཅིང་འབྲེལ་པར་འབྱུང་བ་དང་པོའི་རྣམ་པར་དབྱེ་བ་བཤད་པ།</t>
        </is>
      </c>
      <c r="D124">
        <f>HYPERLINK("https://library.bdrc.io/show/bdr:MW22704_4285?uilang=bo","MW22704_4285")</f>
        <v/>
      </c>
      <c r="E124" t="inlineStr"/>
      <c r="F124" t="inlineStr"/>
      <c r="G124">
        <f>HYPERLINK("https://library.bdrc.io/search?lg=bo&amp;t=Work&amp;pg=1&amp;f=author,exc,bdr:P6119&amp;uilang=bo&amp;q=རྟེན་ཅིང་འབྲེལ་པར་འབྱུང་བ་དང་པོའི་རྣམ་པར་དབྱེ་བ་བཤད་པ།~1", "བརྩམས་ཆོས་གཞན།")</f>
        <v/>
      </c>
      <c r="H124">
        <f>HYPERLINK("https://library.bdrc.io/search?lg=bo&amp;t=Etext&amp;pg=1&amp;f=author,exc,bdr:P6119&amp;uilang=bo&amp;q=རྟེན་ཅིང་འབྲེལ་པར་འབྱུང་བ་དང་པོའི་རྣམ་པར་དབྱེ་བ་བཤད་པ།~1", "ཡིག་རྐྱང་གཞན།")</f>
        <v/>
      </c>
    </row>
    <row r="125" ht="70" customHeight="1">
      <c r="A125" t="inlineStr"/>
      <c r="B125" t="inlineStr">
        <is>
          <t>WA0RT3335</t>
        </is>
      </c>
      <c r="C125" t="inlineStr">
        <is>
          <t>རྟེན་ཅིང་འབྲེལ་བར་འབྱུང་བ་དང་པོའི་རྣམ་པར་དབྱེ་བ་བཤད་པ།</t>
        </is>
      </c>
      <c r="D125">
        <f>HYPERLINK("https://library.bdrc.io/show/bdr:MW1PD95844_3227?uilang=bo","MW1PD95844_3227")</f>
        <v/>
      </c>
      <c r="E125" t="inlineStr"/>
      <c r="F125" t="inlineStr"/>
      <c r="G125">
        <f>HYPERLINK("https://library.bdrc.io/search?lg=bo&amp;t=Work&amp;pg=1&amp;f=author,exc,bdr:P6119&amp;uilang=bo&amp;q=རྟེན་ཅིང་འབྲེལ་བར་འབྱུང་བ་དང་པོའི་རྣམ་པར་དབྱེ་བ་བཤད་པ།~1", "བརྩམས་ཆོས་གཞན།")</f>
        <v/>
      </c>
      <c r="H125">
        <f>HYPERLINK("https://library.bdrc.io/search?lg=bo&amp;t=Etext&amp;pg=1&amp;f=author,exc,bdr:P6119&amp;uilang=bo&amp;q=རྟེན་ཅིང་འབྲེལ་བར་འབྱུང་བ་དང་པོའི་རྣམ་པར་དབྱེ་བ་བཤད་པ།~1", "ཡིག་རྐྱང་གཞན།")</f>
        <v/>
      </c>
    </row>
    <row r="126" ht="70" customHeight="1">
      <c r="A126" t="inlineStr"/>
      <c r="B126" t="inlineStr">
        <is>
          <t>WA0RT3335</t>
        </is>
      </c>
      <c r="C126" t="inlineStr">
        <is>
          <t>རྟེན་ཅིང་འབྲེལ་པར་འབྱུང་བ་དང་པོ་དང་རྣམ་པར་དབྱེ་བ་བཤད་པ།</t>
        </is>
      </c>
      <c r="D126">
        <f>HYPERLINK("https://library.bdrc.io/show/bdr:MW1KG13126_5496?uilang=bo","MW1KG13126_5496")</f>
        <v/>
      </c>
      <c r="E126" t="inlineStr"/>
      <c r="F126" t="inlineStr"/>
      <c r="G126">
        <f>HYPERLINK("https://library.bdrc.io/search?lg=bo&amp;t=Work&amp;pg=1&amp;f=author,exc,bdr:P6119&amp;uilang=bo&amp;q=རྟེན་ཅིང་འབྲེལ་པར་འབྱུང་བ་དང་པོ་དང་རྣམ་པར་དབྱེ་བ་བཤད་པ།~1", "བརྩམས་ཆོས་གཞན།")</f>
        <v/>
      </c>
      <c r="H126">
        <f>HYPERLINK("https://library.bdrc.io/search?lg=bo&amp;t=Etext&amp;pg=1&amp;f=author,exc,bdr:P6119&amp;uilang=bo&amp;q=རྟེན་ཅིང་འབྲེལ་པར་འབྱུང་བ་དང་པོ་དང་རྣམ་པར་དབྱེ་བ་བཤད་པ།~1", "ཡིག་རྐྱང་གཞན།")</f>
        <v/>
      </c>
    </row>
    <row r="127" ht="70" customHeight="1">
      <c r="A127" t="inlineStr"/>
      <c r="B127" t="inlineStr">
        <is>
          <t>WA0RT3335</t>
        </is>
      </c>
      <c r="C127" t="inlineStr">
        <is>
          <t>རྟེན་ཅིང་འབྲེལ་པར་འབྱུང་བ་དང་པོ་དང་རྣམ་པར་དབྱེ་བ་བཤད་པ།</t>
        </is>
      </c>
      <c r="D127">
        <f>HYPERLINK("https://library.bdrc.io/show/bdr:MW23702_3499?uilang=bo","MW23702_3499")</f>
        <v/>
      </c>
      <c r="E127" t="inlineStr"/>
      <c r="F127" t="inlineStr"/>
      <c r="G127">
        <f>HYPERLINK("https://library.bdrc.io/search?lg=bo&amp;t=Work&amp;pg=1&amp;f=author,exc,bdr:P6119&amp;uilang=bo&amp;q=རྟེན་ཅིང་འབྲེལ་པར་འབྱུང་བ་དང་པོ་དང་རྣམ་པར་དབྱེ་བ་བཤད་པ།~1", "བརྩམས་ཆོས་གཞན།")</f>
        <v/>
      </c>
      <c r="H127">
        <f>HYPERLINK("https://library.bdrc.io/search?lg=bo&amp;t=Etext&amp;pg=1&amp;f=author,exc,bdr:P6119&amp;uilang=bo&amp;q=རྟེན་ཅིང་འབྲེལ་པར་འབྱུང་བ་དང་པོ་དང་རྣམ་པར་དབྱེ་བ་བཤད་པ།~1", "ཡིག་རྐྱང་གཞན།")</f>
        <v/>
      </c>
    </row>
    <row r="128" ht="70" customHeight="1">
      <c r="A128" t="inlineStr"/>
      <c r="B128" t="inlineStr">
        <is>
          <t>WA0RT3354</t>
        </is>
      </c>
      <c r="C128" t="inlineStr">
        <is>
          <t>འཕགས་པ་བཟང་པོ་སྤྱོད་པའི་སྨོན་ལམ་གྱི་འགྲེལ་པ།</t>
        </is>
      </c>
      <c r="D128">
        <f>HYPERLINK("https://library.bdrc.io/show/bdr:MW23703_4015?uilang=bo","MW23703_4015")</f>
        <v/>
      </c>
      <c r="E128" t="inlineStr"/>
      <c r="F128" t="inlineStr"/>
      <c r="G128">
        <f>HYPERLINK("https://library.bdrc.io/search?lg=bo&amp;t=Work&amp;pg=1&amp;f=author,exc,bdr:P6119&amp;uilang=bo&amp;q=འཕགས་པ་བཟང་པོ་སྤྱོད་པའི་སྨོན་ལམ་གྱི་འགྲེལ་པ།~1", "བརྩམས་ཆོས་གཞན།")</f>
        <v/>
      </c>
      <c r="H128">
        <f>HYPERLINK("https://library.bdrc.io/search?lg=bo&amp;t=Etext&amp;pg=1&amp;f=author,exc,bdr:P6119&amp;uilang=bo&amp;q=འཕགས་པ་བཟང་པོ་སྤྱོད་པའི་སྨོན་ལམ་གྱི་འགྲེལ་པ།~1", "ཡིག་རྐྱང་གཞན།")</f>
        <v/>
      </c>
    </row>
    <row r="129" ht="70" customHeight="1">
      <c r="A129" t="inlineStr"/>
      <c r="B129" t="inlineStr">
        <is>
          <t>WA0RT3354</t>
        </is>
      </c>
      <c r="C129" t="inlineStr">
        <is>
          <t>འཕགས་པ་བཟང་པོ་སྤྱོད་པའི་སྨོན་ལམ་གྱི་འགྲེལ་པ།</t>
        </is>
      </c>
      <c r="D129">
        <f>HYPERLINK("https://library.bdrc.io/show/bdr:MW23702_3519?uilang=bo","MW23702_3519")</f>
        <v/>
      </c>
      <c r="E129" t="inlineStr"/>
      <c r="F129" t="inlineStr"/>
      <c r="G129">
        <f>HYPERLINK("https://library.bdrc.io/search?lg=bo&amp;t=Work&amp;pg=1&amp;f=author,exc,bdr:P6119&amp;uilang=bo&amp;q=འཕགས་པ་བཟང་པོ་སྤྱོད་པའི་སྨོན་ལམ་གྱི་འགྲེལ་པ།~1", "བརྩམས་ཆོས་གཞན།")</f>
        <v/>
      </c>
      <c r="H129">
        <f>HYPERLINK("https://library.bdrc.io/search?lg=bo&amp;t=Etext&amp;pg=1&amp;f=author,exc,bdr:P6119&amp;uilang=bo&amp;q=འཕགས་པ་བཟང་པོ་སྤྱོད་པའི་སྨོན་ལམ་གྱི་འགྲེལ་པ།~1", "ཡིག་རྐྱང་གཞན།")</f>
        <v/>
      </c>
    </row>
    <row r="130" ht="70" customHeight="1">
      <c r="A130" t="inlineStr"/>
      <c r="B130" t="inlineStr">
        <is>
          <t>WA0RT3354</t>
        </is>
      </c>
      <c r="C130" t="inlineStr">
        <is>
          <t>འཕགས་པ་བཟང་པོ་སྤྱོད་པའི་སྨོན་ལམ་གྱི་འགྲེལ་པ།</t>
        </is>
      </c>
      <c r="D130">
        <f>HYPERLINK("https://library.bdrc.io/show/bdr:MW2KG5015_4305?uilang=bo","MW2KG5015_4305")</f>
        <v/>
      </c>
      <c r="E130" t="inlineStr"/>
      <c r="F130" t="inlineStr"/>
      <c r="G130">
        <f>HYPERLINK("https://library.bdrc.io/search?lg=bo&amp;t=Work&amp;pg=1&amp;f=author,exc,bdr:P6119&amp;uilang=bo&amp;q=འཕགས་པ་བཟང་པོ་སྤྱོད་པའི་སྨོན་ལམ་གྱི་འགྲེལ་པ།~1", "བརྩམས་ཆོས་གཞན།")</f>
        <v/>
      </c>
      <c r="H130">
        <f>HYPERLINK("https://library.bdrc.io/search?lg=bo&amp;t=Etext&amp;pg=1&amp;f=author,exc,bdr:P6119&amp;uilang=bo&amp;q=འཕགས་པ་བཟང་པོ་སྤྱོད་པའི་སྨོན་ལམ་གྱི་འགྲེལ་པ།~1", "ཡིག་རྐྱང་གཞན།")</f>
        <v/>
      </c>
    </row>
    <row r="131" ht="70" customHeight="1">
      <c r="A131" t="inlineStr"/>
      <c r="B131" t="inlineStr">
        <is>
          <t>WA0RT3354</t>
        </is>
      </c>
      <c r="C131" t="inlineStr">
        <is>
          <t>འཕགས་པ་བཟང་པོ་སྤྱོད་པའི་སྨོན་ལམ་གྱི་འགྲེལ་པ།</t>
        </is>
      </c>
      <c r="D131">
        <f>HYPERLINK("https://library.bdrc.io/show/bdr:MW1PD95844_3246?uilang=bo","MW1PD95844_3246")</f>
        <v/>
      </c>
      <c r="E131" t="inlineStr"/>
      <c r="F131" t="inlineStr"/>
      <c r="G131">
        <f>HYPERLINK("https://library.bdrc.io/search?lg=bo&amp;t=Work&amp;pg=1&amp;f=author,exc,bdr:P6119&amp;uilang=bo&amp;q=འཕགས་པ་བཟང་པོ་སྤྱོད་པའི་སྨོན་ལམ་གྱི་འགྲེལ་པ།~1", "བརྩམས་ཆོས་གཞན།")</f>
        <v/>
      </c>
      <c r="H131">
        <f>HYPERLINK("https://library.bdrc.io/search?lg=bo&amp;t=Etext&amp;pg=1&amp;f=author,exc,bdr:P6119&amp;uilang=bo&amp;q=འཕགས་པ་བཟང་པོ་སྤྱོད་པའི་སྨོན་ལམ་གྱི་འགྲེལ་པ།~1", "ཡིག་རྐྱང་གཞན།")</f>
        <v/>
      </c>
    </row>
    <row r="132" ht="70" customHeight="1">
      <c r="A132" t="inlineStr"/>
      <c r="B132" t="inlineStr">
        <is>
          <t>WA0RT3354</t>
        </is>
      </c>
      <c r="C132" t="inlineStr">
        <is>
          <t>འཕགས་པ་བཟང་པོ་སྤྱོད་པའི་སྨོན་ལམ་གྱི་འགྲེལ་པ།</t>
        </is>
      </c>
      <c r="D132">
        <f>HYPERLINK("https://library.bdrc.io/show/bdr:MW1KG13126_5516?uilang=bo","MW1KG13126_5516")</f>
        <v/>
      </c>
      <c r="E132" t="inlineStr"/>
      <c r="F132" t="inlineStr"/>
      <c r="G132">
        <f>HYPERLINK("https://library.bdrc.io/search?lg=bo&amp;t=Work&amp;pg=1&amp;f=author,exc,bdr:P6119&amp;uilang=bo&amp;q=འཕགས་པ་བཟང་པོ་སྤྱོད་པའི་སྨོན་ལམ་གྱི་འགྲེལ་པ།~1", "བརྩམས་ཆོས་གཞན།")</f>
        <v/>
      </c>
      <c r="H132">
        <f>HYPERLINK("https://library.bdrc.io/search?lg=bo&amp;t=Etext&amp;pg=1&amp;f=author,exc,bdr:P6119&amp;uilang=bo&amp;q=འཕགས་པ་བཟང་པོ་སྤྱོད་པའི་སྨོན་ལམ་གྱི་འགྲེལ་པ།~1", "ཡིག་རྐྱང་གཞན།")</f>
        <v/>
      </c>
    </row>
    <row r="133" ht="70" customHeight="1">
      <c r="A133" t="inlineStr"/>
      <c r="B133" t="inlineStr">
        <is>
          <t>WA0RT3354</t>
        </is>
      </c>
      <c r="C133" t="inlineStr">
        <is>
          <t>འཕགས་པ་བཟང་པོ་སྤྱོད་པའི་སྨོན་ལམ་གྱི་འགྲེལ་པ།</t>
        </is>
      </c>
      <c r="D133">
        <f>HYPERLINK("https://library.bdrc.io/show/bdr:MW22704_4305?uilang=bo","MW22704_4305")</f>
        <v/>
      </c>
      <c r="E133" t="inlineStr"/>
      <c r="F133" t="inlineStr"/>
      <c r="G133">
        <f>HYPERLINK("https://library.bdrc.io/search?lg=bo&amp;t=Work&amp;pg=1&amp;f=author,exc,bdr:P6119&amp;uilang=bo&amp;q=འཕགས་པ་བཟང་པོ་སྤྱོད་པའི་སྨོན་ལམ་གྱི་འགྲེལ་པ།~1", "བརྩམས་ཆོས་གཞན།")</f>
        <v/>
      </c>
      <c r="H133">
        <f>HYPERLINK("https://library.bdrc.io/search?lg=bo&amp;t=Etext&amp;pg=1&amp;f=author,exc,bdr:P6119&amp;uilang=bo&amp;q=འཕགས་པ་བཟང་པོ་སྤྱོད་པའི་སྨོན་ལམ་གྱི་འགྲེལ་པ།~1", "ཡིག་རྐྱང་གཞན།")</f>
        <v/>
      </c>
    </row>
    <row r="134" ht="70" customHeight="1">
      <c r="A134" t="inlineStr"/>
      <c r="B134" t="inlineStr">
        <is>
          <t>WA0RT3365</t>
        </is>
      </c>
      <c r="C134" t="inlineStr">
        <is>
          <t>མདོ་སྡེའི་རྒྱན་གྱི་བཤད་པ།</t>
        </is>
      </c>
      <c r="D134">
        <f>HYPERLINK("https://library.bdrc.io/show/bdr:MW1KG13126_5527?uilang=bo","MW1KG13126_5527")</f>
        <v/>
      </c>
      <c r="E134" t="inlineStr"/>
      <c r="F134" t="inlineStr"/>
      <c r="G134">
        <f>HYPERLINK("https://library.bdrc.io/search?lg=bo&amp;t=Work&amp;pg=1&amp;f=author,exc,bdr:P6119&amp;uilang=bo&amp;q=མདོ་སྡེའི་རྒྱན་གྱི་བཤད་པ།~1", "བརྩམས་ཆོས་གཞན།")</f>
        <v/>
      </c>
      <c r="H134">
        <f>HYPERLINK("https://library.bdrc.io/search?lg=bo&amp;t=Etext&amp;pg=1&amp;f=author,exc,bdr:P6119&amp;uilang=bo&amp;q=མདོ་སྡེའི་རྒྱན་གྱི་བཤད་པ།~1", "ཡིག་རྐྱང་གཞན།")</f>
        <v/>
      </c>
    </row>
    <row r="135" ht="70" customHeight="1">
      <c r="A135" t="inlineStr"/>
      <c r="B135" t="inlineStr">
        <is>
          <t>WA0RT3365</t>
        </is>
      </c>
      <c r="C135" t="inlineStr">
        <is>
          <t>མདོ་སྡེའི་རྒྱན་གྱི་བཤད་པ།</t>
        </is>
      </c>
      <c r="D135">
        <f>HYPERLINK("https://library.bdrc.io/show/bdr:MW1PD95844_3258?uilang=bo","MW1PD95844_3258")</f>
        <v/>
      </c>
      <c r="E135" t="inlineStr"/>
      <c r="F135" t="inlineStr"/>
      <c r="G135">
        <f>HYPERLINK("https://library.bdrc.io/search?lg=bo&amp;t=Work&amp;pg=1&amp;f=author,exc,bdr:P6119&amp;uilang=bo&amp;q=མདོ་སྡེའི་རྒྱན་གྱི་བཤད་པ།~1", "བརྩམས་ཆོས་གཞན།")</f>
        <v/>
      </c>
      <c r="H135">
        <f>HYPERLINK("https://library.bdrc.io/search?lg=bo&amp;t=Etext&amp;pg=1&amp;f=author,exc,bdr:P6119&amp;uilang=bo&amp;q=མདོ་སྡེའི་རྒྱན་གྱི་བཤད་པ།~1", "ཡིག་རྐྱང་གཞན།")</f>
        <v/>
      </c>
    </row>
    <row r="136" ht="70" customHeight="1">
      <c r="A136" t="inlineStr"/>
      <c r="B136" t="inlineStr">
        <is>
          <t>WA0RT3365</t>
        </is>
      </c>
      <c r="C136" t="inlineStr">
        <is>
          <t>མོད་སྡེའི་རྒྱན་གྱི་བཤད་པ།</t>
        </is>
      </c>
      <c r="D136">
        <f>HYPERLINK("https://library.bdrc.io/show/bdr:MW23702_3530?uilang=bo","MW23702_3530")</f>
        <v/>
      </c>
      <c r="E136" t="inlineStr"/>
      <c r="F136" t="inlineStr"/>
      <c r="G136">
        <f>HYPERLINK("https://library.bdrc.io/search?lg=bo&amp;t=Work&amp;pg=1&amp;f=author,exc,bdr:P6119&amp;uilang=bo&amp;q=མོད་སྡེའི་རྒྱན་གྱི་བཤད་པ།~1", "བརྩམས་ཆོས་གཞན།")</f>
        <v/>
      </c>
      <c r="H136">
        <f>HYPERLINK("https://library.bdrc.io/search?lg=bo&amp;t=Etext&amp;pg=1&amp;f=author,exc,bdr:P6119&amp;uilang=bo&amp;q=མོད་སྡེའི་རྒྱན་གྱི་བཤད་པ།~1", "ཡིག་རྐྱང་གཞན།")</f>
        <v/>
      </c>
    </row>
    <row r="137" ht="70" customHeight="1">
      <c r="A137" t="inlineStr"/>
      <c r="B137" t="inlineStr">
        <is>
          <t>WA0RT3365</t>
        </is>
      </c>
      <c r="C137" t="inlineStr">
        <is>
          <t>མདོ་སྡེའི་རྒྱན་གྱི་བཤད་པ།</t>
        </is>
      </c>
      <c r="D137">
        <f>HYPERLINK("https://library.bdrc.io/show/bdr:MW23703_4026?uilang=bo","MW23703_4026")</f>
        <v/>
      </c>
      <c r="E137" t="inlineStr"/>
      <c r="F137" t="inlineStr"/>
      <c r="G137">
        <f>HYPERLINK("https://library.bdrc.io/search?lg=bo&amp;t=Work&amp;pg=1&amp;f=author,exc,bdr:P6119&amp;uilang=bo&amp;q=མདོ་སྡེའི་རྒྱན་གྱི་བཤད་པ།~1", "བརྩམས་ཆོས་གཞན།")</f>
        <v/>
      </c>
      <c r="H137">
        <f>HYPERLINK("https://library.bdrc.io/search?lg=bo&amp;t=Etext&amp;pg=1&amp;f=author,exc,bdr:P6119&amp;uilang=bo&amp;q=མདོ་སྡེའི་རྒྱན་གྱི་བཤད་པ།~1", "ཡིག་རྐྱང་གཞན།")</f>
        <v/>
      </c>
    </row>
    <row r="138" ht="70" customHeight="1">
      <c r="A138" t="inlineStr"/>
      <c r="B138" t="inlineStr">
        <is>
          <t>WA0RT3365</t>
        </is>
      </c>
      <c r="C138" t="inlineStr">
        <is>
          <t>མདོ་སྡེའི་རྒྱན་གྱི་བཤད་པ།</t>
        </is>
      </c>
      <c r="D138">
        <f>HYPERLINK("https://library.bdrc.io/show/bdr:MW2KG5015_4316?uilang=bo","MW2KG5015_4316")</f>
        <v/>
      </c>
      <c r="E138" t="inlineStr"/>
      <c r="F138" t="inlineStr"/>
      <c r="G138">
        <f>HYPERLINK("https://library.bdrc.io/search?lg=bo&amp;t=Work&amp;pg=1&amp;f=author,exc,bdr:P6119&amp;uilang=bo&amp;q=མདོ་སྡེའི་རྒྱན་གྱི་བཤད་པ།~1", "བརྩམས་ཆོས་གཞན།")</f>
        <v/>
      </c>
      <c r="H138">
        <f>HYPERLINK("https://library.bdrc.io/search?lg=bo&amp;t=Etext&amp;pg=1&amp;f=author,exc,bdr:P6119&amp;uilang=bo&amp;q=མདོ་སྡེའི་རྒྱན་གྱི་བཤད་པ།~1", "ཡིག་རྐྱང་གཞན།")</f>
        <v/>
      </c>
    </row>
    <row r="139" ht="70" customHeight="1">
      <c r="A139" t="inlineStr"/>
      <c r="B139" t="inlineStr">
        <is>
          <t>WA0RT3365</t>
        </is>
      </c>
      <c r="C139" t="inlineStr">
        <is>
          <t>མདོ་སྡེའི་རྒྱན་གྱི་བཤད་པ།</t>
        </is>
      </c>
      <c r="D139">
        <f>HYPERLINK("https://library.bdrc.io/show/bdr:MW22704_4316?uilang=bo","MW22704_4316")</f>
        <v/>
      </c>
      <c r="E139" t="inlineStr"/>
      <c r="F139" t="inlineStr"/>
      <c r="G139">
        <f>HYPERLINK("https://library.bdrc.io/search?lg=bo&amp;t=Work&amp;pg=1&amp;f=author,exc,bdr:P6119&amp;uilang=bo&amp;q=མདོ་སྡེའི་རྒྱན་གྱི་བཤད་པ།~1", "བརྩམས་ཆོས་གཞན།")</f>
        <v/>
      </c>
      <c r="H139">
        <f>HYPERLINK("https://library.bdrc.io/search?lg=bo&amp;t=Etext&amp;pg=1&amp;f=author,exc,bdr:P6119&amp;uilang=bo&amp;q=མདོ་སྡེའི་རྒྱན་གྱི་བཤད་པ།~1", "ཡིག་རྐྱང་གཞན།")</f>
        <v/>
      </c>
    </row>
    <row r="140" ht="70" customHeight="1">
      <c r="A140" t="inlineStr"/>
      <c r="B140" t="inlineStr">
        <is>
          <t>WA0RT3366</t>
        </is>
      </c>
      <c r="C140" t="inlineStr">
        <is>
          <t>དབུས་དང་མཐའ་རྣམ་པར་འབྱེད་པའི་འགྲེལ་པ།</t>
        </is>
      </c>
      <c r="D140">
        <f>HYPERLINK("https://library.bdrc.io/show/bdr:MW23702_3531?uilang=bo","MW23702_3531")</f>
        <v/>
      </c>
      <c r="E140" t="inlineStr"/>
      <c r="F140" t="inlineStr"/>
      <c r="G140">
        <f>HYPERLINK("https://library.bdrc.io/search?lg=bo&amp;t=Work&amp;pg=1&amp;f=author,exc,bdr:P6119&amp;uilang=bo&amp;q=དབུས་དང་མཐའ་རྣམ་པར་འབྱེད་པའི་འགྲེལ་པ།~1", "བརྩམས་ཆོས་གཞན།")</f>
        <v/>
      </c>
      <c r="H140">
        <f>HYPERLINK("https://library.bdrc.io/search?lg=bo&amp;t=Etext&amp;pg=1&amp;f=author,exc,bdr:P6119&amp;uilang=bo&amp;q=དབུས་དང་མཐའ་རྣམ་པར་འབྱེད་པའི་འགྲེལ་པ།~1", "ཡིག་རྐྱང་གཞན།")</f>
        <v/>
      </c>
    </row>
    <row r="141" ht="70" customHeight="1">
      <c r="A141" t="inlineStr"/>
      <c r="B141" t="inlineStr">
        <is>
          <t>WA0RT3366</t>
        </is>
      </c>
      <c r="C141" t="inlineStr">
        <is>
          <t>དབུས་དང་མཐའ་རྣམ་པར་འབྱེད་པའི་འགྲེལ་པ།</t>
        </is>
      </c>
      <c r="D141">
        <f>HYPERLINK("https://library.bdrc.io/show/bdr:MW22704_4317?uilang=bo","MW22704_4317")</f>
        <v/>
      </c>
      <c r="E141" t="inlineStr"/>
      <c r="F141" t="inlineStr"/>
      <c r="G141">
        <f>HYPERLINK("https://library.bdrc.io/search?lg=bo&amp;t=Work&amp;pg=1&amp;f=author,exc,bdr:P6119&amp;uilang=bo&amp;q=དབུས་དང་མཐའ་རྣམ་པར་འབྱེད་པའི་འགྲེལ་པ།~1", "བརྩམས་ཆོས་གཞན།")</f>
        <v/>
      </c>
      <c r="H141">
        <f>HYPERLINK("https://library.bdrc.io/search?lg=bo&amp;t=Etext&amp;pg=1&amp;f=author,exc,bdr:P6119&amp;uilang=bo&amp;q=དབུས་དང་མཐའ་རྣམ་པར་འབྱེད་པའི་འགྲེལ་པ།~1", "ཡིག་རྐྱང་གཞན།")</f>
        <v/>
      </c>
    </row>
    <row r="142" ht="70" customHeight="1">
      <c r="A142" t="inlineStr"/>
      <c r="B142" t="inlineStr">
        <is>
          <t>WA0RT3366</t>
        </is>
      </c>
      <c r="C142" t="inlineStr">
        <is>
          <t>དབུས་དང་མཐའ་རྣམ་པར་འབྱེད་པའི་འགྲེལ་པ།</t>
        </is>
      </c>
      <c r="D142">
        <f>HYPERLINK("https://library.bdrc.io/show/bdr:MW2KG5015_4317?uilang=bo","MW2KG5015_4317")</f>
        <v/>
      </c>
      <c r="E142" t="inlineStr"/>
      <c r="F142" t="inlineStr"/>
      <c r="G142">
        <f>HYPERLINK("https://library.bdrc.io/search?lg=bo&amp;t=Work&amp;pg=1&amp;f=author,exc,bdr:P6119&amp;uilang=bo&amp;q=དབུས་དང་མཐའ་རྣམ་པར་འབྱེད་པའི་འགྲེལ་པ།~1", "བརྩམས་ཆོས་གཞན།")</f>
        <v/>
      </c>
      <c r="H142">
        <f>HYPERLINK("https://library.bdrc.io/search?lg=bo&amp;t=Etext&amp;pg=1&amp;f=author,exc,bdr:P6119&amp;uilang=bo&amp;q=དབུས་དང་མཐའ་རྣམ་པར་འབྱེད་པའི་འགྲེལ་པ།~1", "ཡིག་རྐྱང་གཞན།")</f>
        <v/>
      </c>
    </row>
    <row r="143" ht="70" customHeight="1">
      <c r="A143" t="inlineStr"/>
      <c r="B143" t="inlineStr">
        <is>
          <t>WA0RT3366</t>
        </is>
      </c>
      <c r="C143" t="inlineStr">
        <is>
          <t>དབུས་དང་མཐའ་རྣམ་པར་འབྱེད་པའི་འགྲེལ་པ།</t>
        </is>
      </c>
      <c r="D143">
        <f>HYPERLINK("https://library.bdrc.io/show/bdr:MW23703_4027?uilang=bo","MW23703_4027")</f>
        <v/>
      </c>
      <c r="E143" t="inlineStr"/>
      <c r="F143" t="inlineStr"/>
      <c r="G143">
        <f>HYPERLINK("https://library.bdrc.io/search?lg=bo&amp;t=Work&amp;pg=1&amp;f=author,exc,bdr:P6119&amp;uilang=bo&amp;q=དབུས་དང་མཐའ་རྣམ་པར་འབྱེད་པའི་འགྲེལ་པ།~1", "བརྩམས་ཆོས་གཞན།")</f>
        <v/>
      </c>
      <c r="H143">
        <f>HYPERLINK("https://library.bdrc.io/search?lg=bo&amp;t=Etext&amp;pg=1&amp;f=author,exc,bdr:P6119&amp;uilang=bo&amp;q=དབུས་དང་མཐའ་རྣམ་པར་འབྱེད་པའི་འགྲེལ་པ།~1", "ཡིག་རྐྱང་གཞན།")</f>
        <v/>
      </c>
    </row>
    <row r="144" ht="70" customHeight="1">
      <c r="A144" t="inlineStr"/>
      <c r="B144" t="inlineStr">
        <is>
          <t>WA0RT3366</t>
        </is>
      </c>
      <c r="C144" t="inlineStr">
        <is>
          <t>དབུས་དང་མཐའ་རྣམ་པར་འབྱེད་པའི་འགྲེལ་པ།</t>
        </is>
      </c>
      <c r="D144">
        <f>HYPERLINK("https://library.bdrc.io/show/bdr:MW1KG13126_5528?uilang=bo","MW1KG13126_5528")</f>
        <v/>
      </c>
      <c r="E144" t="inlineStr"/>
      <c r="F144" t="inlineStr"/>
      <c r="G144">
        <f>HYPERLINK("https://library.bdrc.io/search?lg=bo&amp;t=Work&amp;pg=1&amp;f=author,exc,bdr:P6119&amp;uilang=bo&amp;q=དབུས་དང་མཐའ་རྣམ་པར་འབྱེད་པའི་འགྲེལ་པ།~1", "བརྩམས་ཆོས་གཞན།")</f>
        <v/>
      </c>
      <c r="H144">
        <f>HYPERLINK("https://library.bdrc.io/search?lg=bo&amp;t=Etext&amp;pg=1&amp;f=author,exc,bdr:P6119&amp;uilang=bo&amp;q=དབུས་དང་མཐའ་རྣམ་པར་འབྱེད་པའི་འགྲེལ་པ།~1", "ཡིག་རྐྱང་གཞན།")</f>
        <v/>
      </c>
    </row>
    <row r="145" ht="70" customHeight="1">
      <c r="A145" t="inlineStr"/>
      <c r="B145" t="inlineStr">
        <is>
          <t>WA0RT3366</t>
        </is>
      </c>
      <c r="C145" t="inlineStr">
        <is>
          <t>དབུས་དང་མཐའ་རྣམ་པར་འབྱེད་པའི་འགྲེལ་པ།</t>
        </is>
      </c>
      <c r="D145">
        <f>HYPERLINK("https://library.bdrc.io/show/bdr:MW1PD95844_3259?uilang=bo","MW1PD95844_3259")</f>
        <v/>
      </c>
      <c r="E145" t="inlineStr"/>
      <c r="F145" t="inlineStr"/>
      <c r="G145">
        <f>HYPERLINK("https://library.bdrc.io/search?lg=bo&amp;t=Work&amp;pg=1&amp;f=author,exc,bdr:P6119&amp;uilang=bo&amp;q=དབུས་དང་མཐའ་རྣམ་པར་འབྱེད་པའི་འགྲེལ་པ།~1", "བརྩམས་ཆོས་གཞན།")</f>
        <v/>
      </c>
      <c r="H145">
        <f>HYPERLINK("https://library.bdrc.io/search?lg=bo&amp;t=Etext&amp;pg=1&amp;f=author,exc,bdr:P6119&amp;uilang=bo&amp;q=དབུས་དང་མཐའ་རྣམ་པར་འབྱེད་པའི་འགྲེལ་པ།~1", "ཡིག་རྐྱང་གཞན།")</f>
        <v/>
      </c>
    </row>
    <row r="146" ht="70" customHeight="1">
      <c r="A146" t="inlineStr"/>
      <c r="B146" t="inlineStr">
        <is>
          <t>WA0RTI3366</t>
        </is>
      </c>
      <c r="C146" t="inlineStr">
        <is>
          <t>Vasubandhu: Madhyantavibhagakarikabhasya</t>
        </is>
      </c>
      <c r="D146">
        <f>HYPERLINK("https://library.bdrc.io/show/bdr:IE0GR0390?uilang=bo","IE0GR0390")</f>
        <v/>
      </c>
      <c r="E146" t="inlineStr"/>
      <c r="F146" t="inlineStr"/>
      <c r="G146">
        <f>HYPERLINK("https://library.bdrc.io/search?lg=bo&amp;t=Work&amp;pg=1&amp;f=author,exc,bdr:P6119&amp;uilang=bo&amp;q=Vasubandhu: Madhyantavibhagakarikabhasya~1", "བརྩམས་ཆོས་གཞན།")</f>
        <v/>
      </c>
      <c r="H146">
        <f>HYPERLINK("https://library.bdrc.io/search?lg=bo&amp;t=Etext&amp;pg=1&amp;f=author,exc,bdr:P6119&amp;uilang=bo&amp;q=Vasubandhu: Madhyantavibhagakarikabhasya~1", "ཡིག་རྐྱང་གཞན།")</f>
        <v/>
      </c>
    </row>
    <row r="147" ht="70" customHeight="1">
      <c r="A147" t="inlineStr"/>
      <c r="B147" t="inlineStr">
        <is>
          <t>WA0RT3367</t>
        </is>
      </c>
      <c r="C147" t="inlineStr">
        <is>
          <t>ཆོས་དང་ཆོས་ཉིད་རྣམ་པར་འབྱེད་པའི་འགྲེལ་པ།</t>
        </is>
      </c>
      <c r="D147">
        <f>HYPERLINK("https://library.bdrc.io/show/bdr:MW2KG5015_4318?uilang=bo","MW2KG5015_4318")</f>
        <v/>
      </c>
      <c r="E147" t="inlineStr"/>
      <c r="F147" t="inlineStr"/>
      <c r="G147">
        <f>HYPERLINK("https://library.bdrc.io/search?lg=bo&amp;t=Work&amp;pg=1&amp;f=author,exc,bdr:P6119&amp;uilang=bo&amp;q=ཆོས་དང་ཆོས་ཉིད་རྣམ་པར་འབྱེད་པའི་འགྲེལ་པ།~1", "བརྩམས་ཆོས་གཞན།")</f>
        <v/>
      </c>
      <c r="H147">
        <f>HYPERLINK("https://library.bdrc.io/search?lg=bo&amp;t=Etext&amp;pg=1&amp;f=author,exc,bdr:P6119&amp;uilang=bo&amp;q=ཆོས་དང་ཆོས་ཉིད་རྣམ་པར་འབྱེད་པའི་འགྲེལ་པ།~1", "ཡིག་རྐྱང་གཞན།")</f>
        <v/>
      </c>
    </row>
    <row r="148" ht="70" customHeight="1">
      <c r="A148" t="inlineStr"/>
      <c r="B148" t="inlineStr">
        <is>
          <t>WA0RT3367</t>
        </is>
      </c>
      <c r="C148" t="inlineStr">
        <is>
          <t>ཆོས་དང་ཆོས་ཉིད་རྣམ་པར་འབྱེད་པའི་འགྲེལ་པ།</t>
        </is>
      </c>
      <c r="D148">
        <f>HYPERLINK("https://library.bdrc.io/show/bdr:MW1PD95844_3260?uilang=bo","MW1PD95844_3260")</f>
        <v/>
      </c>
      <c r="E148" t="inlineStr"/>
      <c r="F148" t="inlineStr"/>
      <c r="G148">
        <f>HYPERLINK("https://library.bdrc.io/search?lg=bo&amp;t=Work&amp;pg=1&amp;f=author,exc,bdr:P6119&amp;uilang=bo&amp;q=ཆོས་དང་ཆོས་ཉིད་རྣམ་པར་འབྱེད་པའི་འགྲེལ་པ།~1", "བརྩམས་ཆོས་གཞན།")</f>
        <v/>
      </c>
      <c r="H148">
        <f>HYPERLINK("https://library.bdrc.io/search?lg=bo&amp;t=Etext&amp;pg=1&amp;f=author,exc,bdr:P6119&amp;uilang=bo&amp;q=ཆོས་དང་ཆོས་ཉིད་རྣམ་པར་འབྱེད་པའི་འགྲེལ་པ།~1", "ཡིག་རྐྱང་གཞན།")</f>
        <v/>
      </c>
    </row>
    <row r="149" ht="70" customHeight="1">
      <c r="A149" t="inlineStr"/>
      <c r="B149" t="inlineStr">
        <is>
          <t>WA0RT3367</t>
        </is>
      </c>
      <c r="C149" t="inlineStr">
        <is>
          <t>ཆོས་དང་ཆོས་ཉིད་རྣམ་པར་འབྱེད་པའི་འགྲེལ་པ།</t>
        </is>
      </c>
      <c r="D149">
        <f>HYPERLINK("https://library.bdrc.io/show/bdr:MW23703_4028?uilang=bo","MW23703_4028")</f>
        <v/>
      </c>
      <c r="E149" t="inlineStr"/>
      <c r="F149" t="inlineStr"/>
      <c r="G149">
        <f>HYPERLINK("https://library.bdrc.io/search?lg=bo&amp;t=Work&amp;pg=1&amp;f=author,exc,bdr:P6119&amp;uilang=bo&amp;q=ཆོས་དང་ཆོས་ཉིད་རྣམ་པར་འབྱེད་པའི་འགྲེལ་པ།~1", "བརྩམས་ཆོས་གཞན།")</f>
        <v/>
      </c>
      <c r="H149">
        <f>HYPERLINK("https://library.bdrc.io/search?lg=bo&amp;t=Etext&amp;pg=1&amp;f=author,exc,bdr:P6119&amp;uilang=bo&amp;q=ཆོས་དང་ཆོས་ཉིད་རྣམ་པར་འབྱེད་པའི་འགྲེལ་པ།~1", "ཡིག་རྐྱང་གཞན།")</f>
        <v/>
      </c>
    </row>
    <row r="150" ht="70" customHeight="1">
      <c r="A150" t="inlineStr"/>
      <c r="B150" t="inlineStr">
        <is>
          <t>WA0RT3367</t>
        </is>
      </c>
      <c r="C150" t="inlineStr">
        <is>
          <t>ཆོས་དང་ཆོས་ཉིད་རྣམ་པར་འབྱེད་པའི་འགྲེལ་པ།</t>
        </is>
      </c>
      <c r="D150">
        <f>HYPERLINK("https://library.bdrc.io/show/bdr:MW23702_3532?uilang=bo","MW23702_3532")</f>
        <v/>
      </c>
      <c r="E150" t="inlineStr"/>
      <c r="F150" t="inlineStr"/>
      <c r="G150">
        <f>HYPERLINK("https://library.bdrc.io/search?lg=bo&amp;t=Work&amp;pg=1&amp;f=author,exc,bdr:P6119&amp;uilang=bo&amp;q=ཆོས་དང་ཆོས་ཉིད་རྣམ་པར་འབྱེད་པའི་འགྲེལ་པ།~1", "བརྩམས་ཆོས་གཞན།")</f>
        <v/>
      </c>
      <c r="H150">
        <f>HYPERLINK("https://library.bdrc.io/search?lg=bo&amp;t=Etext&amp;pg=1&amp;f=author,exc,bdr:P6119&amp;uilang=bo&amp;q=ཆོས་དང་ཆོས་ཉིད་རྣམ་པར་འབྱེད་པའི་འགྲེལ་པ།~1", "ཡིག་རྐྱང་གཞན།")</f>
        <v/>
      </c>
    </row>
    <row r="151" ht="70" customHeight="1">
      <c r="A151" t="inlineStr"/>
      <c r="B151" t="inlineStr">
        <is>
          <t>WA0RT3367</t>
        </is>
      </c>
      <c r="C151" t="inlineStr">
        <is>
          <t>ཆོས་དང་ཆོས་ཉིད་རྣམ་པར་འབྱེད་པའི་འགྲེལ་པ།</t>
        </is>
      </c>
      <c r="D151">
        <f>HYPERLINK("https://library.bdrc.io/show/bdr:MW1KG13126_5529?uilang=bo","MW1KG13126_5529")</f>
        <v/>
      </c>
      <c r="E151" t="inlineStr"/>
      <c r="F151" t="inlineStr"/>
      <c r="G151">
        <f>HYPERLINK("https://library.bdrc.io/search?lg=bo&amp;t=Work&amp;pg=1&amp;f=author,exc,bdr:P6119&amp;uilang=bo&amp;q=ཆོས་དང་ཆོས་ཉིད་རྣམ་པར་འབྱེད་པའི་འགྲེལ་པ།~1", "བརྩམས་ཆོས་གཞན།")</f>
        <v/>
      </c>
      <c r="H151">
        <f>HYPERLINK("https://library.bdrc.io/search?lg=bo&amp;t=Etext&amp;pg=1&amp;f=author,exc,bdr:P6119&amp;uilang=bo&amp;q=ཆོས་དང་ཆོས་ཉིད་རྣམ་པར་འབྱེད་པའི་འགྲེལ་པ།~1", "ཡིག་རྐྱང་གཞན།")</f>
        <v/>
      </c>
    </row>
    <row r="152" ht="70" customHeight="1">
      <c r="A152" t="inlineStr"/>
      <c r="B152" t="inlineStr">
        <is>
          <t>WA0RT3367</t>
        </is>
      </c>
      <c r="C152" t="inlineStr">
        <is>
          <t>ཆོས་དང་ཆོས་ཉིད་རྣམ་པར་འབྱེད་པའི་འགྲེལ་པ།</t>
        </is>
      </c>
      <c r="D152">
        <f>HYPERLINK("https://library.bdrc.io/show/bdr:MW22704_4318?uilang=bo","MW22704_4318")</f>
        <v/>
      </c>
      <c r="E152" t="inlineStr"/>
      <c r="F152" t="inlineStr"/>
      <c r="G152">
        <f>HYPERLINK("https://library.bdrc.io/search?lg=bo&amp;t=Work&amp;pg=1&amp;f=author,exc,bdr:P6119&amp;uilang=bo&amp;q=ཆོས་དང་ཆོས་ཉིད་རྣམ་པར་འབྱེད་པའི་འགྲེལ་པ།~1", "བརྩམས་ཆོས་གཞན།")</f>
        <v/>
      </c>
      <c r="H152">
        <f>HYPERLINK("https://library.bdrc.io/search?lg=bo&amp;t=Etext&amp;pg=1&amp;f=author,exc,bdr:P6119&amp;uilang=bo&amp;q=ཆོས་དང་ཆོས་ཉིད་རྣམ་པར་འབྱེད་པའི་འགྲེལ་པ།~1", "ཡིག་རྐྱང་གཞན།")</f>
        <v/>
      </c>
    </row>
    <row r="153" ht="70" customHeight="1">
      <c r="A153" t="inlineStr"/>
      <c r="B153" t="inlineStr">
        <is>
          <t>WA0RT3389</t>
        </is>
      </c>
      <c r="C153" t="inlineStr">
        <is>
          <t>ཐེག་པ་ཆེན་པོ་བསྡུས་པའི་འགྲེལ་པ།</t>
        </is>
      </c>
      <c r="D153">
        <f>HYPERLINK("https://library.bdrc.io/show/bdr:MW2KG5015_4340?uilang=bo","MW2KG5015_4340")</f>
        <v/>
      </c>
      <c r="E153" t="inlineStr"/>
      <c r="F153" t="inlineStr"/>
      <c r="G153">
        <f>HYPERLINK("https://library.bdrc.io/search?lg=bo&amp;t=Work&amp;pg=1&amp;f=author,exc,bdr:P6119&amp;uilang=bo&amp;q=ཐེག་པ་ཆེན་པོ་བསྡུས་པའི་འགྲེལ་པ།~1", "བརྩམས་ཆོས་གཞན།")</f>
        <v/>
      </c>
      <c r="H153">
        <f>HYPERLINK("https://library.bdrc.io/search?lg=bo&amp;t=Etext&amp;pg=1&amp;f=author,exc,bdr:P6119&amp;uilang=bo&amp;q=ཐེག་པ་ཆེན་པོ་བསྡུས་པའི་འགྲེལ་པ།~1", "ཡིག་རྐྱང་གཞན།")</f>
        <v/>
      </c>
    </row>
    <row r="154" ht="70" customHeight="1">
      <c r="A154" t="inlineStr"/>
      <c r="B154" t="inlineStr">
        <is>
          <t>WA0RT3389</t>
        </is>
      </c>
      <c r="C154" t="inlineStr">
        <is>
          <t>ཐེག་པ་ཆེན་པོ་བསྡུས་པའི་འགྲེལ་པ།</t>
        </is>
      </c>
      <c r="D154">
        <f>HYPERLINK("https://library.bdrc.io/show/bdr:MW23702_3554?uilang=bo","MW23702_3554")</f>
        <v/>
      </c>
      <c r="E154" t="inlineStr"/>
      <c r="F154" t="inlineStr"/>
      <c r="G154">
        <f>HYPERLINK("https://library.bdrc.io/search?lg=bo&amp;t=Work&amp;pg=1&amp;f=author,exc,bdr:P6119&amp;uilang=bo&amp;q=ཐེག་པ་ཆེན་པོ་བསྡུས་པའི་འགྲེལ་པ།~1", "བརྩམས་ཆོས་གཞན།")</f>
        <v/>
      </c>
      <c r="H154">
        <f>HYPERLINK("https://library.bdrc.io/search?lg=bo&amp;t=Etext&amp;pg=1&amp;f=author,exc,bdr:P6119&amp;uilang=bo&amp;q=ཐེག་པ་ཆེན་པོ་བསྡུས་པའི་འགྲེལ་པ།~1", "ཡིག་རྐྱང་གཞན།")</f>
        <v/>
      </c>
    </row>
    <row r="155" ht="70" customHeight="1">
      <c r="A155" t="inlineStr"/>
      <c r="B155" t="inlineStr">
        <is>
          <t>WA0RT3389</t>
        </is>
      </c>
      <c r="C155" t="inlineStr">
        <is>
          <t>ཐེག་པ་ཆེན་པོ་བསྡུས་པའི་འགྲེལ་པ།</t>
        </is>
      </c>
      <c r="D155">
        <f>HYPERLINK("https://library.bdrc.io/show/bdr:MW23703_4050?uilang=bo","MW23703_4050")</f>
        <v/>
      </c>
      <c r="E155" t="inlineStr"/>
      <c r="F155" t="inlineStr"/>
      <c r="G155">
        <f>HYPERLINK("https://library.bdrc.io/search?lg=bo&amp;t=Work&amp;pg=1&amp;f=author,exc,bdr:P6119&amp;uilang=bo&amp;q=ཐེག་པ་ཆེན་པོ་བསྡུས་པའི་འགྲེལ་པ།~1", "བརྩམས་ཆོས་གཞན།")</f>
        <v/>
      </c>
      <c r="H155">
        <f>HYPERLINK("https://library.bdrc.io/search?lg=bo&amp;t=Etext&amp;pg=1&amp;f=author,exc,bdr:P6119&amp;uilang=bo&amp;q=ཐེག་པ་ཆེན་པོ་བསྡུས་པའི་འགྲེལ་པ།~1", "ཡིག་རྐྱང་གཞན།")</f>
        <v/>
      </c>
    </row>
    <row r="156" ht="70" customHeight="1">
      <c r="A156" t="inlineStr"/>
      <c r="B156" t="inlineStr">
        <is>
          <t>WA0RT3389</t>
        </is>
      </c>
      <c r="C156" t="inlineStr">
        <is>
          <t>ཐེག་པ་ཆེན་པོ་བསྡུས་པའི་འགྲེལ་པ།</t>
        </is>
      </c>
      <c r="D156">
        <f>HYPERLINK("https://library.bdrc.io/show/bdr:MW1PD95844_3279?uilang=bo","MW1PD95844_3279")</f>
        <v/>
      </c>
      <c r="E156" t="inlineStr"/>
      <c r="F156" t="inlineStr"/>
      <c r="G156">
        <f>HYPERLINK("https://library.bdrc.io/search?lg=bo&amp;t=Work&amp;pg=1&amp;f=author,exc,bdr:P6119&amp;uilang=bo&amp;q=ཐེག་པ་ཆེན་པོ་བསྡུས་པའི་འགྲེལ་པ།~1", "བརྩམས་ཆོས་གཞན།")</f>
        <v/>
      </c>
      <c r="H156">
        <f>HYPERLINK("https://library.bdrc.io/search?lg=bo&amp;t=Etext&amp;pg=1&amp;f=author,exc,bdr:P6119&amp;uilang=bo&amp;q=ཐེག་པ་ཆེན་པོ་བསྡུས་པའི་འགྲེལ་པ།~1", "ཡིག་རྐྱང་གཞན།")</f>
        <v/>
      </c>
    </row>
    <row r="157" ht="70" customHeight="1">
      <c r="A157" t="inlineStr"/>
      <c r="B157" t="inlineStr">
        <is>
          <t>WA0RT3389</t>
        </is>
      </c>
      <c r="C157" t="inlineStr">
        <is>
          <t>ཐེག་པ་ཆེན་པོ་བསྡུས་པའི་འགྲེལ་པ།</t>
        </is>
      </c>
      <c r="D157">
        <f>HYPERLINK("https://library.bdrc.io/show/bdr:MW22704_4340?uilang=bo","MW22704_4340")</f>
        <v/>
      </c>
      <c r="E157" t="inlineStr"/>
      <c r="F157" t="inlineStr"/>
      <c r="G157">
        <f>HYPERLINK("https://library.bdrc.io/search?lg=bo&amp;t=Work&amp;pg=1&amp;f=author,exc,bdr:P6119&amp;uilang=bo&amp;q=ཐེག་པ་ཆེན་པོ་བསྡུས་པའི་འགྲེལ་པ།~1", "བརྩམས་ཆོས་གཞན།")</f>
        <v/>
      </c>
      <c r="H157">
        <f>HYPERLINK("https://library.bdrc.io/search?lg=bo&amp;t=Etext&amp;pg=1&amp;f=author,exc,bdr:P6119&amp;uilang=bo&amp;q=ཐེག་པ་ཆེན་པོ་བསྡུས་པའི་འགྲེལ་པ།~1", "ཡིག་རྐྱང་གཞན།")</f>
        <v/>
      </c>
    </row>
    <row r="158" ht="70" customHeight="1">
      <c r="A158" t="inlineStr"/>
      <c r="B158" t="inlineStr">
        <is>
          <t>WA0RT3389</t>
        </is>
      </c>
      <c r="C158" t="inlineStr">
        <is>
          <t>ཐེག་པ་ཆེན་པོ་བསྡུས་པའི་འགྲེལ་པ།</t>
        </is>
      </c>
      <c r="D158">
        <f>HYPERLINK("https://library.bdrc.io/show/bdr:MW1KG13126_5551?uilang=bo","MW1KG13126_5551")</f>
        <v/>
      </c>
      <c r="E158" t="inlineStr"/>
      <c r="F158" t="inlineStr"/>
      <c r="G158">
        <f>HYPERLINK("https://library.bdrc.io/search?lg=bo&amp;t=Work&amp;pg=1&amp;f=author,exc,bdr:P6119&amp;uilang=bo&amp;q=ཐེག་པ་ཆེན་པོ་བསྡུས་པའི་འགྲེལ་པ།~1", "བརྩམས་ཆོས་གཞན།")</f>
        <v/>
      </c>
      <c r="H158">
        <f>HYPERLINK("https://library.bdrc.io/search?lg=bo&amp;t=Etext&amp;pg=1&amp;f=author,exc,bdr:P6119&amp;uilang=bo&amp;q=ཐེག་པ་ཆེན་པོ་བསྡུས་པའི་འགྲེལ་པ།~1", "ཡིག་རྐྱང་གཞན།")</f>
        <v/>
      </c>
    </row>
    <row r="159" ht="70" customHeight="1">
      <c r="A159" t="inlineStr"/>
      <c r="B159" t="inlineStr">
        <is>
          <t>WA0RT3394</t>
        </is>
      </c>
      <c r="C159" t="inlineStr">
        <is>
          <t>སུམ་ཅུ་པའི་ཚིག་ལེའུར་བྱས་པ།</t>
        </is>
      </c>
      <c r="D159">
        <f>HYPERLINK("https://library.bdrc.io/show/bdr:MW23703_4055?uilang=bo","MW23703_4055")</f>
        <v/>
      </c>
      <c r="E159" t="inlineStr"/>
      <c r="F159" t="inlineStr"/>
      <c r="G159">
        <f>HYPERLINK("https://library.bdrc.io/search?lg=bo&amp;t=Work&amp;pg=1&amp;f=author,exc,bdr:P6119&amp;uilang=bo&amp;q=སུམ་ཅུ་པའི་ཚིག་ལེའུར་བྱས་པ།~1", "བརྩམས་ཆོས་གཞན།")</f>
        <v/>
      </c>
      <c r="H159">
        <f>HYPERLINK("https://library.bdrc.io/search?lg=bo&amp;t=Etext&amp;pg=1&amp;f=author,exc,bdr:P6119&amp;uilang=bo&amp;q=སུམ་ཅུ་པའི་ཚིག་ལེའུར་བྱས་པ།~1", "ཡིག་རྐྱང་གཞན།")</f>
        <v/>
      </c>
    </row>
    <row r="160" ht="70" customHeight="1">
      <c r="A160" t="inlineStr"/>
      <c r="B160" t="inlineStr">
        <is>
          <t>WA0RT3394</t>
        </is>
      </c>
      <c r="C160" t="inlineStr">
        <is>
          <t>སུམ་ཅུ་པའི་ཚིག་ལེའུར་བྱས་པ།</t>
        </is>
      </c>
      <c r="D160">
        <f>HYPERLINK("https://library.bdrc.io/show/bdr:MW22704_4345?uilang=bo","MW22704_4345")</f>
        <v/>
      </c>
      <c r="E160" t="inlineStr"/>
      <c r="F160" t="inlineStr"/>
      <c r="G160">
        <f>HYPERLINK("https://library.bdrc.io/search?lg=bo&amp;t=Work&amp;pg=1&amp;f=author,exc,bdr:P6119&amp;uilang=bo&amp;q=སུམ་ཅུ་པའི་ཚིག་ལེའུར་བྱས་པ།~1", "བརྩམས་ཆོས་གཞན།")</f>
        <v/>
      </c>
      <c r="H160">
        <f>HYPERLINK("https://library.bdrc.io/search?lg=bo&amp;t=Etext&amp;pg=1&amp;f=author,exc,bdr:P6119&amp;uilang=bo&amp;q=སུམ་ཅུ་པའི་ཚིག་ལེའུར་བྱས་པ།~1", "ཡིག་རྐྱང་གཞན།")</f>
        <v/>
      </c>
    </row>
    <row r="161" ht="70" customHeight="1">
      <c r="A161" t="inlineStr"/>
      <c r="B161" t="inlineStr">
        <is>
          <t>WA0RT3394</t>
        </is>
      </c>
      <c r="C161" t="inlineStr">
        <is>
          <t>སུམ་ཅུ་པའི་ཚིག་ལེའུར་བྱས་པ།</t>
        </is>
      </c>
      <c r="D161">
        <f>HYPERLINK("https://library.bdrc.io/show/bdr:MW2KG5015_4345?uilang=bo","MW2KG5015_4345")</f>
        <v/>
      </c>
      <c r="E161" t="inlineStr"/>
      <c r="F161" t="inlineStr"/>
      <c r="G161">
        <f>HYPERLINK("https://library.bdrc.io/search?lg=bo&amp;t=Work&amp;pg=1&amp;f=author,exc,bdr:P6119&amp;uilang=bo&amp;q=སུམ་ཅུ་པའི་ཚིག་ལེའུར་བྱས་པ།~1", "བརྩམས་ཆོས་གཞན།")</f>
        <v/>
      </c>
      <c r="H161">
        <f>HYPERLINK("https://library.bdrc.io/search?lg=bo&amp;t=Etext&amp;pg=1&amp;f=author,exc,bdr:P6119&amp;uilang=bo&amp;q=སུམ་ཅུ་པའི་ཚིག་ལེའུར་བྱས་པ།~1", "ཡིག་རྐྱང་གཞན།")</f>
        <v/>
      </c>
    </row>
    <row r="162" ht="70" customHeight="1">
      <c r="A162" t="inlineStr"/>
      <c r="B162" t="inlineStr">
        <is>
          <t>WA0RT3394</t>
        </is>
      </c>
      <c r="C162" t="inlineStr">
        <is>
          <t>སུམ་ཅུ་པའི་ཚིག་ལེའུར་བྱས་པ།</t>
        </is>
      </c>
      <c r="D162">
        <f>HYPERLINK("https://library.bdrc.io/show/bdr:MW23702_3559?uilang=bo","MW23702_3559")</f>
        <v/>
      </c>
      <c r="E162" t="inlineStr"/>
      <c r="F162" t="inlineStr"/>
      <c r="G162">
        <f>HYPERLINK("https://library.bdrc.io/search?lg=bo&amp;t=Work&amp;pg=1&amp;f=author,exc,bdr:P6119&amp;uilang=bo&amp;q=སུམ་ཅུ་པའི་ཚིག་ལེའུར་བྱས་པ།~1", "བརྩམས་ཆོས་གཞན།")</f>
        <v/>
      </c>
      <c r="H162">
        <f>HYPERLINK("https://library.bdrc.io/search?lg=bo&amp;t=Etext&amp;pg=1&amp;f=author,exc,bdr:P6119&amp;uilang=bo&amp;q=སུམ་ཅུ་པའི་ཚིག་ལེའུར་བྱས་པ།~1", "ཡིག་རྐྱང་གཞན།")</f>
        <v/>
      </c>
    </row>
    <row r="163" ht="70" customHeight="1">
      <c r="A163" t="inlineStr"/>
      <c r="B163" t="inlineStr">
        <is>
          <t>WA0RT3394</t>
        </is>
      </c>
      <c r="C163" t="inlineStr">
        <is>
          <t>སུམ་ཅུ་པའི་ཚིག་ལེའུར་བྱས་པ།</t>
        </is>
      </c>
      <c r="D163">
        <f>HYPERLINK("https://library.bdrc.io/show/bdr:MW1PD95844_3284?uilang=bo","MW1PD95844_3284")</f>
        <v/>
      </c>
      <c r="E163" t="inlineStr"/>
      <c r="F163" t="inlineStr"/>
      <c r="G163">
        <f>HYPERLINK("https://library.bdrc.io/search?lg=bo&amp;t=Work&amp;pg=1&amp;f=author,exc,bdr:P6119&amp;uilang=bo&amp;q=སུམ་ཅུ་པའི་ཚིག་ལེའུར་བྱས་པ།~1", "བརྩམས་ཆོས་གཞན།")</f>
        <v/>
      </c>
      <c r="H163">
        <f>HYPERLINK("https://library.bdrc.io/search?lg=bo&amp;t=Etext&amp;pg=1&amp;f=author,exc,bdr:P6119&amp;uilang=bo&amp;q=སུམ་ཅུ་པའི་ཚིག་ལེའུར་བྱས་པ།~1", "ཡིག་རྐྱང་གཞན།")</f>
        <v/>
      </c>
    </row>
    <row r="164" ht="70" customHeight="1">
      <c r="A164" t="inlineStr"/>
      <c r="B164" t="inlineStr">
        <is>
          <t>WA0RT3394</t>
        </is>
      </c>
      <c r="C164" t="inlineStr">
        <is>
          <t>སུམ་ཅུ་པའི་ཚིག་ལེའུར་བྱས་པ།</t>
        </is>
      </c>
      <c r="D164">
        <f>HYPERLINK("https://library.bdrc.io/show/bdr:MW1KG13126_5556?uilang=bo","MW1KG13126_5556")</f>
        <v/>
      </c>
      <c r="E164" t="inlineStr"/>
      <c r="F164" t="inlineStr"/>
      <c r="G164">
        <f>HYPERLINK("https://library.bdrc.io/search?lg=bo&amp;t=Work&amp;pg=1&amp;f=author,exc,bdr:P6119&amp;uilang=bo&amp;q=སུམ་ཅུ་པའི་ཚིག་ལེའུར་བྱས་པ།~1", "བརྩམས་ཆོས་གཞན།")</f>
        <v/>
      </c>
      <c r="H164">
        <f>HYPERLINK("https://library.bdrc.io/search?lg=bo&amp;t=Etext&amp;pg=1&amp;f=author,exc,bdr:P6119&amp;uilang=bo&amp;q=སུམ་ཅུ་པའི་ཚིག་ལེའུར་བྱས་པ།~1", "ཡིག་རྐྱང་གཞན།")</f>
        <v/>
      </c>
    </row>
    <row r="165" ht="70" customHeight="1">
      <c r="A165" t="inlineStr"/>
      <c r="B165" t="inlineStr">
        <is>
          <t>WA0RT3395</t>
        </is>
      </c>
      <c r="C165" t="inlineStr">
        <is>
          <t>ཉི་ཤུ་པའི་ཚིག་ལེའུ་བྱས་པ།</t>
        </is>
      </c>
      <c r="D165">
        <f>HYPERLINK("https://library.bdrc.io/show/bdr:MW23702_3560?uilang=bo","MW23702_3560")</f>
        <v/>
      </c>
      <c r="E165" t="inlineStr"/>
      <c r="F165" t="inlineStr"/>
      <c r="G165">
        <f>HYPERLINK("https://library.bdrc.io/search?lg=bo&amp;t=Work&amp;pg=1&amp;f=author,exc,bdr:P6119&amp;uilang=bo&amp;q=ཉི་ཤུ་པའི་ཚིག་ལེའུ་བྱས་པ།~1", "བརྩམས་ཆོས་གཞན།")</f>
        <v/>
      </c>
      <c r="H165">
        <f>HYPERLINK("https://library.bdrc.io/search?lg=bo&amp;t=Etext&amp;pg=1&amp;f=author,exc,bdr:P6119&amp;uilang=bo&amp;q=ཉི་ཤུ་པའི་ཚིག་ལེའུ་བྱས་པ།~1", "ཡིག་རྐྱང་གཞན།")</f>
        <v/>
      </c>
    </row>
    <row r="166" ht="70" customHeight="1">
      <c r="A166" t="inlineStr"/>
      <c r="B166" t="inlineStr">
        <is>
          <t>WA0RT3395</t>
        </is>
      </c>
      <c r="C166" t="inlineStr">
        <is>
          <t>ཉི་ཤུ་པའི་ཚིག་ལེའུར་བྱས་པ།</t>
        </is>
      </c>
      <c r="D166">
        <f>HYPERLINK("https://library.bdrc.io/show/bdr:MW1PD95844_3285?uilang=bo","MW1PD95844_3285")</f>
        <v/>
      </c>
      <c r="E166" t="inlineStr"/>
      <c r="F166" t="inlineStr"/>
      <c r="G166">
        <f>HYPERLINK("https://library.bdrc.io/search?lg=bo&amp;t=Work&amp;pg=1&amp;f=author,exc,bdr:P6119&amp;uilang=bo&amp;q=ཉི་ཤུ་པའི་ཚིག་ལེའུར་བྱས་པ།~1", "བརྩམས་ཆོས་གཞན།")</f>
        <v/>
      </c>
      <c r="H166">
        <f>HYPERLINK("https://library.bdrc.io/search?lg=bo&amp;t=Etext&amp;pg=1&amp;f=author,exc,bdr:P6119&amp;uilang=bo&amp;q=ཉི་ཤུ་པའི་ཚིག་ལེའུར་བྱས་པ།~1", "ཡིག་རྐྱང་གཞན།")</f>
        <v/>
      </c>
    </row>
    <row r="167" ht="70" customHeight="1">
      <c r="A167" t="inlineStr"/>
      <c r="B167" t="inlineStr">
        <is>
          <t>WA0RT3395</t>
        </is>
      </c>
      <c r="C167" t="inlineStr">
        <is>
          <t>ཉི་ཤུ་པའི་ཚིག་ལེའུར་བྱས་པ།</t>
        </is>
      </c>
      <c r="D167">
        <f>HYPERLINK("https://library.bdrc.io/show/bdr:MW22704_4346?uilang=bo","MW22704_4346")</f>
        <v/>
      </c>
      <c r="E167" t="inlineStr"/>
      <c r="F167" t="inlineStr"/>
      <c r="G167">
        <f>HYPERLINK("https://library.bdrc.io/search?lg=bo&amp;t=Work&amp;pg=1&amp;f=author,exc,bdr:P6119&amp;uilang=bo&amp;q=ཉི་ཤུ་པའི་ཚིག་ལེའུར་བྱས་པ།~1", "བརྩམས་ཆོས་གཞན།")</f>
        <v/>
      </c>
      <c r="H167">
        <f>HYPERLINK("https://library.bdrc.io/search?lg=bo&amp;t=Etext&amp;pg=1&amp;f=author,exc,bdr:P6119&amp;uilang=bo&amp;q=ཉི་ཤུ་པའི་ཚིག་ལེའུར་བྱས་པ།~1", "ཡིག་རྐྱང་གཞན།")</f>
        <v/>
      </c>
    </row>
    <row r="168" ht="70" customHeight="1">
      <c r="A168" t="inlineStr"/>
      <c r="B168" t="inlineStr">
        <is>
          <t>WA0RT3395</t>
        </is>
      </c>
      <c r="C168" t="inlineStr">
        <is>
          <t>ཉི་ཤུ་པའི་ཚིག་ལེའུར་བྱས་པ།</t>
        </is>
      </c>
      <c r="D168">
        <f>HYPERLINK("https://library.bdrc.io/show/bdr:MW2KG5015_4346?uilang=bo","MW2KG5015_4346")</f>
        <v/>
      </c>
      <c r="E168" t="inlineStr"/>
      <c r="F168" t="inlineStr"/>
      <c r="G168">
        <f>HYPERLINK("https://library.bdrc.io/search?lg=bo&amp;t=Work&amp;pg=1&amp;f=author,exc,bdr:P6119&amp;uilang=bo&amp;q=ཉི་ཤུ་པའི་ཚིག་ལེའུར་བྱས་པ།~1", "བརྩམས་ཆོས་གཞན།")</f>
        <v/>
      </c>
      <c r="H168">
        <f>HYPERLINK("https://library.bdrc.io/search?lg=bo&amp;t=Etext&amp;pg=1&amp;f=author,exc,bdr:P6119&amp;uilang=bo&amp;q=ཉི་ཤུ་པའི་ཚིག་ལེའུར་བྱས་པ།~1", "ཡིག་རྐྱང་གཞན།")</f>
        <v/>
      </c>
    </row>
    <row r="169" ht="70" customHeight="1">
      <c r="A169" t="inlineStr"/>
      <c r="B169" t="inlineStr">
        <is>
          <t>WA0RT3395</t>
        </is>
      </c>
      <c r="C169" t="inlineStr">
        <is>
          <t>ཉི་ཤུ་པའི་ཚིག་ལེའུར་བྱས་པ།</t>
        </is>
      </c>
      <c r="D169">
        <f>HYPERLINK("https://library.bdrc.io/show/bdr:MW23703_4056?uilang=bo","MW23703_4056")</f>
        <v/>
      </c>
      <c r="E169" t="inlineStr"/>
      <c r="F169" t="inlineStr"/>
      <c r="G169">
        <f>HYPERLINK("https://library.bdrc.io/search?lg=bo&amp;t=Work&amp;pg=1&amp;f=author,exc,bdr:P6119&amp;uilang=bo&amp;q=ཉི་ཤུ་པའི་ཚིག་ལེའུར་བྱས་པ།~1", "བརྩམས་ཆོས་གཞན།")</f>
        <v/>
      </c>
      <c r="H169">
        <f>HYPERLINK("https://library.bdrc.io/search?lg=bo&amp;t=Etext&amp;pg=1&amp;f=author,exc,bdr:P6119&amp;uilang=bo&amp;q=ཉི་ཤུ་པའི་ཚིག་ལེའུར་བྱས་པ།~1", "ཡིག་རྐྱང་གཞན།")</f>
        <v/>
      </c>
    </row>
    <row r="170" ht="70" customHeight="1">
      <c r="A170" t="inlineStr"/>
      <c r="B170" t="inlineStr">
        <is>
          <t>WA0RT3395</t>
        </is>
      </c>
      <c r="C170" t="inlineStr">
        <is>
          <t>ཉི་ཤུ་པའི་ཚིག་ལེའུར་བྱས་པ།</t>
        </is>
      </c>
      <c r="D170">
        <f>HYPERLINK("https://library.bdrc.io/show/bdr:MW1KG13126_5557?uilang=bo","MW1KG13126_5557")</f>
        <v/>
      </c>
      <c r="E170" t="inlineStr"/>
      <c r="F170" t="inlineStr"/>
      <c r="G170">
        <f>HYPERLINK("https://library.bdrc.io/search?lg=bo&amp;t=Work&amp;pg=1&amp;f=author,exc,bdr:P6119&amp;uilang=bo&amp;q=ཉི་ཤུ་པའི་ཚིག་ལེའུར་བྱས་པ།~1", "བརྩམས་ཆོས་གཞན།")</f>
        <v/>
      </c>
      <c r="H170">
        <f>HYPERLINK("https://library.bdrc.io/search?lg=bo&amp;t=Etext&amp;pg=1&amp;f=author,exc,bdr:P6119&amp;uilang=bo&amp;q=ཉི་ཤུ་པའི་ཚིག་ལེའུར་བྱས་པ།~1", "ཡིག་རྐྱང་གཞན།")</f>
        <v/>
      </c>
    </row>
    <row r="171" ht="70" customHeight="1">
      <c r="A171" t="inlineStr"/>
      <c r="B171" t="inlineStr">
        <is>
          <t>WA0RT3396</t>
        </is>
      </c>
      <c r="C171" t="inlineStr">
        <is>
          <t>ཉི་ཤུ་པའི་འགྲེལ་པ།</t>
        </is>
      </c>
      <c r="D171">
        <f>HYPERLINK("https://library.bdrc.io/show/bdr:MW1PD95844_3286?uilang=bo","MW1PD95844_3286")</f>
        <v/>
      </c>
      <c r="E171" t="inlineStr"/>
      <c r="F171" t="inlineStr"/>
      <c r="G171">
        <f>HYPERLINK("https://library.bdrc.io/search?lg=bo&amp;t=Work&amp;pg=1&amp;f=author,exc,bdr:P6119&amp;uilang=bo&amp;q=ཉི་ཤུ་པའི་འགྲེལ་པ།~1", "བརྩམས་ཆོས་གཞན།")</f>
        <v/>
      </c>
      <c r="H171">
        <f>HYPERLINK("https://library.bdrc.io/search?lg=bo&amp;t=Etext&amp;pg=1&amp;f=author,exc,bdr:P6119&amp;uilang=bo&amp;q=ཉི་ཤུ་པའི་འགྲེལ་པ།~1", "ཡིག་རྐྱང་གཞན།")</f>
        <v/>
      </c>
    </row>
    <row r="172" ht="70" customHeight="1">
      <c r="A172" t="inlineStr"/>
      <c r="B172" t="inlineStr">
        <is>
          <t>WA0RT3396</t>
        </is>
      </c>
      <c r="C172" t="inlineStr">
        <is>
          <t>ཉི་ཤུ་པའི་འགྲེལ་པ།</t>
        </is>
      </c>
      <c r="D172">
        <f>HYPERLINK("https://library.bdrc.io/show/bdr:MW1KG13126_5558?uilang=bo","MW1KG13126_5558")</f>
        <v/>
      </c>
      <c r="E172" t="inlineStr"/>
      <c r="F172" t="inlineStr"/>
      <c r="G172">
        <f>HYPERLINK("https://library.bdrc.io/search?lg=bo&amp;t=Work&amp;pg=1&amp;f=author,exc,bdr:P6119&amp;uilang=bo&amp;q=ཉི་ཤུ་པའི་འགྲེལ་པ།~1", "བརྩམས་ཆོས་གཞན།")</f>
        <v/>
      </c>
      <c r="H172">
        <f>HYPERLINK("https://library.bdrc.io/search?lg=bo&amp;t=Etext&amp;pg=1&amp;f=author,exc,bdr:P6119&amp;uilang=bo&amp;q=ཉི་ཤུ་པའི་འགྲེལ་པ།~1", "ཡིག་རྐྱང་གཞན།")</f>
        <v/>
      </c>
    </row>
    <row r="173" ht="70" customHeight="1">
      <c r="A173" t="inlineStr"/>
      <c r="B173" t="inlineStr">
        <is>
          <t>WA0RT3396</t>
        </is>
      </c>
      <c r="C173" t="inlineStr">
        <is>
          <t>ཉི་ཤུ་པའི་འགྲེལ་པ།</t>
        </is>
      </c>
      <c r="D173">
        <f>HYPERLINK("https://library.bdrc.io/show/bdr:MW22704_4347?uilang=bo","MW22704_4347")</f>
        <v/>
      </c>
      <c r="E173" t="inlineStr"/>
      <c r="F173" t="inlineStr"/>
      <c r="G173">
        <f>HYPERLINK("https://library.bdrc.io/search?lg=bo&amp;t=Work&amp;pg=1&amp;f=author,exc,bdr:P6119&amp;uilang=bo&amp;q=ཉི་ཤུ་པའི་འགྲེལ་པ།~1", "བརྩམས་ཆོས་གཞན།")</f>
        <v/>
      </c>
      <c r="H173">
        <f>HYPERLINK("https://library.bdrc.io/search?lg=bo&amp;t=Etext&amp;pg=1&amp;f=author,exc,bdr:P6119&amp;uilang=bo&amp;q=ཉི་ཤུ་པའི་འགྲེལ་པ།~1", "ཡིག་རྐྱང་གཞན།")</f>
        <v/>
      </c>
    </row>
    <row r="174" ht="70" customHeight="1">
      <c r="A174" t="inlineStr"/>
      <c r="B174" t="inlineStr">
        <is>
          <t>WA0RT3396</t>
        </is>
      </c>
      <c r="C174" t="inlineStr">
        <is>
          <t>ཉི་ཤུ་པའི་འགྲེལ་པ།</t>
        </is>
      </c>
      <c r="D174">
        <f>HYPERLINK("https://library.bdrc.io/show/bdr:MW23702_3561?uilang=bo","MW23702_3561")</f>
        <v/>
      </c>
      <c r="E174" t="inlineStr"/>
      <c r="F174" t="inlineStr"/>
      <c r="G174">
        <f>HYPERLINK("https://library.bdrc.io/search?lg=bo&amp;t=Work&amp;pg=1&amp;f=author,exc,bdr:P6119&amp;uilang=bo&amp;q=ཉི་ཤུ་པའི་འགྲེལ་པ།~1", "བརྩམས་ཆོས་གཞན།")</f>
        <v/>
      </c>
      <c r="H174">
        <f>HYPERLINK("https://library.bdrc.io/search?lg=bo&amp;t=Etext&amp;pg=1&amp;f=author,exc,bdr:P6119&amp;uilang=bo&amp;q=ཉི་ཤུ་པའི་འགྲེལ་པ།~1", "ཡིག་རྐྱང་གཞན།")</f>
        <v/>
      </c>
    </row>
    <row r="175" ht="70" customHeight="1">
      <c r="A175" t="inlineStr"/>
      <c r="B175" t="inlineStr">
        <is>
          <t>WA0RT3396</t>
        </is>
      </c>
      <c r="C175" t="inlineStr">
        <is>
          <t>ཉི་ཤུ་པའི་འགྲེལ་པ།</t>
        </is>
      </c>
      <c r="D175">
        <f>HYPERLINK("https://library.bdrc.io/show/bdr:MW2KG5015_4347?uilang=bo","MW2KG5015_4347")</f>
        <v/>
      </c>
      <c r="E175" t="inlineStr"/>
      <c r="F175" t="inlineStr"/>
      <c r="G175">
        <f>HYPERLINK("https://library.bdrc.io/search?lg=bo&amp;t=Work&amp;pg=1&amp;f=author,exc,bdr:P6119&amp;uilang=bo&amp;q=ཉི་ཤུ་པའི་འགྲེལ་པ།~1", "བརྩམས་ཆོས་གཞན།")</f>
        <v/>
      </c>
      <c r="H175">
        <f>HYPERLINK("https://library.bdrc.io/search?lg=bo&amp;t=Etext&amp;pg=1&amp;f=author,exc,bdr:P6119&amp;uilang=bo&amp;q=ཉི་ཤུ་པའི་འགྲེལ་པ།~1", "ཡིག་རྐྱང་གཞན།")</f>
        <v/>
      </c>
    </row>
    <row r="176" ht="70" customHeight="1">
      <c r="A176" t="inlineStr"/>
      <c r="B176" t="inlineStr">
        <is>
          <t>WA0RT3396</t>
        </is>
      </c>
      <c r="C176" t="inlineStr">
        <is>
          <t>ཉི་ཤུ་པའི་འགྲེལ་པ།</t>
        </is>
      </c>
      <c r="D176">
        <f>HYPERLINK("https://library.bdrc.io/show/bdr:MW23703_4057?uilang=bo","MW23703_4057")</f>
        <v/>
      </c>
      <c r="E176" t="inlineStr"/>
      <c r="F176" t="inlineStr"/>
      <c r="G176">
        <f>HYPERLINK("https://library.bdrc.io/search?lg=bo&amp;t=Work&amp;pg=1&amp;f=author,exc,bdr:P6119&amp;uilang=bo&amp;q=ཉི་ཤུ་པའི་འགྲེལ་པ།~1", "བརྩམས་ཆོས་གཞན།")</f>
        <v/>
      </c>
      <c r="H176">
        <f>HYPERLINK("https://library.bdrc.io/search?lg=bo&amp;t=Etext&amp;pg=1&amp;f=author,exc,bdr:P6119&amp;uilang=bo&amp;q=ཉི་ཤུ་པའི་འགྲེལ་པ།~1", "ཡིག་རྐྱང་གཞན།")</f>
        <v/>
      </c>
    </row>
    <row r="177" ht="70" customHeight="1">
      <c r="A177" t="inlineStr"/>
      <c r="B177" t="inlineStr">
        <is>
          <t>WA0RTI3396</t>
        </is>
      </c>
      <c r="C177" t="inlineStr">
        <is>
          <t>Vasubandhu: Vimsatika vijnaptimatratasiddhi</t>
        </is>
      </c>
      <c r="D177">
        <f>HYPERLINK("https://library.bdrc.io/show/bdr:IE0GR0395?uilang=bo","IE0GR0395")</f>
        <v/>
      </c>
      <c r="E177" t="inlineStr"/>
      <c r="F177" t="inlineStr"/>
      <c r="G177">
        <f>HYPERLINK("https://library.bdrc.io/search?lg=bo&amp;t=Work&amp;pg=1&amp;f=author,exc,bdr:P6119&amp;uilang=bo&amp;q=Vasubandhu: Vimsatika vijnaptimatratasiddhi~1", "བརྩམས་ཆོས་གཞན།")</f>
        <v/>
      </c>
      <c r="H177">
        <f>HYPERLINK("https://library.bdrc.io/search?lg=bo&amp;t=Etext&amp;pg=1&amp;f=author,exc,bdr:P6119&amp;uilang=bo&amp;q=Vasubandhu: Vimsatika vijnaptimatratasiddhi~1", "ཡིག་རྐྱང་གཞན།")</f>
        <v/>
      </c>
    </row>
    <row r="178" ht="70" customHeight="1">
      <c r="A178" t="inlineStr"/>
      <c r="B178" t="inlineStr">
        <is>
          <t>WA0RTI3396</t>
        </is>
      </c>
      <c r="C178" t="inlineStr">
        <is>
          <t>Vimsatikakarika</t>
        </is>
      </c>
      <c r="D178">
        <f>HYPERLINK("https://library.bdrc.io/show/bdr:IE0GR0400?uilang=bo","IE0GR0400")</f>
        <v/>
      </c>
      <c r="E178" t="inlineStr"/>
      <c r="F178" t="inlineStr"/>
      <c r="G178">
        <f>HYPERLINK("https://library.bdrc.io/search?lg=bo&amp;t=Work&amp;pg=1&amp;f=author,exc,bdr:P6119&amp;uilang=bo&amp;q=Vimsatikakarika~1", "བརྩམས་ཆོས་གཞན།")</f>
        <v/>
      </c>
      <c r="H178">
        <f>HYPERLINK("https://library.bdrc.io/search?lg=bo&amp;t=Etext&amp;pg=1&amp;f=author,exc,bdr:P6119&amp;uilang=bo&amp;q=Vimsatikakarika~1", "ཡིག་རྐྱང་གཞན།")</f>
        <v/>
      </c>
    </row>
    <row r="179" ht="70" customHeight="1">
      <c r="A179" t="inlineStr"/>
      <c r="B179" t="inlineStr">
        <is>
          <t>WA0RTI3397</t>
        </is>
      </c>
      <c r="C179" t="inlineStr">
        <is>
          <t>Vasubandhu: Trisvabhavanirdesa</t>
        </is>
      </c>
      <c r="D179">
        <f>HYPERLINK("https://library.bdrc.io/show/bdr:IE0GR0394?uilang=bo","IE0GR0394")</f>
        <v/>
      </c>
      <c r="E179" t="inlineStr"/>
      <c r="F179" t="inlineStr"/>
      <c r="G179">
        <f>HYPERLINK("https://library.bdrc.io/search?lg=bo&amp;t=Work&amp;pg=1&amp;f=author,exc,bdr:P6119&amp;uilang=bo&amp;q=Vasubandhu: Trisvabhavanirdesa~1", "བརྩམས་ཆོས་གཞན།")</f>
        <v/>
      </c>
      <c r="H179">
        <f>HYPERLINK("https://library.bdrc.io/search?lg=bo&amp;t=Etext&amp;pg=1&amp;f=author,exc,bdr:P6119&amp;uilang=bo&amp;q=Vasubandhu: Trisvabhavanirdesa~1", "ཡིག་རྐྱང་གཞན།")</f>
        <v/>
      </c>
    </row>
    <row r="180" ht="70" customHeight="1">
      <c r="A180" t="inlineStr"/>
      <c r="B180" t="inlineStr">
        <is>
          <t>WA0RT3397</t>
        </is>
      </c>
      <c r="C180" t="inlineStr">
        <is>
          <t>རང་བཞིན་གསུམ་ངེས་པར་བསྟན་པ།</t>
        </is>
      </c>
      <c r="D180">
        <f>HYPERLINK("https://library.bdrc.io/show/bdr:MW1PD95844_3287?uilang=bo","MW1PD95844_3287")</f>
        <v/>
      </c>
      <c r="E180" t="inlineStr"/>
      <c r="F180" t="inlineStr"/>
      <c r="G180">
        <f>HYPERLINK("https://library.bdrc.io/search?lg=bo&amp;t=Work&amp;pg=1&amp;f=author,exc,bdr:P6119&amp;uilang=bo&amp;q=རང་བཞིན་གསུམ་ངེས་པར་བསྟན་པ།~1", "བརྩམས་ཆོས་གཞན།")</f>
        <v/>
      </c>
      <c r="H180">
        <f>HYPERLINK("https://library.bdrc.io/search?lg=bo&amp;t=Etext&amp;pg=1&amp;f=author,exc,bdr:P6119&amp;uilang=bo&amp;q=རང་བཞིན་གསུམ་ངེས་པར་བསྟན་པ།~1", "ཡིག་རྐྱང་གཞན།")</f>
        <v/>
      </c>
    </row>
    <row r="181" ht="70" customHeight="1">
      <c r="A181" t="inlineStr"/>
      <c r="B181" t="inlineStr">
        <is>
          <t>WA0RT3397</t>
        </is>
      </c>
      <c r="C181" t="inlineStr">
        <is>
          <t>རང་བཞིན་གསུམ་ངེས་པར་བསྟན་པ།</t>
        </is>
      </c>
      <c r="D181">
        <f>HYPERLINK("https://library.bdrc.io/show/bdr:MW2KG5015_4348?uilang=bo","MW2KG5015_4348")</f>
        <v/>
      </c>
      <c r="E181" t="inlineStr"/>
      <c r="F181" t="inlineStr"/>
      <c r="G181">
        <f>HYPERLINK("https://library.bdrc.io/search?lg=bo&amp;t=Work&amp;pg=1&amp;f=author,exc,bdr:P6119&amp;uilang=bo&amp;q=རང་བཞིན་གསུམ་ངེས་པར་བསྟན་པ།~1", "བརྩམས་ཆོས་གཞན།")</f>
        <v/>
      </c>
      <c r="H181">
        <f>HYPERLINK("https://library.bdrc.io/search?lg=bo&amp;t=Etext&amp;pg=1&amp;f=author,exc,bdr:P6119&amp;uilang=bo&amp;q=རང་བཞིན་གསུམ་ངེས་པར་བསྟན་པ།~1", "ཡིག་རྐྱང་གཞན།")</f>
        <v/>
      </c>
    </row>
    <row r="182" ht="70" customHeight="1">
      <c r="A182" t="inlineStr"/>
      <c r="B182" t="inlineStr">
        <is>
          <t>WA0RT3397</t>
        </is>
      </c>
      <c r="C182" t="inlineStr">
        <is>
          <t>རང་བཞིན་གསུམ་ངེས་པར་བསྟན་པ།</t>
        </is>
      </c>
      <c r="D182">
        <f>HYPERLINK("https://library.bdrc.io/show/bdr:MW1KG13126_5559?uilang=bo","MW1KG13126_5559")</f>
        <v/>
      </c>
      <c r="E182" t="inlineStr"/>
      <c r="F182" t="inlineStr"/>
      <c r="G182">
        <f>HYPERLINK("https://library.bdrc.io/search?lg=bo&amp;t=Work&amp;pg=1&amp;f=author,exc,bdr:P6119&amp;uilang=bo&amp;q=རང་བཞིན་གསུམ་ངེས་པར་བསྟན་པ།~1", "བརྩམས་ཆོས་གཞན།")</f>
        <v/>
      </c>
      <c r="H182">
        <f>HYPERLINK("https://library.bdrc.io/search?lg=bo&amp;t=Etext&amp;pg=1&amp;f=author,exc,bdr:P6119&amp;uilang=bo&amp;q=རང་བཞིན་གསུམ་ངེས་པར་བསྟན་པ།~1", "ཡིག་རྐྱང་གཞན།")</f>
        <v/>
      </c>
    </row>
    <row r="183" ht="70" customHeight="1">
      <c r="A183" t="inlineStr"/>
      <c r="B183" t="inlineStr">
        <is>
          <t>WA0RT3397</t>
        </is>
      </c>
      <c r="C183" t="inlineStr">
        <is>
          <t>རང་བཞིན་གསུམ་ངེས་པར་བསྟན་པ།</t>
        </is>
      </c>
      <c r="D183">
        <f>HYPERLINK("https://library.bdrc.io/show/bdr:MW23702_3562?uilang=bo","MW23702_3562")</f>
        <v/>
      </c>
      <c r="E183" t="inlineStr"/>
      <c r="F183" t="inlineStr"/>
      <c r="G183">
        <f>HYPERLINK("https://library.bdrc.io/search?lg=bo&amp;t=Work&amp;pg=1&amp;f=author,exc,bdr:P6119&amp;uilang=bo&amp;q=རང་བཞིན་གསུམ་ངེས་པར་བསྟན་པ།~1", "བརྩམས་ཆོས་གཞན།")</f>
        <v/>
      </c>
      <c r="H183">
        <f>HYPERLINK("https://library.bdrc.io/search?lg=bo&amp;t=Etext&amp;pg=1&amp;f=author,exc,bdr:P6119&amp;uilang=bo&amp;q=རང་བཞིན་གསུམ་ངེས་པར་བསྟན་པ།~1", "ཡིག་རྐྱང་གཞན།")</f>
        <v/>
      </c>
    </row>
    <row r="184" ht="70" customHeight="1">
      <c r="A184" t="inlineStr"/>
      <c r="B184" t="inlineStr">
        <is>
          <t>WA0RT3397</t>
        </is>
      </c>
      <c r="C184" t="inlineStr">
        <is>
          <t>རང་བཞིན་གསུམ་ངེས་པར་བསྟན་པ།</t>
        </is>
      </c>
      <c r="D184">
        <f>HYPERLINK("https://library.bdrc.io/show/bdr:MW23703_4058?uilang=bo","MW23703_4058")</f>
        <v/>
      </c>
      <c r="E184" t="inlineStr"/>
      <c r="F184" t="inlineStr"/>
      <c r="G184">
        <f>HYPERLINK("https://library.bdrc.io/search?lg=bo&amp;t=Work&amp;pg=1&amp;f=author,exc,bdr:P6119&amp;uilang=bo&amp;q=རང་བཞིན་གསུམ་ངེས་པར་བསྟན་པ།~1", "བརྩམས་ཆོས་གཞན།")</f>
        <v/>
      </c>
      <c r="H184">
        <f>HYPERLINK("https://library.bdrc.io/search?lg=bo&amp;t=Etext&amp;pg=1&amp;f=author,exc,bdr:P6119&amp;uilang=bo&amp;q=རང་བཞིན་གསུམ་ངེས་པར་བསྟན་པ།~1", "ཡིག་རྐྱང་གཞན།")</f>
        <v/>
      </c>
    </row>
    <row r="185" ht="70" customHeight="1">
      <c r="A185" t="inlineStr"/>
      <c r="B185" t="inlineStr">
        <is>
          <t>WA0RT3397</t>
        </is>
      </c>
      <c r="C185" t="inlineStr">
        <is>
          <t>རང་བཞིན་གསུམ་ངེས་པར་བསྟན་པ།</t>
        </is>
      </c>
      <c r="D185">
        <f>HYPERLINK("https://library.bdrc.io/show/bdr:MW22704_4348?uilang=bo","MW22704_4348")</f>
        <v/>
      </c>
      <c r="E185" t="inlineStr"/>
      <c r="F185" t="inlineStr"/>
      <c r="G185">
        <f>HYPERLINK("https://library.bdrc.io/search?lg=bo&amp;t=Work&amp;pg=1&amp;f=author,exc,bdr:P6119&amp;uilang=bo&amp;q=རང་བཞིན་གསུམ་ངེས་པར་བསྟན་པ།~1", "བརྩམས་ཆོས་གཞན།")</f>
        <v/>
      </c>
      <c r="H185">
        <f>HYPERLINK("https://library.bdrc.io/search?lg=bo&amp;t=Etext&amp;pg=1&amp;f=author,exc,bdr:P6119&amp;uilang=bo&amp;q=རང་བཞིན་གསུམ་ངེས་པར་བསྟན་པ།~1", "ཡིག་རྐྱང་གཞན།")</f>
        <v/>
      </c>
    </row>
    <row r="186" ht="70" customHeight="1">
      <c r="A186" t="inlineStr"/>
      <c r="B186" t="inlineStr">
        <is>
          <t>WA0RT3398</t>
        </is>
      </c>
      <c r="C186" t="inlineStr">
        <is>
          <t>རྣམ་པར་བཤད་པ་རིགས་པའི་མདོ་སྡེའི་དུམ་བུ་བརྒྱ།</t>
        </is>
      </c>
      <c r="D186">
        <f>HYPERLINK("https://library.bdrc.io/show/bdr:MW23703_4060?uilang=bo","MW23703_4060")</f>
        <v/>
      </c>
      <c r="E186" t="inlineStr"/>
      <c r="F186" t="inlineStr"/>
      <c r="G186">
        <f>HYPERLINK("https://library.bdrc.io/search?lg=bo&amp;t=Work&amp;pg=1&amp;f=author,exc,bdr:P6119&amp;uilang=bo&amp;q=རྣམ་པར་བཤད་པ་རིགས་པའི་མདོ་སྡེའི་དུམ་བུ་བརྒྱ།~1", "བརྩམས་ཆོས་གཞན།")</f>
        <v/>
      </c>
      <c r="H186">
        <f>HYPERLINK("https://library.bdrc.io/search?lg=bo&amp;t=Etext&amp;pg=1&amp;f=author,exc,bdr:P6119&amp;uilang=bo&amp;q=རྣམ་པར་བཤད་པ་རིགས་པའི་མདོ་སྡེའི་དུམ་བུ་བརྒྱ།~1", "ཡིག་རྐྱང་གཞན།")</f>
        <v/>
      </c>
    </row>
    <row r="187" ht="70" customHeight="1">
      <c r="A187" t="inlineStr"/>
      <c r="B187" t="inlineStr">
        <is>
          <t>WA0RT3398</t>
        </is>
      </c>
      <c r="C187" t="inlineStr">
        <is>
          <t>རྣམ་པར་བཤད་པ་རིགས་པའི་མདོ་སྡེའི་དུམ་བུ་བརྒྱ།</t>
        </is>
      </c>
      <c r="D187">
        <f>HYPERLINK("https://library.bdrc.io/show/bdr:MW1PD95844_3289?uilang=bo","MW1PD95844_3289")</f>
        <v/>
      </c>
      <c r="E187" t="inlineStr"/>
      <c r="F187" t="inlineStr"/>
      <c r="G187">
        <f>HYPERLINK("https://library.bdrc.io/search?lg=bo&amp;t=Work&amp;pg=1&amp;f=author,exc,bdr:P6119&amp;uilang=bo&amp;q=རྣམ་པར་བཤད་པ་རིགས་པའི་མདོ་སྡེའི་དུམ་བུ་བརྒྱ།~1", "བརྩམས་ཆོས་གཞན།")</f>
        <v/>
      </c>
      <c r="H187">
        <f>HYPERLINK("https://library.bdrc.io/search?lg=bo&amp;t=Etext&amp;pg=1&amp;f=author,exc,bdr:P6119&amp;uilang=bo&amp;q=རྣམ་པར་བཤད་པ་རིགས་པའི་མདོ་སྡེའི་དུམ་བུ་བརྒྱ།~1", "ཡིག་རྐྱང་གཞན།")</f>
        <v/>
      </c>
    </row>
    <row r="188" ht="70" customHeight="1">
      <c r="A188" t="inlineStr"/>
      <c r="B188" t="inlineStr">
        <is>
          <t>WA0RT3398</t>
        </is>
      </c>
      <c r="C188" t="inlineStr">
        <is>
          <t>རྣམ་པར་བཤད་པ་རིགས་པའི་མདོ་སྡེའི་དུམ་བུ་བརྒྱ།</t>
        </is>
      </c>
      <c r="D188">
        <f>HYPERLINK("https://library.bdrc.io/show/bdr:MW2KG5015_4350?uilang=bo","MW2KG5015_4350")</f>
        <v/>
      </c>
      <c r="E188" t="inlineStr"/>
      <c r="F188" t="inlineStr"/>
      <c r="G188">
        <f>HYPERLINK("https://library.bdrc.io/search?lg=bo&amp;t=Work&amp;pg=1&amp;f=author,exc,bdr:P6119&amp;uilang=bo&amp;q=རྣམ་པར་བཤད་པ་རིགས་པའི་མདོ་སྡེའི་དུམ་བུ་བརྒྱ།~1", "བརྩམས་ཆོས་གཞན།")</f>
        <v/>
      </c>
      <c r="H188">
        <f>HYPERLINK("https://library.bdrc.io/search?lg=bo&amp;t=Etext&amp;pg=1&amp;f=author,exc,bdr:P6119&amp;uilang=bo&amp;q=རྣམ་པར་བཤད་པ་རིགས་པའི་མདོ་སྡེའི་དུམ་བུ་བརྒྱ།~1", "ཡིག་རྐྱང་གཞན།")</f>
        <v/>
      </c>
    </row>
    <row r="189" ht="70" customHeight="1">
      <c r="A189" t="inlineStr"/>
      <c r="B189" t="inlineStr">
        <is>
          <t>WA0RT3398</t>
        </is>
      </c>
      <c r="C189" t="inlineStr">
        <is>
          <t>རྣམ་པར་བཤད་པའི་རིགས་པའི་མདོ་སྡེའི་དུམ་བུ་བརྒྱ།</t>
        </is>
      </c>
      <c r="D189">
        <f>HYPERLINK("https://library.bdrc.io/show/bdr:MW1KG13126_5561?uilang=bo","MW1KG13126_5561")</f>
        <v/>
      </c>
      <c r="E189" t="inlineStr"/>
      <c r="F189" t="inlineStr"/>
      <c r="G189">
        <f>HYPERLINK("https://library.bdrc.io/search?lg=bo&amp;t=Work&amp;pg=1&amp;f=author,exc,bdr:P6119&amp;uilang=bo&amp;q=རྣམ་པར་བཤད་པའི་རིགས་པའི་མདོ་སྡེའི་དུམ་བུ་བརྒྱ།~1", "བརྩམས་ཆོས་གཞན།")</f>
        <v/>
      </c>
      <c r="H189">
        <f>HYPERLINK("https://library.bdrc.io/search?lg=bo&amp;t=Etext&amp;pg=1&amp;f=author,exc,bdr:P6119&amp;uilang=bo&amp;q=རྣམ་པར་བཤད་པའི་རིགས་པའི་མདོ་སྡེའི་དུམ་བུ་བརྒྱ།~1", "ཡིག་རྐྱང་གཞན།")</f>
        <v/>
      </c>
    </row>
    <row r="190" ht="70" customHeight="1">
      <c r="A190" t="inlineStr"/>
      <c r="B190" t="inlineStr">
        <is>
          <t>WA0RT3398</t>
        </is>
      </c>
      <c r="C190" t="inlineStr">
        <is>
          <t>རྣམ་པར་བཤད་པའི་རིགས་པའི་མདོ་སྡེའི་དུམ་བུ་བརྒྱ།</t>
        </is>
      </c>
      <c r="D190">
        <f>HYPERLINK("https://library.bdrc.io/show/bdr:MW23702_3564?uilang=bo","MW23702_3564")</f>
        <v/>
      </c>
      <c r="E190" t="inlineStr"/>
      <c r="F190" t="inlineStr"/>
      <c r="G190">
        <f>HYPERLINK("https://library.bdrc.io/search?lg=bo&amp;t=Work&amp;pg=1&amp;f=author,exc,bdr:P6119&amp;uilang=bo&amp;q=རྣམ་པར་བཤད་པའི་རིགས་པའི་མདོ་སྡེའི་དུམ་བུ་བརྒྱ།~1", "བརྩམས་ཆོས་གཞན།")</f>
        <v/>
      </c>
      <c r="H190">
        <f>HYPERLINK("https://library.bdrc.io/search?lg=bo&amp;t=Etext&amp;pg=1&amp;f=author,exc,bdr:P6119&amp;uilang=bo&amp;q=རྣམ་པར་བཤད་པའི་རིགས་པའི་མདོ་སྡེའི་དུམ་བུ་བརྒྱ།~1", "ཡིག་རྐྱང་གཞན།")</f>
        <v/>
      </c>
    </row>
    <row r="191" ht="70" customHeight="1">
      <c r="A191" t="inlineStr"/>
      <c r="B191" t="inlineStr">
        <is>
          <t>WA0RT3398</t>
        </is>
      </c>
      <c r="C191" t="inlineStr">
        <is>
          <t>རྣམ་པར་བཤད་པ་རིགས་པའི་མདོ་སྡེའི་དུམ་བུ་བརྒྱ།</t>
        </is>
      </c>
      <c r="D191">
        <f>HYPERLINK("https://library.bdrc.io/show/bdr:MW22704_4350?uilang=bo","MW22704_4350")</f>
        <v/>
      </c>
      <c r="E191" t="inlineStr"/>
      <c r="F191" t="inlineStr"/>
      <c r="G191">
        <f>HYPERLINK("https://library.bdrc.io/search?lg=bo&amp;t=Work&amp;pg=1&amp;f=author,exc,bdr:P6119&amp;uilang=bo&amp;q=རྣམ་པར་བཤད་པ་རིགས་པའི་མདོ་སྡེའི་དུམ་བུ་བརྒྱ།~1", "བརྩམས་ཆོས་གཞན།")</f>
        <v/>
      </c>
      <c r="H191">
        <f>HYPERLINK("https://library.bdrc.io/search?lg=bo&amp;t=Etext&amp;pg=1&amp;f=author,exc,bdr:P6119&amp;uilang=bo&amp;q=རྣམ་པར་བཤད་པ་རིགས་པའི་མདོ་སྡེའི་དུམ་བུ་བརྒྱ།~1", "ཡིག་རྐྱང་གཞན།")</f>
        <v/>
      </c>
    </row>
    <row r="192" ht="70" customHeight="1">
      <c r="A192" t="inlineStr"/>
      <c r="B192" t="inlineStr">
        <is>
          <t>WA0RT3399</t>
        </is>
      </c>
      <c r="C192" t="inlineStr">
        <is>
          <t>རྣམ་པར་བཤད་པའི་རིགས་པ།</t>
        </is>
      </c>
      <c r="D192">
        <f>HYPERLINK("https://library.bdrc.io/show/bdr:MW22704_4351?uilang=bo","MW22704_4351")</f>
        <v/>
      </c>
      <c r="E192" t="inlineStr"/>
      <c r="F192" t="inlineStr"/>
      <c r="G192">
        <f>HYPERLINK("https://library.bdrc.io/search?lg=bo&amp;t=Work&amp;pg=1&amp;f=author,exc,bdr:P6119&amp;uilang=bo&amp;q=རྣམ་པར་བཤད་པའི་རིགས་པ།~1", "བརྩམས་ཆོས་གཞན།")</f>
        <v/>
      </c>
      <c r="H192">
        <f>HYPERLINK("https://library.bdrc.io/search?lg=bo&amp;t=Etext&amp;pg=1&amp;f=author,exc,bdr:P6119&amp;uilang=bo&amp;q=རྣམ་པར་བཤད་པའི་རིགས་པ།~1", "ཡིག་རྐྱང་གཞན།")</f>
        <v/>
      </c>
    </row>
    <row r="193" ht="70" customHeight="1">
      <c r="A193" t="inlineStr"/>
      <c r="B193" t="inlineStr">
        <is>
          <t>WA0RT3399</t>
        </is>
      </c>
      <c r="C193" t="inlineStr">
        <is>
          <t>རྣམ་པར་བཤད་པའི་རིགས་པ།</t>
        </is>
      </c>
      <c r="D193">
        <f>HYPERLINK("https://library.bdrc.io/show/bdr:MW2KG5015_4351?uilang=bo","MW2KG5015_4351")</f>
        <v/>
      </c>
      <c r="E193" t="inlineStr"/>
      <c r="F193" t="inlineStr"/>
      <c r="G193">
        <f>HYPERLINK("https://library.bdrc.io/search?lg=bo&amp;t=Work&amp;pg=1&amp;f=author,exc,bdr:P6119&amp;uilang=bo&amp;q=རྣམ་པར་བཤད་པའི་རིགས་པ།~1", "བརྩམས་ཆོས་གཞན།")</f>
        <v/>
      </c>
      <c r="H193">
        <f>HYPERLINK("https://library.bdrc.io/search?lg=bo&amp;t=Etext&amp;pg=1&amp;f=author,exc,bdr:P6119&amp;uilang=bo&amp;q=རྣམ་པར་བཤད་པའི་རིགས་པ།~1", "ཡིག་རྐྱང་གཞན།")</f>
        <v/>
      </c>
    </row>
    <row r="194" ht="70" customHeight="1">
      <c r="A194" t="inlineStr"/>
      <c r="B194" t="inlineStr">
        <is>
          <t>WA0RT3399</t>
        </is>
      </c>
      <c r="C194" t="inlineStr">
        <is>
          <t>རྣམ་པར་བཤད་པའི་རིགས་པ།</t>
        </is>
      </c>
      <c r="D194">
        <f>HYPERLINK("https://library.bdrc.io/show/bdr:MW1KG13126_5562?uilang=bo","MW1KG13126_5562")</f>
        <v/>
      </c>
      <c r="E194" t="inlineStr"/>
      <c r="F194" t="inlineStr"/>
      <c r="G194">
        <f>HYPERLINK("https://library.bdrc.io/search?lg=bo&amp;t=Work&amp;pg=1&amp;f=author,exc,bdr:P6119&amp;uilang=bo&amp;q=རྣམ་པར་བཤད་པའི་རིགས་པ།~1", "བརྩམས་ཆོས་གཞན།")</f>
        <v/>
      </c>
      <c r="H194">
        <f>HYPERLINK("https://library.bdrc.io/search?lg=bo&amp;t=Etext&amp;pg=1&amp;f=author,exc,bdr:P6119&amp;uilang=bo&amp;q=རྣམ་པར་བཤད་པའི་རིགས་པ།~1", "ཡིག་རྐྱང་གཞན།")</f>
        <v/>
      </c>
    </row>
    <row r="195" ht="70" customHeight="1">
      <c r="A195" t="inlineStr"/>
      <c r="B195" t="inlineStr">
        <is>
          <t>WA0RT3399</t>
        </is>
      </c>
      <c r="C195" t="inlineStr">
        <is>
          <t>རྣམ་པར་བཤད་པའི་རིགས་པ།</t>
        </is>
      </c>
      <c r="D195">
        <f>HYPERLINK("https://library.bdrc.io/show/bdr:MW1PD95844_3290?uilang=bo","MW1PD95844_3290")</f>
        <v/>
      </c>
      <c r="E195" t="inlineStr"/>
      <c r="F195" t="inlineStr"/>
      <c r="G195">
        <f>HYPERLINK("https://library.bdrc.io/search?lg=bo&amp;t=Work&amp;pg=1&amp;f=author,exc,bdr:P6119&amp;uilang=bo&amp;q=རྣམ་པར་བཤད་པའི་རིགས་པ།~1", "བརྩམས་ཆོས་གཞན།")</f>
        <v/>
      </c>
      <c r="H195">
        <f>HYPERLINK("https://library.bdrc.io/search?lg=bo&amp;t=Etext&amp;pg=1&amp;f=author,exc,bdr:P6119&amp;uilang=bo&amp;q=རྣམ་པར་བཤད་པའི་རིགས་པ།~1", "ཡིག་རྐྱང་གཞན།")</f>
        <v/>
      </c>
    </row>
    <row r="196" ht="70" customHeight="1">
      <c r="A196" t="inlineStr"/>
      <c r="B196" t="inlineStr">
        <is>
          <t>WA0RT3399</t>
        </is>
      </c>
      <c r="C196" t="inlineStr">
        <is>
          <t>རྣམ་པར་བཤད་པའི་རིགས་པ།</t>
        </is>
      </c>
      <c r="D196">
        <f>HYPERLINK("https://library.bdrc.io/show/bdr:MW23703_4061?uilang=bo","MW23703_4061")</f>
        <v/>
      </c>
      <c r="E196" t="inlineStr"/>
      <c r="F196" t="inlineStr"/>
      <c r="G196">
        <f>HYPERLINK("https://library.bdrc.io/search?lg=bo&amp;t=Work&amp;pg=1&amp;f=author,exc,bdr:P6119&amp;uilang=bo&amp;q=རྣམ་པར་བཤད་པའི་རིགས་པ།~1", "བརྩམས་ཆོས་གཞན།")</f>
        <v/>
      </c>
      <c r="H196">
        <f>HYPERLINK("https://library.bdrc.io/search?lg=bo&amp;t=Etext&amp;pg=1&amp;f=author,exc,bdr:P6119&amp;uilang=bo&amp;q=རྣམ་པར་བཤད་པའི་རིགས་པ།~1", "ཡིག་རྐྱང་གཞན།")</f>
        <v/>
      </c>
    </row>
    <row r="197" ht="70" customHeight="1">
      <c r="A197" t="inlineStr"/>
      <c r="B197" t="inlineStr">
        <is>
          <t>WA0RT3399</t>
        </is>
      </c>
      <c r="C197" t="inlineStr">
        <is>
          <t>རྣམ་པར་བཤད་པའི་རིགས་པ།</t>
        </is>
      </c>
      <c r="D197">
        <f>HYPERLINK("https://library.bdrc.io/show/bdr:MW23702_3565?uilang=bo","MW23702_3565")</f>
        <v/>
      </c>
      <c r="E197" t="inlineStr"/>
      <c r="F197" t="inlineStr"/>
      <c r="G197">
        <f>HYPERLINK("https://library.bdrc.io/search?lg=bo&amp;t=Work&amp;pg=1&amp;f=author,exc,bdr:P6119&amp;uilang=bo&amp;q=རྣམ་པར་བཤད་པའི་རིགས་པ།~1", "བརྩམས་ཆོས་གཞན།")</f>
        <v/>
      </c>
      <c r="H197">
        <f>HYPERLINK("https://library.bdrc.io/search?lg=bo&amp;t=Etext&amp;pg=1&amp;f=author,exc,bdr:P6119&amp;uilang=bo&amp;q=རྣམ་པར་བཤད་པའི་རིགས་པ།~1", "ཡིག་རྐྱང་གཞན།")</f>
        <v/>
      </c>
    </row>
    <row r="198" ht="70" customHeight="1">
      <c r="A198" t="inlineStr"/>
      <c r="B198" t="inlineStr">
        <is>
          <t>WA0RT3400</t>
        </is>
      </c>
      <c r="C198" t="inlineStr">
        <is>
          <t>ལས་གྲུབ་པའི་རབ་ཏུ་བྱེད་པ།</t>
        </is>
      </c>
      <c r="D198">
        <f>HYPERLINK("https://library.bdrc.io/show/bdr:MW1PD95844_3291?uilang=bo","MW1PD95844_3291")</f>
        <v/>
      </c>
      <c r="E198" t="inlineStr"/>
      <c r="F198" t="inlineStr"/>
      <c r="G198">
        <f>HYPERLINK("https://library.bdrc.io/search?lg=bo&amp;t=Work&amp;pg=1&amp;f=author,exc,bdr:P6119&amp;uilang=bo&amp;q=ལས་གྲུབ་པའི་རབ་ཏུ་བྱེད་པ།~1", "བརྩམས་ཆོས་གཞན།")</f>
        <v/>
      </c>
      <c r="H198">
        <f>HYPERLINK("https://library.bdrc.io/search?lg=bo&amp;t=Etext&amp;pg=1&amp;f=author,exc,bdr:P6119&amp;uilang=bo&amp;q=ལས་གྲུབ་པའི་རབ་ཏུ་བྱེད་པ།~1", "ཡིག་རྐྱང་གཞན།")</f>
        <v/>
      </c>
    </row>
    <row r="199" ht="70" customHeight="1">
      <c r="A199" t="inlineStr"/>
      <c r="B199" t="inlineStr">
        <is>
          <t>WA0RT3400</t>
        </is>
      </c>
      <c r="C199" t="inlineStr">
        <is>
          <t>ལས་གྲུབ་པའི་རབ་ཏུ་བྱེད་པ།</t>
        </is>
      </c>
      <c r="D199">
        <f>HYPERLINK("https://library.bdrc.io/show/bdr:MW22704_4352?uilang=bo","MW22704_4352")</f>
        <v/>
      </c>
      <c r="E199" t="inlineStr"/>
      <c r="F199" t="inlineStr"/>
      <c r="G199">
        <f>HYPERLINK("https://library.bdrc.io/search?lg=bo&amp;t=Work&amp;pg=1&amp;f=author,exc,bdr:P6119&amp;uilang=bo&amp;q=ལས་གྲུབ་པའི་རབ་ཏུ་བྱེད་པ།~1", "བརྩམས་ཆོས་གཞན།")</f>
        <v/>
      </c>
      <c r="H199">
        <f>HYPERLINK("https://library.bdrc.io/search?lg=bo&amp;t=Etext&amp;pg=1&amp;f=author,exc,bdr:P6119&amp;uilang=bo&amp;q=ལས་གྲུབ་པའི་རབ་ཏུ་བྱེད་པ།~1", "ཡིག་རྐྱང་གཞན།")</f>
        <v/>
      </c>
    </row>
    <row r="200" ht="70" customHeight="1">
      <c r="A200" t="inlineStr"/>
      <c r="B200" t="inlineStr">
        <is>
          <t>WA0RT3400</t>
        </is>
      </c>
      <c r="C200" t="inlineStr">
        <is>
          <t>ལས་གྲུབ་པའི་རབ་ཏུ་བྱེད་པ།</t>
        </is>
      </c>
      <c r="D200">
        <f>HYPERLINK("https://library.bdrc.io/show/bdr:MW23703_4062?uilang=bo","MW23703_4062")</f>
        <v/>
      </c>
      <c r="E200" t="inlineStr"/>
      <c r="F200" t="inlineStr"/>
      <c r="G200">
        <f>HYPERLINK("https://library.bdrc.io/search?lg=bo&amp;t=Work&amp;pg=1&amp;f=author,exc,bdr:P6119&amp;uilang=bo&amp;q=ལས་གྲུབ་པའི་རབ་ཏུ་བྱེད་པ།~1", "བརྩམས་ཆོས་གཞན།")</f>
        <v/>
      </c>
      <c r="H200">
        <f>HYPERLINK("https://library.bdrc.io/search?lg=bo&amp;t=Etext&amp;pg=1&amp;f=author,exc,bdr:P6119&amp;uilang=bo&amp;q=ལས་གྲུབ་པའི་རབ་ཏུ་བྱེད་པ།~1", "ཡིག་རྐྱང་གཞན།")</f>
        <v/>
      </c>
    </row>
    <row r="201" ht="70" customHeight="1">
      <c r="A201" t="inlineStr"/>
      <c r="B201" t="inlineStr">
        <is>
          <t>WA0RT3400</t>
        </is>
      </c>
      <c r="C201" t="inlineStr">
        <is>
          <t>ལས་གྲུབ་པའི་རབ་ཏུ་བྱེད་པ།</t>
        </is>
      </c>
      <c r="D201">
        <f>HYPERLINK("https://library.bdrc.io/show/bdr:MW1KG13126_5563?uilang=bo","MW1KG13126_5563")</f>
        <v/>
      </c>
      <c r="E201" t="inlineStr"/>
      <c r="F201" t="inlineStr"/>
      <c r="G201">
        <f>HYPERLINK("https://library.bdrc.io/search?lg=bo&amp;t=Work&amp;pg=1&amp;f=author,exc,bdr:P6119&amp;uilang=bo&amp;q=ལས་གྲུབ་པའི་རབ་ཏུ་བྱེད་པ།~1", "བརྩམས་ཆོས་གཞན།")</f>
        <v/>
      </c>
      <c r="H201">
        <f>HYPERLINK("https://library.bdrc.io/search?lg=bo&amp;t=Etext&amp;pg=1&amp;f=author,exc,bdr:P6119&amp;uilang=bo&amp;q=ལས་གྲུབ་པའི་རབ་ཏུ་བྱེད་པ།~1", "ཡིག་རྐྱང་གཞན།")</f>
        <v/>
      </c>
    </row>
    <row r="202" ht="70" customHeight="1">
      <c r="A202" t="inlineStr"/>
      <c r="B202" t="inlineStr">
        <is>
          <t>WA0RT3400</t>
        </is>
      </c>
      <c r="C202" t="inlineStr">
        <is>
          <t>ལས་གྲུབ་པའི་རབ་ཏུ་བྱེད་པ།</t>
        </is>
      </c>
      <c r="D202">
        <f>HYPERLINK("https://library.bdrc.io/show/bdr:MW2KG5015_4352?uilang=bo","MW2KG5015_4352")</f>
        <v/>
      </c>
      <c r="E202" t="inlineStr"/>
      <c r="F202" t="inlineStr"/>
      <c r="G202">
        <f>HYPERLINK("https://library.bdrc.io/search?lg=bo&amp;t=Work&amp;pg=1&amp;f=author,exc,bdr:P6119&amp;uilang=bo&amp;q=ལས་གྲུབ་པའི་རབ་ཏུ་བྱེད་པ།~1", "བརྩམས་ཆོས་གཞན།")</f>
        <v/>
      </c>
      <c r="H202">
        <f>HYPERLINK("https://library.bdrc.io/search?lg=bo&amp;t=Etext&amp;pg=1&amp;f=author,exc,bdr:P6119&amp;uilang=bo&amp;q=ལས་གྲུབ་པའི་རབ་ཏུ་བྱེད་པ།~1", "ཡིག་རྐྱང་གཞན།")</f>
        <v/>
      </c>
    </row>
    <row r="203" ht="70" customHeight="1">
      <c r="A203" t="inlineStr"/>
      <c r="B203" t="inlineStr">
        <is>
          <t>WA0RT3400</t>
        </is>
      </c>
      <c r="C203" t="inlineStr">
        <is>
          <t>ལས་གྲུབ་པའི་རབ་ཏུ་བྱེད་པ།</t>
        </is>
      </c>
      <c r="D203">
        <f>HYPERLINK("https://library.bdrc.io/show/bdr:MW23702_3566?uilang=bo","MW23702_3566")</f>
        <v/>
      </c>
      <c r="E203" t="inlineStr"/>
      <c r="F203" t="inlineStr"/>
      <c r="G203">
        <f>HYPERLINK("https://library.bdrc.io/search?lg=bo&amp;t=Work&amp;pg=1&amp;f=author,exc,bdr:P6119&amp;uilang=bo&amp;q=ལས་གྲུབ་པའི་རབ་ཏུ་བྱེད་པ།~1", "བརྩམས་ཆོས་གཞན།")</f>
        <v/>
      </c>
      <c r="H203">
        <f>HYPERLINK("https://library.bdrc.io/search?lg=bo&amp;t=Etext&amp;pg=1&amp;f=author,exc,bdr:P6119&amp;uilang=bo&amp;q=ལས་གྲུབ་པའི་རབ་ཏུ་བྱེད་པ།~1", "ཡིག་རྐྱང་གཞན།")</f>
        <v/>
      </c>
    </row>
    <row r="204" ht="70" customHeight="1">
      <c r="A204" t="inlineStr"/>
      <c r="B204" t="inlineStr">
        <is>
          <t>WA0RT3427</t>
        </is>
      </c>
      <c r="C204" t="inlineStr">
        <is>
          <t>ཆོས་མངོན་པའི་མཛོད་ཀྱི་ཚིག་ལེའུར་བྱས་པ།</t>
        </is>
      </c>
      <c r="D204">
        <f>HYPERLINK("https://library.bdrc.io/show/bdr:MW23703_4089?uilang=bo","MW23703_4089")</f>
        <v/>
      </c>
      <c r="E204" t="inlineStr"/>
      <c r="F204" t="inlineStr"/>
      <c r="G204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04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05" ht="70" customHeight="1">
      <c r="A205" t="inlineStr"/>
      <c r="B205" t="inlineStr">
        <is>
          <t>WA0RT3427</t>
        </is>
      </c>
      <c r="C205" t="inlineStr">
        <is>
          <t>ཆོས་མངོན་པའི་མཛོད་ཀྱི་ཚིག་ལེའུར་བྱས་པ།</t>
        </is>
      </c>
      <c r="D205">
        <f>HYPERLINK("https://library.bdrc.io/show/bdr:MW22704_4379?uilang=bo","MW22704_4379")</f>
        <v/>
      </c>
      <c r="E205" t="inlineStr"/>
      <c r="F205" t="inlineStr"/>
      <c r="G205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05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06" ht="70" customHeight="1">
      <c r="A206" t="inlineStr"/>
      <c r="B206" t="inlineStr">
        <is>
          <t>WA0RT3427</t>
        </is>
      </c>
      <c r="C206" t="inlineStr">
        <is>
          <t>ཆོས་མངོན་པའི་མཛོད་ཀྱི་ཚིག་ལེའུར་བྱས་པ།</t>
        </is>
      </c>
      <c r="D206">
        <f>HYPERLINK("https://library.bdrc.io/show/bdr:MW2KG5015_4379?uilang=bo","MW2KG5015_4379")</f>
        <v/>
      </c>
      <c r="E206" t="inlineStr"/>
      <c r="F206" t="inlineStr"/>
      <c r="G206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06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07" ht="70" customHeight="1">
      <c r="A207" t="inlineStr"/>
      <c r="B207" t="inlineStr">
        <is>
          <t>WA0RT3427</t>
        </is>
      </c>
      <c r="C207" t="inlineStr">
        <is>
          <t>ཆོས་མངོན་པའི་མཛོད་ཀྱི་ཚིད་ལེའུར་བྱས་པ།</t>
        </is>
      </c>
      <c r="D207">
        <f>HYPERLINK("https://library.bdrc.io/show/bdr:MW1KG13126_5590?uilang=bo","MW1KG13126_5590")</f>
        <v/>
      </c>
      <c r="E207" t="inlineStr"/>
      <c r="F207" t="inlineStr"/>
      <c r="G207">
        <f>HYPERLINK("https://library.bdrc.io/search?lg=bo&amp;t=Work&amp;pg=1&amp;f=author,exc,bdr:P6119&amp;uilang=bo&amp;q=ཆོས་མངོན་པའི་མཛོད་ཀྱི་ཚིད་ལེའུར་བྱས་པ།~1", "བརྩམས་ཆོས་གཞན།")</f>
        <v/>
      </c>
      <c r="H207">
        <f>HYPERLINK("https://library.bdrc.io/search?lg=bo&amp;t=Etext&amp;pg=1&amp;f=author,exc,bdr:P6119&amp;uilang=bo&amp;q=ཆོས་མངོན་པའི་མཛོད་ཀྱི་ཚིད་ལེའུར་བྱས་པ།~1", "ཡིག་རྐྱང་གཞན།")</f>
        <v/>
      </c>
    </row>
    <row r="208" ht="70" customHeight="1">
      <c r="A208" t="inlineStr"/>
      <c r="B208" t="inlineStr">
        <is>
          <t>WA0RT3427</t>
        </is>
      </c>
      <c r="C208" t="inlineStr">
        <is>
          <t>ཆོས་མངོན་པའི་མཛོད་ཀྱི་ཚིག་ལེའུར་བྱས་པ།</t>
        </is>
      </c>
      <c r="D208">
        <f>HYPERLINK("https://library.bdrc.io/show/bdr:MW23702_3593?uilang=bo","MW23702_3593")</f>
        <v/>
      </c>
      <c r="E208" t="inlineStr"/>
      <c r="F208" t="inlineStr"/>
      <c r="G208">
        <f>HYPERLINK("https://library.bdrc.io/search?lg=bo&amp;t=Work&amp;pg=1&amp;f=author,exc,bdr:P6119&amp;uilang=bo&amp;q=ཆོས་མངོན་པའི་མཛོད་ཀྱི་ཚིག་ལེའུར་བྱས་པ།~1", "བརྩམས་ཆོས་གཞན།")</f>
        <v/>
      </c>
      <c r="H208">
        <f>HYPERLINK("https://library.bdrc.io/search?lg=bo&amp;t=Etext&amp;pg=1&amp;f=author,exc,bdr:P6119&amp;uilang=bo&amp;q=ཆོས་མངོན་པའི་མཛོད་ཀྱི་ཚིག་ལེའུར་བྱས་པ།~1", "ཡིག་རྐྱང་གཞན།")</f>
        <v/>
      </c>
    </row>
    <row r="209" ht="70" customHeight="1">
      <c r="A209" t="inlineStr"/>
      <c r="B209" t="inlineStr">
        <is>
          <t>WA0RT3427</t>
        </is>
      </c>
      <c r="C209" t="inlineStr">
        <is>
          <t>ཆོས་མངོན་པའི་མཛོད་ཀྱི་ཚིགས་ལེའུར་བྱས་པ།</t>
        </is>
      </c>
      <c r="D209">
        <f>HYPERLINK("https://library.bdrc.io/show/bdr:MW1PD95844_3318?uilang=bo","MW1PD95844_3318")</f>
        <v/>
      </c>
      <c r="E209" t="inlineStr"/>
      <c r="F209" t="inlineStr"/>
      <c r="G209">
        <f>HYPERLINK("https://library.bdrc.io/search?lg=bo&amp;t=Work&amp;pg=1&amp;f=author,exc,bdr:P6119&amp;uilang=bo&amp;q=ཆོས་མངོན་པའི་མཛོད་ཀྱི་ཚིགས་ལེའུར་བྱས་པ།~1", "བརྩམས་ཆོས་གཞན།")</f>
        <v/>
      </c>
      <c r="H209">
        <f>HYPERLINK("https://library.bdrc.io/search?lg=bo&amp;t=Etext&amp;pg=1&amp;f=author,exc,bdr:P6119&amp;uilang=bo&amp;q=ཆོས་མངོན་པའི་མཛོད་ཀྱི་ཚིགས་ལེའུར་བྱས་པ།~1", "ཡིག་རྐྱང་གཞན།")</f>
        <v/>
      </c>
    </row>
    <row r="210" ht="70" customHeight="1">
      <c r="A210" t="inlineStr"/>
      <c r="B210" t="inlineStr">
        <is>
          <t>WA0RTI3428</t>
        </is>
      </c>
      <c r="C210" t="inlineStr">
        <is>
          <t>Vasubandhu: Abhidharmakosabhasya</t>
        </is>
      </c>
      <c r="D210">
        <f>HYPERLINK("https://library.bdrc.io/show/bdr:IE0GR0387?uilang=bo","IE0GR0387")</f>
        <v/>
      </c>
      <c r="E210" t="inlineStr"/>
      <c r="F210" t="inlineStr"/>
      <c r="G210">
        <f>HYPERLINK("https://library.bdrc.io/search?lg=bo&amp;t=Work&amp;pg=1&amp;f=author,exc,bdr:P6119&amp;uilang=bo&amp;q=Vasubandhu: Abhidharmakosabhasya~1", "བརྩམས་ཆོས་གཞན།")</f>
        <v/>
      </c>
      <c r="H210">
        <f>HYPERLINK("https://library.bdrc.io/search?lg=bo&amp;t=Etext&amp;pg=1&amp;f=author,exc,bdr:P6119&amp;uilang=bo&amp;q=Vasubandhu: Abhidharmakosabhasya~1", "ཡིག་རྐྱང་གཞན།")</f>
        <v/>
      </c>
    </row>
    <row r="211" ht="70" customHeight="1">
      <c r="A211" t="inlineStr"/>
      <c r="B211" t="inlineStr">
        <is>
          <t>WA0RT3428</t>
        </is>
      </c>
      <c r="C211" t="inlineStr">
        <is>
          <t>ཆོས་མངོན་པའི་མཛོད་ཀྱི་བཤད་པ།</t>
        </is>
      </c>
      <c r="D211">
        <f>HYPERLINK("https://library.bdrc.io/show/bdr:MW1KG13126_5591?uilang=bo","MW1KG13126_5591")</f>
        <v/>
      </c>
      <c r="E211" t="inlineStr"/>
      <c r="F211" t="inlineStr"/>
      <c r="G211">
        <f>HYPERLINK("https://library.bdrc.io/search?lg=bo&amp;t=Work&amp;pg=1&amp;f=author,exc,bdr:P6119&amp;uilang=bo&amp;q=ཆོས་མངོན་པའི་མཛོད་ཀྱི་བཤད་པ།~1", "བརྩམས་ཆོས་གཞན།")</f>
        <v/>
      </c>
      <c r="H211">
        <f>HYPERLINK("https://library.bdrc.io/search?lg=bo&amp;t=Etext&amp;pg=1&amp;f=author,exc,bdr:P6119&amp;uilang=bo&amp;q=ཆོས་མངོན་པའི་མཛོད་ཀྱི་བཤད་པ།~1", "ཡིག་རྐྱང་གཞན།")</f>
        <v/>
      </c>
    </row>
    <row r="212" ht="70" customHeight="1">
      <c r="A212" t="inlineStr"/>
      <c r="B212" t="inlineStr">
        <is>
          <t>WA0RT3428</t>
        </is>
      </c>
      <c r="C212" t="inlineStr">
        <is>
          <t>ཆོས་མངོན་པའི་མཛོད་ཀྱི་བཤད་པ།</t>
        </is>
      </c>
      <c r="D212">
        <f>HYPERLINK("https://library.bdrc.io/show/bdr:MW1PD95844_3319?uilang=bo","MW1PD95844_3319")</f>
        <v/>
      </c>
      <c r="E212" t="inlineStr"/>
      <c r="F212" t="inlineStr"/>
      <c r="G212">
        <f>HYPERLINK("https://library.bdrc.io/search?lg=bo&amp;t=Work&amp;pg=1&amp;f=author,exc,bdr:P6119&amp;uilang=bo&amp;q=ཆོས་མངོན་པའི་མཛོད་ཀྱི་བཤད་པ།~1", "བརྩམས་ཆོས་གཞན།")</f>
        <v/>
      </c>
      <c r="H212">
        <f>HYPERLINK("https://library.bdrc.io/search?lg=bo&amp;t=Etext&amp;pg=1&amp;f=author,exc,bdr:P6119&amp;uilang=bo&amp;q=ཆོས་མངོན་པའི་མཛོད་ཀྱི་བཤད་པ།~1", "ཡིག་རྐྱང་གཞན།")</f>
        <v/>
      </c>
    </row>
    <row r="213" ht="70" customHeight="1">
      <c r="A213" t="inlineStr"/>
      <c r="B213" t="inlineStr">
        <is>
          <t>WA0RT3428</t>
        </is>
      </c>
      <c r="C213" t="inlineStr">
        <is>
          <t>ཆོས་མངོན་པའི་མཛོད་ཀྱི་བཤད་པ།</t>
        </is>
      </c>
      <c r="D213">
        <f>HYPERLINK("https://library.bdrc.io/show/bdr:MW22704_4380?uilang=bo","MW22704_4380")</f>
        <v/>
      </c>
      <c r="E213" t="inlineStr"/>
      <c r="F213" t="inlineStr"/>
      <c r="G213">
        <f>HYPERLINK("https://library.bdrc.io/search?lg=bo&amp;t=Work&amp;pg=1&amp;f=author,exc,bdr:P6119&amp;uilang=bo&amp;q=ཆོས་མངོན་པའི་མཛོད་ཀྱི་བཤད་པ།~1", "བརྩམས་ཆོས་གཞན།")</f>
        <v/>
      </c>
      <c r="H213">
        <f>HYPERLINK("https://library.bdrc.io/search?lg=bo&amp;t=Etext&amp;pg=1&amp;f=author,exc,bdr:P6119&amp;uilang=bo&amp;q=ཆོས་མངོན་པའི་མཛོད་ཀྱི་བཤད་པ།~1", "ཡིག་རྐྱང་གཞན།")</f>
        <v/>
      </c>
    </row>
    <row r="214" ht="70" customHeight="1">
      <c r="A214" t="inlineStr"/>
      <c r="B214" t="inlineStr">
        <is>
          <t>WA0RT3428</t>
        </is>
      </c>
      <c r="C214" t="inlineStr">
        <is>
          <t>ཆོས་མངོན་པའི་མཛོད་ཀྱི་བཤད་པ།</t>
        </is>
      </c>
      <c r="D214">
        <f>HYPERLINK("https://library.bdrc.io/show/bdr:MW23703_4090?uilang=bo","MW23703_4090")</f>
        <v/>
      </c>
      <c r="E214" t="inlineStr"/>
      <c r="F214" t="inlineStr"/>
      <c r="G214">
        <f>HYPERLINK("https://library.bdrc.io/search?lg=bo&amp;t=Work&amp;pg=1&amp;f=author,exc,bdr:P6119&amp;uilang=bo&amp;q=ཆོས་མངོན་པའི་མཛོད་ཀྱི་བཤད་པ།~1", "བརྩམས་ཆོས་གཞན།")</f>
        <v/>
      </c>
      <c r="H214">
        <f>HYPERLINK("https://library.bdrc.io/search?lg=bo&amp;t=Etext&amp;pg=1&amp;f=author,exc,bdr:P6119&amp;uilang=bo&amp;q=ཆོས་མངོན་པའི་མཛོད་ཀྱི་བཤད་པ།~1", "ཡིག་རྐྱང་གཞན།")</f>
        <v/>
      </c>
    </row>
    <row r="215" ht="70" customHeight="1">
      <c r="A215" t="inlineStr"/>
      <c r="B215" t="inlineStr">
        <is>
          <t>WA0RT3428</t>
        </is>
      </c>
      <c r="C215" t="inlineStr">
        <is>
          <t>ཆོས་མངོན་པའི་མཛོད་ཀྱི་བཤད་པ།</t>
        </is>
      </c>
      <c r="D215">
        <f>HYPERLINK("https://library.bdrc.io/show/bdr:MW23702_3594?uilang=bo","MW23702_3594")</f>
        <v/>
      </c>
      <c r="E215" t="inlineStr"/>
      <c r="F215" t="inlineStr"/>
      <c r="G215">
        <f>HYPERLINK("https://library.bdrc.io/search?lg=bo&amp;t=Work&amp;pg=1&amp;f=author,exc,bdr:P6119&amp;uilang=bo&amp;q=ཆོས་མངོན་པའི་མཛོད་ཀྱི་བཤད་པ།~1", "བརྩམས་ཆོས་གཞན།")</f>
        <v/>
      </c>
      <c r="H215">
        <f>HYPERLINK("https://library.bdrc.io/search?lg=bo&amp;t=Etext&amp;pg=1&amp;f=author,exc,bdr:P6119&amp;uilang=bo&amp;q=ཆོས་མངོན་པའི་མཛོད་ཀྱི་བཤད་པ།~1", "ཡིག་རྐྱང་གཞན།")</f>
        <v/>
      </c>
    </row>
    <row r="216" ht="70" customHeight="1">
      <c r="A216" t="inlineStr"/>
      <c r="B216" t="inlineStr">
        <is>
          <t>WA0RT3428</t>
        </is>
      </c>
      <c r="C216" t="inlineStr">
        <is>
          <t>ཆོས་མངོན་པའི་མཛོད་ཀྱི་བཤད་པ།</t>
        </is>
      </c>
      <c r="D216">
        <f>HYPERLINK("https://library.bdrc.io/show/bdr:MW2KG5015_4380?uilang=bo","MW2KG5015_4380")</f>
        <v/>
      </c>
      <c r="E216" t="inlineStr"/>
      <c r="F216" t="inlineStr"/>
      <c r="G216">
        <f>HYPERLINK("https://library.bdrc.io/search?lg=bo&amp;t=Work&amp;pg=1&amp;f=author,exc,bdr:P6119&amp;uilang=bo&amp;q=ཆོས་མངོན་པའི་མཛོད་ཀྱི་བཤད་པ།~1", "བརྩམས་ཆོས་གཞན།")</f>
        <v/>
      </c>
      <c r="H216">
        <f>HYPERLINK("https://library.bdrc.io/search?lg=bo&amp;t=Etext&amp;pg=1&amp;f=author,exc,bdr:P6119&amp;uilang=bo&amp;q=ཆོས་མངོན་པའི་མཛོད་ཀྱི་བཤད་པ།~1", "ཡིག་རྐྱང་གཞན།")</f>
        <v/>
      </c>
    </row>
    <row r="217" ht="70" customHeight="1">
      <c r="A217" t="inlineStr"/>
      <c r="B217" t="inlineStr">
        <is>
          <t>WA0RT3440</t>
        </is>
      </c>
      <c r="C217" t="inlineStr">
        <is>
          <t>བསྟན་བཅོས་ཚིགས་སུ་བཅད་པ་བསྡུས་པ་ཞེས་བྱ་བ།</t>
        </is>
      </c>
      <c r="D217">
        <f>HYPERLINK("https://library.bdrc.io/show/bdr:MW2KG5015_4392?uilang=bo","MW2KG5015_4392")</f>
        <v/>
      </c>
      <c r="E217" t="inlineStr"/>
      <c r="F217" t="inlineStr"/>
      <c r="G217">
        <f>HYPERLINK("https://library.bdrc.io/search?lg=bo&amp;t=Work&amp;pg=1&amp;f=author,exc,bdr:P6119&amp;uilang=bo&amp;q=བསྟན་བཅོས་ཚིགས་སུ་བཅད་པ་བསྡུས་པ་ཞེས་བྱ་བ།~1", "བརྩམས་ཆོས་གཞན།")</f>
        <v/>
      </c>
      <c r="H217">
        <f>HYPERLINK("https://library.bdrc.io/search?lg=bo&amp;t=Etext&amp;pg=1&amp;f=author,exc,bdr:P6119&amp;uilang=bo&amp;q=བསྟན་བཅོས་ཚིགས་སུ་བཅད་པ་བསྡུས་པ་ཞེས་བྱ་བ།~1", "ཡིག་རྐྱང་གཞན།")</f>
        <v/>
      </c>
    </row>
    <row r="218" ht="70" customHeight="1">
      <c r="A218" t="inlineStr"/>
      <c r="B218" t="inlineStr">
        <is>
          <t>WA0RT3440</t>
        </is>
      </c>
      <c r="C218" t="inlineStr">
        <is>
          <t>བསྟན་བཅོས་ཚིགས་སུ་བཅད་པ་བསྡུས་པ་ཞེས་བྱ་བ།</t>
        </is>
      </c>
      <c r="D218">
        <f>HYPERLINK("https://library.bdrc.io/show/bdr:MW23703_4102?uilang=bo","MW23703_4102")</f>
        <v/>
      </c>
      <c r="E218" t="inlineStr"/>
      <c r="F218" t="inlineStr"/>
      <c r="G218">
        <f>HYPERLINK("https://library.bdrc.io/search?lg=bo&amp;t=Work&amp;pg=1&amp;f=author,exc,bdr:P6119&amp;uilang=bo&amp;q=བསྟན་བཅོས་ཚིགས་སུ་བཅད་པ་བསྡུས་པ་ཞེས་བྱ་བ།~1", "བརྩམས་ཆོས་གཞན།")</f>
        <v/>
      </c>
      <c r="H218">
        <f>HYPERLINK("https://library.bdrc.io/search?lg=bo&amp;t=Etext&amp;pg=1&amp;f=author,exc,bdr:P6119&amp;uilang=bo&amp;q=བསྟན་བཅོས་ཚིགས་སུ་བཅད་པ་བསྡུས་པ་ཞེས་བྱ་བ།~1", "ཡིག་རྐྱང་གཞན།")</f>
        <v/>
      </c>
    </row>
    <row r="219" ht="70" customHeight="1">
      <c r="A219" t="inlineStr"/>
      <c r="B219" t="inlineStr">
        <is>
          <t>WA0RT3440</t>
        </is>
      </c>
      <c r="C219" t="inlineStr">
        <is>
          <t>བསྟན་བཅོས་ཚིགས་སུ་བཅད་པ་བསྡུས་པ་ཞེས་བྱ་བ།</t>
        </is>
      </c>
      <c r="D219">
        <f>HYPERLINK("https://library.bdrc.io/show/bdr:MW22704_4392?uilang=bo","MW22704_4392")</f>
        <v/>
      </c>
      <c r="E219" t="inlineStr"/>
      <c r="F219" t="inlineStr"/>
      <c r="G219">
        <f>HYPERLINK("https://library.bdrc.io/search?lg=bo&amp;t=Work&amp;pg=1&amp;f=author,exc,bdr:P6119&amp;uilang=bo&amp;q=བསྟན་བཅོས་ཚིགས་སུ་བཅད་པ་བསྡུས་པ་ཞེས་བྱ་བ།~1", "བརྩམས་ཆོས་གཞན།")</f>
        <v/>
      </c>
      <c r="H219">
        <f>HYPERLINK("https://library.bdrc.io/search?lg=bo&amp;t=Etext&amp;pg=1&amp;f=author,exc,bdr:P6119&amp;uilang=bo&amp;q=བསྟན་བཅོས་ཚིགས་སུ་བཅད་པ་བསྡུས་པ་ཞེས་བྱ་བ།~1", "ཡིག་རྐྱང་གཞན།")</f>
        <v/>
      </c>
    </row>
    <row r="220" ht="70" customHeight="1">
      <c r="A220" t="inlineStr"/>
      <c r="B220" t="inlineStr">
        <is>
          <t>WA0RT3440</t>
        </is>
      </c>
      <c r="C220" t="inlineStr">
        <is>
          <t>བསྟན་བཅོས་ཚིགས་སུ་བཅད་པ་བསྡུས་པ་ཞེས་བྱ་བ།</t>
        </is>
      </c>
      <c r="D220">
        <f>HYPERLINK("https://library.bdrc.io/show/bdr:MW23702_3606?uilang=bo","MW23702_3606")</f>
        <v/>
      </c>
      <c r="E220" t="inlineStr"/>
      <c r="F220" t="inlineStr"/>
      <c r="G220">
        <f>HYPERLINK("https://library.bdrc.io/search?lg=bo&amp;t=Work&amp;pg=1&amp;f=author,exc,bdr:P6119&amp;uilang=bo&amp;q=བསྟན་བཅོས་ཚིགས་སུ་བཅད་པ་བསྡུས་པ་ཞེས་བྱ་བ།~1", "བརྩམས་ཆོས་གཞན།")</f>
        <v/>
      </c>
      <c r="H220">
        <f>HYPERLINK("https://library.bdrc.io/search?lg=bo&amp;t=Etext&amp;pg=1&amp;f=author,exc,bdr:P6119&amp;uilang=bo&amp;q=བསྟན་བཅོས་ཚིགས་སུ་བཅད་པ་བསྡུས་པ་ཞེས་བྱ་བ།~1", "ཡིག་རྐྱང་གཞན།")</f>
        <v/>
      </c>
    </row>
    <row r="221" ht="70" customHeight="1">
      <c r="A221" t="inlineStr"/>
      <c r="B221" t="inlineStr">
        <is>
          <t>WA0RT3440</t>
        </is>
      </c>
      <c r="C221" t="inlineStr">
        <is>
          <t>བསྟན་བཅོས་ཚིགས་སུ་བཅད་པ་བསྡུས་པ་ཞེས་བྱ་བ།</t>
        </is>
      </c>
      <c r="D221">
        <f>HYPERLINK("https://library.bdrc.io/show/bdr:MW1PD95844_3331?uilang=bo","MW1PD95844_3331")</f>
        <v/>
      </c>
      <c r="E221" t="inlineStr"/>
      <c r="F221" t="inlineStr"/>
      <c r="G221">
        <f>HYPERLINK("https://library.bdrc.io/search?lg=bo&amp;t=Work&amp;pg=1&amp;f=author,exc,bdr:P6119&amp;uilang=bo&amp;q=བསྟན་བཅོས་ཚིགས་སུ་བཅད་པ་བསྡུས་པ་ཞེས་བྱ་བ།~1", "བརྩམས་ཆོས་གཞན།")</f>
        <v/>
      </c>
      <c r="H221">
        <f>HYPERLINK("https://library.bdrc.io/search?lg=bo&amp;t=Etext&amp;pg=1&amp;f=author,exc,bdr:P6119&amp;uilang=bo&amp;q=བསྟན་བཅོས་ཚིགས་སུ་བཅད་པ་བསྡུས་པ་ཞེས་བྱ་བ།~1", "ཡིག་རྐྱང་གཞན།")</f>
        <v/>
      </c>
    </row>
    <row r="222" ht="70" customHeight="1">
      <c r="A222" t="inlineStr"/>
      <c r="B222" t="inlineStr">
        <is>
          <t>WA0RT3440</t>
        </is>
      </c>
      <c r="C222" t="inlineStr">
        <is>
          <t>བསྟན་བཅོས་ཚིགས་སུ་བཅད་པ་བསྡུས་པ་ཞེས་བྱ་བ།</t>
        </is>
      </c>
      <c r="D222">
        <f>HYPERLINK("https://library.bdrc.io/show/bdr:MW1KG13126_5603?uilang=bo","MW1KG13126_5603")</f>
        <v/>
      </c>
      <c r="E222" t="inlineStr"/>
      <c r="F222" t="inlineStr"/>
      <c r="G222">
        <f>HYPERLINK("https://library.bdrc.io/search?lg=bo&amp;t=Work&amp;pg=1&amp;f=author,exc,bdr:P6119&amp;uilang=bo&amp;q=བསྟན་བཅོས་ཚིགས་སུ་བཅད་པ་བསྡུས་པ་ཞེས་བྱ་བ།~1", "བརྩམས་ཆོས་གཞན།")</f>
        <v/>
      </c>
      <c r="H222">
        <f>HYPERLINK("https://library.bdrc.io/search?lg=bo&amp;t=Etext&amp;pg=1&amp;f=author,exc,bdr:P6119&amp;uilang=bo&amp;q=བསྟན་བཅོས་ཚིགས་སུ་བཅད་པ་བསྡུས་པ་ཞེས་བྱ་བ།~1", "ཡིག་རྐྱང་གཞན།")</f>
        <v/>
      </c>
    </row>
    <row r="223" ht="70" customHeight="1">
      <c r="A223" t="inlineStr"/>
      <c r="B223" t="inlineStr">
        <is>
          <t>WA0RT3441</t>
        </is>
      </c>
      <c r="C223" t="inlineStr">
        <is>
          <t>ཚིགས་སུ་བཅད་པའི་དོན་བསྡུས་པ་ཞེས་བྱ་བའི་བསྟན་བཅོས།</t>
        </is>
      </c>
      <c r="D223">
        <f>HYPERLINK("https://library.bdrc.io/show/bdr:MW22704_4393?uilang=bo","MW22704_4393")</f>
        <v/>
      </c>
      <c r="E223" t="inlineStr"/>
      <c r="F223" t="inlineStr"/>
      <c r="G223">
        <f>HYPERLINK("https://library.bdrc.io/search?lg=bo&amp;t=Work&amp;pg=1&amp;f=author,exc,bdr:P6119&amp;uilang=bo&amp;q=ཚིགས་སུ་བཅད་པའི་དོན་བསྡུས་པ་ཞེས་བྱ་བའི་བསྟན་བཅོས།~1", "བརྩམས་ཆོས་གཞན།")</f>
        <v/>
      </c>
      <c r="H223">
        <f>HYPERLINK("https://library.bdrc.io/search?lg=bo&amp;t=Etext&amp;pg=1&amp;f=author,exc,bdr:P6119&amp;uilang=bo&amp;q=ཚིགས་སུ་བཅད་པའི་དོན་བསྡུས་པ་ཞེས་བྱ་བའི་བསྟན་བཅོས།~1", "ཡིག་རྐྱང་གཞན།")</f>
        <v/>
      </c>
    </row>
    <row r="224" ht="70" customHeight="1">
      <c r="A224" t="inlineStr"/>
      <c r="B224" t="inlineStr">
        <is>
          <t>WA0RT3441</t>
        </is>
      </c>
      <c r="C224" t="inlineStr">
        <is>
          <t>ཚིགས་སུ་བཅད་པའི་དོན་བསྡུས་པ་ཞེས་བྱ་བའི་བསྟན་བཅོས།</t>
        </is>
      </c>
      <c r="D224">
        <f>HYPERLINK("https://library.bdrc.io/show/bdr:MW2KG5015_4393?uilang=bo","MW2KG5015_4393")</f>
        <v/>
      </c>
      <c r="E224" t="inlineStr"/>
      <c r="F224" t="inlineStr"/>
      <c r="G224">
        <f>HYPERLINK("https://library.bdrc.io/search?lg=bo&amp;t=Work&amp;pg=1&amp;f=author,exc,bdr:P6119&amp;uilang=bo&amp;q=ཚིགས་སུ་བཅད་པའི་དོན་བསྡུས་པ་ཞེས་བྱ་བའི་བསྟན་བཅོས།~1", "བརྩམས་ཆོས་གཞན།")</f>
        <v/>
      </c>
      <c r="H224">
        <f>HYPERLINK("https://library.bdrc.io/search?lg=bo&amp;t=Etext&amp;pg=1&amp;f=author,exc,bdr:P6119&amp;uilang=bo&amp;q=ཚིགས་སུ་བཅད་པའི་དོན་བསྡུས་པ་ཞེས་བྱ་བའི་བསྟན་བཅོས།~1", "ཡིག་རྐྱང་གཞན།")</f>
        <v/>
      </c>
    </row>
    <row r="225" ht="70" customHeight="1">
      <c r="A225" t="inlineStr"/>
      <c r="B225" t="inlineStr">
        <is>
          <t>WA0RT3441</t>
        </is>
      </c>
      <c r="C225" t="inlineStr">
        <is>
          <t>ཚིགས་སུ་བཅད་པའི་དོན་བསྡུས་པ་ཞེས་བྱ་བའི་བསྟན་བཅོས།</t>
        </is>
      </c>
      <c r="D225">
        <f>HYPERLINK("https://library.bdrc.io/show/bdr:MW1PD95844_3332?uilang=bo","MW1PD95844_3332")</f>
        <v/>
      </c>
      <c r="E225" t="inlineStr"/>
      <c r="F225" t="inlineStr"/>
      <c r="G225">
        <f>HYPERLINK("https://library.bdrc.io/search?lg=bo&amp;t=Work&amp;pg=1&amp;f=author,exc,bdr:P6119&amp;uilang=bo&amp;q=ཚིགས་སུ་བཅད་པའི་དོན་བསྡུས་པ་ཞེས་བྱ་བའི་བསྟན་བཅོས།~1", "བརྩམས་ཆོས་གཞན།")</f>
        <v/>
      </c>
      <c r="H225">
        <f>HYPERLINK("https://library.bdrc.io/search?lg=bo&amp;t=Etext&amp;pg=1&amp;f=author,exc,bdr:P6119&amp;uilang=bo&amp;q=ཚིགས་སུ་བཅད་པའི་དོན་བསྡུས་པ་ཞེས་བྱ་བའི་བསྟན་བཅོས།~1", "ཡིག་རྐྱང་གཞན།")</f>
        <v/>
      </c>
    </row>
    <row r="226" ht="70" customHeight="1">
      <c r="A226" t="inlineStr"/>
      <c r="B226" t="inlineStr">
        <is>
          <t>WA0RT3441</t>
        </is>
      </c>
      <c r="C226" t="inlineStr">
        <is>
          <t>ཚིགས་སུ་བཅད་པའི་དོན་བསྡུས་པ་ཞེས་བྱ་བའི་བསྟན་བཅོས།</t>
        </is>
      </c>
      <c r="D226">
        <f>HYPERLINK("https://library.bdrc.io/show/bdr:MW23702_3607?uilang=bo","MW23702_3607")</f>
        <v/>
      </c>
      <c r="E226" t="inlineStr"/>
      <c r="F226" t="inlineStr"/>
      <c r="G226">
        <f>HYPERLINK("https://library.bdrc.io/search?lg=bo&amp;t=Work&amp;pg=1&amp;f=author,exc,bdr:P6119&amp;uilang=bo&amp;q=ཚིགས་སུ་བཅད་པའི་དོན་བསྡུས་པ་ཞེས་བྱ་བའི་བསྟན་བཅོས།~1", "བརྩམས་ཆོས་གཞན།")</f>
        <v/>
      </c>
      <c r="H226">
        <f>HYPERLINK("https://library.bdrc.io/search?lg=bo&amp;t=Etext&amp;pg=1&amp;f=author,exc,bdr:P6119&amp;uilang=bo&amp;q=ཚིགས་སུ་བཅད་པའི་དོན་བསྡུས་པ་ཞེས་བྱ་བའི་བསྟན་བཅོས།~1", "ཡིག་རྐྱང་གཞན།")</f>
        <v/>
      </c>
    </row>
    <row r="227" ht="70" customHeight="1">
      <c r="A227" t="inlineStr"/>
      <c r="B227" t="inlineStr">
        <is>
          <t>WA0RT3441</t>
        </is>
      </c>
      <c r="C227" t="inlineStr">
        <is>
          <t>ཚིགས་སུ་བཅད་པའི་དོན་བསྡུས་པ་ཞེས་བྱ་བའི་བསྟན་བཅོས།</t>
        </is>
      </c>
      <c r="D227">
        <f>HYPERLINK("https://library.bdrc.io/show/bdr:MW1KG13126_5604?uilang=bo","MW1KG13126_5604")</f>
        <v/>
      </c>
      <c r="E227" t="inlineStr"/>
      <c r="F227" t="inlineStr"/>
      <c r="G227">
        <f>HYPERLINK("https://library.bdrc.io/search?lg=bo&amp;t=Work&amp;pg=1&amp;f=author,exc,bdr:P6119&amp;uilang=bo&amp;q=ཚིགས་སུ་བཅད་པའི་དོན་བསྡུས་པ་ཞེས་བྱ་བའི་བསྟན་བཅོས།~1", "བརྩམས་ཆོས་གཞན།")</f>
        <v/>
      </c>
      <c r="H227">
        <f>HYPERLINK("https://library.bdrc.io/search?lg=bo&amp;t=Etext&amp;pg=1&amp;f=author,exc,bdr:P6119&amp;uilang=bo&amp;q=ཚིགས་སུ་བཅད་པའི་དོན་བསྡུས་པ་ཞེས་བྱ་བའི་བསྟན་བཅོས།~1", "ཡིག་རྐྱང་གཞན།")</f>
        <v/>
      </c>
    </row>
    <row r="228" ht="70" customHeight="1">
      <c r="A228" t="inlineStr"/>
      <c r="B228" t="inlineStr">
        <is>
          <t>WA0RT3441</t>
        </is>
      </c>
      <c r="C228" t="inlineStr">
        <is>
          <t>ཚིགས་སུ་བཅད་པའི་དོན་བསྡུས་པ་ཞེས་བྱ་བའི་བསྟན་བཅོས།</t>
        </is>
      </c>
      <c r="D228">
        <f>HYPERLINK("https://library.bdrc.io/show/bdr:MW23703_4103?uilang=bo","MW23703_4103")</f>
        <v/>
      </c>
      <c r="E228" t="inlineStr"/>
      <c r="F228" t="inlineStr"/>
      <c r="G228">
        <f>HYPERLINK("https://library.bdrc.io/search?lg=bo&amp;t=Work&amp;pg=1&amp;f=author,exc,bdr:P6119&amp;uilang=bo&amp;q=ཚིགས་སུ་བཅད་པའི་དོན་བསྡུས་པ་ཞེས་བྱ་བའི་བསྟན་བཅོས།~1", "བརྩམས་ཆོས་གཞན།")</f>
        <v/>
      </c>
      <c r="H228">
        <f>HYPERLINK("https://library.bdrc.io/search?lg=bo&amp;t=Etext&amp;pg=1&amp;f=author,exc,bdr:P6119&amp;uilang=bo&amp;q=ཚིགས་སུ་བཅད་པའི་དོན་བསྡུས་པ་ཞེས་བྱ་བའི་བསྟན་བཅོས།~1", "ཡིག་རྐྱང་གཞན།")</f>
        <v/>
      </c>
    </row>
    <row r="229" ht="70" customHeight="1">
      <c r="A229" t="inlineStr"/>
      <c r="B229" t="inlineStr">
        <is>
          <t>WA0RT3501</t>
        </is>
      </c>
      <c r="C229" t="inlineStr">
        <is>
          <t>ཡོན་ཏན་བདུན་ཡོངས་སུ་བརྗོད་པའི་གཏམ།</t>
        </is>
      </c>
      <c r="D229">
        <f>HYPERLINK("https://library.bdrc.io/show/bdr:MW1PD95844_3393?uilang=bo","MW1PD95844_3393")</f>
        <v/>
      </c>
      <c r="E229" t="inlineStr"/>
      <c r="F229" t="inlineStr"/>
      <c r="G229">
        <f>HYPERLINK("https://library.bdrc.io/search?lg=bo&amp;t=Work&amp;pg=1&amp;f=author,exc,bdr:P6119&amp;uilang=bo&amp;q=ཡོན་ཏན་བདུན་ཡོངས་སུ་བརྗོད་པའི་གཏམ།~1", "བརྩམས་ཆོས་གཞན།")</f>
        <v/>
      </c>
      <c r="H229">
        <f>HYPERLINK("https://library.bdrc.io/search?lg=bo&amp;t=Etext&amp;pg=1&amp;f=author,exc,bdr:P6119&amp;uilang=bo&amp;q=ཡོན་ཏན་བདུན་ཡོངས་སུ་བརྗོད་པའི་གཏམ།~1", "ཡིག་རྐྱང་གཞན།")</f>
        <v/>
      </c>
    </row>
    <row r="230" ht="70" customHeight="1">
      <c r="A230" t="inlineStr"/>
      <c r="B230" t="inlineStr">
        <is>
          <t>WA0RT3501</t>
        </is>
      </c>
      <c r="C230" t="inlineStr">
        <is>
          <t>ཡོན་ཏན་བདུན་ཡོངས་སུ་བརྗོད་པའི་གཏམ།</t>
        </is>
      </c>
      <c r="D230">
        <f>HYPERLINK("https://library.bdrc.io/show/bdr:MW1KG13126_5420?uilang=bo","MW1KG13126_5420")</f>
        <v/>
      </c>
      <c r="E230" t="inlineStr"/>
      <c r="F230" t="inlineStr"/>
      <c r="G230">
        <f>HYPERLINK("https://library.bdrc.io/search?lg=bo&amp;t=Work&amp;pg=1&amp;f=author,exc,bdr:P6119&amp;uilang=bo&amp;q=ཡོན་ཏན་བདུན་ཡོངས་སུ་བརྗོད་པའི་གཏམ།~1", "བརྩམས་ཆོས་གཞན།")</f>
        <v/>
      </c>
      <c r="H230">
        <f>HYPERLINK("https://library.bdrc.io/search?lg=bo&amp;t=Etext&amp;pg=1&amp;f=author,exc,bdr:P6119&amp;uilang=bo&amp;q=ཡོན་ཏན་བདུན་ཡོངས་སུ་བརྗོད་པའི་གཏམ།~1", "ཡིག་རྐྱང་གཞན།")</f>
        <v/>
      </c>
    </row>
    <row r="231" ht="70" customHeight="1">
      <c r="A231" t="inlineStr"/>
      <c r="B231" t="inlineStr">
        <is>
          <t>WA0RT3501</t>
        </is>
      </c>
      <c r="C231" t="inlineStr">
        <is>
          <t>ཡོན་ཏན་བདུན་ཡོངས་སུ་བརྗོད་པའི་གཏམ།</t>
        </is>
      </c>
      <c r="D231">
        <f>HYPERLINK("https://library.bdrc.io/show/bdr:MW1KG13126_5663?uilang=bo","MW1KG13126_5663")</f>
        <v/>
      </c>
      <c r="E231" t="inlineStr"/>
      <c r="F231" t="inlineStr"/>
      <c r="G231">
        <f>HYPERLINK("https://library.bdrc.io/search?lg=bo&amp;t=Work&amp;pg=1&amp;f=author,exc,bdr:P6119&amp;uilang=bo&amp;q=ཡོན་ཏན་བདུན་ཡོངས་སུ་བརྗོད་པའི་གཏམ།~1", "བརྩམས་ཆོས་གཞན།")</f>
        <v/>
      </c>
      <c r="H231">
        <f>HYPERLINK("https://library.bdrc.io/search?lg=bo&amp;t=Etext&amp;pg=1&amp;f=author,exc,bdr:P6119&amp;uilang=bo&amp;q=ཡོན་ཏན་བདུན་ཡོངས་སུ་བརྗོད་པའི་གཏམ།~1", "ཡིག་རྐྱང་གཞན།")</f>
        <v/>
      </c>
    </row>
    <row r="232" ht="70" customHeight="1">
      <c r="A232" t="inlineStr"/>
      <c r="B232" t="inlineStr">
        <is>
          <t>WA0RT3501</t>
        </is>
      </c>
      <c r="C232" t="inlineStr">
        <is>
          <t>ཡོན་ཏན་བདུན་ཡོངས་སུ་བརྗོད་པའི་གཏམ།</t>
        </is>
      </c>
      <c r="D232">
        <f>HYPERLINK("https://library.bdrc.io/show/bdr:MW23703_4163?uilang=bo","MW23703_4163")</f>
        <v/>
      </c>
      <c r="E232" t="inlineStr"/>
      <c r="F232" t="inlineStr"/>
      <c r="G232">
        <f>HYPERLINK("https://library.bdrc.io/search?lg=bo&amp;t=Work&amp;pg=1&amp;f=author,exc,bdr:P6119&amp;uilang=bo&amp;q=ཡོན་ཏན་བདུན་ཡོངས་སུ་བརྗོད་པའི་གཏམ།~1", "བརྩམས་ཆོས་གཞན།")</f>
        <v/>
      </c>
      <c r="H232">
        <f>HYPERLINK("https://library.bdrc.io/search?lg=bo&amp;t=Etext&amp;pg=1&amp;f=author,exc,bdr:P6119&amp;uilang=bo&amp;q=ཡོན་ཏན་བདུན་ཡོངས་སུ་བརྗོད་པའི་གཏམ།~1", "ཡིག་རྐྱང་གཞན།")</f>
        <v/>
      </c>
    </row>
    <row r="233" ht="70" customHeight="1">
      <c r="A233" t="inlineStr"/>
      <c r="B233" t="inlineStr">
        <is>
          <t>WA0RT3501</t>
        </is>
      </c>
      <c r="C233" t="inlineStr">
        <is>
          <t>ཡོན་ཏན་བདུན་ཡོངས་སུ་བརྗོད་པའི་གཏམ།</t>
        </is>
      </c>
      <c r="D233">
        <f>HYPERLINK("https://library.bdrc.io/show/bdr:MW22704_4209?uilang=bo","MW22704_4209")</f>
        <v/>
      </c>
      <c r="E233" t="inlineStr"/>
      <c r="F233" t="inlineStr"/>
      <c r="G233">
        <f>HYPERLINK("https://library.bdrc.io/search?lg=bo&amp;t=Work&amp;pg=1&amp;f=author,exc,bdr:P6119&amp;uilang=bo&amp;q=ཡོན་ཏན་བདུན་ཡོངས་སུ་བརྗོད་པའི་གཏམ།~1", "བརྩམས་ཆོས་གཞན།")</f>
        <v/>
      </c>
      <c r="H233">
        <f>HYPERLINK("https://library.bdrc.io/search?lg=bo&amp;t=Etext&amp;pg=1&amp;f=author,exc,bdr:P6119&amp;uilang=bo&amp;q=ཡོན་ཏན་བདུན་ཡོངས་སུ་བརྗོད་པའི་གཏམ།~1", "ཡིག་རྐྱང་གཞན།")</f>
        <v/>
      </c>
    </row>
    <row r="234" ht="70" customHeight="1">
      <c r="A234" t="inlineStr"/>
      <c r="B234" t="inlineStr">
        <is>
          <t>WA0RT3501</t>
        </is>
      </c>
      <c r="C234" t="inlineStr">
        <is>
          <t>ཡོན་ཏན་བདུན་ཡོངས་སུ་བརྫོད་པའི་གཏམ།</t>
        </is>
      </c>
      <c r="D234">
        <f>HYPERLINK("https://library.bdrc.io/show/bdr:MW23702_3666?uilang=bo","MW23702_3666")</f>
        <v/>
      </c>
      <c r="E234" t="inlineStr"/>
      <c r="F234" t="inlineStr"/>
      <c r="G234">
        <f>HYPERLINK("https://library.bdrc.io/search?lg=bo&amp;t=Work&amp;pg=1&amp;f=author,exc,bdr:P6119&amp;uilang=bo&amp;q=ཡོན་ཏན་བདུན་ཡོངས་སུ་བརྫོད་པའི་གཏམ།~1", "བརྩམས་ཆོས་གཞན།")</f>
        <v/>
      </c>
      <c r="H234">
        <f>HYPERLINK("https://library.bdrc.io/search?lg=bo&amp;t=Etext&amp;pg=1&amp;f=author,exc,bdr:P6119&amp;uilang=bo&amp;q=ཡོན་ཏན་བདུན་ཡོངས་སུ་བརྫོད་པའི་གཏམ།~1", "ཡིག་རྐྱང་གཞན།")</f>
        <v/>
      </c>
    </row>
    <row r="235" ht="70" customHeight="1">
      <c r="A235" t="inlineStr"/>
      <c r="B235" t="inlineStr">
        <is>
          <t>WA0RT3501</t>
        </is>
      </c>
      <c r="C235" t="inlineStr">
        <is>
          <t>ཡོན་ཏན་བདུན་ཡོངས་སུ་བརྗོད་པའི་གཏམ།</t>
        </is>
      </c>
      <c r="D235">
        <f>HYPERLINK("https://library.bdrc.io/show/bdr:MW22704_4452?uilang=bo","MW22704_4452")</f>
        <v/>
      </c>
      <c r="E235" t="inlineStr"/>
      <c r="F235" t="inlineStr"/>
      <c r="G235">
        <f>HYPERLINK("https://library.bdrc.io/search?lg=bo&amp;t=Work&amp;pg=1&amp;f=author,exc,bdr:P6119&amp;uilang=bo&amp;q=ཡོན་ཏན་བདུན་ཡོངས་སུ་བརྗོད་པའི་གཏམ།~1", "བརྩམས་ཆོས་གཞན།")</f>
        <v/>
      </c>
      <c r="H235">
        <f>HYPERLINK("https://library.bdrc.io/search?lg=bo&amp;t=Etext&amp;pg=1&amp;f=author,exc,bdr:P6119&amp;uilang=bo&amp;q=ཡོན་ཏན་བདུན་ཡོངས་སུ་བརྗོད་པའི་གཏམ།~1", "ཡིག་རྐྱང་གཞན།")</f>
        <v/>
      </c>
    </row>
    <row r="236" ht="70" customHeight="1">
      <c r="A236" t="inlineStr"/>
      <c r="B236" t="inlineStr">
        <is>
          <t>WA0RT3501</t>
        </is>
      </c>
      <c r="C236" t="inlineStr">
        <is>
          <t>ཡོན་ཏན་བདུན་ཡོངས་སུ་བརྗོད་པའི་གཏམ།</t>
        </is>
      </c>
      <c r="D236">
        <f>HYPERLINK("https://library.bdrc.io/show/bdr:MW2KG5015_4452?uilang=bo","MW2KG5015_4452")</f>
        <v/>
      </c>
      <c r="E236" t="inlineStr"/>
      <c r="F236" t="inlineStr"/>
      <c r="G236">
        <f>HYPERLINK("https://library.bdrc.io/search?lg=bo&amp;t=Work&amp;pg=1&amp;f=author,exc,bdr:P6119&amp;uilang=bo&amp;q=ཡོན་ཏན་བདུན་ཡོངས་སུ་བརྗོད་པའི་གཏམ།~1", "བརྩམས་ཆོས་གཞན།")</f>
        <v/>
      </c>
      <c r="H236">
        <f>HYPERLINK("https://library.bdrc.io/search?lg=bo&amp;t=Etext&amp;pg=1&amp;f=author,exc,bdr:P6119&amp;uilang=bo&amp;q=ཡོན་ཏན་བདུན་ཡོངས་སུ་བརྗོད་པའི་གཏམ།~1", "ཡིག་རྐྱང་གཞན།")</f>
        <v/>
      </c>
    </row>
    <row r="237" ht="70" customHeight="1">
      <c r="A237" t="inlineStr"/>
      <c r="B237" t="inlineStr">
        <is>
          <t>WA0RT3501</t>
        </is>
      </c>
      <c r="C237" t="inlineStr">
        <is>
          <t>ཡོན་ཏན་བདུན་ཡོངས་སུ་བརྗོད་པའི་གཏམ།</t>
        </is>
      </c>
      <c r="D237">
        <f>HYPERLINK("https://library.bdrc.io/show/bdr:MW2KG5015_4209?uilang=bo","MW2KG5015_4209")</f>
        <v/>
      </c>
      <c r="E237" t="inlineStr"/>
      <c r="F237" t="inlineStr"/>
      <c r="G237">
        <f>HYPERLINK("https://library.bdrc.io/search?lg=bo&amp;t=Work&amp;pg=1&amp;f=author,exc,bdr:P6119&amp;uilang=bo&amp;q=ཡོན་ཏན་བདུན་ཡོངས་སུ་བརྗོད་པའི་གཏམ།~1", "བརྩམས་ཆོས་གཞན།")</f>
        <v/>
      </c>
      <c r="H237">
        <f>HYPERLINK("https://library.bdrc.io/search?lg=bo&amp;t=Etext&amp;pg=1&amp;f=author,exc,bdr:P6119&amp;uilang=bo&amp;q=ཡོན་ཏན་བདུན་ཡོངས་སུ་བརྗོད་པའི་གཏམ།~1", "ཡིག་རྐྱང་གཞན།")</f>
        <v/>
      </c>
    </row>
    <row r="238" ht="70" customHeight="1">
      <c r="A238" t="inlineStr"/>
      <c r="B238" t="inlineStr">
        <is>
          <t>WA0RT3502</t>
        </is>
      </c>
      <c r="C238" t="inlineStr">
        <is>
          <t>ཚུལ་ཁྲིམས་ཀྱི་གཏམ།</t>
        </is>
      </c>
      <c r="D238">
        <f>HYPERLINK("https://library.bdrc.io/show/bdr:MW1KG13126_5664?uilang=bo","MW1KG13126_5664")</f>
        <v/>
      </c>
      <c r="E238" t="inlineStr"/>
      <c r="F238" t="inlineStr"/>
      <c r="G238">
        <f>HYPERLINK("https://library.bdrc.io/search?lg=bo&amp;t=Work&amp;pg=1&amp;f=author,exc,bdr:P6119&amp;uilang=bo&amp;q=ཚུལ་ཁྲིམས་ཀྱི་གཏམ།~1", "བརྩམས་ཆོས་གཞན།")</f>
        <v/>
      </c>
      <c r="H238">
        <f>HYPERLINK("https://library.bdrc.io/search?lg=bo&amp;t=Etext&amp;pg=1&amp;f=author,exc,bdr:P6119&amp;uilang=bo&amp;q=ཚུལ་ཁྲིམས་ཀྱི་གཏམ།~1", "ཡིག་རྐྱང་གཞན།")</f>
        <v/>
      </c>
    </row>
    <row r="239" ht="70" customHeight="1">
      <c r="A239" t="inlineStr"/>
      <c r="B239" t="inlineStr">
        <is>
          <t>WA0RT3502</t>
        </is>
      </c>
      <c r="C239" t="inlineStr">
        <is>
          <t>ཚུལ་ཁྲིམས་ཀྱི་གཏམ།</t>
        </is>
      </c>
      <c r="D239">
        <f>HYPERLINK("https://library.bdrc.io/show/bdr:MW22704_4210?uilang=bo","MW22704_4210")</f>
        <v/>
      </c>
      <c r="E239" t="inlineStr"/>
      <c r="F239" t="inlineStr"/>
      <c r="G239">
        <f>HYPERLINK("https://library.bdrc.io/search?lg=bo&amp;t=Work&amp;pg=1&amp;f=author,exc,bdr:P6119&amp;uilang=bo&amp;q=ཚུལ་ཁྲིམས་ཀྱི་གཏམ།~1", "བརྩམས་ཆོས་གཞན།")</f>
        <v/>
      </c>
      <c r="H239">
        <f>HYPERLINK("https://library.bdrc.io/search?lg=bo&amp;t=Etext&amp;pg=1&amp;f=author,exc,bdr:P6119&amp;uilang=bo&amp;q=ཚུལ་ཁྲིམས་ཀྱི་གཏམ།~1", "ཡིག་རྐྱང་གཞན།")</f>
        <v/>
      </c>
    </row>
    <row r="240" ht="70" customHeight="1">
      <c r="A240" t="inlineStr"/>
      <c r="B240" t="inlineStr">
        <is>
          <t>WA0RT3502</t>
        </is>
      </c>
      <c r="C240" t="inlineStr">
        <is>
          <t>ཚུལ་ཁྲིམས་ཀྱི་གཏམ།</t>
        </is>
      </c>
      <c r="D240">
        <f>HYPERLINK("https://library.bdrc.io/show/bdr:MW23702_3424?uilang=bo","MW23702_3424")</f>
        <v/>
      </c>
      <c r="E240" t="inlineStr"/>
      <c r="F240" t="inlineStr"/>
      <c r="G240">
        <f>HYPERLINK("https://library.bdrc.io/search?lg=bo&amp;t=Work&amp;pg=1&amp;f=author,exc,bdr:P6119&amp;uilang=bo&amp;q=ཚུལ་ཁྲིམས་ཀྱི་གཏམ།~1", "བརྩམས་ཆོས་གཞན།")</f>
        <v/>
      </c>
      <c r="H240">
        <f>HYPERLINK("https://library.bdrc.io/search?lg=bo&amp;t=Etext&amp;pg=1&amp;f=author,exc,bdr:P6119&amp;uilang=bo&amp;q=ཚུལ་ཁྲིམས་ཀྱི་གཏམ།~1", "ཡིག་རྐྱང་གཞན།")</f>
        <v/>
      </c>
    </row>
    <row r="241" ht="70" customHeight="1">
      <c r="A241" t="inlineStr"/>
      <c r="B241" t="inlineStr">
        <is>
          <t>WA0RT3502</t>
        </is>
      </c>
      <c r="C241" t="inlineStr">
        <is>
          <t>ཚུལ་ཁྲིམས་ཀྱི་གཏམ།</t>
        </is>
      </c>
      <c r="D241">
        <f>HYPERLINK("https://library.bdrc.io/show/bdr:MW22704_4453?uilang=bo","MW22704_4453")</f>
        <v/>
      </c>
      <c r="E241" t="inlineStr"/>
      <c r="F241" t="inlineStr"/>
      <c r="G241">
        <f>HYPERLINK("https://library.bdrc.io/search?lg=bo&amp;t=Work&amp;pg=1&amp;f=author,exc,bdr:P6119&amp;uilang=bo&amp;q=ཚུལ་ཁྲིམས་ཀྱི་གཏམ།~1", "བརྩམས་ཆོས་གཞན།")</f>
        <v/>
      </c>
      <c r="H241">
        <f>HYPERLINK("https://library.bdrc.io/search?lg=bo&amp;t=Etext&amp;pg=1&amp;f=author,exc,bdr:P6119&amp;uilang=bo&amp;q=ཚུལ་ཁྲིམས་ཀྱི་གཏམ།~1", "ཡིག་རྐྱང་གཞན།")</f>
        <v/>
      </c>
    </row>
    <row r="242" ht="70" customHeight="1">
      <c r="A242" t="inlineStr"/>
      <c r="B242" t="inlineStr">
        <is>
          <t>WA0RT3502</t>
        </is>
      </c>
      <c r="C242" t="inlineStr">
        <is>
          <t>ཚུལ་ཁྲིམས་ཀྱི་གཏམ།</t>
        </is>
      </c>
      <c r="D242">
        <f>HYPERLINK("https://library.bdrc.io/show/bdr:MW1PD95844_3394?uilang=bo","MW1PD95844_3394")</f>
        <v/>
      </c>
      <c r="E242" t="inlineStr"/>
      <c r="F242" t="inlineStr"/>
      <c r="G242">
        <f>HYPERLINK("https://library.bdrc.io/search?lg=bo&amp;t=Work&amp;pg=1&amp;f=author,exc,bdr:P6119&amp;uilang=bo&amp;q=ཚུལ་ཁྲིམས་ཀྱི་གཏམ།~1", "བརྩམས་ཆོས་གཞན།")</f>
        <v/>
      </c>
      <c r="H242">
        <f>HYPERLINK("https://library.bdrc.io/search?lg=bo&amp;t=Etext&amp;pg=1&amp;f=author,exc,bdr:P6119&amp;uilang=bo&amp;q=ཚུལ་ཁྲིམས་ཀྱི་གཏམ།~1", "ཡིག་རྐྱང་གཞན།")</f>
        <v/>
      </c>
    </row>
    <row r="243" ht="70" customHeight="1">
      <c r="A243" t="inlineStr"/>
      <c r="B243" t="inlineStr">
        <is>
          <t>WA0RT3502</t>
        </is>
      </c>
      <c r="C243" t="inlineStr">
        <is>
          <t>ཚུལ་ཁྲིམས་ཀྱི་གཏམ།</t>
        </is>
      </c>
      <c r="D243">
        <f>HYPERLINK("https://library.bdrc.io/show/bdr:MW2KG5015_4210?uilang=bo","MW2KG5015_4210")</f>
        <v/>
      </c>
      <c r="E243" t="inlineStr"/>
      <c r="F243" t="inlineStr"/>
      <c r="G243">
        <f>HYPERLINK("https://library.bdrc.io/search?lg=bo&amp;t=Work&amp;pg=1&amp;f=author,exc,bdr:P6119&amp;uilang=bo&amp;q=ཚུལ་ཁྲིམས་ཀྱི་གཏམ།~1", "བརྩམས་ཆོས་གཞན།")</f>
        <v/>
      </c>
      <c r="H243">
        <f>HYPERLINK("https://library.bdrc.io/search?lg=bo&amp;t=Etext&amp;pg=1&amp;f=author,exc,bdr:P6119&amp;uilang=bo&amp;q=ཚུལ་ཁྲིམས་ཀྱི་གཏམ།~1", "ཡིག་རྐྱང་གཞན།")</f>
        <v/>
      </c>
    </row>
    <row r="244" ht="70" customHeight="1">
      <c r="A244" t="inlineStr"/>
      <c r="B244" t="inlineStr">
        <is>
          <t>WA0RT3502</t>
        </is>
      </c>
      <c r="C244" t="inlineStr">
        <is>
          <t>ཚུལ་ཁྲིམས་ཀྱི་གཏམ།</t>
        </is>
      </c>
      <c r="D244">
        <f>HYPERLINK("https://library.bdrc.io/show/bdr:MW2KG5015_4453?uilang=bo","MW2KG5015_4453")</f>
        <v/>
      </c>
      <c r="E244" t="inlineStr"/>
      <c r="F244" t="inlineStr"/>
      <c r="G244">
        <f>HYPERLINK("https://library.bdrc.io/search?lg=bo&amp;t=Work&amp;pg=1&amp;f=author,exc,bdr:P6119&amp;uilang=bo&amp;q=ཚུལ་ཁྲིམས་ཀྱི་གཏམ།~1", "བརྩམས་ཆོས་གཞན།")</f>
        <v/>
      </c>
      <c r="H244">
        <f>HYPERLINK("https://library.bdrc.io/search?lg=bo&amp;t=Etext&amp;pg=1&amp;f=author,exc,bdr:P6119&amp;uilang=bo&amp;q=ཚུལ་ཁྲིམས་ཀྱི་གཏམ།~1", "ཡིག་རྐྱང་གཞན།")</f>
        <v/>
      </c>
    </row>
    <row r="245" ht="70" customHeight="1">
      <c r="A245" t="inlineStr"/>
      <c r="B245" t="inlineStr">
        <is>
          <t>WA0RT3502</t>
        </is>
      </c>
      <c r="C245" t="inlineStr">
        <is>
          <t>ཚུལ་ཁྲིམས་ཀྱི་གཏན།</t>
        </is>
      </c>
      <c r="D245">
        <f>HYPERLINK("https://library.bdrc.io/show/bdr:MW23702_3667?uilang=bo","MW23702_3667")</f>
        <v/>
      </c>
      <c r="E245" t="inlineStr"/>
      <c r="F245" t="inlineStr"/>
      <c r="G245">
        <f>HYPERLINK("https://library.bdrc.io/search?lg=bo&amp;t=Work&amp;pg=1&amp;f=author,exc,bdr:P6119&amp;uilang=bo&amp;q=ཚུལ་ཁྲིམས་ཀྱི་གཏན།~1", "བརྩམས་ཆོས་གཞན།")</f>
        <v/>
      </c>
      <c r="H245">
        <f>HYPERLINK("https://library.bdrc.io/search?lg=bo&amp;t=Etext&amp;pg=1&amp;f=author,exc,bdr:P6119&amp;uilang=bo&amp;q=ཚུལ་ཁྲིམས་ཀྱི་གཏན།~1", "ཡིག་རྐྱང་གཞན།")</f>
        <v/>
      </c>
    </row>
    <row r="246" ht="70" customHeight="1">
      <c r="A246" t="inlineStr"/>
      <c r="B246" t="inlineStr">
        <is>
          <t>WA0RT3502</t>
        </is>
      </c>
      <c r="C246" t="inlineStr">
        <is>
          <t>ཚུལ་ཁྲིམས་ཀྱི་གཏམ།</t>
        </is>
      </c>
      <c r="D246">
        <f>HYPERLINK("https://library.bdrc.io/show/bdr:MW1KG13126_5421?uilang=bo","MW1KG13126_5421")</f>
        <v/>
      </c>
      <c r="E246" t="inlineStr"/>
      <c r="F246" t="inlineStr"/>
      <c r="G246">
        <f>HYPERLINK("https://library.bdrc.io/search?lg=bo&amp;t=Work&amp;pg=1&amp;f=author,exc,bdr:P6119&amp;uilang=bo&amp;q=ཚུལ་ཁྲིམས་ཀྱི་གཏམ།~1", "བརྩམས་ཆོས་གཞན།")</f>
        <v/>
      </c>
      <c r="H246">
        <f>HYPERLINK("https://library.bdrc.io/search?lg=bo&amp;t=Etext&amp;pg=1&amp;f=author,exc,bdr:P6119&amp;uilang=bo&amp;q=ཚུལ་ཁྲིམས་ཀྱི་གཏམ།~1", "ཡིག་རྐྱང་གཞན།")</f>
        <v/>
      </c>
    </row>
    <row r="247" ht="70" customHeight="1">
      <c r="A247" t="inlineStr"/>
      <c r="B247" t="inlineStr">
        <is>
          <t>WA0RT3502</t>
        </is>
      </c>
      <c r="C247" t="inlineStr">
        <is>
          <t>ཚུལ་ཁྲིམས་ཀྱི་གཏམ།</t>
        </is>
      </c>
      <c r="D247">
        <f>HYPERLINK("https://library.bdrc.io/show/bdr:MW23703_4164?uilang=bo","MW23703_4164")</f>
        <v/>
      </c>
      <c r="E247" t="inlineStr"/>
      <c r="F247" t="inlineStr"/>
      <c r="G247">
        <f>HYPERLINK("https://library.bdrc.io/search?lg=bo&amp;t=Work&amp;pg=1&amp;f=author,exc,bdr:P6119&amp;uilang=bo&amp;q=ཚུལ་ཁྲིམས་ཀྱི་གཏམ།~1", "བརྩམས་ཆོས་གཞན།")</f>
        <v/>
      </c>
      <c r="H247">
        <f>HYPERLINK("https://library.bdrc.io/search?lg=bo&amp;t=Etext&amp;pg=1&amp;f=author,exc,bdr:P6119&amp;uilang=bo&amp;q=ཚུལ་ཁྲིམས་ཀྱི་གཏམ།~1", "ཡིག་རྐྱང་གཞན།")</f>
        <v/>
      </c>
    </row>
    <row r="248" ht="70" customHeight="1">
      <c r="A248" t="inlineStr"/>
      <c r="B248" t="inlineStr">
        <is>
          <t>WA0RT3504</t>
        </is>
      </c>
      <c r="C248" t="inlineStr">
        <is>
          <t>ཚོགས་ཀྱི་གཏམ།</t>
        </is>
      </c>
      <c r="D248">
        <f>HYPERLINK("https://library.bdrc.io/show/bdr:MW2KG5015_4455?uilang=bo","MW2KG5015_4455")</f>
        <v/>
      </c>
      <c r="E248" t="inlineStr"/>
      <c r="F248" t="inlineStr"/>
      <c r="G248">
        <f>HYPERLINK("https://library.bdrc.io/search?lg=bo&amp;t=Work&amp;pg=1&amp;f=author,exc,bdr:P6119&amp;uilang=bo&amp;q=ཚོགས་ཀྱི་གཏམ།~1", "བརྩམས་ཆོས་གཞན།")</f>
        <v/>
      </c>
      <c r="H248">
        <f>HYPERLINK("https://library.bdrc.io/search?lg=bo&amp;t=Etext&amp;pg=1&amp;f=author,exc,bdr:P6119&amp;uilang=bo&amp;q=ཚོགས་ཀྱི་གཏམ།~1", "ཡིག་རྐྱང་གཞན།")</f>
        <v/>
      </c>
    </row>
    <row r="249" ht="70" customHeight="1">
      <c r="A249" t="inlineStr"/>
      <c r="B249" t="inlineStr">
        <is>
          <t>WA0RT3504</t>
        </is>
      </c>
      <c r="C249" t="inlineStr">
        <is>
          <t>ཚོགས་ཀྱི་གཏམ།</t>
        </is>
      </c>
      <c r="D249">
        <f>HYPERLINK("https://library.bdrc.io/show/bdr:MW22704_4211?uilang=bo","MW22704_4211")</f>
        <v/>
      </c>
      <c r="E249" t="inlineStr"/>
      <c r="F249" t="inlineStr"/>
      <c r="G249">
        <f>HYPERLINK("https://library.bdrc.io/search?lg=bo&amp;t=Work&amp;pg=1&amp;f=author,exc,bdr:P6119&amp;uilang=bo&amp;q=ཚོགས་ཀྱི་གཏམ།~1", "བརྩམས་ཆོས་གཞན།")</f>
        <v/>
      </c>
      <c r="H249">
        <f>HYPERLINK("https://library.bdrc.io/search?lg=bo&amp;t=Etext&amp;pg=1&amp;f=author,exc,bdr:P6119&amp;uilang=bo&amp;q=ཚོགས་ཀྱི་གཏམ།~1", "ཡིག་རྐྱང་གཞན།")</f>
        <v/>
      </c>
    </row>
    <row r="250" ht="70" customHeight="1">
      <c r="A250" t="inlineStr"/>
      <c r="B250" t="inlineStr">
        <is>
          <t>WA0RT3504</t>
        </is>
      </c>
      <c r="C250" t="inlineStr">
        <is>
          <t>ཚོགས་ཀྱི་གཏམ།</t>
        </is>
      </c>
      <c r="D250">
        <f>HYPERLINK("https://library.bdrc.io/show/bdr:MW23703_4166?uilang=bo","MW23703_4166")</f>
        <v/>
      </c>
      <c r="E250" t="inlineStr"/>
      <c r="F250" t="inlineStr"/>
      <c r="G250">
        <f>HYPERLINK("https://library.bdrc.io/search?lg=bo&amp;t=Work&amp;pg=1&amp;f=author,exc,bdr:P6119&amp;uilang=bo&amp;q=ཚོགས་ཀྱི་གཏམ།~1", "བརྩམས་ཆོས་གཞན།")</f>
        <v/>
      </c>
      <c r="H250">
        <f>HYPERLINK("https://library.bdrc.io/search?lg=bo&amp;t=Etext&amp;pg=1&amp;f=author,exc,bdr:P6119&amp;uilang=bo&amp;q=ཚོགས་ཀྱི་གཏམ།~1", "ཡིག་རྐྱང་གཞན།")</f>
        <v/>
      </c>
    </row>
    <row r="251" ht="70" customHeight="1">
      <c r="A251" t="inlineStr"/>
      <c r="B251" t="inlineStr">
        <is>
          <t>WA0RT3504</t>
        </is>
      </c>
      <c r="C251" t="inlineStr">
        <is>
          <t>ཚོགས་ཀྱི་གཏམ།</t>
        </is>
      </c>
      <c r="D251">
        <f>HYPERLINK("https://library.bdrc.io/show/bdr:MW1KG13126_5666?uilang=bo","MW1KG13126_5666")</f>
        <v/>
      </c>
      <c r="E251" t="inlineStr"/>
      <c r="F251" t="inlineStr"/>
      <c r="G251">
        <f>HYPERLINK("https://library.bdrc.io/search?lg=bo&amp;t=Work&amp;pg=1&amp;f=author,exc,bdr:P6119&amp;uilang=bo&amp;q=ཚོགས་ཀྱི་གཏམ།~1", "བརྩམས་ཆོས་གཞན།")</f>
        <v/>
      </c>
      <c r="H251">
        <f>HYPERLINK("https://library.bdrc.io/search?lg=bo&amp;t=Etext&amp;pg=1&amp;f=author,exc,bdr:P6119&amp;uilang=bo&amp;q=ཚོགས་ཀྱི་གཏམ།~1", "ཡིག་རྐྱང་གཞན།")</f>
        <v/>
      </c>
    </row>
    <row r="252" ht="70" customHeight="1">
      <c r="A252" t="inlineStr"/>
      <c r="B252" t="inlineStr">
        <is>
          <t>WA0RT3504</t>
        </is>
      </c>
      <c r="C252" t="inlineStr">
        <is>
          <t>ཚོགས་ཀྱི་གཏམ།</t>
        </is>
      </c>
      <c r="D252">
        <f>HYPERLINK("https://library.bdrc.io/show/bdr:MW2KG5015_4211?uilang=bo","MW2KG5015_4211")</f>
        <v/>
      </c>
      <c r="E252" t="inlineStr"/>
      <c r="F252" t="inlineStr"/>
      <c r="G252">
        <f>HYPERLINK("https://library.bdrc.io/search?lg=bo&amp;t=Work&amp;pg=1&amp;f=author,exc,bdr:P6119&amp;uilang=bo&amp;q=ཚོགས་ཀྱི་གཏམ།~1", "བརྩམས་ཆོས་གཞན།")</f>
        <v/>
      </c>
      <c r="H252">
        <f>HYPERLINK("https://library.bdrc.io/search?lg=bo&amp;t=Etext&amp;pg=1&amp;f=author,exc,bdr:P6119&amp;uilang=bo&amp;q=ཚོགས་ཀྱི་གཏམ།~1", "ཡིག་རྐྱང་གཞན།")</f>
        <v/>
      </c>
    </row>
    <row r="253" ht="70" customHeight="1">
      <c r="A253" t="inlineStr"/>
      <c r="B253" t="inlineStr">
        <is>
          <t>WA0RT3504</t>
        </is>
      </c>
      <c r="C253" t="inlineStr">
        <is>
          <t>ཚོགས་ཀྱི་གཏམ།</t>
        </is>
      </c>
      <c r="D253">
        <f>HYPERLINK("https://library.bdrc.io/show/bdr:MW1PD95844_3396?uilang=bo","MW1PD95844_3396")</f>
        <v/>
      </c>
      <c r="E253" t="inlineStr"/>
      <c r="F253" t="inlineStr"/>
      <c r="G253">
        <f>HYPERLINK("https://library.bdrc.io/search?lg=bo&amp;t=Work&amp;pg=1&amp;f=author,exc,bdr:P6119&amp;uilang=bo&amp;q=ཚོགས་ཀྱི་གཏམ།~1", "བརྩམས་ཆོས་གཞན།")</f>
        <v/>
      </c>
      <c r="H253">
        <f>HYPERLINK("https://library.bdrc.io/search?lg=bo&amp;t=Etext&amp;pg=1&amp;f=author,exc,bdr:P6119&amp;uilang=bo&amp;q=ཚོགས་ཀྱི་གཏམ།~1", "ཡིག་རྐྱང་གཞན།")</f>
        <v/>
      </c>
    </row>
    <row r="254" ht="70" customHeight="1">
      <c r="A254" t="inlineStr"/>
      <c r="B254" t="inlineStr">
        <is>
          <t>WA0RT3504</t>
        </is>
      </c>
      <c r="C254" t="inlineStr">
        <is>
          <t>ཚོགས་ཀྱི་གཏམ།</t>
        </is>
      </c>
      <c r="D254">
        <f>HYPERLINK("https://library.bdrc.io/show/bdr:MW23702_3669?uilang=bo","MW23702_3669")</f>
        <v/>
      </c>
      <c r="E254" t="inlineStr"/>
      <c r="F254" t="inlineStr"/>
      <c r="G254">
        <f>HYPERLINK("https://library.bdrc.io/search?lg=bo&amp;t=Work&amp;pg=1&amp;f=author,exc,bdr:P6119&amp;uilang=bo&amp;q=ཚོགས་ཀྱི་གཏམ།~1", "བརྩམས་ཆོས་གཞན།")</f>
        <v/>
      </c>
      <c r="H254">
        <f>HYPERLINK("https://library.bdrc.io/search?lg=bo&amp;t=Etext&amp;pg=1&amp;f=author,exc,bdr:P6119&amp;uilang=bo&amp;q=ཚོགས་ཀྱི་གཏམ།~1", "ཡིག་རྐྱང་གཞན།")</f>
        <v/>
      </c>
    </row>
    <row r="255" ht="70" customHeight="1">
      <c r="A255" t="inlineStr"/>
      <c r="B255" t="inlineStr">
        <is>
          <t>WA0RT3504</t>
        </is>
      </c>
      <c r="C255" t="inlineStr">
        <is>
          <t>ཚོགས་ཀྱི་གཏམ།</t>
        </is>
      </c>
      <c r="D255">
        <f>HYPERLINK("https://library.bdrc.io/show/bdr:MW22704_4455?uilang=bo","MW22704_4455")</f>
        <v/>
      </c>
      <c r="E255" t="inlineStr"/>
      <c r="F255" t="inlineStr"/>
      <c r="G255">
        <f>HYPERLINK("https://library.bdrc.io/search?lg=bo&amp;t=Work&amp;pg=1&amp;f=author,exc,bdr:P6119&amp;uilang=bo&amp;q=ཚོགས་ཀྱི་གཏམ།~1", "བརྩམས་ཆོས་གཞན།")</f>
        <v/>
      </c>
      <c r="H255">
        <f>HYPERLINK("https://library.bdrc.io/search?lg=bo&amp;t=Etext&amp;pg=1&amp;f=author,exc,bdr:P6119&amp;uilang=bo&amp;q=ཚོགས་ཀྱི་གཏམ།~1", "ཡིག་རྐྱང་གཞན།")</f>
        <v/>
      </c>
    </row>
    <row r="256" ht="70" customHeight="1">
      <c r="A256" t="inlineStr"/>
      <c r="B256" t="inlineStr">
        <is>
          <t>WA0RT3504</t>
        </is>
      </c>
      <c r="C256" t="inlineStr">
        <is>
          <t>ཚོགས་ཀྱི་གཏམ།</t>
        </is>
      </c>
      <c r="D256">
        <f>HYPERLINK("https://library.bdrc.io/show/bdr:MW1KG13126_5422?uilang=bo","MW1KG13126_5422")</f>
        <v/>
      </c>
      <c r="E256" t="inlineStr"/>
      <c r="F256" t="inlineStr"/>
      <c r="G256">
        <f>HYPERLINK("https://library.bdrc.io/search?lg=bo&amp;t=Work&amp;pg=1&amp;f=author,exc,bdr:P6119&amp;uilang=bo&amp;q=ཚོགས་ཀྱི་གཏམ།~1", "བརྩམས་ཆོས་གཞན།")</f>
        <v/>
      </c>
      <c r="H256">
        <f>HYPERLINK("https://library.bdrc.io/search?lg=bo&amp;t=Etext&amp;pg=1&amp;f=author,exc,bdr:P6119&amp;uilang=bo&amp;q=ཚོགས་ཀྱི་གཏམ།~1", "ཡིག་རྐྱང་གཞན།")</f>
        <v/>
      </c>
    </row>
    <row r="257" ht="70" customHeight="1">
      <c r="A257" t="inlineStr"/>
      <c r="B257" t="inlineStr">
        <is>
          <t>WA0RT3504</t>
        </is>
      </c>
      <c r="C257" t="inlineStr">
        <is>
          <t>ཚོགས་ཀྱི་གཏམ།</t>
        </is>
      </c>
      <c r="D257">
        <f>HYPERLINK("https://library.bdrc.io/show/bdr:MW23702_3425?uilang=bo","MW23702_3425")</f>
        <v/>
      </c>
      <c r="E257" t="inlineStr"/>
      <c r="F257" t="inlineStr"/>
      <c r="G257">
        <f>HYPERLINK("https://library.bdrc.io/search?lg=bo&amp;t=Work&amp;pg=1&amp;f=author,exc,bdr:P6119&amp;uilang=bo&amp;q=ཚོགས་ཀྱི་གཏམ།~1", "བརྩམས་ཆོས་གཞན།")</f>
        <v/>
      </c>
      <c r="H257">
        <f>HYPERLINK("https://library.bdrc.io/search?lg=bo&amp;t=Etext&amp;pg=1&amp;f=author,exc,bdr:P6119&amp;uilang=bo&amp;q=ཚོགས་ཀྱི་གཏམ།~1", "ཡིག་རྐྱང་གཞན།")</f>
        <v/>
      </c>
    </row>
    <row r="258" ht="70" customHeight="1">
      <c r="A258" t="inlineStr"/>
      <c r="B258" t="inlineStr">
        <is>
          <t>WA0RT3518</t>
        </is>
      </c>
      <c r="C258" t="inlineStr">
        <is>
          <t>འདོད་པའི་ཡོན་ཏན་ལྔའི་ཉེས་དམིགས་བཤད་པ།</t>
        </is>
      </c>
      <c r="D258">
        <f>HYPERLINK("https://library.bdrc.io/show/bdr:MW2KG5015_4469?uilang=bo","MW2KG5015_4469")</f>
        <v/>
      </c>
      <c r="E258" t="inlineStr"/>
      <c r="F258" t="inlineStr"/>
      <c r="G258">
        <f>HYPERLINK("https://library.bdrc.io/search?lg=bo&amp;t=Work&amp;pg=1&amp;f=author,exc,bdr:P6119&amp;uilang=bo&amp;q=འདོད་པའི་ཡོན་ཏན་ལྔའི་ཉེས་དམིགས་བཤད་པ།~1", "བརྩམས་ཆོས་གཞན།")</f>
        <v/>
      </c>
      <c r="H258">
        <f>HYPERLINK("https://library.bdrc.io/search?lg=bo&amp;t=Etext&amp;pg=1&amp;f=author,exc,bdr:P6119&amp;uilang=bo&amp;q=འདོད་པའི་ཡོན་ཏན་ལྔའི་ཉེས་དམིགས་བཤད་པ།~1", "ཡིག་རྐྱང་གཞན།")</f>
        <v/>
      </c>
    </row>
    <row r="259" ht="70" customHeight="1">
      <c r="A259" t="inlineStr"/>
      <c r="B259" t="inlineStr">
        <is>
          <t>WA0RT3518</t>
        </is>
      </c>
      <c r="C259" t="inlineStr">
        <is>
          <t>འདོད་པའི་ཡོན་ཏན་ལྔའི་ཉེས་དམིགས་བཤད་པ།</t>
        </is>
      </c>
      <c r="D259">
        <f>HYPERLINK("https://library.bdrc.io/show/bdr:MW23703_4180?uilang=bo","MW23703_4180")</f>
        <v/>
      </c>
      <c r="E259" t="inlineStr"/>
      <c r="F259" t="inlineStr"/>
      <c r="G259">
        <f>HYPERLINK("https://library.bdrc.io/search?lg=bo&amp;t=Work&amp;pg=1&amp;f=author,exc,bdr:P6119&amp;uilang=bo&amp;q=འདོད་པའི་ཡོན་ཏན་ལྔའི་ཉེས་དམིགས་བཤད་པ།~1", "བརྩམས་ཆོས་གཞན།")</f>
        <v/>
      </c>
      <c r="H259">
        <f>HYPERLINK("https://library.bdrc.io/search?lg=bo&amp;t=Etext&amp;pg=1&amp;f=author,exc,bdr:P6119&amp;uilang=bo&amp;q=འདོད་པའི་ཡོན་ཏན་ལྔའི་ཉེས་དམིགས་བཤད་པ།~1", "ཡིག་རྐྱང་གཞན།")</f>
        <v/>
      </c>
    </row>
    <row r="260" ht="70" customHeight="1">
      <c r="A260" t="inlineStr"/>
      <c r="B260" t="inlineStr">
        <is>
          <t>WA0RT3518</t>
        </is>
      </c>
      <c r="C260" t="inlineStr">
        <is>
          <t>འདོད་པའི་ཡོན་ཏན་ལྔའི་ཉེས་དམིགས་བཤད་པ།</t>
        </is>
      </c>
      <c r="D260">
        <f>HYPERLINK("https://library.bdrc.io/show/bdr:MW2KG5015_4225?uilang=bo","MW2KG5015_4225")</f>
        <v/>
      </c>
      <c r="E260" t="inlineStr"/>
      <c r="F260" t="inlineStr"/>
      <c r="G260">
        <f>HYPERLINK("https://library.bdrc.io/search?lg=bo&amp;t=Work&amp;pg=1&amp;f=author,exc,bdr:P6119&amp;uilang=bo&amp;q=འདོད་པའི་ཡོན་ཏན་ལྔའི་ཉེས་དམིགས་བཤད་པ།~1", "བརྩམས་ཆོས་གཞན།")</f>
        <v/>
      </c>
      <c r="H260">
        <f>HYPERLINK("https://library.bdrc.io/search?lg=bo&amp;t=Etext&amp;pg=1&amp;f=author,exc,bdr:P6119&amp;uilang=bo&amp;q=འདོད་པའི་ཡོན་ཏན་ལྔའི་ཉེས་དམིགས་བཤད་པ།~1", "ཡིག་རྐྱང་གཞན།")</f>
        <v/>
      </c>
    </row>
    <row r="261" ht="70" customHeight="1">
      <c r="A261" t="inlineStr"/>
      <c r="B261" t="inlineStr">
        <is>
          <t>WA0RT3518</t>
        </is>
      </c>
      <c r="C261" t="inlineStr">
        <is>
          <t>འདོད་པའི་ཡོན་ཏན་ལྔའི་ཉེས་དམིགས་བཤད་པ།</t>
        </is>
      </c>
      <c r="D261">
        <f>HYPERLINK("https://library.bdrc.io/show/bdr:MW1KG13126_5680?uilang=bo","MW1KG13126_5680")</f>
        <v/>
      </c>
      <c r="E261" t="inlineStr"/>
      <c r="F261" t="inlineStr"/>
      <c r="G261">
        <f>HYPERLINK("https://library.bdrc.io/search?lg=bo&amp;t=Work&amp;pg=1&amp;f=author,exc,bdr:P6119&amp;uilang=bo&amp;q=འདོད་པའི་ཡོན་ཏན་ལྔའི་ཉེས་དམིགས་བཤད་པ།~1", "བརྩམས་ཆོས་གཞན།")</f>
        <v/>
      </c>
      <c r="H261">
        <f>HYPERLINK("https://library.bdrc.io/search?lg=bo&amp;t=Etext&amp;pg=1&amp;f=author,exc,bdr:P6119&amp;uilang=bo&amp;q=འདོད་པའི་ཡོན་ཏན་ལྔའི་ཉེས་དམིགས་བཤད་པ།~1", "ཡིག་རྐྱང་གཞན།")</f>
        <v/>
      </c>
    </row>
    <row r="262" ht="70" customHeight="1">
      <c r="A262" t="inlineStr"/>
      <c r="B262" t="inlineStr">
        <is>
          <t>WA0RT3518</t>
        </is>
      </c>
      <c r="C262" t="inlineStr">
        <is>
          <t>འདོད་པའི་ཡོན་ཏན་ལྔའི་ཉེས་དམིགས་བཤད་པ།</t>
        </is>
      </c>
      <c r="D262">
        <f>HYPERLINK("https://library.bdrc.io/show/bdr:MW22704_4225?uilang=bo","MW22704_4225")</f>
        <v/>
      </c>
      <c r="E262" t="inlineStr"/>
      <c r="F262" t="inlineStr"/>
      <c r="G262">
        <f>HYPERLINK("https://library.bdrc.io/search?lg=bo&amp;t=Work&amp;pg=1&amp;f=author,exc,bdr:P6119&amp;uilang=bo&amp;q=འདོད་པའི་ཡོན་ཏན་ལྔའི་ཉེས་དམིགས་བཤད་པ།~1", "བརྩམས་ཆོས་གཞན།")</f>
        <v/>
      </c>
      <c r="H262">
        <f>HYPERLINK("https://library.bdrc.io/search?lg=bo&amp;t=Etext&amp;pg=1&amp;f=author,exc,bdr:P6119&amp;uilang=bo&amp;q=འདོད་པའི་ཡོན་ཏན་ལྔའི་ཉེས་དམིགས་བཤད་པ།~1", "ཡིག་རྐྱང་གཞན།")</f>
        <v/>
      </c>
    </row>
    <row r="263" ht="70" customHeight="1">
      <c r="A263" t="inlineStr"/>
      <c r="B263" t="inlineStr">
        <is>
          <t>WA0RT3518</t>
        </is>
      </c>
      <c r="C263" t="inlineStr">
        <is>
          <t>འདོད་པའི་ཡོན་ཏན་ལྔའི་ཉེས་དམིགས་བཤད་པ།</t>
        </is>
      </c>
      <c r="D263">
        <f>HYPERLINK("https://library.bdrc.io/show/bdr:MW1PD95844_3410?uilang=bo","MW1PD95844_3410")</f>
        <v/>
      </c>
      <c r="E263" t="inlineStr"/>
      <c r="F263" t="inlineStr"/>
      <c r="G263">
        <f>HYPERLINK("https://library.bdrc.io/search?lg=bo&amp;t=Work&amp;pg=1&amp;f=author,exc,bdr:P6119&amp;uilang=bo&amp;q=འདོད་པའི་ཡོན་ཏན་ལྔའི་ཉེས་དམིགས་བཤད་པ།~1", "བརྩམས་ཆོས་གཞན།")</f>
        <v/>
      </c>
      <c r="H263">
        <f>HYPERLINK("https://library.bdrc.io/search?lg=bo&amp;t=Etext&amp;pg=1&amp;f=author,exc,bdr:P6119&amp;uilang=bo&amp;q=འདོད་པའི་ཡོན་ཏན་ལྔའི་ཉེས་དམིགས་བཤད་པ།~1", "ཡིག་རྐྱང་གཞན།")</f>
        <v/>
      </c>
    </row>
    <row r="264" ht="70" customHeight="1">
      <c r="A264" t="inlineStr"/>
      <c r="B264" t="inlineStr">
        <is>
          <t>WA0RT3518</t>
        </is>
      </c>
      <c r="C264" t="inlineStr">
        <is>
          <t>འདོད་པའི་ཡོན་ཏན་ལྔའི་ཉེས་དམིགས་བཤད་པ།</t>
        </is>
      </c>
      <c r="D264">
        <f>HYPERLINK("https://library.bdrc.io/show/bdr:MW22704_4469?uilang=bo","MW22704_4469")</f>
        <v/>
      </c>
      <c r="E264" t="inlineStr"/>
      <c r="F264" t="inlineStr"/>
      <c r="G264">
        <f>HYPERLINK("https://library.bdrc.io/search?lg=bo&amp;t=Work&amp;pg=1&amp;f=author,exc,bdr:P6119&amp;uilang=bo&amp;q=འདོད་པའི་ཡོན་ཏན་ལྔའི་ཉེས་དམིགས་བཤད་པ།~1", "བརྩམས་ཆོས་གཞན།")</f>
        <v/>
      </c>
      <c r="H264">
        <f>HYPERLINK("https://library.bdrc.io/search?lg=bo&amp;t=Etext&amp;pg=1&amp;f=author,exc,bdr:P6119&amp;uilang=bo&amp;q=འདོད་པའི་ཡོན་ཏན་ལྔའི་ཉེས་དམིགས་བཤད་པ།~1", "ཡིག་རྐྱང་གཞན།")</f>
        <v/>
      </c>
    </row>
    <row r="265" ht="70" customHeight="1">
      <c r="A265" t="inlineStr"/>
      <c r="B265" t="inlineStr">
        <is>
          <t>WA0RT3518</t>
        </is>
      </c>
      <c r="C265" t="inlineStr">
        <is>
          <t>འདོད་པའི་ཡོན་ཏན་ལྔའི་ཉེས་དམིགས་བཤད་པ།</t>
        </is>
      </c>
      <c r="D265">
        <f>HYPERLINK("https://library.bdrc.io/show/bdr:MW23702_3683?uilang=bo","MW23702_3683")</f>
        <v/>
      </c>
      <c r="E265" t="inlineStr"/>
      <c r="F265" t="inlineStr"/>
      <c r="G265">
        <f>HYPERLINK("https://library.bdrc.io/search?lg=bo&amp;t=Work&amp;pg=1&amp;f=author,exc,bdr:P6119&amp;uilang=bo&amp;q=འདོད་པའི་ཡོན་ཏན་ལྔའི་ཉེས་དམིགས་བཤད་པ།~1", "བརྩམས་ཆོས་གཞན།")</f>
        <v/>
      </c>
      <c r="H265">
        <f>HYPERLINK("https://library.bdrc.io/search?lg=bo&amp;t=Etext&amp;pg=1&amp;f=author,exc,bdr:P6119&amp;uilang=bo&amp;q=འདོད་པའི་ཡོན་ཏན་ལྔའི་ཉེས་དམིགས་བཤད་པ།~1", "ཡིག་རྐྱང་གཞན།")</f>
        <v/>
      </c>
    </row>
    <row r="266" ht="70" customHeight="1">
      <c r="A266" t="inlineStr"/>
      <c r="B266" t="inlineStr">
        <is>
          <t>WA0RT4227</t>
        </is>
      </c>
      <c r="C266" t="inlineStr">
        <is>
          <t>ཕུང་པོ་ལྔའི་རབ་ཏུ་བྱེད་པ།</t>
        </is>
      </c>
      <c r="D266">
        <f>HYPERLINK("https://library.bdrc.io/show/bdr:MW23703_4059?uilang=bo","MW23703_4059")</f>
        <v/>
      </c>
      <c r="E266" t="inlineStr"/>
      <c r="F266" t="inlineStr"/>
      <c r="G266">
        <f>HYPERLINK("https://library.bdrc.io/search?lg=bo&amp;t=Work&amp;pg=1&amp;f=author,exc,bdr:P6119&amp;uilang=bo&amp;q=ཕུང་པོ་ལྔའི་རབ་ཏུ་བྱེད་པ།~1", "བརྩམས་ཆོས་གཞན།")</f>
        <v/>
      </c>
      <c r="H266">
        <f>HYPERLINK("https://library.bdrc.io/search?lg=bo&amp;t=Etext&amp;pg=1&amp;f=author,exc,bdr:P6119&amp;uilang=bo&amp;q=ཕུང་པོ་ལྔའི་རབ་ཏུ་བྱེད་པ།~1", "ཡིག་རྐྱང་གཞན།")</f>
        <v/>
      </c>
    </row>
    <row r="267" ht="70" customHeight="1">
      <c r="A267" t="inlineStr"/>
      <c r="B267" t="inlineStr">
        <is>
          <t>WA0RT4227</t>
        </is>
      </c>
      <c r="C267" t="inlineStr">
        <is>
          <t>ཕུང་པོ་ལྔའི་རབ་ཏུ་བྱེད་པ།</t>
        </is>
      </c>
      <c r="D267">
        <f>HYPERLINK("https://library.bdrc.io/show/bdr:MW1KG13126_5560?uilang=bo","MW1KG13126_5560")</f>
        <v/>
      </c>
      <c r="E267" t="inlineStr"/>
      <c r="F267" t="inlineStr"/>
      <c r="G267">
        <f>HYPERLINK("https://library.bdrc.io/search?lg=bo&amp;t=Work&amp;pg=1&amp;f=author,exc,bdr:P6119&amp;uilang=bo&amp;q=ཕུང་པོ་ལྔའི་རབ་ཏུ་བྱེད་པ།~1", "བརྩམས་ཆོས་གཞན།")</f>
        <v/>
      </c>
      <c r="H267">
        <f>HYPERLINK("https://library.bdrc.io/search?lg=bo&amp;t=Etext&amp;pg=1&amp;f=author,exc,bdr:P6119&amp;uilang=bo&amp;q=ཕུང་པོ་ལྔའི་རབ་ཏུ་བྱེད་པ།~1", "ཡིག་རྐྱང་གཞན།")</f>
        <v/>
      </c>
    </row>
    <row r="268" ht="70" customHeight="1">
      <c r="A268" t="inlineStr"/>
      <c r="B268" t="inlineStr">
        <is>
          <t>WA0RT4227</t>
        </is>
      </c>
      <c r="C268" t="inlineStr">
        <is>
          <t>ཕུང་པོ་ལྔའི་རབ་ཏུ་བྱེད་པ།</t>
        </is>
      </c>
      <c r="D268">
        <f>HYPERLINK("https://library.bdrc.io/show/bdr:MW22704_4349?uilang=bo","MW22704_4349")</f>
        <v/>
      </c>
      <c r="E268" t="inlineStr"/>
      <c r="F268" t="inlineStr"/>
      <c r="G268">
        <f>HYPERLINK("https://library.bdrc.io/search?lg=bo&amp;t=Work&amp;pg=1&amp;f=author,exc,bdr:P6119&amp;uilang=bo&amp;q=ཕུང་པོ་ལྔའི་རབ་ཏུ་བྱེད་པ།~1", "བརྩམས་ཆོས་གཞན།")</f>
        <v/>
      </c>
      <c r="H268">
        <f>HYPERLINK("https://library.bdrc.io/search?lg=bo&amp;t=Etext&amp;pg=1&amp;f=author,exc,bdr:P6119&amp;uilang=bo&amp;q=ཕུང་པོ་ལྔའི་རབ་ཏུ་བྱེད་པ།~1", "ཡིག་རྐྱང་གཞན།")</f>
        <v/>
      </c>
    </row>
    <row r="269" ht="70" customHeight="1">
      <c r="A269" t="inlineStr"/>
      <c r="B269" t="inlineStr">
        <is>
          <t>WA0RT4227</t>
        </is>
      </c>
      <c r="C269" t="inlineStr">
        <is>
          <t>ཕུང་པོ་ལྔའི་རབ་ཏུ་བྱེད་པ།</t>
        </is>
      </c>
      <c r="D269">
        <f>HYPERLINK("https://library.bdrc.io/show/bdr:MW2KG5015_4349?uilang=bo","MW2KG5015_4349")</f>
        <v/>
      </c>
      <c r="E269" t="inlineStr"/>
      <c r="F269" t="inlineStr"/>
      <c r="G269">
        <f>HYPERLINK("https://library.bdrc.io/search?lg=bo&amp;t=Work&amp;pg=1&amp;f=author,exc,bdr:P6119&amp;uilang=bo&amp;q=ཕུང་པོ་ལྔའི་རབ་ཏུ་བྱེད་པ།~1", "བརྩམས་ཆོས་གཞན།")</f>
        <v/>
      </c>
      <c r="H269">
        <f>HYPERLINK("https://library.bdrc.io/search?lg=bo&amp;t=Etext&amp;pg=1&amp;f=author,exc,bdr:P6119&amp;uilang=bo&amp;q=ཕུང་པོ་ལྔའི་རབ་ཏུ་བྱེད་པ།~1", "ཡིག་རྐྱང་གཞན།")</f>
        <v/>
      </c>
    </row>
    <row r="270" ht="70" customHeight="1">
      <c r="A270" t="inlineStr"/>
      <c r="B270" t="inlineStr">
        <is>
          <t>WA0NGMCP62362</t>
        </is>
      </c>
      <c r="C270" t="inlineStr">
        <is>
          <t>སློབ་དཔོན་དབྱིག་གཉེན་གྱིས་མཛད་པའི་འདོད་པའི་ཡོན་ཏན་ལྔའི་ཉེས་དམིགས།</t>
        </is>
      </c>
      <c r="D270">
        <f>HYPERLINK("https://library.bdrc.io/show/bdr:MW0NGMCP62362?uilang=bo","MW0NGMCP62362")</f>
        <v/>
      </c>
      <c r="E270" t="inlineStr"/>
      <c r="F270" t="inlineStr"/>
      <c r="G270">
        <f>HYPERLINK("https://library.bdrc.io/search?lg=bo&amp;t=Work&amp;pg=1&amp;f=author,exc,bdr:P6119&amp;uilang=bo&amp;q=སློབ་དཔོན་དབྱིག་གཉེན་གྱིས་མཛད་པའི་འདོད་པའི་ཡོན་ཏན་ལྔའི་ཉེས་དམིགས།~1", "བརྩམས་ཆོས་གཞན།")</f>
        <v/>
      </c>
      <c r="H270">
        <f>HYPERLINK("https://library.bdrc.io/search?lg=bo&amp;t=Etext&amp;pg=1&amp;f=author,exc,bdr:P6119&amp;uilang=bo&amp;q=སློབ་དཔོན་དབྱིག་གཉེན་གྱིས་མཛད་པའི་འདོད་པའི་ཡོན་ཏན་ལྔའི་ཉེས་དམིགས།~1", "ཡིག་རྐྱང་གཞན།")</f>
        <v/>
      </c>
    </row>
    <row r="271" ht="70" customHeight="1">
      <c r="A271" t="inlineStr"/>
      <c r="B271" t="inlineStr">
        <is>
          <t>WA0NGMCP75147</t>
        </is>
      </c>
      <c r="C271" t="inlineStr">
        <is>
          <t>དབུས་མཐའ་རྣམ་འབྱེད་ཀྱི་འགྲེལ་པ་སློབ་དཔོན་དབྱིག་གཉེན་གྱི་མཛད་པ།</t>
        </is>
      </c>
      <c r="D271">
        <f>HYPERLINK("https://library.bdrc.io/show/bdr:MW0NGMCP75147?uilang=bo","MW0NGMCP75147")</f>
        <v/>
      </c>
      <c r="E271" t="inlineStr"/>
      <c r="F271" t="inlineStr"/>
      <c r="G271">
        <f>HYPERLINK("https://library.bdrc.io/search?lg=bo&amp;t=Work&amp;pg=1&amp;f=author,exc,bdr:P6119&amp;uilang=bo&amp;q=དབུས་མཐའ་རྣམ་འབྱེད་ཀྱི་འགྲེལ་པ་སློབ་དཔོན་དབྱིག་གཉེན་གྱི་མཛད་པ།~1", "བརྩམས་ཆོས་གཞན།")</f>
        <v/>
      </c>
      <c r="H271">
        <f>HYPERLINK("https://library.bdrc.io/search?lg=bo&amp;t=Etext&amp;pg=1&amp;f=author,exc,bdr:P6119&amp;uilang=bo&amp;q=དབུས་མཐའ་རྣམ་འབྱེད་ཀྱི་འགྲེལ་པ་སློབ་དཔོན་དབྱིག་གཉེན་གྱི་མཛད་པ།~1", "ཡིག་རྐྱང་གཞན།")</f>
        <v/>
      </c>
    </row>
    <row r="272" ht="70" customHeight="1">
      <c r="A272" t="inlineStr"/>
      <c r="B272" t="inlineStr">
        <is>
          <t>WA0NGMCP75151</t>
        </is>
      </c>
      <c r="C272" t="inlineStr">
        <is>
          <t>སློབ་དབྱིག་གཉེན་གྱིས་མཛད་པའི་ས་བཅུ་པའི་འགྲེལ་བཤད་པ་སློབ་དཔོན་ཉི་མ་གྲུབ་ཀྱིས་མཛད་པ།</t>
        </is>
      </c>
      <c r="D272">
        <f>HYPERLINK("https://library.bdrc.io/show/bdr:MW0NGMCP75151?uilang=bo","MW0NGMCP75151")</f>
        <v/>
      </c>
      <c r="E272" t="inlineStr"/>
      <c r="F272" t="inlineStr"/>
      <c r="G272">
        <f>HYPERLINK("https://library.bdrc.io/search?lg=bo&amp;t=Work&amp;pg=1&amp;f=author,exc,bdr:P6119&amp;uilang=bo&amp;q=སློབ་དབྱིག་གཉེན་གྱིས་མཛད་པའི་ས་བཅུ་པའི་འགྲེལ་བཤད་པ་སློབ་དཔོན་ཉི་མ་གྲུབ་ཀྱིས་མཛད་པ།~1", "བརྩམས་ཆོས་གཞན།")</f>
        <v/>
      </c>
      <c r="H272">
        <f>HYPERLINK("https://library.bdrc.io/search?lg=bo&amp;t=Etext&amp;pg=1&amp;f=author,exc,bdr:P6119&amp;uilang=bo&amp;q=སློབ་དབྱིག་གཉེན་གྱིས་མཛད་པའི་ས་བཅུ་པའི་འགྲེལ་བཤད་པ་སློབ་དཔོན་ཉི་མ་གྲུབ་ཀྱིས་མཛད་པ།~1", "ཡིག་རྐྱང་གཞན།")</f>
        <v/>
      </c>
    </row>
    <row r="273" ht="70" customHeight="1">
      <c r="A273" t="inlineStr"/>
      <c r="B273" t="inlineStr">
        <is>
          <t>WA0NGMCP75153</t>
        </is>
      </c>
      <c r="C273" t="inlineStr">
        <is>
          <t>བློ་གྲོས་མི་ཟད་པའི་བསྟན་པའི་མདོ་འགྲེལ་སློབ་དཔོན་དབྱིག་གཉེན་གྱིས་མཛད་པ།</t>
        </is>
      </c>
      <c r="D273">
        <f>HYPERLINK("https://library.bdrc.io/show/bdr:MW0NGMCP75153?uilang=bo","MW0NGMCP75153")</f>
        <v/>
      </c>
      <c r="E273" t="inlineStr"/>
      <c r="F273" t="inlineStr"/>
      <c r="G273">
        <f>HYPERLINK("https://library.bdrc.io/search?lg=bo&amp;t=Work&amp;pg=1&amp;f=author,exc,bdr:P6119&amp;uilang=bo&amp;q=བློ་གྲོས་མི་ཟད་པའི་བསྟན་པའི་མདོ་འགྲེལ་སློབ་དཔོན་དབྱིག་གཉེན་གྱིས་མཛད་པ།~1", "བརྩམས་ཆོས་གཞན།")</f>
        <v/>
      </c>
      <c r="H273">
        <f>HYPERLINK("https://library.bdrc.io/search?lg=bo&amp;t=Etext&amp;pg=1&amp;f=author,exc,bdr:P6119&amp;uilang=bo&amp;q=བློ་གྲོས་མི་ཟད་པའི་བསྟན་པའི་མདོ་འགྲེལ་སློབ་དཔོན་དབྱིག་གཉེན་གྱིས་མཛད་པ།~1", "ཡིག་རྐྱང་གཞན།")</f>
        <v/>
      </c>
    </row>
    <row r="274" ht="70" customHeight="1">
      <c r="A274" t="inlineStr"/>
      <c r="B274" t="inlineStr">
        <is>
          <t>WA0NGMCP75154</t>
        </is>
      </c>
      <c r="C274" t="inlineStr">
        <is>
          <t>རྟེན་ཅིང་འགྲེལ་པར་འབྱུང་བ་དང་པོ་དང་རྣམ་པར་དབྱེ་བ་བཤད་པ་སློབ་དཔོན་དབྱིག་གཉེན་གྱིས་མཛད་པ།</t>
        </is>
      </c>
      <c r="D274">
        <f>HYPERLINK("https://library.bdrc.io/show/bdr:MW0NGMCP75154?uilang=bo","MW0NGMCP75154")</f>
        <v/>
      </c>
      <c r="E274" t="inlineStr"/>
      <c r="F274" t="inlineStr"/>
      <c r="G274">
        <f>HYPERLINK("https://library.bdrc.io/search?lg=bo&amp;t=Work&amp;pg=1&amp;f=author,exc,bdr:P6119&amp;uilang=bo&amp;q=རྟེན་ཅིང་འགྲེལ་པར་འབྱུང་བ་དང་པོ་དང་རྣམ་པར་དབྱེ་བ་བཤད་པ་སློབ་དཔོན་དབྱིག་གཉེན་གྱིས་མཛད་པ།~1", "བརྩམས་ཆོས་གཞན།")</f>
        <v/>
      </c>
      <c r="H274">
        <f>HYPERLINK("https://library.bdrc.io/search?lg=bo&amp;t=Etext&amp;pg=1&amp;f=author,exc,bdr:P6119&amp;uilang=bo&amp;q=རྟེན་ཅིང་འགྲེལ་པར་འབྱུང་བ་དང་པོ་དང་རྣམ་པར་དབྱེ་བ་བཤད་པ་སློབ་དཔོན་དབྱིག་གཉེན་གྱིས་མཛད་པ།~1", "ཡིག་རྐྱང་གཞན།")</f>
        <v/>
      </c>
    </row>
    <row r="275" ht="70" customHeight="1">
      <c r="A275" t="inlineStr"/>
      <c r="B275" t="inlineStr">
        <is>
          <t>WA0LULDC295873</t>
        </is>
      </c>
      <c r="C275" t="inlineStr">
        <is>
          <t>ཆོས་མངོན་པ་མཛོད།</t>
        </is>
      </c>
      <c r="D275">
        <f>HYPERLINK("https://library.bdrc.io/show/bdr:MW0LULDC295873?uilang=bo","MW0LULDC295873")</f>
        <v/>
      </c>
      <c r="E275" t="inlineStr"/>
      <c r="F275" t="inlineStr"/>
      <c r="G275">
        <f>HYPERLINK("https://library.bdrc.io/search?lg=bo&amp;t=Work&amp;pg=1&amp;f=author,exc,bdr:P6119&amp;uilang=bo&amp;q=ཆོས་མངོན་པ་མཛོད།~1", "བརྩམས་ཆོས་གཞན།")</f>
        <v/>
      </c>
      <c r="H275">
        <f>HYPERLINK("https://library.bdrc.io/search?lg=bo&amp;t=Etext&amp;pg=1&amp;f=author,exc,bdr:P6119&amp;uilang=bo&amp;q=ཆོས་མངོན་པ་མཛོད།~1", "ཡིག་རྐྱང་གཞན།")</f>
        <v/>
      </c>
    </row>
    <row r="276" ht="70" customHeight="1">
      <c r="A276" t="inlineStr"/>
      <c r="B276" t="inlineStr">
        <is>
          <t>WA2KG238001</t>
        </is>
      </c>
      <c r="C276" t="inlineStr">
        <is>
          <t>མཛོད་རྩ་སྡོམ།</t>
        </is>
      </c>
      <c r="D276">
        <f>HYPERLINK("https://library.bdrc.io/show/bdr:MW2KG238001?uilang=bo","MW2KG238001")</f>
        <v/>
      </c>
      <c r="E276">
        <f>HYPERLINK("https://library.bdrc.io/show/bdr:W2KG238001",IMAGE("https://iiif.bdrc.io/bdr:I2KG238137::I2KG2381370003.jpg/full/150,/0/default.jpg"))</f>
        <v/>
      </c>
      <c r="F276">
        <f>HYPERLINK("https://library.bdrc.io/show/bdr:W2KG238001",IMAGE("https://iiif.bdrc.io/bdr:I2KG238137::I2KG2381370097.jpg/full/150,/0/default.jpg"))</f>
        <v/>
      </c>
      <c r="G276">
        <f>HYPERLINK("https://library.bdrc.io/search?lg=bo&amp;t=Work&amp;pg=1&amp;f=author,exc,bdr:P6119&amp;uilang=bo&amp;q=མཛོད་རྩ་སྡོམ།~1", "བརྩམས་ཆོས་གཞན།")</f>
        <v/>
      </c>
      <c r="H276">
        <f>HYPERLINK("https://library.bdrc.io/search?lg=bo&amp;t=Etext&amp;pg=1&amp;f=author,exc,bdr:P6119&amp;uilang=bo&amp;q=མཛོད་རྩ་སྡོམ།~1", "ཡིག་རྐྱང་གཞན།")</f>
        <v/>
      </c>
    </row>
    <row r="277" ht="70" customHeight="1">
      <c r="A277" t="inlineStr"/>
      <c r="B277" t="inlineStr">
        <is>
          <t>WA1NLM593</t>
        </is>
      </c>
      <c r="C277" t="inlineStr">
        <is>
          <t>ཆོས་མངོན་པ་མཛོད།</t>
        </is>
      </c>
      <c r="D277" t="inlineStr">
        <is>
          <t>conceptual</t>
        </is>
      </c>
      <c r="E277" t="inlineStr"/>
      <c r="F277" t="inlineStr"/>
      <c r="G277">
        <f>HYPERLINK("https://library.bdrc.io/search?lg=bo&amp;t=Work&amp;pg=1&amp;f=author,exc,bdr:P6119&amp;uilang=bo&amp;q=ཆོས་མངོན་པ་མཛོད།~1", "བརྩམས་ཆོས་གཞན།")</f>
        <v/>
      </c>
      <c r="H277">
        <f>HYPERLINK("https://library.bdrc.io/search?lg=bo&amp;t=Etext&amp;pg=1&amp;f=author,exc,bdr:P6119&amp;uilang=bo&amp;q=ཆོས་མངོན་པ་མཛོད།~1", "ཡིག་རྐྱང་གཞན།")</f>
        <v/>
      </c>
    </row>
    <row r="278" ht="70" customHeight="1">
      <c r="A278" t="inlineStr"/>
      <c r="B278" t="inlineStr">
        <is>
          <t>WA4CZ299877</t>
        </is>
      </c>
      <c r="C278" t="inlineStr">
        <is>
          <t>ཆོས་དང་ཆོས་ཉིད་རྣམ་འབྱེད་དང་དེའི་འགྲེལ་པ།</t>
        </is>
      </c>
      <c r="D278" t="inlineStr">
        <is>
          <t>conceptual</t>
        </is>
      </c>
      <c r="E278" t="inlineStr"/>
      <c r="F278" t="inlineStr"/>
      <c r="G278">
        <f>HYPERLINK("https://library.bdrc.io/search?lg=bo&amp;t=Work&amp;pg=1&amp;f=author,exc,bdr:P6119&amp;uilang=bo&amp;q=ཆོས་དང་ཆོས་ཉིད་རྣམ་འབྱེད་དང་དེའི་འགྲེལ་པ།~1", "བརྩམས་ཆོས་གཞན།")</f>
        <v/>
      </c>
      <c r="H278">
        <f>HYPERLINK("https://library.bdrc.io/search?lg=bo&amp;t=Etext&amp;pg=1&amp;f=author,exc,bdr:P6119&amp;uilang=bo&amp;q=ཆོས་དང་ཆོས་ཉིད་རྣམ་འབྱེད་དང་དེའི་འགྲེལ་པ།~1",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