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ouan\Desktop\Conception Fusex\"/>
    </mc:Choice>
  </mc:AlternateContent>
  <bookViews>
    <workbookView xWindow="0" yWindow="0" windowWidth="21570" windowHeight="8085"/>
  </bookViews>
  <sheets>
    <sheet name="Feuil1" sheetId="1" r:id="rId1"/>
  </sheets>
  <definedNames>
    <definedName name="a">Feuil1!$D$2</definedName>
    <definedName name="b">Feuil1!$E$2</definedName>
    <definedName name="d">Feuil1!$G$2</definedName>
    <definedName name="h">Feuil1!$H$2</definedName>
    <definedName name="k">Feuil1!$I$2</definedName>
    <definedName name="o">Feuil1!$K$2</definedName>
    <definedName name="p">Feuil1!$C$2</definedName>
    <definedName name="s">Feuil1!$J$2</definedName>
    <definedName name="x">Feuil1!$F$2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M2" i="1"/>
  <c r="A26" i="1"/>
  <c r="B26" i="1" s="1"/>
  <c r="L2" i="1"/>
  <c r="C2" i="1" l="1"/>
  <c r="A2" i="1" l="1"/>
  <c r="B2" i="1" l="1"/>
  <c r="A3" i="1" l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B14" i="1" l="1"/>
  <c r="A15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B25" i="1" l="1"/>
</calcChain>
</file>

<file path=xl/sharedStrings.xml><?xml version="1.0" encoding="utf-8"?>
<sst xmlns="http://schemas.openxmlformats.org/spreadsheetml/2006/main" count="13" uniqueCount="13">
  <si>
    <t>précision</t>
  </si>
  <si>
    <t>a</t>
  </si>
  <si>
    <t>b</t>
  </si>
  <si>
    <t>c</t>
  </si>
  <si>
    <t>d</t>
  </si>
  <si>
    <t>h</t>
  </si>
  <si>
    <t>deg/rad</t>
  </si>
  <si>
    <t>rad/deg</t>
  </si>
  <si>
    <t>offset</t>
  </si>
  <si>
    <t>alpha méthode 1</t>
  </si>
  <si>
    <t>phi méthode 1</t>
  </si>
  <si>
    <t>phi méthode 2</t>
  </si>
  <si>
    <t>alpha méthode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</si>
</sst>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Représentation</a:t>
            </a:r>
            <a:r>
              <a:rPr lang="fr-FR" baseline="0"/>
              <a:t> graphique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alpha méthode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Feuil1!$A$2:$A$26</c:f>
              <c:numCache>
                <c:formatCode>General</c:formatCode>
                <c:ptCount val="2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4-4AE5-B037-FF558B8F0D6E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phi méthode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Feuil1!$B$2:$B$26</c:f>
              <c:numCache>
                <c:formatCode>0.00</c:formatCode>
                <c:ptCount val="25"/>
                <c:pt idx="0">
                  <c:v>8.5685621336491116E-2</c:v>
                </c:pt>
                <c:pt idx="1">
                  <c:v>0.3137583512797596</c:v>
                </c:pt>
                <c:pt idx="2">
                  <c:v>0.54065076291513892</c:v>
                </c:pt>
                <c:pt idx="3">
                  <c:v>0.76629374255685301</c:v>
                </c:pt>
                <c:pt idx="4">
                  <c:v>0.99061855710852997</c:v>
                </c:pt>
                <c:pt idx="5">
                  <c:v>1.2135568750000059</c:v>
                </c:pt>
                <c:pt idx="6">
                  <c:v>1.4350407870018045</c:v>
                </c:pt>
                <c:pt idx="7">
                  <c:v>1.6550028269109225</c:v>
                </c:pt>
                <c:pt idx="8">
                  <c:v>1.8733759921017659</c:v>
                </c:pt>
                <c:pt idx="9">
                  <c:v>2.0900937639357671</c:v>
                </c:pt>
                <c:pt idx="10">
                  <c:v>2.3050901280236582</c:v>
                </c:pt>
                <c:pt idx="11">
                  <c:v>2.5182995943340845</c:v>
                </c:pt>
                <c:pt idx="12">
                  <c:v>2.729657217142524</c:v>
                </c:pt>
                <c:pt idx="13">
                  <c:v>2.9390986148144309</c:v>
                </c:pt>
                <c:pt idx="14">
                  <c:v>3.1465599894164828</c:v>
                </c:pt>
                <c:pt idx="15">
                  <c:v>3.3519781461500915</c:v>
                </c:pt>
                <c:pt idx="16">
                  <c:v>3.5552905126011511</c:v>
                </c:pt>
                <c:pt idx="17">
                  <c:v>3.7564351578002144</c:v>
                </c:pt>
                <c:pt idx="18">
                  <c:v>3.9553508110873223</c:v>
                </c:pt>
                <c:pt idx="19">
                  <c:v>4.1519768807756039</c:v>
                </c:pt>
                <c:pt idx="20">
                  <c:v>4.3462534726081268</c:v>
                </c:pt>
                <c:pt idx="21">
                  <c:v>4.5381214080023025</c:v>
                </c:pt>
                <c:pt idx="22">
                  <c:v>4.7275222420762573</c:v>
                </c:pt>
                <c:pt idx="23">
                  <c:v>4.9143982814517013</c:v>
                </c:pt>
                <c:pt idx="24">
                  <c:v>5.0986926018279464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4-4AE5-B037-FF558B8F0D6E}"/>
            </c:ext>
          </c:extLst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phi méthode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Feuil1!$L$2:$L$26</c:f>
              <c:numCache>
                <c:formatCode>0.00</c:formatCode>
                <c:ptCount val="25"/>
                <c:pt idx="0">
                  <c:v>8.5685621336491116E-2</c:v>
                </c:pt>
                <c:pt idx="1">
                  <c:v>0.3137583512797596</c:v>
                </c:pt>
                <c:pt idx="2">
                  <c:v>0.54065076291513892</c:v>
                </c:pt>
                <c:pt idx="3">
                  <c:v>0.76629374255685301</c:v>
                </c:pt>
                <c:pt idx="4">
                  <c:v>0.99061855710852997</c:v>
                </c:pt>
                <c:pt idx="5">
                  <c:v>1.2135568750000059</c:v>
                </c:pt>
                <c:pt idx="6">
                  <c:v>1.4350407870018045</c:v>
                </c:pt>
                <c:pt idx="7">
                  <c:v>1.6550028269109225</c:v>
                </c:pt>
                <c:pt idx="8">
                  <c:v>1.8733759921017659</c:v>
                </c:pt>
                <c:pt idx="9">
                  <c:v>2.0900937639357671</c:v>
                </c:pt>
                <c:pt idx="10">
                  <c:v>2.3050901280236582</c:v>
                </c:pt>
                <c:pt idx="11">
                  <c:v>2.5182995943340845</c:v>
                </c:pt>
                <c:pt idx="12">
                  <c:v>2.729657217142524</c:v>
                </c:pt>
                <c:pt idx="13">
                  <c:v>2.9390986148144309</c:v>
                </c:pt>
                <c:pt idx="14">
                  <c:v>3.1465599894164828</c:v>
                </c:pt>
                <c:pt idx="15">
                  <c:v>3.3519781461500915</c:v>
                </c:pt>
                <c:pt idx="16">
                  <c:v>3.5552905126011511</c:v>
                </c:pt>
                <c:pt idx="17">
                  <c:v>3.7564351578002144</c:v>
                </c:pt>
                <c:pt idx="18">
                  <c:v>3.9553508110873223</c:v>
                </c:pt>
                <c:pt idx="19">
                  <c:v>4.1519768807756039</c:v>
                </c:pt>
                <c:pt idx="20">
                  <c:v>4.3462534726081268</c:v>
                </c:pt>
                <c:pt idx="21">
                  <c:v>4.5381214080023025</c:v>
                </c:pt>
                <c:pt idx="22">
                  <c:v>4.7275222420762573</c:v>
                </c:pt>
                <c:pt idx="23">
                  <c:v>4.9143982814517013</c:v>
                </c:pt>
                <c:pt idx="24">
                  <c:v>5.0986926018279464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4-4AE5-B037-FF558B8F0D6E}"/>
            </c:ext>
          </c:extLst>
        </c:ser>
        <c:ser>
          <c:idx val="3"/>
          <c:order val="3"/>
          <c:tx>
            <c:strRef>
              <c:f>Feuil1!$M$1</c:f>
              <c:strCache>
                <c:ptCount val="1"/>
                <c:pt idx="0">
                  <c:v>alpha méthode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Feuil1!$M$2:$M$26</c:f>
              <c:numCache>
                <c:formatCode>0</c:formatCode>
                <c:ptCount val="25"/>
                <c:pt idx="0">
                  <c:v>-4.9894416737225775</c:v>
                </c:pt>
                <c:pt idx="1">
                  <c:v>-3.9651310878797066</c:v>
                </c:pt>
                <c:pt idx="2">
                  <c:v>-2.9465043956483647</c:v>
                </c:pt>
                <c:pt idx="3">
                  <c:v>-1.9335775606051022</c:v>
                </c:pt>
                <c:pt idx="4">
                  <c:v>-0.92637124435039131</c:v>
                </c:pt>
                <c:pt idx="5">
                  <c:v>7.5089143704083372E-2</c:v>
                </c:pt>
                <c:pt idx="6">
                  <c:v>1.0707733829193165</c:v>
                </c:pt>
                <c:pt idx="7">
                  <c:v>2.0606463642185844</c:v>
                </c:pt>
                <c:pt idx="8">
                  <c:v>3.0446679988515597</c:v>
                </c:pt>
                <c:pt idx="9">
                  <c:v>4.0227931128396675</c:v>
                </c:pt>
                <c:pt idx="10">
                  <c:v>4.994971326752613</c:v>
                </c:pt>
                <c:pt idx="11">
                  <c:v>5.9611469204077041</c:v>
                </c:pt>
                <c:pt idx="12">
                  <c:v>6.9212586820309596</c:v>
                </c:pt>
                <c:pt idx="13">
                  <c:v>7.8752397413671122</c:v>
                </c:pt>
                <c:pt idx="14">
                  <c:v>8.8230173861773018</c:v>
                </c:pt>
                <c:pt idx="15">
                  <c:v>9.764512861518952</c:v>
                </c:pt>
                <c:pt idx="16">
                  <c:v>10.699641151159547</c:v>
                </c:pt>
                <c:pt idx="17">
                  <c:v>11.628310740442267</c:v>
                </c:pt>
                <c:pt idx="18">
                  <c:v>12.550423359887235</c:v>
                </c:pt>
                <c:pt idx="19">
                  <c:v>13.465873708790676</c:v>
                </c:pt>
                <c:pt idx="20">
                  <c:v>14.374549158067733</c:v>
                </c:pt>
                <c:pt idx="21">
                  <c:v>15.276329431578267</c:v>
                </c:pt>
                <c:pt idx="22">
                  <c:v>16.171086265182737</c:v>
                </c:pt>
                <c:pt idx="23">
                  <c:v>17.058683042795142</c:v>
                </c:pt>
                <c:pt idx="24">
                  <c:v>17.93897440874083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4-4AE5-B037-FF558B8F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75248"/>
        <c:axId val="228375576"/>
      </c:lineChart>
      <c:catAx>
        <c:axId val="2283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375576"/>
        <c:crosses val="autoZero"/>
        <c:auto val="1"/>
        <c:lblAlgn val="ctr"/>
        <c:lblOffset val="100"/>
        <c:noMultiLvlLbl val="0"/>
      </c:catAx>
      <c:valAx>
        <c:axId val="2283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3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4</xdr:row>
      <xdr:rowOff>0</xdr:rowOff>
    </xdr:from>
    <xdr:to>
      <xdr:col>9</xdr:col>
      <xdr:colOff>9524</xdr:colOff>
      <xdr:row>19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zoomScaleNormal="100" workbookViewId="0">
      <selection activeCell="M26" sqref="M26"/>
    </sheetView>
  </sheetViews>
  <sheetFormatPr baseColWidth="10" defaultRowHeight="15" x14ac:dyDescent="0.25"/>
  <cols>
    <col min="1" max="1" width="16.5703125" customWidth="1"/>
    <col min="2" max="2" width="14.42578125" customWidth="1"/>
    <col min="12" max="12" width="15.5703125" customWidth="1"/>
    <col min="13" max="13" width="15.7109375" customWidth="1"/>
  </cols>
  <sheetData>
    <row r="1" spans="1:15" x14ac:dyDescent="0.25">
      <c r="A1" s="6" t="s">
        <v>9</v>
      </c>
      <c r="B1" s="6" t="s">
        <v>10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5" t="s">
        <v>8</v>
      </c>
      <c r="L1" s="6" t="s">
        <v>11</v>
      </c>
      <c r="M1" s="7" t="s">
        <v>12</v>
      </c>
      <c r="N1" s="10"/>
      <c r="O1" s="9"/>
    </row>
    <row r="2" spans="1:15" x14ac:dyDescent="0.25">
      <c r="A2">
        <f xml:space="preserve"> 0+o</f>
        <v>-5</v>
      </c>
      <c r="B2" s="4">
        <f t="shared" ref="B2:B26" si="0">((b*b-(x*x+a*a+h*h+d*d)-2*a*(COS(A2*k)*(h-x)-d*SIN(A2*k))+2*h*x)/(2*d*x))*s</f>
        <v>8.5685621336491116E-2</v>
      </c>
      <c r="C2">
        <f xml:space="preserve"> 1</f>
        <v>1</v>
      </c>
      <c r="D2">
        <v>0.01</v>
      </c>
      <c r="E2">
        <v>3.3000000000000002E-2</v>
      </c>
      <c r="F2">
        <v>4.4999999999999998E-2</v>
      </c>
      <c r="G2">
        <v>3.2000000000000001E-2</v>
      </c>
      <c r="H2">
        <v>3.3000000000000002E-2</v>
      </c>
      <c r="I2" s="4">
        <v>1.7453300000000001E-2</v>
      </c>
      <c r="J2" s="4">
        <v>57.2958</v>
      </c>
      <c r="K2">
        <v>-5</v>
      </c>
      <c r="L2" s="4">
        <f>B2</f>
        <v>8.5685621336491116E-2</v>
      </c>
      <c r="M2" s="11">
        <f>-1*((3.14159265359/2)-(ASIN((a*a+((x*COS(L2*k)-h)^2)+((x*SIN(L2*k)+d)^2)-b*b)/(2*a*SQRT(((x*COS(L2*k)-h)^2)+((x*SIN(L2*k)+d)^2))))+ASIN((x*SIN(L2*k)+d)/(SQRT(((x*COS(L2*k)-h)^2)+((x*SIN(L2*k)+d)^2))))))*s</f>
        <v>-4.9894416737225775</v>
      </c>
      <c r="N2" s="8"/>
      <c r="O2" s="8"/>
    </row>
    <row r="3" spans="1:15" x14ac:dyDescent="0.25">
      <c r="A3">
        <f t="shared" ref="A3:A26" si="1">A2+p</f>
        <v>-4</v>
      </c>
      <c r="B3" s="4">
        <f t="shared" si="0"/>
        <v>0.3137583512797596</v>
      </c>
      <c r="L3" s="4">
        <f t="shared" ref="L3:L26" si="2">B3</f>
        <v>0.3137583512797596</v>
      </c>
      <c r="M3" s="11">
        <f>-1*((3.14159265359/2)-(ASIN((a*a+((x*COS(L3*k)-h)^2)+((x*SIN(L3*k)+d)^2)-b*b)/(2*a*SQRT(((x*COS(L3*k)-h)^2)+((x*SIN(L3*k)+d)^2))))+ASIN((x*SIN(L3*k)+d)/(SQRT(((x*COS(L3*k)-h)^2)+((x*SIN(L3*k)+d)^2))))))*s</f>
        <v>-3.9651310878797066</v>
      </c>
      <c r="N3" s="8"/>
      <c r="O3" s="8"/>
    </row>
    <row r="4" spans="1:15" x14ac:dyDescent="0.25">
      <c r="A4">
        <f t="shared" si="1"/>
        <v>-3</v>
      </c>
      <c r="B4" s="4">
        <f t="shared" si="0"/>
        <v>0.54065076291513892</v>
      </c>
      <c r="L4" s="4">
        <f t="shared" si="2"/>
        <v>0.54065076291513892</v>
      </c>
      <c r="M4" s="11">
        <f>-1*((3.14159265359/2)-(ASIN((a*a+((x*COS(L4*k)-h)^2)+((x*SIN(L4*k)+d)^2)-b*b)/(2*a*SQRT(((x*COS(L4*k)-h)^2)+((x*SIN(L4*k)+d)^2))))+ASIN((x*SIN(L4*k)+d)/(SQRT(((x*COS(L4*k)-h)^2)+((x*SIN(L4*k)+d)^2))))))*s</f>
        <v>-2.9465043956483647</v>
      </c>
      <c r="N4" s="8"/>
      <c r="O4" s="8"/>
    </row>
    <row r="5" spans="1:15" x14ac:dyDescent="0.25">
      <c r="A5">
        <f t="shared" si="1"/>
        <v>-2</v>
      </c>
      <c r="B5" s="4">
        <f t="shared" si="0"/>
        <v>0.76629374255685301</v>
      </c>
      <c r="L5" s="4">
        <f t="shared" si="2"/>
        <v>0.76629374255685301</v>
      </c>
      <c r="M5" s="11">
        <f>-1*((3.14159265359/2)-(ASIN((a*a+((x*COS(L5*k)-h)^2)+((x*SIN(L5*k)+d)^2)-b*b)/(2*a*SQRT(((x*COS(L5*k)-h)^2)+((x*SIN(L5*k)+d)^2))))+ASIN((x*SIN(L5*k)+d)/(SQRT(((x*COS(L5*k)-h)^2)+((x*SIN(L5*k)+d)^2))))))*s</f>
        <v>-1.9335775606051022</v>
      </c>
      <c r="N5" s="8"/>
      <c r="O5" s="8"/>
    </row>
    <row r="6" spans="1:15" x14ac:dyDescent="0.25">
      <c r="A6">
        <f t="shared" si="1"/>
        <v>-1</v>
      </c>
      <c r="B6" s="4">
        <f t="shared" si="0"/>
        <v>0.99061855710852997</v>
      </c>
      <c r="L6" s="4">
        <f t="shared" si="2"/>
        <v>0.99061855710852997</v>
      </c>
      <c r="M6" s="11">
        <f>-1*((3.14159265359/2)-(ASIN((a*a+((x*COS(L6*k)-h)^2)+((x*SIN(L6*k)+d)^2)-b*b)/(2*a*SQRT(((x*COS(L6*k)-h)^2)+((x*SIN(L6*k)+d)^2))))+ASIN((x*SIN(L6*k)+d)/(SQRT(((x*COS(L6*k)-h)^2)+((x*SIN(L6*k)+d)^2))))))*s</f>
        <v>-0.92637124435039131</v>
      </c>
      <c r="N6" s="8"/>
      <c r="O6" s="8"/>
    </row>
    <row r="7" spans="1:15" x14ac:dyDescent="0.25">
      <c r="A7">
        <f t="shared" si="1"/>
        <v>0</v>
      </c>
      <c r="B7" s="4">
        <f t="shared" si="0"/>
        <v>1.2135568750000059</v>
      </c>
      <c r="L7" s="4">
        <f t="shared" si="2"/>
        <v>1.2135568750000059</v>
      </c>
      <c r="M7" s="11">
        <f>-1*((3.14159265359/2)-(ASIN((a*a+((x*COS(L7*k)-h)^2)+((x*SIN(L7*k)+d)^2)-b*b)/(2*a*SQRT(((x*COS(L7*k)-h)^2)+((x*SIN(L7*k)+d)^2))))+ASIN((x*SIN(L7*k)+d)/(SQRT(((x*COS(L7*k)-h)^2)+((x*SIN(L7*k)+d)^2))))))*s</f>
        <v>7.5089143704083372E-2</v>
      </c>
      <c r="N7" s="8"/>
      <c r="O7" s="8"/>
    </row>
    <row r="8" spans="1:15" x14ac:dyDescent="0.25">
      <c r="A8">
        <f t="shared" si="1"/>
        <v>1</v>
      </c>
      <c r="B8" s="4">
        <f t="shared" si="0"/>
        <v>1.4350407870018045</v>
      </c>
      <c r="L8" s="4">
        <f t="shared" si="2"/>
        <v>1.4350407870018045</v>
      </c>
      <c r="M8" s="11">
        <f>-1*((3.14159265359/2)-(ASIN((a*a+((x*COS(L8*k)-h)^2)+((x*SIN(L8*k)+d)^2)-b*b)/(2*a*SQRT(((x*COS(L8*k)-h)^2)+((x*SIN(L8*k)+d)^2))))+ASIN((x*SIN(L8*k)+d)/(SQRT(((x*COS(L8*k)-h)^2)+((x*SIN(L8*k)+d)^2))))))*s</f>
        <v>1.0707733829193165</v>
      </c>
      <c r="N8" s="8"/>
      <c r="O8" s="8"/>
    </row>
    <row r="9" spans="1:15" x14ac:dyDescent="0.25">
      <c r="A9">
        <f t="shared" si="1"/>
        <v>2</v>
      </c>
      <c r="B9" s="4">
        <f t="shared" si="0"/>
        <v>1.6550028269109225</v>
      </c>
      <c r="L9" s="4">
        <f t="shared" si="2"/>
        <v>1.6550028269109225</v>
      </c>
      <c r="M9" s="11">
        <f>-1*((3.14159265359/2)-(ASIN((a*a+((x*COS(L9*k)-h)^2)+((x*SIN(L9*k)+d)^2)-b*b)/(2*a*SQRT(((x*COS(L9*k)-h)^2)+((x*SIN(L9*k)+d)^2))))+ASIN((x*SIN(L9*k)+d)/(SQRT(((x*COS(L9*k)-h)^2)+((x*SIN(L9*k)+d)^2))))))*s</f>
        <v>2.0606463642185844</v>
      </c>
      <c r="N9" s="8"/>
      <c r="O9" s="8"/>
    </row>
    <row r="10" spans="1:15" x14ac:dyDescent="0.25">
      <c r="A10">
        <f t="shared" si="1"/>
        <v>3</v>
      </c>
      <c r="B10" s="4">
        <f t="shared" si="0"/>
        <v>1.8733759921017659</v>
      </c>
      <c r="L10" s="4">
        <f t="shared" si="2"/>
        <v>1.8733759921017659</v>
      </c>
      <c r="M10" s="11">
        <f>-1*((3.14159265359/2)-(ASIN((a*a+((x*COS(L10*k)-h)^2)+((x*SIN(L10*k)+d)^2)-b*b)/(2*a*SQRT(((x*COS(L10*k)-h)^2)+((x*SIN(L10*k)+d)^2))))+ASIN((x*SIN(L10*k)+d)/(SQRT(((x*COS(L10*k)-h)^2)+((x*SIN(L10*k)+d)^2))))))*s</f>
        <v>3.0446679988515597</v>
      </c>
      <c r="N10" s="8"/>
      <c r="O10" s="8"/>
    </row>
    <row r="11" spans="1:15" x14ac:dyDescent="0.25">
      <c r="A11">
        <f t="shared" si="1"/>
        <v>4</v>
      </c>
      <c r="B11" s="4">
        <f t="shared" si="0"/>
        <v>2.0900937639357671</v>
      </c>
      <c r="L11" s="4">
        <f t="shared" si="2"/>
        <v>2.0900937639357671</v>
      </c>
      <c r="M11" s="11">
        <f>-1*((3.14159265359/2)-(ASIN((a*a+((x*COS(L11*k)-h)^2)+((x*SIN(L11*k)+d)^2)-b*b)/(2*a*SQRT(((x*COS(L11*k)-h)^2)+((x*SIN(L11*k)+d)^2))))+ASIN((x*SIN(L11*k)+d)/(SQRT(((x*COS(L11*k)-h)^2)+((x*SIN(L11*k)+d)^2))))))*s</f>
        <v>4.0227931128396675</v>
      </c>
      <c r="N11" s="8"/>
      <c r="O11" s="8"/>
    </row>
    <row r="12" spans="1:15" x14ac:dyDescent="0.25">
      <c r="A12">
        <f t="shared" si="1"/>
        <v>5</v>
      </c>
      <c r="B12" s="4">
        <f t="shared" si="0"/>
        <v>2.3050901280236582</v>
      </c>
      <c r="L12" s="4">
        <f t="shared" si="2"/>
        <v>2.3050901280236582</v>
      </c>
      <c r="M12" s="11">
        <f>-1*((3.14159265359/2)-(ASIN((a*a+((x*COS(L12*k)-h)^2)+((x*SIN(L12*k)+d)^2)-b*b)/(2*a*SQRT(((x*COS(L12*k)-h)^2)+((x*SIN(L12*k)+d)^2))))+ASIN((x*SIN(L12*k)+d)/(SQRT(((x*COS(L12*k)-h)^2)+((x*SIN(L12*k)+d)^2))))))*s</f>
        <v>4.994971326752613</v>
      </c>
      <c r="N12" s="8"/>
      <c r="O12" s="8"/>
    </row>
    <row r="13" spans="1:15" x14ac:dyDescent="0.25">
      <c r="A13">
        <f t="shared" si="1"/>
        <v>6</v>
      </c>
      <c r="B13" s="4">
        <f t="shared" si="0"/>
        <v>2.5182995943340845</v>
      </c>
      <c r="L13" s="4">
        <f t="shared" si="2"/>
        <v>2.5182995943340845</v>
      </c>
      <c r="M13" s="11">
        <f>-1*((3.14159265359/2)-(ASIN((a*a+((x*COS(L13*k)-h)^2)+((x*SIN(L13*k)+d)^2)-b*b)/(2*a*SQRT(((x*COS(L13*k)-h)^2)+((x*SIN(L13*k)+d)^2))))+ASIN((x*SIN(L13*k)+d)/(SQRT(((x*COS(L13*k)-h)^2)+((x*SIN(L13*k)+d)^2))))))*s</f>
        <v>5.9611469204077041</v>
      </c>
      <c r="N13" s="8"/>
      <c r="O13" s="8"/>
    </row>
    <row r="14" spans="1:15" x14ac:dyDescent="0.25">
      <c r="A14">
        <f t="shared" si="1"/>
        <v>7</v>
      </c>
      <c r="B14" s="4">
        <f t="shared" si="0"/>
        <v>2.729657217142524</v>
      </c>
      <c r="L14" s="4">
        <f t="shared" si="2"/>
        <v>2.729657217142524</v>
      </c>
      <c r="M14" s="11">
        <f>-1*((3.14159265359/2)-(ASIN((a*a+((x*COS(L14*k)-h)^2)+((x*SIN(L14*k)+d)^2)-b*b)/(2*a*SQRT(((x*COS(L14*k)-h)^2)+((x*SIN(L14*k)+d)^2))))+ASIN((x*SIN(L14*k)+d)/(SQRT(((x*COS(L14*k)-h)^2)+((x*SIN(L14*k)+d)^2))))))*s</f>
        <v>6.9212586820309596</v>
      </c>
      <c r="N14" s="8"/>
      <c r="O14" s="8"/>
    </row>
    <row r="15" spans="1:15" x14ac:dyDescent="0.25">
      <c r="A15">
        <f t="shared" si="1"/>
        <v>8</v>
      </c>
      <c r="B15" s="4">
        <f t="shared" si="0"/>
        <v>2.9390986148144309</v>
      </c>
      <c r="L15" s="4">
        <f t="shared" si="2"/>
        <v>2.9390986148144309</v>
      </c>
      <c r="M15" s="11">
        <f>-1*((3.14159265359/2)-(ASIN((a*a+((x*COS(L15*k)-h)^2)+((x*SIN(L15*k)+d)^2)-b*b)/(2*a*SQRT(((x*COS(L15*k)-h)^2)+((x*SIN(L15*k)+d)^2))))+ASIN((x*SIN(L15*k)+d)/(SQRT(((x*COS(L15*k)-h)^2)+((x*SIN(L15*k)+d)^2))))))*s</f>
        <v>7.8752397413671122</v>
      </c>
      <c r="N15" s="8"/>
      <c r="O15" s="8"/>
    </row>
    <row r="16" spans="1:15" x14ac:dyDescent="0.25">
      <c r="A16">
        <f t="shared" si="1"/>
        <v>9</v>
      </c>
      <c r="B16" s="4">
        <f t="shared" si="0"/>
        <v>3.1465599894164828</v>
      </c>
      <c r="L16" s="4">
        <f t="shared" si="2"/>
        <v>3.1465599894164828</v>
      </c>
      <c r="M16" s="11">
        <f>-1*((3.14159265359/2)-(ASIN((a*a+((x*COS(L16*k)-h)^2)+((x*SIN(L16*k)+d)^2)-b*b)/(2*a*SQRT(((x*COS(L16*k)-h)^2)+((x*SIN(L16*k)+d)^2))))+ASIN((x*SIN(L16*k)+d)/(SQRT(((x*COS(L16*k)-h)^2)+((x*SIN(L16*k)+d)^2))))))*s</f>
        <v>8.8230173861773018</v>
      </c>
      <c r="N16" s="8"/>
      <c r="O16" s="8"/>
    </row>
    <row r="17" spans="1:15" x14ac:dyDescent="0.25">
      <c r="A17">
        <f t="shared" si="1"/>
        <v>10</v>
      </c>
      <c r="B17" s="4">
        <f t="shared" si="0"/>
        <v>3.3519781461500915</v>
      </c>
      <c r="L17" s="4">
        <f t="shared" si="2"/>
        <v>3.3519781461500915</v>
      </c>
      <c r="M17" s="11">
        <f>-1*((3.14159265359/2)-(ASIN((a*a+((x*COS(L17*k)-h)^2)+((x*SIN(L17*k)+d)^2)-b*b)/(2*a*SQRT(((x*COS(L17*k)-h)^2)+((x*SIN(L17*k)+d)^2))))+ASIN((x*SIN(L17*k)+d)/(SQRT(((x*COS(L17*k)-h)^2)+((x*SIN(L17*k)+d)^2))))))*s</f>
        <v>9.764512861518952</v>
      </c>
      <c r="N17" s="8"/>
      <c r="O17" s="8"/>
    </row>
    <row r="18" spans="1:15" x14ac:dyDescent="0.25">
      <c r="A18">
        <f t="shared" si="1"/>
        <v>11</v>
      </c>
      <c r="B18" s="4">
        <f t="shared" si="0"/>
        <v>3.5552905126011511</v>
      </c>
      <c r="L18" s="4">
        <f t="shared" si="2"/>
        <v>3.5552905126011511</v>
      </c>
      <c r="M18" s="11">
        <f>-1*((3.14159265359/2)-(ASIN((a*a+((x*COS(L18*k)-h)^2)+((x*SIN(L18*k)+d)^2)-b*b)/(2*a*SQRT(((x*COS(L18*k)-h)^2)+((x*SIN(L18*k)+d)^2))))+ASIN((x*SIN(L18*k)+d)/(SQRT(((x*COS(L18*k)-h)^2)+((x*SIN(L18*k)+d)^2))))))*s</f>
        <v>10.699641151159547</v>
      </c>
      <c r="N18" s="8"/>
      <c r="O18" s="8"/>
    </row>
    <row r="19" spans="1:15" x14ac:dyDescent="0.25">
      <c r="A19">
        <f t="shared" si="1"/>
        <v>12</v>
      </c>
      <c r="B19" s="4">
        <f t="shared" si="0"/>
        <v>3.7564351578002144</v>
      </c>
      <c r="L19" s="4">
        <f t="shared" si="2"/>
        <v>3.7564351578002144</v>
      </c>
      <c r="M19" s="11">
        <f>-1*((3.14159265359/2)-(ASIN((a*a+((x*COS(L19*k)-h)^2)+((x*SIN(L19*k)+d)^2)-b*b)/(2*a*SQRT(((x*COS(L19*k)-h)^2)+((x*SIN(L19*k)+d)^2))))+ASIN((x*SIN(L19*k)+d)/(SQRT(((x*COS(L19*k)-h)^2)+((x*SIN(L19*k)+d)^2))))))*s</f>
        <v>11.628310740442267</v>
      </c>
      <c r="N19" s="8"/>
      <c r="O19" s="8"/>
    </row>
    <row r="20" spans="1:15" x14ac:dyDescent="0.25">
      <c r="A20">
        <f t="shared" si="1"/>
        <v>13</v>
      </c>
      <c r="B20" s="4">
        <f t="shared" si="0"/>
        <v>3.9553508110873223</v>
      </c>
      <c r="L20" s="4">
        <f t="shared" si="2"/>
        <v>3.9553508110873223</v>
      </c>
      <c r="M20" s="11">
        <f>-1*((3.14159265359/2)-(ASIN((a*a+((x*COS(L20*k)-h)^2)+((x*SIN(L20*k)+d)^2)-b*b)/(2*a*SQRT(((x*COS(L20*k)-h)^2)+((x*SIN(L20*k)+d)^2))))+ASIN((x*SIN(L20*k)+d)/(SQRT(((x*COS(L20*k)-h)^2)+((x*SIN(L20*k)+d)^2))))))*s</f>
        <v>12.550423359887235</v>
      </c>
      <c r="N20" s="8"/>
      <c r="O20" s="8"/>
    </row>
    <row r="21" spans="1:15" x14ac:dyDescent="0.25">
      <c r="A21">
        <f t="shared" si="1"/>
        <v>14</v>
      </c>
      <c r="B21" s="4">
        <f t="shared" si="0"/>
        <v>4.1519768807756039</v>
      </c>
      <c r="L21" s="4">
        <f t="shared" si="2"/>
        <v>4.1519768807756039</v>
      </c>
      <c r="M21" s="11">
        <f>-1*((3.14159265359/2)-(ASIN((a*a+((x*COS(L21*k)-h)^2)+((x*SIN(L21*k)+d)^2)-b*b)/(2*a*SQRT(((x*COS(L21*k)-h)^2)+((x*SIN(L21*k)+d)^2))))+ASIN((x*SIN(L21*k)+d)/(SQRT(((x*COS(L21*k)-h)^2)+((x*SIN(L21*k)+d)^2))))))*s</f>
        <v>13.465873708790676</v>
      </c>
      <c r="N21" s="8"/>
      <c r="O21" s="8"/>
    </row>
    <row r="22" spans="1:15" x14ac:dyDescent="0.25">
      <c r="A22">
        <f t="shared" si="1"/>
        <v>15</v>
      </c>
      <c r="B22" s="4">
        <f t="shared" si="0"/>
        <v>4.3462534726081268</v>
      </c>
      <c r="L22" s="4">
        <f t="shared" si="2"/>
        <v>4.3462534726081268</v>
      </c>
      <c r="M22" s="11">
        <f>-1*((3.14159265359/2)-(ASIN((a*a+((x*COS(L22*k)-h)^2)+((x*SIN(L22*k)+d)^2)-b*b)/(2*a*SQRT(((x*COS(L22*k)-h)^2)+((x*SIN(L22*k)+d)^2))))+ASIN((x*SIN(L22*k)+d)/(SQRT(((x*COS(L22*k)-h)^2)+((x*SIN(L22*k)+d)^2))))))*s</f>
        <v>14.374549158067733</v>
      </c>
      <c r="N22" s="8"/>
      <c r="O22" s="8"/>
    </row>
    <row r="23" spans="1:15" x14ac:dyDescent="0.25">
      <c r="A23">
        <f t="shared" si="1"/>
        <v>16</v>
      </c>
      <c r="B23" s="4">
        <f t="shared" si="0"/>
        <v>4.5381214080023025</v>
      </c>
      <c r="L23" s="4">
        <f t="shared" si="2"/>
        <v>4.5381214080023025</v>
      </c>
      <c r="M23" s="11">
        <f>-1*((3.14159265359/2)-(ASIN((a*a+((x*COS(L23*k)-h)^2)+((x*SIN(L23*k)+d)^2)-b*b)/(2*a*SQRT(((x*COS(L23*k)-h)^2)+((x*SIN(L23*k)+d)^2))))+ASIN((x*SIN(L23*k)+d)/(SQRT(((x*COS(L23*k)-h)^2)+((x*SIN(L23*k)+d)^2))))))*s</f>
        <v>15.276329431578267</v>
      </c>
      <c r="N23" s="8"/>
      <c r="O23" s="8"/>
    </row>
    <row r="24" spans="1:15" x14ac:dyDescent="0.25">
      <c r="A24">
        <f t="shared" si="1"/>
        <v>17</v>
      </c>
      <c r="B24" s="4">
        <f t="shared" si="0"/>
        <v>4.7275222420762573</v>
      </c>
      <c r="L24" s="4">
        <f t="shared" si="2"/>
        <v>4.7275222420762573</v>
      </c>
      <c r="M24" s="11">
        <f>-1*((3.14159265359/2)-(ASIN((a*a+((x*COS(L24*k)-h)^2)+((x*SIN(L24*k)+d)^2)-b*b)/(2*a*SQRT(((x*COS(L24*k)-h)^2)+((x*SIN(L24*k)+d)^2))))+ASIN((x*SIN(L24*k)+d)/(SQRT(((x*COS(L24*k)-h)^2)+((x*SIN(L24*k)+d)^2))))))*s</f>
        <v>16.171086265182737</v>
      </c>
      <c r="N24" s="8"/>
      <c r="O24" s="8"/>
    </row>
    <row r="25" spans="1:15" x14ac:dyDescent="0.25">
      <c r="A25">
        <f t="shared" si="1"/>
        <v>18</v>
      </c>
      <c r="B25" s="4">
        <f t="shared" si="0"/>
        <v>4.9143982814517013</v>
      </c>
      <c r="L25" s="4">
        <f t="shared" si="2"/>
        <v>4.9143982814517013</v>
      </c>
      <c r="M25" s="11">
        <f>-1*((3.14159265359/2)-(ASIN((a*a+((x*COS(L25*k)-h)^2)+((x*SIN(L25*k)+d)^2)-b*b)/(2*a*SQRT(((x*COS(L25*k)-h)^2)+((x*SIN(L25*k)+d)^2))))+ASIN((x*SIN(L25*k)+d)/(SQRT(((x*COS(L25*k)-h)^2)+((x*SIN(L25*k)+d)^2))))))*s</f>
        <v>17.058683042795142</v>
      </c>
      <c r="N25" s="8"/>
      <c r="O25" s="8"/>
    </row>
    <row r="26" spans="1:15" x14ac:dyDescent="0.25">
      <c r="A26">
        <f t="shared" si="1"/>
        <v>19</v>
      </c>
      <c r="B26" s="4">
        <f t="shared" ref="B26" si="3">((b*b-(x*x+a*a+h*h+d*d)-2*a*(COS(A26*k)*(h-x)-d*SIN(A26*k))+2*h*x)/(2*d*x))*s</f>
        <v>5.0986926018279464</v>
      </c>
      <c r="L26" s="4">
        <f t="shared" si="2"/>
        <v>5.0986926018279464</v>
      </c>
      <c r="M26" s="11">
        <f>-1*((3.14159265359/2)-(ASIN((a*a+((x*COS(L26*k)-h)^2)+((x*SIN(L26*k)+d)^2)-b*b)/(2*a*SQRT(((x*COS(L26*k)-h)^2)+((x*SIN(L26*k)+d)^2))))+ASIN((x*SIN(L26*k)+d)/(SQRT(((x*COS(L26*k)-h)^2)+((x*SIN(L26*k)+d)^2))))))*s</f>
        <v>17.93897440874083</v>
      </c>
      <c r="N26" s="8"/>
      <c r="O26" s="8"/>
    </row>
    <row r="27" spans="1:15" x14ac:dyDescent="0.25">
      <c r="B27" s="4"/>
      <c r="L27" s="4"/>
      <c r="M27" s="4"/>
      <c r="N27" s="8"/>
      <c r="O27" s="8"/>
    </row>
    <row r="28" spans="1:15" x14ac:dyDescent="0.25">
      <c r="B28" s="4"/>
      <c r="L28" s="4"/>
      <c r="M28" s="4"/>
      <c r="N28" s="8"/>
      <c r="O28" s="8"/>
    </row>
    <row r="29" spans="1:15" x14ac:dyDescent="0.25">
      <c r="B29" s="4"/>
      <c r="L29" s="4"/>
      <c r="M29" s="4"/>
      <c r="N29" s="8"/>
      <c r="O29" s="8"/>
    </row>
    <row r="30" spans="1:15" x14ac:dyDescent="0.25">
      <c r="B30" s="4"/>
      <c r="L30" s="4"/>
      <c r="M30" s="4"/>
      <c r="N30" s="8"/>
      <c r="O30" s="8"/>
    </row>
    <row r="31" spans="1:15" x14ac:dyDescent="0.25">
      <c r="B31" s="4"/>
      <c r="L31" s="4"/>
      <c r="M31" s="4"/>
      <c r="N31" s="8"/>
      <c r="O31" s="8"/>
    </row>
    <row r="32" spans="1:15" x14ac:dyDescent="0.25">
      <c r="B32" s="4"/>
      <c r="L32" s="4"/>
      <c r="M32" s="4"/>
      <c r="N32" s="8"/>
      <c r="O32" s="8"/>
    </row>
    <row r="33" spans="2:15" x14ac:dyDescent="0.25">
      <c r="B33" s="4"/>
      <c r="L33" s="4"/>
      <c r="M33" s="4"/>
      <c r="N33" s="8"/>
      <c r="O33" s="8"/>
    </row>
    <row r="34" spans="2:15" x14ac:dyDescent="0.25">
      <c r="B34" s="4"/>
    </row>
    <row r="35" spans="2:15" x14ac:dyDescent="0.25">
      <c r="B35" s="4"/>
    </row>
    <row r="36" spans="2:15" x14ac:dyDescent="0.25">
      <c r="B36" s="4"/>
    </row>
    <row r="37" spans="2:15" x14ac:dyDescent="0.25">
      <c r="B37" s="4"/>
    </row>
    <row r="38" spans="2:15" x14ac:dyDescent="0.25">
      <c r="B38" s="4"/>
    </row>
    <row r="39" spans="2:15" x14ac:dyDescent="0.25">
      <c r="B39" s="4"/>
    </row>
    <row r="40" spans="2:15" x14ac:dyDescent="0.25">
      <c r="B40" s="4"/>
    </row>
    <row r="41" spans="2:15" x14ac:dyDescent="0.25">
      <c r="B41" s="4"/>
    </row>
    <row r="42" spans="2:15" x14ac:dyDescent="0.25">
      <c r="B42" s="4"/>
    </row>
    <row r="43" spans="2:15" x14ac:dyDescent="0.25">
      <c r="B43" s="4"/>
    </row>
    <row r="44" spans="2:15" x14ac:dyDescent="0.25">
      <c r="B44" s="4"/>
    </row>
    <row r="45" spans="2:15" x14ac:dyDescent="0.25">
      <c r="B45" s="4"/>
    </row>
    <row r="46" spans="2:15" x14ac:dyDescent="0.25">
      <c r="B46" s="4"/>
    </row>
    <row r="47" spans="2:15" x14ac:dyDescent="0.25">
      <c r="B47" s="4"/>
    </row>
    <row r="48" spans="2:15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Feuil1</vt:lpstr>
      <vt:lpstr>a</vt:lpstr>
      <vt:lpstr>b</vt:lpstr>
      <vt:lpstr>d</vt:lpstr>
      <vt:lpstr>h</vt:lpstr>
      <vt:lpstr>k</vt:lpstr>
      <vt:lpstr>o</vt:lpstr>
      <vt:lpstr>p</vt:lpstr>
      <vt:lpstr>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</dc:creator>
  <cp:lastModifiedBy>Titouan</cp:lastModifiedBy>
  <dcterms:created xsi:type="dcterms:W3CDTF">2020-04-06T12:19:05Z</dcterms:created>
  <dcterms:modified xsi:type="dcterms:W3CDTF">2020-04-08T07:47:00Z</dcterms:modified>
</cp:coreProperties>
</file>