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.R\Project：OpenScience\Editor and daily work\2024.01 突击工作\"/>
    </mc:Choice>
  </mc:AlternateContent>
  <xr:revisionPtr revIDLastSave="0" documentId="13_ncr:1_{2B92CAA9-7206-4AE0-85C2-6788C7D3AA29}" xr6:coauthVersionLast="36" xr6:coauthVersionMax="36" xr10:uidLastSave="{00000000-0000-0000-0000-000000000000}"/>
  <bookViews>
    <workbookView xWindow="0" yWindow="0" windowWidth="30720" windowHeight="13332" xr2:uid="{83F605B6-7EAC-4198-8E98-7E4B9675EDBD}"/>
  </bookViews>
  <sheets>
    <sheet name="COSN_events 2024.02.0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8" i="1" l="1"/>
  <c r="H256" i="1"/>
  <c r="E253" i="1"/>
  <c r="E247" i="1"/>
  <c r="E246" i="1"/>
  <c r="E243" i="1"/>
  <c r="E237" i="1"/>
  <c r="E187" i="1"/>
  <c r="E179" i="1"/>
  <c r="E178" i="1"/>
  <c r="E149" i="1"/>
  <c r="E146" i="1"/>
  <c r="E145" i="1"/>
  <c r="E144" i="1"/>
  <c r="E142" i="1"/>
  <c r="E135" i="1"/>
  <c r="E126" i="1"/>
  <c r="E125" i="1"/>
  <c r="E123" i="1"/>
  <c r="E122" i="1"/>
  <c r="E121" i="1"/>
  <c r="E118" i="1"/>
  <c r="E114" i="1"/>
  <c r="E112" i="1"/>
  <c r="E111" i="1"/>
  <c r="E109" i="1"/>
  <c r="E108" i="1"/>
  <c r="E104" i="1"/>
  <c r="E103" i="1"/>
  <c r="E101" i="1"/>
  <c r="E99" i="1"/>
  <c r="E93" i="1"/>
  <c r="E92" i="1"/>
  <c r="E90" i="1"/>
  <c r="E80" i="1"/>
  <c r="E76" i="1"/>
  <c r="E70" i="1"/>
  <c r="E69" i="1"/>
  <c r="E61" i="1"/>
  <c r="E60" i="1"/>
  <c r="E57" i="1"/>
  <c r="E55" i="1"/>
  <c r="E28" i="1"/>
  <c r="E27" i="1"/>
  <c r="E18" i="1"/>
  <c r="E13" i="1"/>
  <c r="E7" i="1"/>
  <c r="E5" i="1"/>
</calcChain>
</file>

<file path=xl/sharedStrings.xml><?xml version="1.0" encoding="utf-8"?>
<sst xmlns="http://schemas.openxmlformats.org/spreadsheetml/2006/main" count="680" uniqueCount="286">
  <si>
    <t>Inner-order</t>
    <phoneticPr fontId="1" type="noConversion"/>
  </si>
  <si>
    <t>First date (on wechat)</t>
    <phoneticPr fontId="1" type="noConversion"/>
  </si>
  <si>
    <t>Topic</t>
    <phoneticPr fontId="1" type="noConversion"/>
  </si>
  <si>
    <t>Reads</t>
    <phoneticPr fontId="1" type="noConversion"/>
  </si>
  <si>
    <t>Reads updated-time</t>
    <phoneticPr fontId="1" type="noConversion"/>
  </si>
  <si>
    <t>DDM Journal Club</t>
    <phoneticPr fontId="1" type="noConversion"/>
  </si>
  <si>
    <t>DDM Journal Club | #1：超过一百万名参与者的分析显示，直到 60 岁，心理速度都很高</t>
    <phoneticPr fontId="1" type="noConversion"/>
  </si>
  <si>
    <t>DDM Journal Club | #2：MNLE：基于深度学习的下一代高效决策建模方法</t>
    <phoneticPr fontId="1" type="noConversion"/>
  </si>
  <si>
    <t>DDM Journal Club | #3：从众或许是一种最优决策：基于sDDM的社会认知决策机制</t>
    <phoneticPr fontId="1" type="noConversion"/>
  </si>
  <si>
    <t>DDM Journal Club | #4：习得的无关刺激反应联结与比例一致性效应：基于扩散模型的研究</t>
    <phoneticPr fontId="1" type="noConversion"/>
  </si>
  <si>
    <t>2次</t>
  </si>
  <si>
    <t>DDM Journal Club | #5：先验信息如何影响我们的决策：基于神经信号构建DDM模型</t>
    <phoneticPr fontId="1" type="noConversion"/>
  </si>
  <si>
    <t>DDM Journal Club | #6：决策模型中非决策性时间的关键性作用</t>
    <phoneticPr fontId="1" type="noConversion"/>
  </si>
  <si>
    <t>DDM Journal Club | #7：漂移扩散模型的那些事</t>
    <phoneticPr fontId="1" type="noConversion"/>
  </si>
  <si>
    <t>DDM Journal Club | #8：证据积累，而不是自我控制，解释了规范选择时的背外侧前额叶激活</t>
    <phoneticPr fontId="1" type="noConversion"/>
  </si>
  <si>
    <t>DDM Journal Club | #9：如何使用docker部署HDDM？</t>
    <phoneticPr fontId="1" type="noConversion"/>
  </si>
  <si>
    <t>DDM Journal Club | #10：单试次下脑电与决策的认知神经建模</t>
    <phoneticPr fontId="1" type="noConversion"/>
  </si>
  <si>
    <t>DDM Journal Club | #11：认知计算模型比较讨论会</t>
    <phoneticPr fontId="1" type="noConversion"/>
  </si>
  <si>
    <t>DDM Journal Club | #12：行为决策的理性过程</t>
    <phoneticPr fontId="1" type="noConversion"/>
  </si>
  <si>
    <t>DDM Journal Club | #13：DDM如何帮助理解情感和决策的关系</t>
    <phoneticPr fontId="1" type="noConversion"/>
  </si>
  <si>
    <t>OpenMinds</t>
  </si>
  <si>
    <t>第1讲：Nature与Science上的文章有几成可被重复？</t>
    <phoneticPr fontId="1" type="noConversion"/>
  </si>
  <si>
    <t>第二讲: Contextual Sensitivity只是传说？</t>
  </si>
  <si>
    <t>第三讲: 重复"棉花糖"实验(1)</t>
  </si>
  <si>
    <t>OpenMinds</t>
    <phoneticPr fontId="1" type="noConversion"/>
  </si>
  <si>
    <t>第四讲: 重复“棉花糖”实验引发的争议</t>
  </si>
  <si>
    <t>第五讲: 科学心理学中的两种文化 &amp; 心理测量学家的进击</t>
  </si>
  <si>
    <t>第六讲-测量模型：抑郁的N种测量方式</t>
  </si>
  <si>
    <t>第七讲: 测量与伪测量</t>
  </si>
  <si>
    <t>第八讲: 认知实验也讲信度？</t>
  </si>
  <si>
    <t>第九讲: 行为测量和内隐测量</t>
  </si>
  <si>
    <t>第十讲: 内隐联想测验到底测的是什么？</t>
  </si>
  <si>
    <t>第十一讲: 量表总分靠谱吗？</t>
  </si>
  <si>
    <t>第十二讲: 实验研究中结构方程模型的应用</t>
  </si>
  <si>
    <t>第十三讲: 神经影像中的测量</t>
  </si>
  <si>
    <t>第十四讲: 回顾经典—— p值、CI与统计检验力</t>
  </si>
  <si>
    <t>第十五讲: 对统计显著的挑战&amp;有问题的研究行为</t>
  </si>
  <si>
    <t>第十六讲: 十种常见的统计错误及其解决方案</t>
  </si>
  <si>
    <t>第十七讲: 相关与因果</t>
  </si>
  <si>
    <t>第十八讲: 统计效力</t>
  </si>
  <si>
    <t>第十九讲: 统计效力（二）</t>
  </si>
  <si>
    <t>第二十讲: 估计与预测</t>
  </si>
  <si>
    <t>第二十一讲: 贝叶斯“新统计”</t>
  </si>
  <si>
    <t>第二十二讲: 扩散决策模型</t>
  </si>
  <si>
    <t>第二十三讲: 统计推断理论</t>
  </si>
  <si>
    <t>第二十四讲: 统计推断理论</t>
  </si>
  <si>
    <t>第二十五讲: 心理学的理论危机</t>
  </si>
  <si>
    <t>第二十六讲: 理论与模型的构建</t>
  </si>
  <si>
    <t>第二十七讲: 可推广性的危机</t>
  </si>
  <si>
    <t>OpenMinds 2.0</t>
    <phoneticPr fontId="1" type="noConversion"/>
  </si>
  <si>
    <t>OpenMinds 2.0 | #1: 科学心理学中的理论危机与可重复性危机</t>
  </si>
  <si>
    <t>OpenMinds 2.0 | #2: 理论的危险与显著性的星号</t>
  </si>
  <si>
    <t>OpenMinds 2.0 | #3: 可重复性危机背后的理论问题</t>
    <phoneticPr fontId="1" type="noConversion"/>
  </si>
  <si>
    <t>OpenMinds 2.0 | #4 : 为什么发展好的心理学理论是极其困难</t>
    <phoneticPr fontId="1" type="noConversion"/>
  </si>
  <si>
    <t>OpenMinds 2.0 | #5: 社会和行为科学中复杂性对理论建构的影响</t>
    <phoneticPr fontId="1" type="noConversion"/>
  </si>
  <si>
    <t>OpenMinds 2.0 | #6: 当理论落地实验：心理学中构念效度（construct validity）的问题</t>
    <phoneticPr fontId="1" type="noConversion"/>
  </si>
  <si>
    <t>OpenMinds 2.0 | #7: “正式”理论的缺失真的拖了心理学发展的后腿吗？</t>
    <phoneticPr fontId="1" type="noConversion"/>
  </si>
  <si>
    <t>OpenMinds 2.0 | # 6 : 开放科学下，验证假设前的重要研究工作——理论摸索和概念确立</t>
    <phoneticPr fontId="1" type="noConversion"/>
  </si>
  <si>
    <t>OpenMinds 2.0 | # 9: 心理学+定量=硬科学心理学？</t>
    <phoneticPr fontId="1" type="noConversion"/>
  </si>
  <si>
    <t>OpenMinds 2.0 | # 10: 如何建立心理学理论</t>
    <phoneticPr fontId="1" type="noConversion"/>
  </si>
  <si>
    <t>OpenMinds 2.0 | #11: 计算模型如何“迫使”研究者进行理论建构</t>
    <phoneticPr fontId="1" type="noConversion"/>
  </si>
  <si>
    <t>OpenPlus</t>
  </si>
  <si>
    <t>万圣节特别篇：Trick or treat——从学术圈到工业界</t>
    <phoneticPr fontId="1" type="noConversion"/>
  </si>
  <si>
    <t>OpenSci &amp; 锵锵脑科学 | 年终特别篇: To be or not to be——2020逼你二选一</t>
    <phoneticPr fontId="1" type="noConversion"/>
  </si>
  <si>
    <t>圣诞特别节目：Merry Industry</t>
    <phoneticPr fontId="1" type="noConversion"/>
  </si>
  <si>
    <t>OpenPlus | #4：COSN茶话会——回望，坚守，再出发</t>
    <phoneticPr fontId="1" type="noConversion"/>
  </si>
  <si>
    <t>OpenPlus #5 | 腊八茶话会——冬去春来，聊聊学术青年的成长</t>
    <phoneticPr fontId="1" type="noConversion"/>
  </si>
  <si>
    <t>OpenTalks</t>
  </si>
  <si>
    <t>预测论文可重复性 &amp; 70个团队如何实锤fMRI分析的灵活性</t>
  </si>
  <si>
    <t>如何在神经科学中使用人工神经网络</t>
  </si>
  <si>
    <t>心理科学加速器项目(The Psychological Science Accelerator)</t>
    <phoneticPr fontId="1" type="noConversion"/>
  </si>
  <si>
    <t>4次</t>
  </si>
  <si>
    <t>-</t>
    <phoneticPr fontId="1" type="noConversion"/>
  </si>
  <si>
    <t>基于神经影像对幼儿认知进行个体化的预测</t>
    <phoneticPr fontId="1" type="noConversion"/>
  </si>
  <si>
    <t>社会认知中的计算精神病学</t>
  </si>
  <si>
    <t>The Default Mode of Human Cognition</t>
  </si>
  <si>
    <t>应对精神疾病神经影像“个体变异”的努力</t>
  </si>
  <si>
    <t>婴儿早期的脑功能网络发育：挑战，初步经验与前景</t>
    <phoneticPr fontId="1" type="noConversion"/>
  </si>
  <si>
    <t>Sam Gershman 给青年研究者的建议</t>
    <phoneticPr fontId="1" type="noConversion"/>
  </si>
  <si>
    <t>关于彻底抛弃“统计显著性”概念的倡议的简介及简评</t>
    <phoneticPr fontId="1" type="noConversion"/>
  </si>
  <si>
    <t>脑成像中的梯度:概念和应用</t>
  </si>
  <si>
    <t>跨学科开源多功能元分析数据库建设</t>
  </si>
  <si>
    <t>开源神经影像大数据集漫游指南</t>
  </si>
  <si>
    <t>神经群体编码与刺激的表征和推断</t>
  </si>
  <si>
    <t>“活动沉默性”工作记忆是一种情景记忆吗？</t>
  </si>
  <si>
    <t>建立对研究成果的信任</t>
  </si>
  <si>
    <t>因果推论勿随意</t>
  </si>
  <si>
    <t>睾酮降低个体慷慨性的神经机制</t>
  </si>
  <si>
    <t>母婴动态互动中的生理学基础</t>
  </si>
  <si>
    <t>科学数据共享的探索与实践————以ScienceDB为例</t>
  </si>
  <si>
    <t>EEGManyPipelines：评估不同EEG分析流程及其影响</t>
    <phoneticPr fontId="1" type="noConversion"/>
  </si>
  <si>
    <t>Peer Community in: 评审和发布预印本的免费替代方案</t>
    <phoneticPr fontId="1" type="noConversion"/>
  </si>
  <si>
    <t>Russell Poldrack: 拥抱计算上可重复性的研究文化</t>
  </si>
  <si>
    <t>马伟基: Growing up in Science</t>
  </si>
  <si>
    <t>董梦晨: 关于伪善(moral hypocrisy)的社会心理学</t>
  </si>
  <si>
    <t>构建可重复研究的流程: Why, what, and how?</t>
  </si>
  <si>
    <t>Michael C. Frank (Stanford),the ManyBabies Project</t>
  </si>
  <si>
    <t>拥抱开放科学给研究者带来的自我长远收益</t>
    <phoneticPr fontId="1" type="noConversion"/>
  </si>
  <si>
    <t>自闭症患者脑功能网络的动态特性及其与基因表达谱的关联规律</t>
    <phoneticPr fontId="1" type="noConversion"/>
  </si>
  <si>
    <t>脑岛——中国综合性心理学在线研究公共平台</t>
    <phoneticPr fontId="1" type="noConversion"/>
  </si>
  <si>
    <t>功能性磁共振成像预处理流程的一致性</t>
    <phoneticPr fontId="1" type="noConversion"/>
  </si>
  <si>
    <t>美国统计学会2016年关于p值的声明是否有用？</t>
    <phoneticPr fontId="1" type="noConversion"/>
  </si>
  <si>
    <t>通过分层校准解决多重比较问题</t>
    <phoneticPr fontId="1" type="noConversion"/>
  </si>
  <si>
    <t>基于模型的大规模高通量磁共振研究的可重复性评估方法</t>
    <phoneticPr fontId="1" type="noConversion"/>
  </si>
  <si>
    <t>跨文化下的情景因素如何塑造道德判断</t>
    <phoneticPr fontId="1" type="noConversion"/>
  </si>
  <si>
    <t>科学前景：注册报告同行社区（PCI-RR）</t>
    <phoneticPr fontId="1" type="noConversion"/>
  </si>
  <si>
    <t>开放的心理科学数据银行兼谈我的开放科学之旅</t>
    <phoneticPr fontId="1" type="noConversion"/>
  </si>
  <si>
    <t>宏观人脑连接组的多组学融合</t>
    <phoneticPr fontId="1" type="noConversion"/>
  </si>
  <si>
    <t>数值扰动对影像学影响的评估、建议、与解决方案</t>
    <phoneticPr fontId="1" type="noConversion"/>
  </si>
  <si>
    <t>fMRI引导的个体化rTMS精准定位</t>
    <phoneticPr fontId="1" type="noConversion"/>
  </si>
  <si>
    <t>使用基于激活的脑网络构建技术整合fMRI研究间不一致的结果</t>
    <phoneticPr fontId="1" type="noConversion"/>
  </si>
  <si>
    <t>国家基础学科公共科学数据中心：科学数据管理、开放共享实践与探索</t>
    <phoneticPr fontId="1" type="noConversion"/>
  </si>
  <si>
    <t>人脑的高维表征对情景记忆的促进作用</t>
    <phoneticPr fontId="1" type="noConversion"/>
  </si>
  <si>
    <t>45/46</t>
    <phoneticPr fontId="1" type="noConversion"/>
  </si>
  <si>
    <t>期刊影响因子怎么了？期刊超越指数又是什么？</t>
    <phoneticPr fontId="1" type="noConversion"/>
  </si>
  <si>
    <t>人类大脑皮层中的大规模网络组织</t>
    <phoneticPr fontId="1" type="noConversion"/>
  </si>
  <si>
    <t>HarMNqEEG：多中心协调定量脑电常模研究</t>
    <phoneticPr fontId="1" type="noConversion"/>
  </si>
  <si>
    <t>49/50</t>
    <phoneticPr fontId="1" type="noConversion"/>
  </si>
  <si>
    <t>如何在学术写作中讲好一个故事</t>
    <phoneticPr fontId="1" type="noConversion"/>
  </si>
  <si>
    <t>3次</t>
    <phoneticPr fontId="1" type="noConversion"/>
  </si>
  <si>
    <t>非西方研究者在社会心理学研究中经历的不平等、殖民主义和阻力——以阿拉伯地区为例</t>
    <phoneticPr fontId="1" type="noConversion"/>
  </si>
  <si>
    <t>人脑功能连接组枢纽脑区的连接图谱及其转录组特性</t>
    <phoneticPr fontId="1" type="noConversion"/>
  </si>
  <si>
    <t>情绪点探测任务能否可靠地捕捉到个体对威胁的注意力偏向差异？</t>
    <phoneticPr fontId="1" type="noConversion"/>
  </si>
  <si>
    <t>52/53</t>
    <phoneticPr fontId="1" type="noConversion"/>
  </si>
  <si>
    <t>林志成博士：走向元科学时代的心理学</t>
    <phoneticPr fontId="1" type="noConversion"/>
  </si>
  <si>
    <t>计算机视觉遇上神经科学：基于扩散模型解码人类视觉系统</t>
    <phoneticPr fontId="1" type="noConversion"/>
  </si>
  <si>
    <t>元研究：我们测量的校园欺凌是同一个吗？</t>
    <phoneticPr fontId="1" type="noConversion"/>
  </si>
  <si>
    <t>磁共振成像研究的可重复性与未来</t>
    <phoneticPr fontId="1" type="noConversion"/>
  </si>
  <si>
    <t>Quantifying complex dynamical systems</t>
    <phoneticPr fontId="1" type="noConversion"/>
  </si>
  <si>
    <t>异态人际互动的计算认知与神经机制</t>
    <phoneticPr fontId="1" type="noConversion"/>
  </si>
  <si>
    <t>两个经典语言脑区的认知功能：社会语义工作记忆</t>
    <phoneticPr fontId="1" type="noConversion"/>
  </si>
  <si>
    <t>脑白质功能影像学研究：历史、现状与未来</t>
    <phoneticPr fontId="1" type="noConversion"/>
  </si>
  <si>
    <t>云端脑器交互信息支撑平台WeBrain</t>
    <phoneticPr fontId="1" type="noConversion"/>
  </si>
  <si>
    <t>临床脑电在精神疾病人工智能辅助诊断的价值探究</t>
    <phoneticPr fontId="1" type="noConversion"/>
  </si>
  <si>
    <t>大脑半球功能的分离与整合: 遗传，跨物种，以及精神障碍差异</t>
    <phoneticPr fontId="1" type="noConversion"/>
  </si>
  <si>
    <t>有限的计算体如果获得无限的知识？</t>
    <phoneticPr fontId="1" type="noConversion"/>
  </si>
  <si>
    <t>人脑中探索与开发的权衡: 行为学和神经学证据</t>
    <phoneticPr fontId="1" type="noConversion"/>
  </si>
  <si>
    <t>科学的“自我矫正”机制何处寻？</t>
    <phoneticPr fontId="1" type="noConversion"/>
  </si>
  <si>
    <t>心理学领域高水平期刊调研</t>
    <phoneticPr fontId="1" type="noConversion"/>
  </si>
  <si>
    <t>“彩巢计划—成长在中国”：背景、数据及其数据获取</t>
    <phoneticPr fontId="1" type="noConversion"/>
  </si>
  <si>
    <t>OpenTutorials</t>
    <phoneticPr fontId="1" type="noConversion"/>
  </si>
  <si>
    <t>P不显著怎么办-评估零效应的方法介绍</t>
    <phoneticPr fontId="1" type="noConversion"/>
  </si>
  <si>
    <t xml:space="preserve">OpenSci直播 | 神经成像数据的元分析 </t>
    <phoneticPr fontId="1" type="noConversion"/>
  </si>
  <si>
    <t>OpenSci直播 | 强化学习模型的贝叶斯分析入门</t>
    <phoneticPr fontId="1" type="noConversion"/>
  </si>
  <si>
    <t>Linux, docker与Git入门</t>
    <phoneticPr fontId="1" type="noConversion"/>
  </si>
  <si>
    <t>手把手教你使用fmriprep预处理核磁功能数据和T1结构数据</t>
    <phoneticPr fontId="1" type="noConversion"/>
  </si>
  <si>
    <t>从预注册到文章发表的经历分享</t>
    <phoneticPr fontId="1" type="noConversion"/>
  </si>
  <si>
    <t>攻克心理学研究中文献查阅的七大难关</t>
    <phoneticPr fontId="1" type="noConversion"/>
  </si>
  <si>
    <t>fMRIprep（多模态磁共振数据预处理工具）详解</t>
    <phoneticPr fontId="1" type="noConversion"/>
  </si>
  <si>
    <t>在Docker中使用Rstudio</t>
    <phoneticPr fontId="1" type="noConversion"/>
  </si>
  <si>
    <t>脑形态学数据研究的在线工具：MicroDraw与BrainBox</t>
    <phoneticPr fontId="1" type="noConversion"/>
  </si>
  <si>
    <t>HDDM介绍以及问题汇总</t>
    <phoneticPr fontId="1" type="noConversion"/>
  </si>
  <si>
    <t>贝叶斯因子：是什么、怎么做、如何避坑？</t>
    <phoneticPr fontId="1" type="noConversion"/>
  </si>
  <si>
    <t>C-PAC：灵活易用的静息态功能磁共振批处理工具</t>
    <phoneticPr fontId="1" type="noConversion"/>
  </si>
  <si>
    <t>构建可重复性工作的步骤和流程</t>
    <phoneticPr fontId="1" type="noConversion"/>
  </si>
  <si>
    <t>nilearn简介</t>
    <phoneticPr fontId="1" type="noConversion"/>
  </si>
  <si>
    <t>SPRiNT：频谱参数化方法简介</t>
    <phoneticPr fontId="1" type="noConversion"/>
  </si>
  <si>
    <t>IDE，祝你一臂之力！</t>
    <phoneticPr fontId="1" type="noConversion"/>
  </si>
  <si>
    <t>在线心理学实验：概览与实现方法</t>
    <phoneticPr fontId="1" type="noConversion"/>
  </si>
  <si>
    <t>如何利用ERPLAB工具箱中的ERP波形图高级编译器</t>
    <phoneticPr fontId="1" type="noConversion"/>
  </si>
  <si>
    <t>JASP软件使用指南及在可重复研究中的应用</t>
    <phoneticPr fontId="1" type="noConversion"/>
  </si>
  <si>
    <t>CentileBrain模型：脑形态测量规范建模简介</t>
    <phoneticPr fontId="1" type="noConversion"/>
  </si>
  <si>
    <t>OpenTransfer</t>
  </si>
  <si>
    <t>How to Justify Your Sample Size</t>
    <phoneticPr fontId="1" type="noConversion"/>
  </si>
  <si>
    <t>3次</t>
  </si>
  <si>
    <t>科学传播中的衰减效应</t>
    <phoneticPr fontId="1" type="noConversion"/>
  </si>
  <si>
    <t>知识 | 心理学研究的自由度：如何避免p值操纵</t>
    <phoneticPr fontId="1" type="noConversion"/>
  </si>
  <si>
    <t>统计知识 | 使用SPSS、R和JASP计算效应量的置信区间</t>
    <phoneticPr fontId="1" type="noConversion"/>
  </si>
  <si>
    <t>统计知识｜不同画图对数据信息变现的影响——以条形图和小提琴图为例</t>
    <phoneticPr fontId="1" type="noConversion"/>
  </si>
  <si>
    <t>公开数据｜想要开放脑成像数据时怎么写知情同意书？</t>
    <phoneticPr fontId="1" type="noConversion"/>
  </si>
  <si>
    <t>统计知识 | 发现意外的显著结果？等等，可能是假阳性！</t>
    <phoneticPr fontId="1" type="noConversion"/>
  </si>
  <si>
    <t>心理测量重要文献资源清单</t>
    <phoneticPr fontId="1" type="noConversion"/>
  </si>
  <si>
    <t>统计知识 | 不能信任的小样本相关结果</t>
    <phoneticPr fontId="1" type="noConversion"/>
  </si>
  <si>
    <t>统计知识 | 小样本条件相关+基于p值=灾难</t>
    <phoneticPr fontId="1" type="noConversion"/>
  </si>
  <si>
    <t>如何达到数据的可重复性</t>
    <phoneticPr fontId="1" type="noConversion"/>
  </si>
  <si>
    <t>MRI的数据报告标准及其共享</t>
    <phoneticPr fontId="1" type="noConversion"/>
  </si>
  <si>
    <t>元分析R程序包|综述</t>
    <phoneticPr fontId="1" type="noConversion"/>
  </si>
  <si>
    <t>元分析R程序包|分类描述</t>
  </si>
  <si>
    <t>元分析R程序包|使用指南</t>
  </si>
  <si>
    <t>元分析R程序包|局限与展望</t>
  </si>
  <si>
    <t>如何合理化alpha: 最小化并平衡错误率</t>
    <phoneticPr fontId="1" type="noConversion"/>
  </si>
  <si>
    <t>资源有限时如何提高研究的统计检验力</t>
    <phoneticPr fontId="1" type="noConversion"/>
  </si>
  <si>
    <t>Mixed-Effects Models 详解：以反应时数据分析为例</t>
    <phoneticPr fontId="1" type="noConversion"/>
  </si>
  <si>
    <t>Elife | 论文写作或审稿时的十种常见统计错误</t>
    <phoneticPr fontId="1" type="noConversion"/>
  </si>
  <si>
    <t>如何从p &gt; .05的数据中提取有效信息</t>
    <phoneticPr fontId="1" type="noConversion"/>
  </si>
  <si>
    <t>《七宗罪》节选 | 无意识地“调整”数据分析</t>
    <phoneticPr fontId="1" type="noConversion"/>
  </si>
  <si>
    <t>ERP CORE：事件相关电位研究的开放资源</t>
    <phoneticPr fontId="1" type="noConversion"/>
  </si>
  <si>
    <t>为什么检验力的等高线图（power contour plot）非常有用？</t>
    <phoneticPr fontId="1" type="noConversion"/>
  </si>
  <si>
    <t>Advice for young investigators 给青年研究者的建议</t>
    <phoneticPr fontId="1" type="noConversion"/>
  </si>
  <si>
    <t>信号检测论的贝叶斯估计（一）</t>
  </si>
  <si>
    <t>信号检测论的贝叶斯估计（二）</t>
  </si>
  <si>
    <t>信号检测论的贝叶斯估计（三）</t>
  </si>
  <si>
    <t>信号检测论的贝叶斯估计（四）</t>
    <phoneticPr fontId="1" type="noConversion"/>
  </si>
  <si>
    <t>反应时数据的多种方式 (附R代码)</t>
    <phoneticPr fontId="1" type="noConversion"/>
  </si>
  <si>
    <t>使用JASP进行贝叶斯分析与结果报告的指南</t>
    <phoneticPr fontId="1" type="noConversion"/>
  </si>
  <si>
    <t>翻译 | 建立大团队的科学</t>
    <phoneticPr fontId="1" type="noConversion"/>
  </si>
  <si>
    <t>Quick Files将停止使用</t>
    <phoneticPr fontId="1" type="noConversion"/>
  </si>
  <si>
    <t>OpenTrans | 美国统计学会的p值声明发表一年后的情况跟踪总结（摘译）</t>
    <phoneticPr fontId="1" type="noConversion"/>
  </si>
  <si>
    <t>OpenTrans | 美国统计学会的p值声明发表五年后的情况跟踪总结</t>
    <phoneticPr fontId="1" type="noConversion"/>
  </si>
  <si>
    <t>研究计划征集：心理科学加速器中的“稀有群体”</t>
    <phoneticPr fontId="1" type="noConversion"/>
  </si>
  <si>
    <t>项目申请征集： SIPS-Collabra RR合作基金</t>
    <phoneticPr fontId="1" type="noConversion"/>
  </si>
  <si>
    <t>样本量论证：多大的样本才合理？</t>
    <phoneticPr fontId="1" type="noConversion"/>
  </si>
  <si>
    <t>ChineseTutorials/Resources</t>
    <phoneticPr fontId="1" type="noConversion"/>
  </si>
  <si>
    <t>[Pre-print]贝叶斯因子及其在JASP中的实现</t>
    <phoneticPr fontId="1" type="noConversion"/>
  </si>
  <si>
    <t>开放工具 | 如何在国内注册OSF</t>
    <phoneticPr fontId="1" type="noConversion"/>
  </si>
  <si>
    <t>小技巧｜如何对你的研究进行预先备案（pre-register）？</t>
    <phoneticPr fontId="1" type="noConversion"/>
  </si>
  <si>
    <t>答疑｜预注册是否要选定特定的期刊？</t>
    <phoneticPr fontId="1" type="noConversion"/>
  </si>
  <si>
    <t>开放数据 | 心理学开放数据集合</t>
    <phoneticPr fontId="1" type="noConversion"/>
  </si>
  <si>
    <t>公开数据 | 神经成像公开数据列表</t>
    <phoneticPr fontId="1" type="noConversion"/>
  </si>
  <si>
    <t>统计知识 | Mini Meta-analysis或单论文中的元分析</t>
    <phoneticPr fontId="1" type="noConversion"/>
  </si>
  <si>
    <t>统计知识 | 如何报告贝叶斯因子</t>
    <phoneticPr fontId="1" type="noConversion"/>
  </si>
  <si>
    <t>统计知识 | 谈谈P值和α水平</t>
    <phoneticPr fontId="1" type="noConversion"/>
  </si>
  <si>
    <t>解答疑问 | 在心理学实验中，当最终实验结果数据不显著时，研究者们通常会怎么做？</t>
    <phoneticPr fontId="1" type="noConversion"/>
  </si>
  <si>
    <t>面孔材料和工具集合</t>
    <phoneticPr fontId="1" type="noConversion"/>
  </si>
  <si>
    <t>JASP 0.9.1版功能简介</t>
    <phoneticPr fontId="1" type="noConversion"/>
  </si>
  <si>
    <t>[Pre-print]心理学研究的元分析报告标准：现状与建议</t>
    <phoneticPr fontId="1" type="noConversion"/>
  </si>
  <si>
    <t>身体图片、声音、工具及中文词汇合集</t>
    <phoneticPr fontId="1" type="noConversion"/>
  </si>
  <si>
    <t>统计学中的「固定效应 vs. 随机效应」</t>
    <phoneticPr fontId="1" type="noConversion"/>
  </si>
  <si>
    <t>Sci. Data投稿经历 | 人类企鹅项目数据</t>
    <phoneticPr fontId="1" type="noConversion"/>
  </si>
  <si>
    <t>Eta-squared（η²）|| 方差分析中效应量置信区间的原理及实现</t>
    <phoneticPr fontId="1" type="noConversion"/>
  </si>
  <si>
    <t>统计效力的ABC：三个标准误法则</t>
    <phoneticPr fontId="1" type="noConversion"/>
  </si>
  <si>
    <t>bruceR：数据分析的三头六臂</t>
    <phoneticPr fontId="1" type="noConversion"/>
  </si>
  <si>
    <t>NeuroPower工具配合neurovault数据库计算样本量的经验分享</t>
    <phoneticPr fontId="1" type="noConversion"/>
  </si>
  <si>
    <t>bruceR包重磅更新：方差分析、简单效应检验、事后多重比较</t>
    <phoneticPr fontId="1" type="noConversion"/>
  </si>
  <si>
    <t>回信 | 读者对《效应量置信区间的原理及其实现》中公式4.4的疑惑</t>
    <phoneticPr fontId="1" type="noConversion"/>
  </si>
  <si>
    <t>贝叶斯检验软件包bain介绍与使用教程</t>
    <phoneticPr fontId="1" type="noConversion"/>
  </si>
  <si>
    <t>Nature|当70个研究团队独立分析同一数据集并检验同一组研究假设时，会发生什么？</t>
    <phoneticPr fontId="1" type="noConversion"/>
  </si>
  <si>
    <t>技术 | 心理测量的R包汇总</t>
    <phoneticPr fontId="1" type="noConversion"/>
  </si>
  <si>
    <t>心理学理论建构的理念和现状</t>
    <phoneticPr fontId="1" type="noConversion"/>
  </si>
  <si>
    <t>九成以上研究者或无法正确理解p值</t>
    <phoneticPr fontId="1" type="noConversion"/>
  </si>
  <si>
    <t>Sci. Data投稿经历 | 情绪性运动数据集</t>
  </si>
  <si>
    <t>心理学论文写作Word核心素养30条v0.1</t>
    <phoneticPr fontId="1" type="noConversion"/>
  </si>
  <si>
    <t>研究如何减少不诚实行为的PNAS论文涉及数据伪造</t>
    <phoneticPr fontId="1" type="noConversion"/>
  </si>
  <si>
    <t>心理学研究中预注册的现状、挑战与建议</t>
    <phoneticPr fontId="1" type="noConversion"/>
  </si>
  <si>
    <t>人类生命周期脑图表发布：国际大型开放式脑科学攻关</t>
    <phoneticPr fontId="1" type="noConversion"/>
  </si>
  <si>
    <t>差之毫厘，谬以千里：辨析「固定效应、主效应、简单效应」</t>
    <phoneticPr fontId="1" type="noConversion"/>
  </si>
  <si>
    <t>公开数据集丨结合EEG和鼠标追踪技术评估成人大脑动态二分决策</t>
    <phoneticPr fontId="1" type="noConversion"/>
  </si>
  <si>
    <t>Recruitment/Publicization/Events</t>
    <phoneticPr fontId="1" type="noConversion"/>
  </si>
  <si>
    <t>招募｜OpenMinds 2.0: 学习如何建构理论</t>
    <phoneticPr fontId="1" type="noConversion"/>
  </si>
  <si>
    <t>胡传鹏博士小组元科学(Metascience)方向招募合作者/RA</t>
    <phoneticPr fontId="1" type="noConversion"/>
  </si>
  <si>
    <t>愿你的研究Power十足！｜COSN Summer Hackathon 2022开始报名啦！</t>
    <phoneticPr fontId="1" type="noConversion"/>
  </si>
  <si>
    <t>COSN Summer Hackathon 2022报名截止日期：8月7号</t>
  </si>
  <si>
    <t>2022年7月COSN的B站录屏更新</t>
    <phoneticPr fontId="1" type="noConversion"/>
  </si>
  <si>
    <t>来自COSN Summer Hackathon 2022的开放学术报告</t>
    <phoneticPr fontId="1" type="noConversion"/>
  </si>
  <si>
    <t>科研招募：Martinos center 陈景媛实验室招募博士后</t>
    <phoneticPr fontId="1" type="noConversion"/>
  </si>
  <si>
    <t>OpenScience公众号发SSCI啦</t>
    <phoneticPr fontId="1" type="noConversion"/>
  </si>
  <si>
    <t>招募 | “研究对象的代表性”研究小组RA招募</t>
    <phoneticPr fontId="1" type="noConversion"/>
  </si>
  <si>
    <t>OHBM Brainhack 2023：开放科学、脑科学、创新合作的盛会，现已开放注册！</t>
    <phoneticPr fontId="1" type="noConversion"/>
  </si>
  <si>
    <t>报告人招募｜认知科学学会上海见面会暨认知计算神经与计算精神病学研讨会</t>
    <phoneticPr fontId="1" type="noConversion"/>
  </si>
  <si>
    <t>COS+COSN开放科学跨语言系列在线报告</t>
    <phoneticPr fontId="1" type="noConversion"/>
  </si>
  <si>
    <t>COSN Summer Hackathon 2023开始报名啦！</t>
    <phoneticPr fontId="1" type="noConversion"/>
  </si>
  <si>
    <t>招募 | COSN 2023年新人招募！</t>
    <phoneticPr fontId="1" type="noConversion"/>
  </si>
  <si>
    <t>报名开始 | “拥抱开放科学的中国心理学”工作坊</t>
    <phoneticPr fontId="1" type="noConversion"/>
  </si>
  <si>
    <t>报名开始 | 《贝叶斯统计工作坊》简介及报名信息</t>
    <phoneticPr fontId="1" type="noConversion"/>
  </si>
  <si>
    <t>COSN 2023 年度盘点</t>
    <phoneticPr fontId="1" type="noConversion"/>
  </si>
  <si>
    <t>COSN 诚邀您参与“开放科学态度及实践的调查”</t>
    <phoneticPr fontId="1" type="noConversion"/>
  </si>
  <si>
    <t>WE LOST</t>
    <phoneticPr fontId="1" type="noConversion"/>
  </si>
  <si>
    <t>WE LOST周末开放科学第一期</t>
    <phoneticPr fontId="1" type="noConversion"/>
  </si>
  <si>
    <t>WE LOST</t>
  </si>
  <si>
    <t>WE LOST #2：R入门介绍及数据整理</t>
    <phoneticPr fontId="1" type="noConversion"/>
  </si>
  <si>
    <t>WE LOST #3：心理学研究中的可重复性问题：从危机到契机</t>
  </si>
  <si>
    <t>WE LOST #4：数据分析与项目管理</t>
  </si>
  <si>
    <t>WE LOST #5：Biased Power Analysis</t>
  </si>
  <si>
    <t>WE LOST #6：A collaborative approach to infant research</t>
  </si>
  <si>
    <t>WE LOST #7：The New Statistics: Why and How</t>
  </si>
  <si>
    <t>WE LOST #8：神经科学的低统计功效危机</t>
  </si>
  <si>
    <t>WE LOST #9：体育与运动心理学领域的可重复性研究</t>
  </si>
  <si>
    <t>WE LOST #10：多层线性模型（HLM）及其自由度问题</t>
  </si>
  <si>
    <t>WE LOST 11：基于贝叶斯因子的样本量分析</t>
    <phoneticPr fontId="1" type="noConversion"/>
  </si>
  <si>
    <t>WE LOST #12:心理科学中的数据管理：DFG数据管理指南</t>
  </si>
  <si>
    <t>WE LOST #13: A Practical Primer to Power Analysis</t>
  </si>
  <si>
    <t>WE LOST #14: Psychosocial experiments and its power</t>
  </si>
  <si>
    <t>Podcast #1：拨开Statistical Power与P值的迷雾</t>
    <phoneticPr fontId="1" type="noConversion"/>
  </si>
  <si>
    <t>WE LOST #16: 预注册在心理学研究中的意义、挑战与注意事项——以EEG与fMRI研究为例</t>
  </si>
  <si>
    <t>WE LOST #17： 最大化研究可重复性——研究全过程中的策略</t>
  </si>
  <si>
    <t>WE LOST #18: Paul Meehl: Making of Failed Theories</t>
  </si>
  <si>
    <t>WE LOST #19: PANGEA: Power analysis for general ANOVA designs</t>
  </si>
  <si>
    <t>WE LOST #20: p值与贝叶斯因子的比较</t>
    <phoneticPr fontId="1" type="noConversion"/>
  </si>
  <si>
    <t>WE LOST #21: Publication bias in the social sciences</t>
  </si>
  <si>
    <t>WE LOST #22: 非显著结果的解读和评估方法</t>
  </si>
  <si>
    <t>WE LOST #23: Cohen, 1990: Things I have learned (So Far)</t>
  </si>
  <si>
    <t>WE LOST #24: Measurement Error is NOT White Noise</t>
  </si>
  <si>
    <t>WE LOST #25: The preregistration revolution</t>
  </si>
  <si>
    <t>article_number（OpenMindOnly）</t>
    <phoneticPr fontId="1" type="noConversion"/>
  </si>
  <si>
    <t>multi-publicized</t>
    <phoneticPr fontId="1" type="noConversion"/>
  </si>
  <si>
    <t>Events
(R/P/E from 2021.08)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</si>
</sst>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ill="1">
      <alignment vertical="center"/>
    </xf>
    <xf numFmtId="14" fontId="2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5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4A4FE-8D79-42F9-A0D6-2AB7F5597644}">
  <dimension ref="A1:J261"/>
  <sheetViews>
    <sheetView tabSelected="1" workbookViewId="0">
      <pane ySplit="1" topLeftCell="A50" activePane="bottomLeft" state="frozen"/>
      <selection pane="bottomLeft" activeCell="D103" sqref="D103"/>
    </sheetView>
  </sheetViews>
  <sheetFormatPr defaultRowHeight="13.8" x14ac:dyDescent="0.25"/>
  <cols>
    <col min="1" max="1" width="31.5546875" bestFit="1" customWidth="1"/>
    <col min="2" max="2" width="13.88671875" customWidth="1"/>
    <col min="3" max="3" width="21" style="17" bestFit="1" customWidth="1"/>
    <col min="4" max="4" width="86.109375" style="3" bestFit="1" customWidth="1"/>
    <col min="5" max="5" width="23.88671875" bestFit="1" customWidth="1"/>
    <col min="6" max="6" width="19.88671875" bestFit="1" customWidth="1"/>
    <col min="7" max="7" width="18" style="1" customWidth="1"/>
    <col min="8" max="8" width="8.88671875" style="1"/>
  </cols>
  <sheetData>
    <row r="1" spans="1:8" ht="69" x14ac:dyDescent="0.25">
      <c r="A1" s="18" t="s">
        <v>285</v>
      </c>
      <c r="B1" s="1" t="s">
        <v>0</v>
      </c>
      <c r="C1" s="2" t="s">
        <v>1</v>
      </c>
      <c r="D1" s="3" t="s">
        <v>2</v>
      </c>
      <c r="E1" s="4" t="s">
        <v>3</v>
      </c>
      <c r="F1" s="1" t="s">
        <v>4</v>
      </c>
      <c r="G1" s="4" t="s">
        <v>284</v>
      </c>
      <c r="H1" s="4" t="s">
        <v>283</v>
      </c>
    </row>
    <row r="2" spans="1:8" x14ac:dyDescent="0.25">
      <c r="A2" s="1" t="s">
        <v>5</v>
      </c>
      <c r="B2" s="1">
        <v>1</v>
      </c>
      <c r="C2" s="2">
        <v>44777</v>
      </c>
      <c r="D2" s="3" t="s">
        <v>6</v>
      </c>
      <c r="E2" s="1">
        <v>1622</v>
      </c>
      <c r="F2" s="5">
        <v>45310</v>
      </c>
      <c r="G2" s="6"/>
      <c r="H2" s="10"/>
    </row>
    <row r="3" spans="1:8" x14ac:dyDescent="0.25">
      <c r="A3" s="1" t="s">
        <v>5</v>
      </c>
      <c r="B3" s="1">
        <v>2</v>
      </c>
      <c r="C3" s="2">
        <v>44794</v>
      </c>
      <c r="D3" s="3" t="s">
        <v>7</v>
      </c>
      <c r="E3" s="1">
        <v>1103</v>
      </c>
      <c r="F3" s="5">
        <v>45310</v>
      </c>
      <c r="G3" s="6"/>
      <c r="H3" s="10"/>
    </row>
    <row r="4" spans="1:8" x14ac:dyDescent="0.25">
      <c r="A4" s="1" t="s">
        <v>5</v>
      </c>
      <c r="B4" s="1">
        <v>3</v>
      </c>
      <c r="C4" s="2">
        <v>44809</v>
      </c>
      <c r="D4" s="3" t="s">
        <v>8</v>
      </c>
      <c r="E4" s="1">
        <v>1179</v>
      </c>
      <c r="F4" s="5">
        <v>45310</v>
      </c>
      <c r="G4" s="6"/>
      <c r="H4" s="10"/>
    </row>
    <row r="5" spans="1:8" x14ac:dyDescent="0.25">
      <c r="A5" s="1" t="s">
        <v>5</v>
      </c>
      <c r="B5" s="1">
        <v>4</v>
      </c>
      <c r="C5" s="2">
        <v>44825</v>
      </c>
      <c r="D5" s="3" t="s">
        <v>9</v>
      </c>
      <c r="E5" s="1">
        <f>575+786</f>
        <v>1361</v>
      </c>
      <c r="F5" s="5">
        <v>45310</v>
      </c>
      <c r="G5" s="6" t="s">
        <v>10</v>
      </c>
      <c r="H5" s="10"/>
    </row>
    <row r="6" spans="1:8" x14ac:dyDescent="0.25">
      <c r="A6" s="1" t="s">
        <v>5</v>
      </c>
      <c r="B6" s="1">
        <v>5</v>
      </c>
      <c r="C6" s="2">
        <v>44841</v>
      </c>
      <c r="D6" s="3" t="s">
        <v>11</v>
      </c>
      <c r="E6" s="1">
        <v>1300</v>
      </c>
      <c r="F6" s="5">
        <v>45310</v>
      </c>
      <c r="G6" s="8"/>
      <c r="H6" s="10"/>
    </row>
    <row r="7" spans="1:8" x14ac:dyDescent="0.25">
      <c r="A7" s="1" t="s">
        <v>5</v>
      </c>
      <c r="B7" s="1">
        <v>6</v>
      </c>
      <c r="C7" s="2">
        <v>44848</v>
      </c>
      <c r="D7" s="3" t="s">
        <v>12</v>
      </c>
      <c r="E7" s="1">
        <f>663+703</f>
        <v>1366</v>
      </c>
      <c r="F7" s="5">
        <v>45310</v>
      </c>
      <c r="G7" s="6" t="s">
        <v>10</v>
      </c>
      <c r="H7" s="10"/>
    </row>
    <row r="8" spans="1:8" x14ac:dyDescent="0.25">
      <c r="A8" s="1" t="s">
        <v>5</v>
      </c>
      <c r="B8" s="1">
        <v>7</v>
      </c>
      <c r="C8" s="2">
        <v>44862</v>
      </c>
      <c r="D8" s="3" t="s">
        <v>13</v>
      </c>
      <c r="E8" s="1">
        <v>1755</v>
      </c>
      <c r="F8" s="5">
        <v>45310</v>
      </c>
      <c r="G8" s="6"/>
      <c r="H8" s="10"/>
    </row>
    <row r="9" spans="1:8" x14ac:dyDescent="0.25">
      <c r="A9" s="1" t="s">
        <v>5</v>
      </c>
      <c r="B9" s="1">
        <v>8</v>
      </c>
      <c r="C9" s="2">
        <v>44869</v>
      </c>
      <c r="D9" s="3" t="s">
        <v>14</v>
      </c>
      <c r="E9" s="1">
        <v>1396</v>
      </c>
      <c r="F9" s="5">
        <v>45310</v>
      </c>
      <c r="G9" s="6"/>
      <c r="H9" s="10"/>
    </row>
    <row r="10" spans="1:8" x14ac:dyDescent="0.25">
      <c r="A10" s="1" t="s">
        <v>5</v>
      </c>
      <c r="B10" s="1">
        <v>9</v>
      </c>
      <c r="C10" s="2">
        <v>45092</v>
      </c>
      <c r="D10" s="3" t="s">
        <v>15</v>
      </c>
      <c r="E10" s="1">
        <v>950</v>
      </c>
      <c r="F10" s="5">
        <v>45310</v>
      </c>
      <c r="G10" s="6"/>
      <c r="H10" s="10"/>
    </row>
    <row r="11" spans="1:8" x14ac:dyDescent="0.25">
      <c r="A11" s="1" t="s">
        <v>5</v>
      </c>
      <c r="B11" s="1">
        <v>10</v>
      </c>
      <c r="C11" s="2">
        <v>45113</v>
      </c>
      <c r="D11" s="3" t="s">
        <v>16</v>
      </c>
      <c r="E11" s="1">
        <v>2109</v>
      </c>
      <c r="F11" s="5">
        <v>45310</v>
      </c>
      <c r="G11" s="6"/>
      <c r="H11" s="10"/>
    </row>
    <row r="12" spans="1:8" x14ac:dyDescent="0.25">
      <c r="A12" s="1" t="s">
        <v>5</v>
      </c>
      <c r="B12" s="1">
        <v>11</v>
      </c>
      <c r="C12" s="2">
        <v>45172</v>
      </c>
      <c r="D12" s="3" t="s">
        <v>17</v>
      </c>
      <c r="E12" s="1">
        <v>1436</v>
      </c>
      <c r="F12" s="5">
        <v>45310</v>
      </c>
      <c r="G12" s="6"/>
      <c r="H12" s="10"/>
    </row>
    <row r="13" spans="1:8" x14ac:dyDescent="0.25">
      <c r="A13" s="1" t="s">
        <v>5</v>
      </c>
      <c r="B13" s="1">
        <v>12</v>
      </c>
      <c r="C13" s="2">
        <v>45222</v>
      </c>
      <c r="D13" s="3" t="s">
        <v>18</v>
      </c>
      <c r="E13" s="1">
        <f>1312+1368</f>
        <v>2680</v>
      </c>
      <c r="F13" s="5">
        <v>45310</v>
      </c>
      <c r="G13" s="6"/>
      <c r="H13" s="10"/>
    </row>
    <row r="14" spans="1:8" x14ac:dyDescent="0.25">
      <c r="A14" s="1" t="s">
        <v>5</v>
      </c>
      <c r="B14" s="1">
        <v>13</v>
      </c>
      <c r="C14" s="9">
        <v>45238</v>
      </c>
      <c r="D14" s="3" t="s">
        <v>19</v>
      </c>
      <c r="E14" s="1">
        <v>1618</v>
      </c>
      <c r="F14" s="5">
        <v>45310</v>
      </c>
      <c r="G14" s="6"/>
      <c r="H14" s="10"/>
    </row>
    <row r="15" spans="1:8" x14ac:dyDescent="0.25">
      <c r="A15" s="1" t="s">
        <v>20</v>
      </c>
      <c r="B15" s="1">
        <v>1</v>
      </c>
      <c r="C15" s="9">
        <v>43957</v>
      </c>
      <c r="D15" s="3" t="s">
        <v>21</v>
      </c>
      <c r="E15" s="1">
        <v>2297</v>
      </c>
      <c r="F15" s="5">
        <v>45310</v>
      </c>
      <c r="G15" s="6"/>
      <c r="H15" s="1">
        <v>1</v>
      </c>
    </row>
    <row r="16" spans="1:8" x14ac:dyDescent="0.25">
      <c r="A16" s="1" t="s">
        <v>20</v>
      </c>
      <c r="B16" s="1">
        <v>2</v>
      </c>
      <c r="C16" s="9">
        <v>43966</v>
      </c>
      <c r="D16" s="3" t="s">
        <v>22</v>
      </c>
      <c r="E16" s="1">
        <v>1102</v>
      </c>
      <c r="F16" s="5">
        <v>45310</v>
      </c>
      <c r="G16" s="6"/>
      <c r="H16" s="1">
        <v>1</v>
      </c>
    </row>
    <row r="17" spans="1:8" x14ac:dyDescent="0.25">
      <c r="A17" s="1" t="s">
        <v>20</v>
      </c>
      <c r="B17" s="1">
        <v>3</v>
      </c>
      <c r="C17" s="9">
        <v>43952</v>
      </c>
      <c r="D17" s="3" t="s">
        <v>23</v>
      </c>
      <c r="E17" s="1">
        <v>1554</v>
      </c>
      <c r="F17" s="5">
        <v>45310</v>
      </c>
      <c r="G17" s="6"/>
      <c r="H17" s="1">
        <v>2</v>
      </c>
    </row>
    <row r="18" spans="1:8" x14ac:dyDescent="0.25">
      <c r="A18" s="1" t="s">
        <v>24</v>
      </c>
      <c r="B18" s="1">
        <v>4</v>
      </c>
      <c r="C18" s="9">
        <v>43986</v>
      </c>
      <c r="D18" s="3" t="s">
        <v>25</v>
      </c>
      <c r="E18" s="1">
        <f>703+674</f>
        <v>1377</v>
      </c>
      <c r="F18" s="5">
        <v>45310</v>
      </c>
      <c r="G18" s="6" t="s">
        <v>10</v>
      </c>
      <c r="H18" s="1">
        <v>2</v>
      </c>
    </row>
    <row r="19" spans="1:8" x14ac:dyDescent="0.25">
      <c r="A19" s="1" t="s">
        <v>20</v>
      </c>
      <c r="B19" s="1">
        <v>5</v>
      </c>
      <c r="C19" s="9">
        <v>43988</v>
      </c>
      <c r="D19" s="3" t="s">
        <v>26</v>
      </c>
      <c r="E19" s="1">
        <v>1398</v>
      </c>
      <c r="F19" s="5">
        <v>45310</v>
      </c>
      <c r="G19" s="6"/>
      <c r="H19" s="1">
        <v>2</v>
      </c>
    </row>
    <row r="20" spans="1:8" x14ac:dyDescent="0.25">
      <c r="A20" s="1" t="s">
        <v>20</v>
      </c>
      <c r="B20" s="1">
        <v>6</v>
      </c>
      <c r="C20" s="9">
        <v>43993</v>
      </c>
      <c r="D20" s="3" t="s">
        <v>27</v>
      </c>
      <c r="E20" s="1">
        <v>1043</v>
      </c>
      <c r="F20" s="5">
        <v>45310</v>
      </c>
      <c r="G20" s="6"/>
      <c r="H20" s="1">
        <v>1</v>
      </c>
    </row>
    <row r="21" spans="1:8" x14ac:dyDescent="0.25">
      <c r="A21" s="1" t="s">
        <v>20</v>
      </c>
      <c r="B21" s="1">
        <v>7</v>
      </c>
      <c r="C21" s="9">
        <v>43997</v>
      </c>
      <c r="D21" s="3" t="s">
        <v>28</v>
      </c>
      <c r="E21" s="1">
        <v>1439</v>
      </c>
      <c r="F21" s="5">
        <v>45310</v>
      </c>
      <c r="G21" s="6"/>
      <c r="H21" s="1">
        <v>1</v>
      </c>
    </row>
    <row r="22" spans="1:8" x14ac:dyDescent="0.25">
      <c r="A22" s="1" t="s">
        <v>20</v>
      </c>
      <c r="B22" s="1">
        <v>8</v>
      </c>
      <c r="C22" s="9">
        <v>44008</v>
      </c>
      <c r="D22" s="3" t="s">
        <v>29</v>
      </c>
      <c r="E22" s="1">
        <v>821</v>
      </c>
      <c r="F22" s="5">
        <v>45310</v>
      </c>
      <c r="G22" s="6"/>
      <c r="H22" s="1">
        <v>1</v>
      </c>
    </row>
    <row r="23" spans="1:8" x14ac:dyDescent="0.25">
      <c r="A23" s="1" t="s">
        <v>20</v>
      </c>
      <c r="B23" s="1">
        <v>9</v>
      </c>
      <c r="C23" s="9">
        <v>44019</v>
      </c>
      <c r="D23" s="3" t="s">
        <v>30</v>
      </c>
      <c r="E23" s="1">
        <v>1041</v>
      </c>
      <c r="F23" s="5">
        <v>45310</v>
      </c>
      <c r="G23" s="6"/>
      <c r="H23" s="1">
        <v>2</v>
      </c>
    </row>
    <row r="24" spans="1:8" x14ac:dyDescent="0.25">
      <c r="A24" s="1" t="s">
        <v>20</v>
      </c>
      <c r="B24" s="1">
        <v>10</v>
      </c>
      <c r="C24" s="9">
        <v>44030</v>
      </c>
      <c r="D24" s="3" t="s">
        <v>31</v>
      </c>
      <c r="E24" s="1">
        <v>1405</v>
      </c>
      <c r="F24" s="5">
        <v>45310</v>
      </c>
      <c r="G24" s="6"/>
      <c r="H24" s="1">
        <v>2</v>
      </c>
    </row>
    <row r="25" spans="1:8" x14ac:dyDescent="0.25">
      <c r="A25" s="1" t="s">
        <v>20</v>
      </c>
      <c r="B25" s="1">
        <v>11</v>
      </c>
      <c r="C25" s="9">
        <v>44036</v>
      </c>
      <c r="D25" s="3" t="s">
        <v>32</v>
      </c>
      <c r="E25" s="1">
        <v>849</v>
      </c>
      <c r="F25" s="5">
        <v>45310</v>
      </c>
      <c r="G25" s="6"/>
      <c r="H25" s="1">
        <v>1</v>
      </c>
    </row>
    <row r="26" spans="1:8" x14ac:dyDescent="0.25">
      <c r="A26" s="1" t="s">
        <v>20</v>
      </c>
      <c r="B26" s="1">
        <v>12</v>
      </c>
      <c r="C26" s="9">
        <v>44043</v>
      </c>
      <c r="D26" s="3" t="s">
        <v>33</v>
      </c>
      <c r="E26" s="1">
        <v>963</v>
      </c>
      <c r="F26" s="5">
        <v>45310</v>
      </c>
      <c r="G26" s="6"/>
      <c r="H26" s="1">
        <v>1</v>
      </c>
    </row>
    <row r="27" spans="1:8" x14ac:dyDescent="0.25">
      <c r="A27" s="1" t="s">
        <v>20</v>
      </c>
      <c r="B27" s="1">
        <v>13</v>
      </c>
      <c r="C27" s="9">
        <v>44048</v>
      </c>
      <c r="D27" s="3" t="s">
        <v>34</v>
      </c>
      <c r="E27" s="1">
        <f>750+537</f>
        <v>1287</v>
      </c>
      <c r="F27" s="5">
        <v>45310</v>
      </c>
      <c r="G27" s="6" t="s">
        <v>10</v>
      </c>
      <c r="H27" s="1">
        <v>1</v>
      </c>
    </row>
    <row r="28" spans="1:8" x14ac:dyDescent="0.25">
      <c r="A28" s="1" t="s">
        <v>20</v>
      </c>
      <c r="B28" s="1">
        <v>14</v>
      </c>
      <c r="C28" s="9">
        <v>44057</v>
      </c>
      <c r="D28" s="3" t="s">
        <v>35</v>
      </c>
      <c r="E28" s="1">
        <f>931+1565</f>
        <v>2496</v>
      </c>
      <c r="F28" s="5">
        <v>45310</v>
      </c>
      <c r="G28" s="6" t="s">
        <v>10</v>
      </c>
      <c r="H28" s="1">
        <v>2</v>
      </c>
    </row>
    <row r="29" spans="1:8" x14ac:dyDescent="0.25">
      <c r="A29" s="1" t="s">
        <v>20</v>
      </c>
      <c r="B29" s="1">
        <v>15</v>
      </c>
      <c r="C29" s="9">
        <v>44064</v>
      </c>
      <c r="D29" s="3" t="s">
        <v>36</v>
      </c>
      <c r="E29" s="1">
        <v>828</v>
      </c>
      <c r="F29" s="5">
        <v>45310</v>
      </c>
      <c r="G29" s="6"/>
      <c r="H29" s="1">
        <v>2</v>
      </c>
    </row>
    <row r="30" spans="1:8" x14ac:dyDescent="0.25">
      <c r="A30" s="1" t="s">
        <v>20</v>
      </c>
      <c r="B30" s="1">
        <v>16</v>
      </c>
      <c r="C30" s="9">
        <v>44072</v>
      </c>
      <c r="D30" s="3" t="s">
        <v>37</v>
      </c>
      <c r="E30" s="1">
        <v>1305</v>
      </c>
      <c r="F30" s="5">
        <v>45310</v>
      </c>
      <c r="G30" s="6"/>
      <c r="H30" s="1">
        <v>1</v>
      </c>
    </row>
    <row r="31" spans="1:8" x14ac:dyDescent="0.25">
      <c r="A31" s="1" t="s">
        <v>20</v>
      </c>
      <c r="B31" s="1">
        <v>17</v>
      </c>
      <c r="C31" s="9">
        <v>44078</v>
      </c>
      <c r="D31" s="3" t="s">
        <v>38</v>
      </c>
      <c r="E31" s="1">
        <v>1107</v>
      </c>
      <c r="F31" s="5">
        <v>45310</v>
      </c>
      <c r="G31" s="6"/>
      <c r="H31" s="1">
        <v>1</v>
      </c>
    </row>
    <row r="32" spans="1:8" x14ac:dyDescent="0.25">
      <c r="A32" s="1" t="s">
        <v>20</v>
      </c>
      <c r="B32" s="1">
        <v>18</v>
      </c>
      <c r="C32" s="9">
        <v>44085</v>
      </c>
      <c r="D32" s="3" t="s">
        <v>39</v>
      </c>
      <c r="E32" s="1">
        <v>904</v>
      </c>
      <c r="F32" s="5">
        <v>45310</v>
      </c>
      <c r="G32" s="6"/>
      <c r="H32" s="1">
        <v>2</v>
      </c>
    </row>
    <row r="33" spans="1:8" x14ac:dyDescent="0.25">
      <c r="A33" s="1" t="s">
        <v>20</v>
      </c>
      <c r="B33" s="1">
        <v>19</v>
      </c>
      <c r="C33" s="9">
        <v>44092</v>
      </c>
      <c r="D33" s="3" t="s">
        <v>40</v>
      </c>
      <c r="E33" s="1">
        <v>609</v>
      </c>
      <c r="F33" s="5">
        <v>45310</v>
      </c>
      <c r="G33" s="6"/>
      <c r="H33" s="1">
        <v>2</v>
      </c>
    </row>
    <row r="34" spans="1:8" x14ac:dyDescent="0.25">
      <c r="A34" s="1" t="s">
        <v>20</v>
      </c>
      <c r="B34" s="1">
        <v>20</v>
      </c>
      <c r="C34" s="9">
        <v>44099</v>
      </c>
      <c r="D34" s="3" t="s">
        <v>41</v>
      </c>
      <c r="E34" s="1">
        <v>618</v>
      </c>
      <c r="F34" s="5">
        <v>45310</v>
      </c>
      <c r="G34" s="6"/>
      <c r="H34" s="1">
        <v>2</v>
      </c>
    </row>
    <row r="35" spans="1:8" x14ac:dyDescent="0.25">
      <c r="A35" s="1" t="s">
        <v>20</v>
      </c>
      <c r="B35" s="1">
        <v>21</v>
      </c>
      <c r="C35" s="9">
        <v>44112</v>
      </c>
      <c r="D35" s="3" t="s">
        <v>42</v>
      </c>
      <c r="E35" s="1">
        <v>1447</v>
      </c>
      <c r="F35" s="5">
        <v>45310</v>
      </c>
      <c r="G35" s="6"/>
      <c r="H35" s="1">
        <v>1</v>
      </c>
    </row>
    <row r="36" spans="1:8" x14ac:dyDescent="0.25">
      <c r="A36" s="1" t="s">
        <v>20</v>
      </c>
      <c r="B36" s="1">
        <v>22</v>
      </c>
      <c r="C36" s="9">
        <v>44127</v>
      </c>
      <c r="D36" s="3" t="s">
        <v>43</v>
      </c>
      <c r="E36" s="1">
        <v>760</v>
      </c>
      <c r="F36" s="5">
        <v>45310</v>
      </c>
      <c r="G36" s="6"/>
      <c r="H36" s="1">
        <v>1</v>
      </c>
    </row>
    <row r="37" spans="1:8" x14ac:dyDescent="0.25">
      <c r="A37" s="1" t="s">
        <v>20</v>
      </c>
      <c r="B37" s="1">
        <v>23</v>
      </c>
      <c r="C37" s="9">
        <v>44134</v>
      </c>
      <c r="D37" s="3" t="s">
        <v>44</v>
      </c>
      <c r="E37" s="1">
        <v>781</v>
      </c>
      <c r="F37" s="5">
        <v>45310</v>
      </c>
      <c r="G37" s="6"/>
      <c r="H37" s="1">
        <v>2</v>
      </c>
    </row>
    <row r="38" spans="1:8" x14ac:dyDescent="0.25">
      <c r="A38" s="1" t="s">
        <v>20</v>
      </c>
      <c r="B38" s="1">
        <v>24</v>
      </c>
      <c r="C38" s="9">
        <v>44140</v>
      </c>
      <c r="D38" s="3" t="s">
        <v>45</v>
      </c>
      <c r="E38" s="1">
        <v>841</v>
      </c>
      <c r="F38" s="5">
        <v>45310</v>
      </c>
      <c r="G38" s="6"/>
      <c r="H38" s="1">
        <v>2</v>
      </c>
    </row>
    <row r="39" spans="1:8" x14ac:dyDescent="0.25">
      <c r="A39" s="1" t="s">
        <v>20</v>
      </c>
      <c r="B39" s="1">
        <v>25</v>
      </c>
      <c r="C39" s="9">
        <v>44148</v>
      </c>
      <c r="D39" s="3" t="s">
        <v>46</v>
      </c>
      <c r="E39" s="1">
        <v>1945</v>
      </c>
      <c r="F39" s="5">
        <v>45310</v>
      </c>
      <c r="G39" s="6"/>
      <c r="H39" s="1">
        <v>2</v>
      </c>
    </row>
    <row r="40" spans="1:8" x14ac:dyDescent="0.25">
      <c r="A40" s="1" t="s">
        <v>20</v>
      </c>
      <c r="B40" s="1">
        <v>26</v>
      </c>
      <c r="C40" s="9">
        <v>44154</v>
      </c>
      <c r="D40" s="3" t="s">
        <v>47</v>
      </c>
      <c r="E40" s="1">
        <v>809</v>
      </c>
      <c r="F40" s="5">
        <v>45310</v>
      </c>
      <c r="G40" s="6"/>
      <c r="H40" s="1">
        <v>2</v>
      </c>
    </row>
    <row r="41" spans="1:8" x14ac:dyDescent="0.25">
      <c r="A41" s="1" t="s">
        <v>20</v>
      </c>
      <c r="B41" s="1">
        <v>27</v>
      </c>
      <c r="C41" s="9">
        <v>44159</v>
      </c>
      <c r="D41" s="3" t="s">
        <v>48</v>
      </c>
      <c r="E41" s="1">
        <v>861</v>
      </c>
      <c r="F41" s="5">
        <v>45310</v>
      </c>
      <c r="G41" s="6"/>
      <c r="H41" s="1">
        <v>2</v>
      </c>
    </row>
    <row r="42" spans="1:8" x14ac:dyDescent="0.25">
      <c r="A42" s="1" t="s">
        <v>49</v>
      </c>
      <c r="B42" s="1">
        <v>1</v>
      </c>
      <c r="C42" s="9">
        <v>44525</v>
      </c>
      <c r="D42" s="3" t="s">
        <v>50</v>
      </c>
      <c r="E42" s="1">
        <v>1235</v>
      </c>
      <c r="F42" s="5">
        <v>45310</v>
      </c>
      <c r="G42" s="6"/>
      <c r="H42" s="1">
        <v>1</v>
      </c>
    </row>
    <row r="43" spans="1:8" x14ac:dyDescent="0.25">
      <c r="A43" s="1" t="s">
        <v>49</v>
      </c>
      <c r="B43" s="1">
        <v>2</v>
      </c>
      <c r="C43" s="9">
        <v>44542</v>
      </c>
      <c r="D43" s="3" t="s">
        <v>51</v>
      </c>
      <c r="E43" s="1">
        <v>961</v>
      </c>
      <c r="F43" s="5">
        <v>45310</v>
      </c>
      <c r="G43" s="6"/>
      <c r="H43" s="1">
        <v>1</v>
      </c>
    </row>
    <row r="44" spans="1:8" x14ac:dyDescent="0.25">
      <c r="A44" s="1" t="s">
        <v>49</v>
      </c>
      <c r="B44" s="1">
        <v>3</v>
      </c>
      <c r="C44" s="2">
        <v>44569</v>
      </c>
      <c r="D44" s="3" t="s">
        <v>52</v>
      </c>
      <c r="E44" s="1">
        <v>918</v>
      </c>
      <c r="F44" s="5">
        <v>45310</v>
      </c>
      <c r="G44" s="6"/>
      <c r="H44" s="1">
        <v>1</v>
      </c>
    </row>
    <row r="45" spans="1:8" x14ac:dyDescent="0.25">
      <c r="A45" s="1" t="s">
        <v>49</v>
      </c>
      <c r="B45" s="1">
        <v>4</v>
      </c>
      <c r="C45" s="2">
        <v>44582</v>
      </c>
      <c r="D45" s="3" t="s">
        <v>53</v>
      </c>
      <c r="E45" s="1">
        <v>875</v>
      </c>
      <c r="F45" s="5">
        <v>45310</v>
      </c>
      <c r="G45" s="6"/>
      <c r="H45" s="1">
        <v>1</v>
      </c>
    </row>
    <row r="46" spans="1:8" x14ac:dyDescent="0.25">
      <c r="A46" s="1" t="s">
        <v>49</v>
      </c>
      <c r="B46" s="1">
        <v>5</v>
      </c>
      <c r="C46" s="2">
        <v>44602</v>
      </c>
      <c r="D46" s="3" t="s">
        <v>54</v>
      </c>
      <c r="E46" s="1">
        <v>711</v>
      </c>
      <c r="F46" s="5">
        <v>45310</v>
      </c>
      <c r="G46" s="6"/>
      <c r="H46" s="1">
        <v>1</v>
      </c>
    </row>
    <row r="47" spans="1:8" x14ac:dyDescent="0.25">
      <c r="A47" s="1" t="s">
        <v>49</v>
      </c>
      <c r="B47" s="1">
        <v>6</v>
      </c>
      <c r="C47" s="2">
        <v>44617</v>
      </c>
      <c r="D47" s="3" t="s">
        <v>55</v>
      </c>
      <c r="E47" s="1">
        <v>787</v>
      </c>
      <c r="F47" s="5">
        <v>45310</v>
      </c>
      <c r="G47" s="6"/>
      <c r="H47" s="1">
        <v>1</v>
      </c>
    </row>
    <row r="48" spans="1:8" x14ac:dyDescent="0.25">
      <c r="A48" s="1" t="s">
        <v>49</v>
      </c>
      <c r="B48" s="1">
        <v>7</v>
      </c>
      <c r="C48" s="2">
        <v>44632</v>
      </c>
      <c r="D48" s="3" t="s">
        <v>56</v>
      </c>
      <c r="E48" s="1">
        <v>839</v>
      </c>
      <c r="F48" s="5">
        <v>45310</v>
      </c>
      <c r="G48" s="6"/>
      <c r="H48" s="1">
        <v>1</v>
      </c>
    </row>
    <row r="49" spans="1:8" x14ac:dyDescent="0.25">
      <c r="A49" s="1" t="s">
        <v>49</v>
      </c>
      <c r="B49" s="1">
        <v>8</v>
      </c>
      <c r="C49" s="2">
        <v>44755</v>
      </c>
      <c r="D49" s="3" t="s">
        <v>57</v>
      </c>
      <c r="E49" s="1">
        <v>840</v>
      </c>
      <c r="F49" s="5">
        <v>45310</v>
      </c>
      <c r="G49" s="6"/>
      <c r="H49" s="1">
        <v>1</v>
      </c>
    </row>
    <row r="50" spans="1:8" x14ac:dyDescent="0.25">
      <c r="A50" s="1" t="s">
        <v>49</v>
      </c>
      <c r="B50" s="1">
        <v>9</v>
      </c>
      <c r="C50" s="2">
        <v>44769</v>
      </c>
      <c r="D50" s="3" t="s">
        <v>58</v>
      </c>
      <c r="E50" s="1">
        <v>1133</v>
      </c>
      <c r="F50" s="5">
        <v>45310</v>
      </c>
      <c r="G50" s="6"/>
      <c r="H50" s="1">
        <v>1</v>
      </c>
    </row>
    <row r="51" spans="1:8" x14ac:dyDescent="0.25">
      <c r="A51" s="1" t="s">
        <v>49</v>
      </c>
      <c r="B51" s="1">
        <v>10</v>
      </c>
      <c r="C51" s="2">
        <v>44803</v>
      </c>
      <c r="D51" s="3" t="s">
        <v>59</v>
      </c>
      <c r="E51" s="1">
        <v>1596</v>
      </c>
      <c r="F51" s="5">
        <v>45310</v>
      </c>
      <c r="G51" s="6"/>
      <c r="H51" s="1">
        <v>1</v>
      </c>
    </row>
    <row r="52" spans="1:8" x14ac:dyDescent="0.25">
      <c r="A52" s="1" t="s">
        <v>49</v>
      </c>
      <c r="B52" s="1">
        <v>11</v>
      </c>
      <c r="C52" s="2">
        <v>45078</v>
      </c>
      <c r="D52" s="3" t="s">
        <v>60</v>
      </c>
      <c r="E52" s="1">
        <v>895</v>
      </c>
      <c r="F52" s="5">
        <v>45310</v>
      </c>
      <c r="G52" s="6"/>
      <c r="H52" s="1">
        <v>1</v>
      </c>
    </row>
    <row r="53" spans="1:8" x14ac:dyDescent="0.25">
      <c r="A53" s="1" t="s">
        <v>61</v>
      </c>
      <c r="B53" s="1">
        <v>1</v>
      </c>
      <c r="C53" s="9">
        <v>44132</v>
      </c>
      <c r="D53" s="3" t="s">
        <v>62</v>
      </c>
      <c r="E53" s="1">
        <v>1907</v>
      </c>
      <c r="F53" s="5">
        <v>45310</v>
      </c>
      <c r="G53" s="6"/>
    </row>
    <row r="54" spans="1:8" x14ac:dyDescent="0.25">
      <c r="A54" s="1" t="s">
        <v>61</v>
      </c>
      <c r="B54" s="1">
        <v>2</v>
      </c>
      <c r="C54" s="9">
        <v>44191</v>
      </c>
      <c r="D54" s="3" t="s">
        <v>63</v>
      </c>
      <c r="E54" s="1">
        <v>2295</v>
      </c>
      <c r="F54" s="5">
        <v>45310</v>
      </c>
      <c r="G54" s="6"/>
    </row>
    <row r="55" spans="1:8" x14ac:dyDescent="0.25">
      <c r="A55" s="1" t="s">
        <v>61</v>
      </c>
      <c r="B55" s="1">
        <v>3</v>
      </c>
      <c r="C55" s="9">
        <v>44546</v>
      </c>
      <c r="D55" s="3" t="s">
        <v>64</v>
      </c>
      <c r="E55" s="1">
        <f>1944+1931</f>
        <v>3875</v>
      </c>
      <c r="F55" s="5">
        <v>45310</v>
      </c>
      <c r="G55" s="6"/>
    </row>
    <row r="56" spans="1:8" x14ac:dyDescent="0.25">
      <c r="A56" s="1" t="s">
        <v>61</v>
      </c>
      <c r="B56" s="1">
        <v>4</v>
      </c>
      <c r="C56" s="9">
        <v>45015</v>
      </c>
      <c r="D56" s="3" t="s">
        <v>65</v>
      </c>
      <c r="E56" s="1">
        <v>1134</v>
      </c>
      <c r="F56" s="5">
        <v>45310</v>
      </c>
      <c r="G56" s="6"/>
    </row>
    <row r="57" spans="1:8" x14ac:dyDescent="0.25">
      <c r="A57" s="1" t="s">
        <v>61</v>
      </c>
      <c r="B57" s="1">
        <v>5</v>
      </c>
      <c r="C57" s="9">
        <v>45304</v>
      </c>
      <c r="D57" s="3" t="s">
        <v>66</v>
      </c>
      <c r="E57" s="1">
        <f>202+1337</f>
        <v>1539</v>
      </c>
      <c r="F57" s="5">
        <v>45310</v>
      </c>
      <c r="G57" s="6"/>
    </row>
    <row r="58" spans="1:8" x14ac:dyDescent="0.25">
      <c r="A58" s="1" t="s">
        <v>67</v>
      </c>
      <c r="B58" s="1">
        <v>1</v>
      </c>
      <c r="C58" s="9">
        <v>43973</v>
      </c>
      <c r="D58" s="3" t="s">
        <v>68</v>
      </c>
      <c r="E58" s="1">
        <v>5079</v>
      </c>
      <c r="F58" s="5">
        <v>45310</v>
      </c>
      <c r="G58" s="6"/>
    </row>
    <row r="59" spans="1:8" x14ac:dyDescent="0.25">
      <c r="A59" s="1" t="s">
        <v>67</v>
      </c>
      <c r="B59" s="1">
        <v>2</v>
      </c>
      <c r="C59" s="9">
        <v>44007</v>
      </c>
      <c r="D59" s="3" t="s">
        <v>69</v>
      </c>
      <c r="E59" s="10">
        <v>3191</v>
      </c>
      <c r="F59" s="11">
        <v>45310</v>
      </c>
      <c r="G59" s="6"/>
    </row>
    <row r="60" spans="1:8" x14ac:dyDescent="0.25">
      <c r="A60" s="1" t="s">
        <v>67</v>
      </c>
      <c r="B60" s="1">
        <v>3</v>
      </c>
      <c r="C60" s="9">
        <v>44027</v>
      </c>
      <c r="D60" s="3" t="s">
        <v>70</v>
      </c>
      <c r="E60" s="10">
        <f>925+1041+759+1361</f>
        <v>4086</v>
      </c>
      <c r="F60" s="11">
        <v>45325</v>
      </c>
      <c r="G60" s="6" t="s">
        <v>71</v>
      </c>
    </row>
    <row r="61" spans="1:8" x14ac:dyDescent="0.25">
      <c r="A61" s="1" t="s">
        <v>67</v>
      </c>
      <c r="B61" s="1">
        <v>5</v>
      </c>
      <c r="C61" s="9">
        <v>44042</v>
      </c>
      <c r="D61" s="3" t="s">
        <v>73</v>
      </c>
      <c r="E61" s="10">
        <f>1002+378</f>
        <v>1380</v>
      </c>
      <c r="F61" s="11">
        <v>45310</v>
      </c>
      <c r="G61" s="6" t="s">
        <v>10</v>
      </c>
    </row>
    <row r="62" spans="1:8" x14ac:dyDescent="0.25">
      <c r="A62" s="1" t="s">
        <v>67</v>
      </c>
      <c r="B62" s="1">
        <v>6</v>
      </c>
      <c r="C62" s="9">
        <v>44054</v>
      </c>
      <c r="D62" s="3" t="s">
        <v>74</v>
      </c>
      <c r="E62" s="10">
        <v>1527</v>
      </c>
      <c r="F62" s="11">
        <v>45310</v>
      </c>
      <c r="G62" s="6"/>
    </row>
    <row r="63" spans="1:8" x14ac:dyDescent="0.25">
      <c r="A63" s="1" t="s">
        <v>67</v>
      </c>
      <c r="B63" s="1">
        <v>7</v>
      </c>
      <c r="C63" s="9">
        <v>44056</v>
      </c>
      <c r="D63" s="3" t="s">
        <v>75</v>
      </c>
      <c r="E63" s="10">
        <v>1209</v>
      </c>
      <c r="F63" s="11">
        <v>45310</v>
      </c>
      <c r="G63" s="6"/>
    </row>
    <row r="64" spans="1:8" x14ac:dyDescent="0.25">
      <c r="A64" s="1" t="s">
        <v>67</v>
      </c>
      <c r="B64" s="1">
        <v>8</v>
      </c>
      <c r="C64" s="9">
        <v>44075</v>
      </c>
      <c r="D64" s="3" t="s">
        <v>76</v>
      </c>
      <c r="E64" s="10">
        <v>1149</v>
      </c>
      <c r="F64" s="11">
        <v>45310</v>
      </c>
      <c r="G64" s="6"/>
    </row>
    <row r="65" spans="1:7" x14ac:dyDescent="0.25">
      <c r="A65" s="1" t="s">
        <v>67</v>
      </c>
      <c r="B65" s="1">
        <v>9</v>
      </c>
      <c r="C65" s="9">
        <v>44096</v>
      </c>
      <c r="D65" s="3" t="s">
        <v>77</v>
      </c>
      <c r="E65" s="10">
        <v>2442</v>
      </c>
      <c r="F65" s="11">
        <v>45325</v>
      </c>
      <c r="G65" s="6" t="s">
        <v>10</v>
      </c>
    </row>
    <row r="66" spans="1:7" x14ac:dyDescent="0.25">
      <c r="A66" s="1" t="s">
        <v>67</v>
      </c>
      <c r="B66" s="1">
        <v>10</v>
      </c>
      <c r="C66" s="9">
        <v>44115</v>
      </c>
      <c r="D66" s="3" t="s">
        <v>78</v>
      </c>
      <c r="E66" s="10">
        <v>3994</v>
      </c>
      <c r="F66" s="11">
        <v>45325</v>
      </c>
      <c r="G66" s="6"/>
    </row>
    <row r="67" spans="1:7" x14ac:dyDescent="0.25">
      <c r="A67" s="1" t="s">
        <v>67</v>
      </c>
      <c r="B67" s="1">
        <v>11</v>
      </c>
      <c r="C67" s="9">
        <v>44124</v>
      </c>
      <c r="D67" s="3" t="s">
        <v>79</v>
      </c>
      <c r="E67" s="10">
        <v>3145</v>
      </c>
      <c r="F67" s="11">
        <v>45310</v>
      </c>
      <c r="G67" s="6"/>
    </row>
    <row r="68" spans="1:7" x14ac:dyDescent="0.25">
      <c r="A68" s="1" t="s">
        <v>67</v>
      </c>
      <c r="B68" s="1">
        <v>13</v>
      </c>
      <c r="C68" s="9">
        <v>44153</v>
      </c>
      <c r="D68" s="3" t="s">
        <v>80</v>
      </c>
      <c r="E68" s="10">
        <v>2348</v>
      </c>
      <c r="F68" s="11">
        <v>45310</v>
      </c>
      <c r="G68" s="6"/>
    </row>
    <row r="69" spans="1:7" x14ac:dyDescent="0.25">
      <c r="A69" s="1" t="s">
        <v>67</v>
      </c>
      <c r="B69" s="1">
        <v>14</v>
      </c>
      <c r="C69" s="9">
        <v>44166</v>
      </c>
      <c r="D69" s="3" t="s">
        <v>81</v>
      </c>
      <c r="E69" s="10">
        <f>1405+143</f>
        <v>1548</v>
      </c>
      <c r="F69" s="11">
        <v>45310</v>
      </c>
      <c r="G69" s="6" t="s">
        <v>10</v>
      </c>
    </row>
    <row r="70" spans="1:7" x14ac:dyDescent="0.25">
      <c r="A70" s="1" t="s">
        <v>67</v>
      </c>
      <c r="B70" s="1">
        <v>15</v>
      </c>
      <c r="C70" s="9">
        <v>44209</v>
      </c>
      <c r="D70" s="3" t="s">
        <v>82</v>
      </c>
      <c r="E70" s="1">
        <f>1551+698</f>
        <v>2249</v>
      </c>
      <c r="F70" s="5">
        <v>45310</v>
      </c>
      <c r="G70" s="6" t="s">
        <v>10</v>
      </c>
    </row>
    <row r="71" spans="1:7" x14ac:dyDescent="0.25">
      <c r="A71" s="1" t="s">
        <v>67</v>
      </c>
      <c r="B71" s="1">
        <v>16</v>
      </c>
      <c r="C71" s="9">
        <v>44218</v>
      </c>
      <c r="D71" s="3" t="s">
        <v>83</v>
      </c>
      <c r="E71" s="1">
        <v>1437</v>
      </c>
      <c r="F71" s="5">
        <v>45310</v>
      </c>
      <c r="G71" s="6"/>
    </row>
    <row r="72" spans="1:7" x14ac:dyDescent="0.25">
      <c r="A72" s="1" t="s">
        <v>67</v>
      </c>
      <c r="B72" s="1">
        <v>17</v>
      </c>
      <c r="C72" s="9">
        <v>44261</v>
      </c>
      <c r="D72" s="3" t="s">
        <v>84</v>
      </c>
      <c r="E72" s="1">
        <v>1186</v>
      </c>
      <c r="F72" s="5">
        <v>45310</v>
      </c>
      <c r="G72" s="6"/>
    </row>
    <row r="73" spans="1:7" x14ac:dyDescent="0.25">
      <c r="A73" s="1" t="s">
        <v>67</v>
      </c>
      <c r="B73" s="1">
        <v>18</v>
      </c>
      <c r="C73" s="9">
        <v>44276</v>
      </c>
      <c r="D73" s="3" t="s">
        <v>85</v>
      </c>
      <c r="E73" s="1">
        <v>1158</v>
      </c>
      <c r="F73" s="5">
        <v>45310</v>
      </c>
      <c r="G73" s="6"/>
    </row>
    <row r="74" spans="1:7" x14ac:dyDescent="0.25">
      <c r="A74" s="1" t="s">
        <v>67</v>
      </c>
      <c r="B74" s="1">
        <v>19</v>
      </c>
      <c r="C74" s="9">
        <v>44279</v>
      </c>
      <c r="D74" s="3" t="s">
        <v>86</v>
      </c>
      <c r="E74" s="1">
        <v>1693</v>
      </c>
      <c r="F74" s="5">
        <v>45310</v>
      </c>
      <c r="G74" s="6"/>
    </row>
    <row r="75" spans="1:7" x14ac:dyDescent="0.25">
      <c r="A75" s="1" t="s">
        <v>67</v>
      </c>
      <c r="B75" s="1">
        <v>20</v>
      </c>
      <c r="C75" s="9">
        <v>44290</v>
      </c>
      <c r="D75" s="3" t="s">
        <v>87</v>
      </c>
      <c r="E75" s="1">
        <v>1261</v>
      </c>
      <c r="F75" s="5">
        <v>45310</v>
      </c>
      <c r="G75" s="6"/>
    </row>
    <row r="76" spans="1:7" x14ac:dyDescent="0.25">
      <c r="A76" s="1" t="s">
        <v>67</v>
      </c>
      <c r="B76" s="1">
        <v>21</v>
      </c>
      <c r="C76" s="9">
        <v>44322</v>
      </c>
      <c r="D76" s="3" t="s">
        <v>88</v>
      </c>
      <c r="E76" s="1">
        <f>293+333+257+685</f>
        <v>1568</v>
      </c>
      <c r="F76" s="5">
        <v>45310</v>
      </c>
      <c r="G76" s="6" t="s">
        <v>71</v>
      </c>
    </row>
    <row r="77" spans="1:7" x14ac:dyDescent="0.25">
      <c r="A77" s="1" t="s">
        <v>67</v>
      </c>
      <c r="B77" s="1">
        <v>22</v>
      </c>
      <c r="C77" s="9">
        <v>44333</v>
      </c>
      <c r="D77" s="3" t="s">
        <v>89</v>
      </c>
      <c r="E77" s="1">
        <v>866</v>
      </c>
      <c r="F77" s="5">
        <v>45310</v>
      </c>
      <c r="G77" s="6"/>
    </row>
    <row r="78" spans="1:7" x14ac:dyDescent="0.25">
      <c r="A78" s="1" t="s">
        <v>67</v>
      </c>
      <c r="B78" s="1">
        <v>23</v>
      </c>
      <c r="C78" s="9">
        <v>44386</v>
      </c>
      <c r="D78" s="3" t="s">
        <v>90</v>
      </c>
      <c r="E78" s="1">
        <v>1530</v>
      </c>
      <c r="F78" s="5">
        <v>45310</v>
      </c>
      <c r="G78" s="6"/>
    </row>
    <row r="79" spans="1:7" x14ac:dyDescent="0.25">
      <c r="A79" s="1" t="s">
        <v>67</v>
      </c>
      <c r="B79" s="1">
        <v>24</v>
      </c>
      <c r="C79" s="9">
        <v>44401</v>
      </c>
      <c r="D79" s="3" t="s">
        <v>91</v>
      </c>
      <c r="E79" s="1">
        <v>775</v>
      </c>
      <c r="F79" s="5">
        <v>45310</v>
      </c>
      <c r="G79" s="6"/>
    </row>
    <row r="80" spans="1:7" x14ac:dyDescent="0.25">
      <c r="A80" s="1" t="s">
        <v>67</v>
      </c>
      <c r="B80" s="1">
        <v>25</v>
      </c>
      <c r="C80" s="9">
        <v>44442</v>
      </c>
      <c r="D80" s="3" t="s">
        <v>92</v>
      </c>
      <c r="E80" s="1">
        <f>794+1379</f>
        <v>2173</v>
      </c>
      <c r="F80" s="5">
        <v>45310</v>
      </c>
      <c r="G80" s="6" t="s">
        <v>10</v>
      </c>
    </row>
    <row r="81" spans="1:7" x14ac:dyDescent="0.25">
      <c r="A81" s="1" t="s">
        <v>67</v>
      </c>
      <c r="B81" s="1">
        <v>26</v>
      </c>
      <c r="C81" s="9">
        <v>44485</v>
      </c>
      <c r="D81" s="3" t="s">
        <v>93</v>
      </c>
      <c r="E81" s="1">
        <v>1482</v>
      </c>
      <c r="F81" s="5">
        <v>45310</v>
      </c>
      <c r="G81" s="6"/>
    </row>
    <row r="82" spans="1:7" x14ac:dyDescent="0.25">
      <c r="A82" s="1" t="s">
        <v>67</v>
      </c>
      <c r="B82" s="1">
        <v>27</v>
      </c>
      <c r="C82" s="9">
        <v>44498</v>
      </c>
      <c r="D82" s="3" t="s">
        <v>94</v>
      </c>
      <c r="E82" s="1">
        <v>2245</v>
      </c>
      <c r="F82" s="5">
        <v>45310</v>
      </c>
      <c r="G82" s="6"/>
    </row>
    <row r="83" spans="1:7" x14ac:dyDescent="0.25">
      <c r="A83" s="1" t="s">
        <v>67</v>
      </c>
      <c r="B83" s="1">
        <v>28</v>
      </c>
      <c r="C83" s="9">
        <v>44518</v>
      </c>
      <c r="D83" s="3" t="s">
        <v>95</v>
      </c>
      <c r="E83" s="1">
        <v>789</v>
      </c>
      <c r="F83" s="5">
        <v>45310</v>
      </c>
      <c r="G83" s="6"/>
    </row>
    <row r="84" spans="1:7" x14ac:dyDescent="0.25">
      <c r="A84" s="1" t="s">
        <v>67</v>
      </c>
      <c r="B84" s="1">
        <v>29</v>
      </c>
      <c r="C84" s="9">
        <v>44531</v>
      </c>
      <c r="D84" s="3" t="s">
        <v>96</v>
      </c>
      <c r="E84" s="1">
        <v>1849</v>
      </c>
      <c r="F84" s="5">
        <v>45310</v>
      </c>
      <c r="G84" s="6"/>
    </row>
    <row r="85" spans="1:7" x14ac:dyDescent="0.25">
      <c r="A85" s="1" t="s">
        <v>67</v>
      </c>
      <c r="B85" s="1">
        <v>30</v>
      </c>
      <c r="C85" s="9">
        <v>44581</v>
      </c>
      <c r="D85" s="3" t="s">
        <v>97</v>
      </c>
      <c r="E85" s="1">
        <v>864</v>
      </c>
      <c r="F85" s="5">
        <v>45310</v>
      </c>
      <c r="G85" s="6"/>
    </row>
    <row r="86" spans="1:7" x14ac:dyDescent="0.25">
      <c r="A86" s="1" t="s">
        <v>67</v>
      </c>
      <c r="B86" s="1">
        <v>31</v>
      </c>
      <c r="C86" s="9">
        <v>44606</v>
      </c>
      <c r="D86" s="3" t="s">
        <v>98</v>
      </c>
      <c r="E86" s="1">
        <v>986</v>
      </c>
      <c r="F86" s="5">
        <v>45310</v>
      </c>
      <c r="G86" s="6"/>
    </row>
    <row r="87" spans="1:7" x14ac:dyDescent="0.25">
      <c r="A87" s="1" t="s">
        <v>67</v>
      </c>
      <c r="B87" s="1">
        <v>32</v>
      </c>
      <c r="C87" s="9">
        <v>44614</v>
      </c>
      <c r="D87" s="3" t="s">
        <v>99</v>
      </c>
      <c r="E87" s="1">
        <v>2457</v>
      </c>
      <c r="F87" s="5">
        <v>45310</v>
      </c>
      <c r="G87" s="6"/>
    </row>
    <row r="88" spans="1:7" x14ac:dyDescent="0.25">
      <c r="A88" s="1" t="s">
        <v>67</v>
      </c>
      <c r="B88" s="1">
        <v>33</v>
      </c>
      <c r="C88" s="9">
        <v>44622</v>
      </c>
      <c r="D88" s="3" t="s">
        <v>100</v>
      </c>
      <c r="E88" s="1">
        <v>1801</v>
      </c>
      <c r="F88" s="5">
        <v>45310</v>
      </c>
      <c r="G88" s="6"/>
    </row>
    <row r="89" spans="1:7" x14ac:dyDescent="0.25">
      <c r="A89" s="1" t="s">
        <v>67</v>
      </c>
      <c r="B89" s="1">
        <v>34</v>
      </c>
      <c r="C89" s="9">
        <v>44637</v>
      </c>
      <c r="D89" s="3" t="s">
        <v>101</v>
      </c>
      <c r="E89" s="1">
        <v>1217</v>
      </c>
      <c r="F89" s="5">
        <v>45310</v>
      </c>
      <c r="G89" s="6"/>
    </row>
    <row r="90" spans="1:7" x14ac:dyDescent="0.25">
      <c r="A90" s="1" t="s">
        <v>67</v>
      </c>
      <c r="B90" s="1">
        <v>35</v>
      </c>
      <c r="C90" s="9">
        <v>44657</v>
      </c>
      <c r="D90" s="3" t="s">
        <v>102</v>
      </c>
      <c r="E90" s="1">
        <f>1347+436</f>
        <v>1783</v>
      </c>
      <c r="F90" s="5">
        <v>45310</v>
      </c>
      <c r="G90" s="6" t="s">
        <v>10</v>
      </c>
    </row>
    <row r="91" spans="1:7" x14ac:dyDescent="0.25">
      <c r="A91" s="1" t="s">
        <v>67</v>
      </c>
      <c r="B91" s="1">
        <v>36</v>
      </c>
      <c r="C91" s="9">
        <v>44664</v>
      </c>
      <c r="D91" s="3" t="s">
        <v>103</v>
      </c>
      <c r="E91" s="1">
        <v>850</v>
      </c>
      <c r="F91" s="5">
        <v>45310</v>
      </c>
      <c r="G91" s="6"/>
    </row>
    <row r="92" spans="1:7" x14ac:dyDescent="0.25">
      <c r="A92" s="1" t="s">
        <v>67</v>
      </c>
      <c r="B92" s="1">
        <v>37</v>
      </c>
      <c r="C92" s="9">
        <v>44709</v>
      </c>
      <c r="D92" s="3" t="s">
        <v>104</v>
      </c>
      <c r="E92" s="1">
        <f>1156+476</f>
        <v>1632</v>
      </c>
      <c r="F92" s="5">
        <v>45310</v>
      </c>
      <c r="G92" s="6" t="s">
        <v>10</v>
      </c>
    </row>
    <row r="93" spans="1:7" x14ac:dyDescent="0.25">
      <c r="A93" s="1" t="s">
        <v>67</v>
      </c>
      <c r="B93" s="1">
        <v>38</v>
      </c>
      <c r="C93" s="9">
        <v>44714</v>
      </c>
      <c r="D93" s="3" t="s">
        <v>105</v>
      </c>
      <c r="E93" s="1">
        <f>241+554</f>
        <v>795</v>
      </c>
      <c r="F93" s="5">
        <v>45310</v>
      </c>
      <c r="G93" s="6" t="s">
        <v>10</v>
      </c>
    </row>
    <row r="94" spans="1:7" x14ac:dyDescent="0.25">
      <c r="A94" s="1" t="s">
        <v>67</v>
      </c>
      <c r="B94" s="1">
        <v>39</v>
      </c>
      <c r="C94" s="9">
        <v>44716</v>
      </c>
      <c r="D94" s="3" t="s">
        <v>106</v>
      </c>
      <c r="E94" s="1">
        <v>1763</v>
      </c>
      <c r="F94" s="5">
        <v>45310</v>
      </c>
    </row>
    <row r="95" spans="1:7" x14ac:dyDescent="0.25">
      <c r="A95" s="1" t="s">
        <v>67</v>
      </c>
      <c r="B95" s="1">
        <v>39</v>
      </c>
      <c r="C95" s="9">
        <v>44726</v>
      </c>
      <c r="D95" s="3" t="s">
        <v>107</v>
      </c>
      <c r="E95" s="1">
        <v>1066</v>
      </c>
      <c r="F95" s="5">
        <v>45310</v>
      </c>
    </row>
    <row r="96" spans="1:7" x14ac:dyDescent="0.25">
      <c r="A96" s="1" t="s">
        <v>67</v>
      </c>
      <c r="B96" s="1">
        <v>41</v>
      </c>
      <c r="C96" s="9">
        <v>44747</v>
      </c>
      <c r="D96" s="3" t="s">
        <v>108</v>
      </c>
      <c r="E96" s="1">
        <v>931</v>
      </c>
      <c r="F96" s="5">
        <v>45310</v>
      </c>
    </row>
    <row r="97" spans="1:7" x14ac:dyDescent="0.25">
      <c r="A97" s="1" t="s">
        <v>67</v>
      </c>
      <c r="B97" s="1">
        <v>42</v>
      </c>
      <c r="C97" s="9">
        <v>44754</v>
      </c>
      <c r="D97" s="3" t="s">
        <v>109</v>
      </c>
      <c r="E97" s="1">
        <v>1846</v>
      </c>
      <c r="F97" s="5">
        <v>45310</v>
      </c>
    </row>
    <row r="98" spans="1:7" x14ac:dyDescent="0.25">
      <c r="A98" s="1" t="s">
        <v>67</v>
      </c>
      <c r="B98" s="1">
        <v>43</v>
      </c>
      <c r="C98" s="9">
        <v>44761</v>
      </c>
      <c r="D98" s="3" t="s">
        <v>110</v>
      </c>
      <c r="E98" s="1">
        <v>1666</v>
      </c>
      <c r="F98" s="5">
        <v>45310</v>
      </c>
    </row>
    <row r="99" spans="1:7" x14ac:dyDescent="0.25">
      <c r="A99" s="1" t="s">
        <v>67</v>
      </c>
      <c r="B99" s="1">
        <v>44</v>
      </c>
      <c r="C99" s="9">
        <v>44767</v>
      </c>
      <c r="D99" s="3" t="s">
        <v>111</v>
      </c>
      <c r="E99" s="1">
        <f>22+1319</f>
        <v>1341</v>
      </c>
      <c r="F99" s="5">
        <v>45310</v>
      </c>
      <c r="G99" s="6" t="s">
        <v>10</v>
      </c>
    </row>
    <row r="100" spans="1:7" x14ac:dyDescent="0.25">
      <c r="A100" s="1" t="s">
        <v>67</v>
      </c>
      <c r="B100" s="1">
        <v>45</v>
      </c>
      <c r="C100" s="9">
        <v>44782</v>
      </c>
      <c r="D100" s="3" t="s">
        <v>112</v>
      </c>
      <c r="E100" s="1">
        <v>1187</v>
      </c>
      <c r="F100" s="5">
        <v>45310</v>
      </c>
    </row>
    <row r="101" spans="1:7" x14ac:dyDescent="0.25">
      <c r="A101" s="1" t="s">
        <v>67</v>
      </c>
      <c r="B101" s="1" t="s">
        <v>113</v>
      </c>
      <c r="C101" s="9">
        <v>44789</v>
      </c>
      <c r="D101" s="3" t="s">
        <v>114</v>
      </c>
      <c r="E101" s="1">
        <f>1011+866</f>
        <v>1877</v>
      </c>
      <c r="F101" s="5">
        <v>45310</v>
      </c>
      <c r="G101" s="6" t="s">
        <v>10</v>
      </c>
    </row>
    <row r="102" spans="1:7" x14ac:dyDescent="0.25">
      <c r="A102" s="1" t="s">
        <v>67</v>
      </c>
      <c r="B102" s="1">
        <v>47</v>
      </c>
      <c r="C102" s="9">
        <v>44813</v>
      </c>
      <c r="D102" s="3" t="s">
        <v>115</v>
      </c>
      <c r="E102" s="1">
        <v>1997</v>
      </c>
      <c r="F102" s="5">
        <v>45310</v>
      </c>
    </row>
    <row r="103" spans="1:7" x14ac:dyDescent="0.25">
      <c r="A103" s="1" t="s">
        <v>67</v>
      </c>
      <c r="B103" s="1">
        <v>48</v>
      </c>
      <c r="C103" s="9">
        <v>44813</v>
      </c>
      <c r="D103" s="3" t="s">
        <v>116</v>
      </c>
      <c r="E103" s="1">
        <f>365+844</f>
        <v>1209</v>
      </c>
      <c r="F103" s="5">
        <v>45310</v>
      </c>
      <c r="G103" s="6" t="s">
        <v>10</v>
      </c>
    </row>
    <row r="104" spans="1:7" x14ac:dyDescent="0.25">
      <c r="A104" s="1" t="s">
        <v>67</v>
      </c>
      <c r="B104" s="1" t="s">
        <v>117</v>
      </c>
      <c r="C104" s="9">
        <v>44877</v>
      </c>
      <c r="D104" s="3" t="s">
        <v>118</v>
      </c>
      <c r="E104" s="1">
        <f>1484+1599+759</f>
        <v>3842</v>
      </c>
      <c r="F104" s="5">
        <v>45310</v>
      </c>
      <c r="G104" s="1" t="s">
        <v>119</v>
      </c>
    </row>
    <row r="105" spans="1:7" x14ac:dyDescent="0.25">
      <c r="A105" s="1" t="s">
        <v>67</v>
      </c>
      <c r="B105" s="1">
        <v>50</v>
      </c>
      <c r="C105" s="9">
        <v>44891</v>
      </c>
      <c r="D105" s="3" t="s">
        <v>120</v>
      </c>
      <c r="E105" s="1">
        <v>1238</v>
      </c>
      <c r="F105" s="5">
        <v>45310</v>
      </c>
    </row>
    <row r="106" spans="1:7" x14ac:dyDescent="0.25">
      <c r="A106" s="1" t="s">
        <v>67</v>
      </c>
      <c r="B106" s="1">
        <v>51</v>
      </c>
      <c r="C106" s="9">
        <v>44902</v>
      </c>
      <c r="D106" s="3" t="s">
        <v>121</v>
      </c>
      <c r="E106" s="1">
        <v>891</v>
      </c>
      <c r="F106" s="5">
        <v>45310</v>
      </c>
    </row>
    <row r="107" spans="1:7" x14ac:dyDescent="0.25">
      <c r="A107" s="1" t="s">
        <v>67</v>
      </c>
      <c r="B107" s="1">
        <v>52</v>
      </c>
      <c r="C107" s="9">
        <v>44970</v>
      </c>
      <c r="D107" s="3" t="s">
        <v>122</v>
      </c>
      <c r="E107" s="1">
        <v>1432</v>
      </c>
      <c r="F107" s="5">
        <v>45310</v>
      </c>
    </row>
    <row r="108" spans="1:7" x14ac:dyDescent="0.25">
      <c r="A108" s="1" t="s">
        <v>67</v>
      </c>
      <c r="B108" s="1" t="s">
        <v>123</v>
      </c>
      <c r="C108" s="9">
        <v>44987</v>
      </c>
      <c r="D108" s="3" t="s">
        <v>124</v>
      </c>
      <c r="E108" s="1">
        <f>1500+1362</f>
        <v>2862</v>
      </c>
      <c r="F108" s="5">
        <v>45310</v>
      </c>
      <c r="G108" s="6" t="s">
        <v>10</v>
      </c>
    </row>
    <row r="109" spans="1:7" x14ac:dyDescent="0.25">
      <c r="A109" s="1" t="s">
        <v>67</v>
      </c>
      <c r="B109" s="1">
        <v>54</v>
      </c>
      <c r="C109" s="9">
        <v>44990</v>
      </c>
      <c r="D109" s="3" t="s">
        <v>125</v>
      </c>
      <c r="E109" s="1">
        <f>1604+651</f>
        <v>2255</v>
      </c>
      <c r="F109" s="5">
        <v>45310</v>
      </c>
      <c r="G109" s="6" t="s">
        <v>10</v>
      </c>
    </row>
    <row r="110" spans="1:7" x14ac:dyDescent="0.25">
      <c r="A110" s="1" t="s">
        <v>67</v>
      </c>
      <c r="B110" s="1">
        <v>55</v>
      </c>
      <c r="C110" s="9">
        <v>45021</v>
      </c>
      <c r="D110" s="3" t="s">
        <v>126</v>
      </c>
      <c r="E110" s="1">
        <v>1174</v>
      </c>
      <c r="F110" s="5">
        <v>45310</v>
      </c>
    </row>
    <row r="111" spans="1:7" x14ac:dyDescent="0.25">
      <c r="A111" s="1" t="s">
        <v>67</v>
      </c>
      <c r="B111" s="1">
        <v>56</v>
      </c>
      <c r="C111" s="9">
        <v>45096</v>
      </c>
      <c r="D111" s="3" t="s">
        <v>127</v>
      </c>
      <c r="E111" s="1">
        <f>837+444</f>
        <v>1281</v>
      </c>
      <c r="F111" s="5">
        <v>45310</v>
      </c>
      <c r="G111" s="6" t="s">
        <v>10</v>
      </c>
    </row>
    <row r="112" spans="1:7" x14ac:dyDescent="0.25">
      <c r="A112" s="1" t="s">
        <v>67</v>
      </c>
      <c r="B112" s="1">
        <v>57</v>
      </c>
      <c r="C112" s="9">
        <v>45111</v>
      </c>
      <c r="D112" s="3" t="s">
        <v>128</v>
      </c>
      <c r="E112" s="1">
        <f>972+1150</f>
        <v>2122</v>
      </c>
      <c r="F112" s="5">
        <v>45310</v>
      </c>
      <c r="G112" s="6" t="s">
        <v>10</v>
      </c>
    </row>
    <row r="113" spans="1:9" x14ac:dyDescent="0.25">
      <c r="A113" s="1" t="s">
        <v>67</v>
      </c>
      <c r="B113" s="1">
        <v>58</v>
      </c>
      <c r="C113" s="9">
        <v>45114</v>
      </c>
      <c r="D113" s="3" t="s">
        <v>129</v>
      </c>
      <c r="E113" s="1">
        <v>1198</v>
      </c>
      <c r="F113" s="5">
        <v>45310</v>
      </c>
    </row>
    <row r="114" spans="1:9" x14ac:dyDescent="0.25">
      <c r="A114" s="1" t="s">
        <v>67</v>
      </c>
      <c r="B114" s="1">
        <v>59</v>
      </c>
      <c r="C114" s="9">
        <v>45198</v>
      </c>
      <c r="D114" s="3" t="s">
        <v>130</v>
      </c>
      <c r="E114" s="1">
        <f>835+1123</f>
        <v>1958</v>
      </c>
      <c r="F114" s="5">
        <v>45310</v>
      </c>
      <c r="G114" s="6" t="s">
        <v>10</v>
      </c>
    </row>
    <row r="115" spans="1:9" x14ac:dyDescent="0.25">
      <c r="A115" s="1" t="s">
        <v>67</v>
      </c>
      <c r="B115" s="1">
        <v>60</v>
      </c>
      <c r="C115" s="9">
        <v>45215</v>
      </c>
      <c r="D115" s="3" t="s">
        <v>131</v>
      </c>
      <c r="E115" s="1">
        <v>1729</v>
      </c>
      <c r="F115" s="5">
        <v>45310</v>
      </c>
    </row>
    <row r="116" spans="1:9" x14ac:dyDescent="0.25">
      <c r="A116" s="1" t="s">
        <v>67</v>
      </c>
      <c r="B116" s="1">
        <v>61</v>
      </c>
      <c r="C116" s="9">
        <v>45223</v>
      </c>
      <c r="D116" s="3" t="s">
        <v>132</v>
      </c>
      <c r="E116" s="1">
        <v>575</v>
      </c>
      <c r="F116" s="5">
        <v>45310</v>
      </c>
    </row>
    <row r="117" spans="1:9" x14ac:dyDescent="0.25">
      <c r="A117" s="1" t="s">
        <v>67</v>
      </c>
      <c r="B117" s="1">
        <v>62</v>
      </c>
      <c r="C117" s="9">
        <v>45236</v>
      </c>
      <c r="D117" s="3" t="s">
        <v>133</v>
      </c>
      <c r="E117" s="1">
        <v>745</v>
      </c>
      <c r="F117" s="5">
        <v>45310</v>
      </c>
    </row>
    <row r="118" spans="1:9" x14ac:dyDescent="0.25">
      <c r="A118" s="1" t="s">
        <v>67</v>
      </c>
      <c r="B118" s="1">
        <v>63</v>
      </c>
      <c r="C118" s="9">
        <v>45244</v>
      </c>
      <c r="D118" s="3" t="s">
        <v>134</v>
      </c>
      <c r="E118" s="1">
        <f>710+545</f>
        <v>1255</v>
      </c>
      <c r="F118" s="5">
        <v>45310</v>
      </c>
      <c r="G118" s="6" t="s">
        <v>10</v>
      </c>
    </row>
    <row r="119" spans="1:9" x14ac:dyDescent="0.25">
      <c r="A119" s="1" t="s">
        <v>67</v>
      </c>
      <c r="B119" s="1">
        <v>64</v>
      </c>
      <c r="C119" s="9">
        <v>45246</v>
      </c>
      <c r="D119" s="3" t="s">
        <v>135</v>
      </c>
      <c r="E119" s="1">
        <v>1326</v>
      </c>
      <c r="F119" s="5">
        <v>45310</v>
      </c>
    </row>
    <row r="120" spans="1:9" x14ac:dyDescent="0.25">
      <c r="A120" s="1" t="s">
        <v>67</v>
      </c>
      <c r="B120" s="1">
        <v>65</v>
      </c>
      <c r="C120" s="9">
        <v>45256</v>
      </c>
      <c r="D120" s="3" t="s">
        <v>136</v>
      </c>
      <c r="E120" s="1">
        <v>1931</v>
      </c>
      <c r="F120" s="5">
        <v>45310</v>
      </c>
      <c r="I120" s="7"/>
    </row>
    <row r="121" spans="1:9" x14ac:dyDescent="0.25">
      <c r="A121" s="1" t="s">
        <v>67</v>
      </c>
      <c r="B121" s="1">
        <v>66</v>
      </c>
      <c r="C121" s="9">
        <v>45259</v>
      </c>
      <c r="D121" s="3" t="s">
        <v>137</v>
      </c>
      <c r="E121" s="1">
        <f>993+530</f>
        <v>1523</v>
      </c>
      <c r="F121" s="5">
        <v>45310</v>
      </c>
      <c r="G121" s="6" t="s">
        <v>10</v>
      </c>
    </row>
    <row r="122" spans="1:9" x14ac:dyDescent="0.25">
      <c r="A122" s="1" t="s">
        <v>67</v>
      </c>
      <c r="B122" s="1">
        <v>67</v>
      </c>
      <c r="C122" s="9">
        <v>45266</v>
      </c>
      <c r="D122" s="3" t="s">
        <v>138</v>
      </c>
      <c r="E122" s="1">
        <f>1336+2665</f>
        <v>4001</v>
      </c>
      <c r="F122" s="5">
        <v>45310</v>
      </c>
      <c r="G122" s="6" t="s">
        <v>10</v>
      </c>
    </row>
    <row r="123" spans="1:9" x14ac:dyDescent="0.25">
      <c r="A123" s="1" t="s">
        <v>67</v>
      </c>
      <c r="B123" s="1">
        <v>68</v>
      </c>
      <c r="C123" s="9">
        <v>45303</v>
      </c>
      <c r="D123" s="3" t="s">
        <v>139</v>
      </c>
      <c r="E123" s="1">
        <f>1276+155+448</f>
        <v>1879</v>
      </c>
      <c r="F123" s="5">
        <v>45310</v>
      </c>
      <c r="G123" s="1" t="s">
        <v>119</v>
      </c>
    </row>
    <row r="124" spans="1:9" x14ac:dyDescent="0.25">
      <c r="A124" s="1" t="s">
        <v>140</v>
      </c>
      <c r="B124" s="1">
        <v>0</v>
      </c>
      <c r="C124" s="2">
        <v>43894</v>
      </c>
      <c r="D124" s="13" t="s">
        <v>141</v>
      </c>
      <c r="E124" s="10">
        <v>1891</v>
      </c>
      <c r="F124" s="5">
        <v>45311</v>
      </c>
    </row>
    <row r="125" spans="1:9" x14ac:dyDescent="0.25">
      <c r="A125" s="1" t="s">
        <v>140</v>
      </c>
      <c r="B125" s="1">
        <v>0</v>
      </c>
      <c r="C125" s="9">
        <v>43910</v>
      </c>
      <c r="D125" s="14" t="s">
        <v>142</v>
      </c>
      <c r="E125" s="1">
        <f>741+1114</f>
        <v>1855</v>
      </c>
      <c r="F125" s="5">
        <v>45310</v>
      </c>
      <c r="G125" s="6" t="s">
        <v>10</v>
      </c>
    </row>
    <row r="126" spans="1:9" x14ac:dyDescent="0.25">
      <c r="A126" s="1" t="s">
        <v>140</v>
      </c>
      <c r="B126" s="10">
        <v>0</v>
      </c>
      <c r="C126" s="9">
        <v>43927</v>
      </c>
      <c r="D126" s="13" t="s">
        <v>143</v>
      </c>
      <c r="E126" s="10">
        <f>665+864+543</f>
        <v>2072</v>
      </c>
      <c r="F126" s="5">
        <v>45311</v>
      </c>
      <c r="G126" s="1" t="s">
        <v>119</v>
      </c>
    </row>
    <row r="127" spans="1:9" x14ac:dyDescent="0.25">
      <c r="A127" s="1" t="s">
        <v>140</v>
      </c>
      <c r="B127" s="1">
        <v>1</v>
      </c>
      <c r="C127" s="9">
        <v>43992</v>
      </c>
      <c r="D127" s="14" t="s">
        <v>144</v>
      </c>
      <c r="E127" s="1">
        <v>351</v>
      </c>
      <c r="F127" s="5">
        <v>45310</v>
      </c>
    </row>
    <row r="128" spans="1:9" x14ac:dyDescent="0.25">
      <c r="A128" s="1" t="s">
        <v>140</v>
      </c>
      <c r="B128" s="1">
        <v>2</v>
      </c>
      <c r="C128" s="9">
        <v>44014</v>
      </c>
      <c r="D128" s="14" t="s">
        <v>145</v>
      </c>
      <c r="E128" s="1">
        <v>1947</v>
      </c>
      <c r="F128" s="5">
        <v>45310</v>
      </c>
    </row>
    <row r="129" spans="1:7" x14ac:dyDescent="0.25">
      <c r="A129" s="1" t="s">
        <v>140</v>
      </c>
      <c r="B129" s="1">
        <v>3</v>
      </c>
      <c r="C129" s="9">
        <v>44049</v>
      </c>
      <c r="D129" s="14" t="s">
        <v>146</v>
      </c>
      <c r="E129" s="1">
        <v>1138</v>
      </c>
      <c r="F129" s="5">
        <v>45310</v>
      </c>
    </row>
    <row r="130" spans="1:7" x14ac:dyDescent="0.25">
      <c r="A130" s="1" t="s">
        <v>140</v>
      </c>
      <c r="B130" s="1">
        <v>4</v>
      </c>
      <c r="C130" s="2">
        <v>44139</v>
      </c>
      <c r="D130" s="14" t="s">
        <v>147</v>
      </c>
      <c r="E130" s="1">
        <v>2876</v>
      </c>
      <c r="F130" s="5">
        <v>45310</v>
      </c>
    </row>
    <row r="131" spans="1:7" x14ac:dyDescent="0.25">
      <c r="A131" s="1" t="s">
        <v>140</v>
      </c>
      <c r="B131" s="1">
        <v>5</v>
      </c>
      <c r="C131" s="2">
        <v>44174</v>
      </c>
      <c r="D131" s="14" t="s">
        <v>148</v>
      </c>
      <c r="E131" s="1">
        <v>2411</v>
      </c>
      <c r="F131" s="5">
        <v>45310</v>
      </c>
    </row>
    <row r="132" spans="1:7" x14ac:dyDescent="0.25">
      <c r="A132" s="1" t="s">
        <v>140</v>
      </c>
      <c r="B132" s="1">
        <v>6</v>
      </c>
      <c r="C132" s="2">
        <v>44265</v>
      </c>
      <c r="D132" s="14" t="s">
        <v>149</v>
      </c>
      <c r="E132" s="1">
        <v>1000</v>
      </c>
      <c r="F132" s="5">
        <v>45310</v>
      </c>
    </row>
    <row r="133" spans="1:7" x14ac:dyDescent="0.25">
      <c r="A133" s="1" t="s">
        <v>140</v>
      </c>
      <c r="B133" s="1">
        <v>7</v>
      </c>
      <c r="C133" s="2">
        <v>44324</v>
      </c>
      <c r="D133" s="14" t="s">
        <v>150</v>
      </c>
      <c r="E133" s="1">
        <v>1153</v>
      </c>
      <c r="F133" s="5">
        <v>45310</v>
      </c>
    </row>
    <row r="134" spans="1:7" x14ac:dyDescent="0.25">
      <c r="A134" s="1" t="s">
        <v>140</v>
      </c>
      <c r="B134" s="1">
        <v>8</v>
      </c>
      <c r="C134" s="2">
        <v>44393</v>
      </c>
      <c r="D134" s="14" t="s">
        <v>151</v>
      </c>
      <c r="E134" s="1">
        <v>2106</v>
      </c>
      <c r="F134" s="5">
        <v>45310</v>
      </c>
    </row>
    <row r="135" spans="1:7" x14ac:dyDescent="0.25">
      <c r="A135" s="1" t="s">
        <v>140</v>
      </c>
      <c r="B135" s="1">
        <v>9</v>
      </c>
      <c r="C135" s="2">
        <v>44433</v>
      </c>
      <c r="D135" s="14" t="s">
        <v>152</v>
      </c>
      <c r="E135" s="1">
        <f>1983+433</f>
        <v>2416</v>
      </c>
      <c r="F135" s="5">
        <v>45310</v>
      </c>
      <c r="G135" s="6" t="s">
        <v>10</v>
      </c>
    </row>
    <row r="136" spans="1:7" x14ac:dyDescent="0.25">
      <c r="A136" s="1" t="s">
        <v>140</v>
      </c>
      <c r="B136" s="1">
        <v>10</v>
      </c>
      <c r="C136" s="2">
        <v>44469</v>
      </c>
      <c r="D136" s="14" t="s">
        <v>153</v>
      </c>
      <c r="E136" s="1">
        <v>1625</v>
      </c>
      <c r="F136" s="5">
        <v>45310</v>
      </c>
      <c r="G136" s="6"/>
    </row>
    <row r="137" spans="1:7" x14ac:dyDescent="0.25">
      <c r="A137" s="1" t="s">
        <v>140</v>
      </c>
      <c r="B137" s="1">
        <v>11</v>
      </c>
      <c r="C137" s="2">
        <v>44505</v>
      </c>
      <c r="D137" s="14" t="s">
        <v>154</v>
      </c>
      <c r="E137" s="1">
        <v>902</v>
      </c>
      <c r="F137" s="5">
        <v>45310</v>
      </c>
      <c r="G137" s="6"/>
    </row>
    <row r="138" spans="1:7" x14ac:dyDescent="0.25">
      <c r="A138" s="1" t="s">
        <v>140</v>
      </c>
      <c r="B138" s="1">
        <v>13</v>
      </c>
      <c r="C138" s="2">
        <v>44705</v>
      </c>
      <c r="D138" s="14" t="s">
        <v>155</v>
      </c>
      <c r="E138" s="1">
        <v>1811</v>
      </c>
      <c r="F138" s="5">
        <v>45310</v>
      </c>
      <c r="G138" s="6"/>
    </row>
    <row r="139" spans="1:7" x14ac:dyDescent="0.25">
      <c r="A139" s="1" t="s">
        <v>140</v>
      </c>
      <c r="B139" s="1">
        <v>14</v>
      </c>
      <c r="C139" s="2">
        <v>44847</v>
      </c>
      <c r="D139" s="14" t="s">
        <v>156</v>
      </c>
      <c r="E139" s="1">
        <v>736</v>
      </c>
      <c r="F139" s="5">
        <v>45310</v>
      </c>
      <c r="G139" s="6"/>
    </row>
    <row r="140" spans="1:7" x14ac:dyDescent="0.25">
      <c r="A140" s="1" t="s">
        <v>140</v>
      </c>
      <c r="B140" s="1">
        <v>15</v>
      </c>
      <c r="C140" s="2">
        <v>44986</v>
      </c>
      <c r="D140" s="14" t="s">
        <v>157</v>
      </c>
      <c r="E140" s="1">
        <v>764</v>
      </c>
      <c r="F140" s="5">
        <v>45310</v>
      </c>
      <c r="G140" s="6"/>
    </row>
    <row r="141" spans="1:7" x14ac:dyDescent="0.25">
      <c r="A141" s="1" t="s">
        <v>140</v>
      </c>
      <c r="B141" s="1">
        <v>16</v>
      </c>
      <c r="C141" s="2">
        <v>45045</v>
      </c>
      <c r="D141" s="14" t="s">
        <v>158</v>
      </c>
      <c r="E141" s="1">
        <v>2206</v>
      </c>
      <c r="F141" s="5">
        <v>45310</v>
      </c>
      <c r="G141" s="6"/>
    </row>
    <row r="142" spans="1:7" x14ac:dyDescent="0.25">
      <c r="A142" s="1" t="s">
        <v>140</v>
      </c>
      <c r="B142" s="1">
        <v>17</v>
      </c>
      <c r="C142" s="2">
        <v>45137</v>
      </c>
      <c r="D142" s="14" t="s">
        <v>159</v>
      </c>
      <c r="E142" s="1">
        <f>1577+898</f>
        <v>2475</v>
      </c>
      <c r="F142" s="5">
        <v>45310</v>
      </c>
      <c r="G142" s="6" t="s">
        <v>10</v>
      </c>
    </row>
    <row r="143" spans="1:7" x14ac:dyDescent="0.25">
      <c r="A143" s="1" t="s">
        <v>140</v>
      </c>
      <c r="B143" s="1">
        <v>18</v>
      </c>
      <c r="C143" s="2">
        <v>45261</v>
      </c>
      <c r="D143" s="14" t="s">
        <v>160</v>
      </c>
      <c r="E143" s="1">
        <v>852</v>
      </c>
      <c r="F143" s="5">
        <v>45310</v>
      </c>
      <c r="G143" s="6"/>
    </row>
    <row r="144" spans="1:7" x14ac:dyDescent="0.25">
      <c r="A144" s="1" t="s">
        <v>140</v>
      </c>
      <c r="B144" s="1">
        <v>19</v>
      </c>
      <c r="C144" s="2">
        <v>45284</v>
      </c>
      <c r="D144" s="14" t="s">
        <v>161</v>
      </c>
      <c r="E144" s="1">
        <f>1038+358</f>
        <v>1396</v>
      </c>
      <c r="F144" s="5">
        <v>45310</v>
      </c>
      <c r="G144" s="6" t="s">
        <v>10</v>
      </c>
    </row>
    <row r="145" spans="1:7" x14ac:dyDescent="0.25">
      <c r="A145" s="1" t="s">
        <v>162</v>
      </c>
      <c r="B145" s="1" t="s">
        <v>72</v>
      </c>
      <c r="C145" s="9">
        <v>43034</v>
      </c>
      <c r="D145" s="12" t="s">
        <v>163</v>
      </c>
      <c r="E145" s="10">
        <f>1919+1180+5413</f>
        <v>8512</v>
      </c>
      <c r="F145" s="5">
        <v>45311</v>
      </c>
      <c r="G145" s="6" t="s">
        <v>164</v>
      </c>
    </row>
    <row r="146" spans="1:7" x14ac:dyDescent="0.25">
      <c r="A146" s="1" t="s">
        <v>162</v>
      </c>
      <c r="B146" s="1" t="s">
        <v>72</v>
      </c>
      <c r="C146" s="9">
        <v>43132</v>
      </c>
      <c r="D146" s="3" t="s">
        <v>165</v>
      </c>
      <c r="E146" s="10">
        <f>467+554</f>
        <v>1021</v>
      </c>
      <c r="F146" s="5">
        <v>45311</v>
      </c>
      <c r="G146" s="6" t="s">
        <v>10</v>
      </c>
    </row>
    <row r="147" spans="1:7" x14ac:dyDescent="0.25">
      <c r="A147" s="1" t="s">
        <v>162</v>
      </c>
      <c r="B147" s="1" t="s">
        <v>72</v>
      </c>
      <c r="C147" s="9">
        <v>43143</v>
      </c>
      <c r="D147" s="3" t="s">
        <v>166</v>
      </c>
      <c r="E147" s="10">
        <v>871</v>
      </c>
      <c r="F147" s="5">
        <v>45311</v>
      </c>
      <c r="G147" s="6"/>
    </row>
    <row r="148" spans="1:7" x14ac:dyDescent="0.25">
      <c r="A148" s="1" t="s">
        <v>162</v>
      </c>
      <c r="B148" s="1" t="s">
        <v>72</v>
      </c>
      <c r="C148" s="9">
        <v>43166</v>
      </c>
      <c r="D148" s="3" t="s">
        <v>167</v>
      </c>
      <c r="E148" s="10">
        <v>4102</v>
      </c>
      <c r="F148" s="5">
        <v>45311</v>
      </c>
      <c r="G148" s="6"/>
    </row>
    <row r="149" spans="1:7" x14ac:dyDescent="0.25">
      <c r="A149" s="1" t="s">
        <v>162</v>
      </c>
      <c r="B149" s="1" t="s">
        <v>72</v>
      </c>
      <c r="C149" s="9">
        <v>43211</v>
      </c>
      <c r="D149" s="3" t="s">
        <v>168</v>
      </c>
      <c r="E149" s="10">
        <f>458+505</f>
        <v>963</v>
      </c>
      <c r="F149" s="5">
        <v>45311</v>
      </c>
      <c r="G149" s="6" t="s">
        <v>10</v>
      </c>
    </row>
    <row r="150" spans="1:7" x14ac:dyDescent="0.25">
      <c r="A150" s="1" t="s">
        <v>162</v>
      </c>
      <c r="B150" s="1" t="s">
        <v>72</v>
      </c>
      <c r="C150" s="9">
        <v>43212</v>
      </c>
      <c r="D150" s="3" t="s">
        <v>169</v>
      </c>
      <c r="E150" s="10">
        <v>276</v>
      </c>
      <c r="F150" s="5">
        <v>45311</v>
      </c>
      <c r="G150" s="6"/>
    </row>
    <row r="151" spans="1:7" x14ac:dyDescent="0.25">
      <c r="A151" s="1" t="s">
        <v>162</v>
      </c>
      <c r="B151" s="1" t="s">
        <v>72</v>
      </c>
      <c r="C151" s="9">
        <v>43277</v>
      </c>
      <c r="D151" s="3" t="s">
        <v>170</v>
      </c>
      <c r="E151" s="10">
        <v>830</v>
      </c>
      <c r="F151" s="5">
        <v>45311</v>
      </c>
      <c r="G151" s="6"/>
    </row>
    <row r="152" spans="1:7" x14ac:dyDescent="0.25">
      <c r="A152" s="1" t="s">
        <v>162</v>
      </c>
      <c r="B152" s="1" t="s">
        <v>72</v>
      </c>
      <c r="C152" s="9">
        <v>43304</v>
      </c>
      <c r="D152" s="3" t="s">
        <v>171</v>
      </c>
      <c r="E152" s="10">
        <v>6415</v>
      </c>
      <c r="F152" s="5">
        <v>45311</v>
      </c>
      <c r="G152" s="6"/>
    </row>
    <row r="153" spans="1:7" x14ac:dyDescent="0.25">
      <c r="A153" s="1" t="s">
        <v>162</v>
      </c>
      <c r="B153" s="1" t="s">
        <v>72</v>
      </c>
      <c r="C153" s="9">
        <v>43322</v>
      </c>
      <c r="D153" s="3" t="s">
        <v>172</v>
      </c>
      <c r="E153" s="10">
        <v>1719</v>
      </c>
      <c r="F153" s="5">
        <v>45311</v>
      </c>
      <c r="G153" s="6"/>
    </row>
    <row r="154" spans="1:7" x14ac:dyDescent="0.25">
      <c r="A154" s="1" t="s">
        <v>162</v>
      </c>
      <c r="B154" s="1" t="s">
        <v>72</v>
      </c>
      <c r="C154" s="9">
        <v>43322</v>
      </c>
      <c r="D154" s="3" t="s">
        <v>173</v>
      </c>
      <c r="E154" s="10">
        <v>618</v>
      </c>
      <c r="F154" s="5">
        <v>45311</v>
      </c>
      <c r="G154" s="6"/>
    </row>
    <row r="155" spans="1:7" x14ac:dyDescent="0.25">
      <c r="A155" s="1" t="s">
        <v>162</v>
      </c>
      <c r="B155" s="1" t="s">
        <v>72</v>
      </c>
      <c r="C155" s="9">
        <v>43336</v>
      </c>
      <c r="D155" s="3" t="s">
        <v>174</v>
      </c>
      <c r="E155" s="10">
        <v>377</v>
      </c>
      <c r="F155" s="5">
        <v>45311</v>
      </c>
      <c r="G155" s="6"/>
    </row>
    <row r="156" spans="1:7" x14ac:dyDescent="0.25">
      <c r="A156" s="1" t="s">
        <v>162</v>
      </c>
      <c r="B156" s="1" t="s">
        <v>72</v>
      </c>
      <c r="C156" s="9">
        <v>43355</v>
      </c>
      <c r="D156" s="3" t="s">
        <v>175</v>
      </c>
      <c r="E156" s="10">
        <v>1091</v>
      </c>
      <c r="F156" s="5">
        <v>45311</v>
      </c>
      <c r="G156" s="6"/>
    </row>
    <row r="157" spans="1:7" x14ac:dyDescent="0.25">
      <c r="A157" s="1" t="s">
        <v>162</v>
      </c>
      <c r="B157" s="1" t="s">
        <v>72</v>
      </c>
      <c r="C157" s="9">
        <v>43473</v>
      </c>
      <c r="D157" s="3" t="s">
        <v>176</v>
      </c>
      <c r="E157" s="10">
        <v>2879</v>
      </c>
      <c r="F157" s="5">
        <v>45311</v>
      </c>
      <c r="G157" s="6"/>
    </row>
    <row r="158" spans="1:7" x14ac:dyDescent="0.25">
      <c r="A158" s="1" t="s">
        <v>162</v>
      </c>
      <c r="B158" s="1" t="s">
        <v>72</v>
      </c>
      <c r="C158" s="9">
        <v>43474</v>
      </c>
      <c r="D158" s="3" t="s">
        <v>177</v>
      </c>
      <c r="E158" s="10">
        <v>1094</v>
      </c>
      <c r="F158" s="5">
        <v>45311</v>
      </c>
      <c r="G158" s="6"/>
    </row>
    <row r="159" spans="1:7" x14ac:dyDescent="0.25">
      <c r="A159" s="1" t="s">
        <v>162</v>
      </c>
      <c r="B159" s="1" t="s">
        <v>72</v>
      </c>
      <c r="C159" s="9">
        <v>43475</v>
      </c>
      <c r="D159" s="3" t="s">
        <v>178</v>
      </c>
      <c r="E159" s="10">
        <v>653</v>
      </c>
      <c r="F159" s="5">
        <v>45311</v>
      </c>
      <c r="G159" s="6"/>
    </row>
    <row r="160" spans="1:7" x14ac:dyDescent="0.25">
      <c r="A160" s="1" t="s">
        <v>162</v>
      </c>
      <c r="B160" s="1" t="s">
        <v>72</v>
      </c>
      <c r="C160" s="9">
        <v>43476</v>
      </c>
      <c r="D160" s="3" t="s">
        <v>179</v>
      </c>
      <c r="E160" s="10">
        <v>471</v>
      </c>
      <c r="F160" s="5">
        <v>45311</v>
      </c>
      <c r="G160" s="6"/>
    </row>
    <row r="161" spans="1:7" x14ac:dyDescent="0.25">
      <c r="A161" s="1" t="s">
        <v>162</v>
      </c>
      <c r="B161" s="1" t="s">
        <v>72</v>
      </c>
      <c r="C161" s="9">
        <v>43617</v>
      </c>
      <c r="D161" s="12" t="s">
        <v>180</v>
      </c>
      <c r="E161" s="10">
        <v>432</v>
      </c>
      <c r="F161" s="5">
        <v>45311</v>
      </c>
      <c r="G161" s="6"/>
    </row>
    <row r="162" spans="1:7" x14ac:dyDescent="0.25">
      <c r="A162" s="1" t="s">
        <v>162</v>
      </c>
      <c r="B162" s="1" t="s">
        <v>72</v>
      </c>
      <c r="C162" s="9">
        <v>43714</v>
      </c>
      <c r="D162" s="12" t="s">
        <v>181</v>
      </c>
      <c r="E162" s="10">
        <v>662</v>
      </c>
      <c r="F162" s="5">
        <v>45311</v>
      </c>
      <c r="G162" s="6"/>
    </row>
    <row r="163" spans="1:7" x14ac:dyDescent="0.25">
      <c r="A163" s="1" t="s">
        <v>162</v>
      </c>
      <c r="B163" s="1" t="s">
        <v>72</v>
      </c>
      <c r="C163" s="9">
        <v>43730</v>
      </c>
      <c r="D163" s="3" t="s">
        <v>182</v>
      </c>
      <c r="E163" s="10">
        <v>4067</v>
      </c>
      <c r="F163" s="5">
        <v>45311</v>
      </c>
      <c r="G163" s="6"/>
    </row>
    <row r="164" spans="1:7" x14ac:dyDescent="0.25">
      <c r="A164" s="1" t="s">
        <v>162</v>
      </c>
      <c r="B164" s="1" t="s">
        <v>72</v>
      </c>
      <c r="C164" s="9">
        <v>43803</v>
      </c>
      <c r="D164" s="12" t="s">
        <v>183</v>
      </c>
      <c r="E164" s="10">
        <v>10683</v>
      </c>
      <c r="F164" s="5">
        <v>45311</v>
      </c>
      <c r="G164" s="6"/>
    </row>
    <row r="165" spans="1:7" x14ac:dyDescent="0.25">
      <c r="A165" s="1" t="s">
        <v>162</v>
      </c>
      <c r="B165" s="1" t="s">
        <v>72</v>
      </c>
      <c r="C165" s="9">
        <v>43890</v>
      </c>
      <c r="D165" s="12" t="s">
        <v>184</v>
      </c>
      <c r="E165" s="10">
        <v>2713</v>
      </c>
      <c r="F165" s="5">
        <v>45311</v>
      </c>
      <c r="G165" s="6"/>
    </row>
    <row r="166" spans="1:7" x14ac:dyDescent="0.25">
      <c r="A166" s="1" t="s">
        <v>162</v>
      </c>
      <c r="B166" s="1" t="s">
        <v>72</v>
      </c>
      <c r="C166" s="9">
        <v>43905</v>
      </c>
      <c r="D166" s="12" t="s">
        <v>185</v>
      </c>
      <c r="E166" s="10">
        <v>635</v>
      </c>
      <c r="F166" s="5">
        <v>45311</v>
      </c>
      <c r="G166" s="6"/>
    </row>
    <row r="167" spans="1:7" x14ac:dyDescent="0.25">
      <c r="A167" s="1" t="s">
        <v>162</v>
      </c>
      <c r="B167" s="1" t="s">
        <v>72</v>
      </c>
      <c r="C167" s="9">
        <v>43992</v>
      </c>
      <c r="D167" s="3" t="s">
        <v>186</v>
      </c>
      <c r="E167" s="10">
        <v>1479</v>
      </c>
      <c r="F167" s="5">
        <v>45311</v>
      </c>
      <c r="G167" s="6"/>
    </row>
    <row r="168" spans="1:7" x14ac:dyDescent="0.25">
      <c r="A168" s="1" t="s">
        <v>162</v>
      </c>
      <c r="B168" s="1" t="s">
        <v>72</v>
      </c>
      <c r="C168" s="9">
        <v>44052</v>
      </c>
      <c r="D168" s="3" t="s">
        <v>187</v>
      </c>
      <c r="E168" s="10">
        <v>1012</v>
      </c>
      <c r="F168" s="5">
        <v>45311</v>
      </c>
      <c r="G168" s="6"/>
    </row>
    <row r="169" spans="1:7" x14ac:dyDescent="0.25">
      <c r="A169" s="1" t="s">
        <v>162</v>
      </c>
      <c r="B169" s="1" t="s">
        <v>72</v>
      </c>
      <c r="C169" s="9">
        <v>44099</v>
      </c>
      <c r="D169" s="3" t="s">
        <v>188</v>
      </c>
      <c r="E169" s="10">
        <v>3994</v>
      </c>
      <c r="F169" s="5">
        <v>45311</v>
      </c>
      <c r="G169" s="6"/>
    </row>
    <row r="170" spans="1:7" x14ac:dyDescent="0.25">
      <c r="A170" s="1" t="s">
        <v>162</v>
      </c>
      <c r="B170" s="1" t="s">
        <v>72</v>
      </c>
      <c r="C170" s="9">
        <v>44181</v>
      </c>
      <c r="D170" s="3" t="s">
        <v>189</v>
      </c>
      <c r="E170" s="10">
        <v>882</v>
      </c>
      <c r="F170" s="5">
        <v>45311</v>
      </c>
      <c r="G170" s="6"/>
    </row>
    <row r="171" spans="1:7" x14ac:dyDescent="0.25">
      <c r="A171" s="1" t="s">
        <v>162</v>
      </c>
      <c r="B171" s="1" t="s">
        <v>72</v>
      </c>
      <c r="C171" s="9">
        <v>44219</v>
      </c>
      <c r="D171" s="3" t="s">
        <v>190</v>
      </c>
      <c r="E171" s="10">
        <v>547</v>
      </c>
      <c r="F171" s="5">
        <v>45311</v>
      </c>
      <c r="G171" s="6"/>
    </row>
    <row r="172" spans="1:7" x14ac:dyDescent="0.25">
      <c r="A172" s="1" t="s">
        <v>162</v>
      </c>
      <c r="B172" s="1" t="s">
        <v>72</v>
      </c>
      <c r="C172" s="9">
        <v>44226</v>
      </c>
      <c r="D172" s="3" t="s">
        <v>191</v>
      </c>
      <c r="E172" s="10">
        <v>936</v>
      </c>
      <c r="F172" s="5">
        <v>45311</v>
      </c>
      <c r="G172" s="6"/>
    </row>
    <row r="173" spans="1:7" x14ac:dyDescent="0.25">
      <c r="A173" s="1" t="s">
        <v>162</v>
      </c>
      <c r="B173" s="1" t="s">
        <v>72</v>
      </c>
      <c r="C173" s="9">
        <v>44269</v>
      </c>
      <c r="D173" s="3" t="s">
        <v>192</v>
      </c>
      <c r="E173" s="10">
        <v>1577</v>
      </c>
      <c r="F173" s="5">
        <v>45311</v>
      </c>
      <c r="G173" s="6"/>
    </row>
    <row r="174" spans="1:7" x14ac:dyDescent="0.25">
      <c r="A174" s="1" t="s">
        <v>162</v>
      </c>
      <c r="B174" s="1" t="s">
        <v>72</v>
      </c>
      <c r="C174" s="9">
        <v>44327</v>
      </c>
      <c r="D174" s="3" t="s">
        <v>193</v>
      </c>
      <c r="E174" s="10">
        <v>2681</v>
      </c>
      <c r="F174" s="5">
        <v>45311</v>
      </c>
      <c r="G174" s="6"/>
    </row>
    <row r="175" spans="1:7" x14ac:dyDescent="0.25">
      <c r="A175" s="1" t="s">
        <v>162</v>
      </c>
      <c r="B175" s="1" t="s">
        <v>72</v>
      </c>
      <c r="C175" s="9">
        <v>44516</v>
      </c>
      <c r="D175" s="3" t="s">
        <v>194</v>
      </c>
      <c r="E175" s="10">
        <v>3133</v>
      </c>
      <c r="F175" s="5">
        <v>45311</v>
      </c>
      <c r="G175" s="6"/>
    </row>
    <row r="176" spans="1:7" x14ac:dyDescent="0.25">
      <c r="A176" s="1" t="s">
        <v>162</v>
      </c>
      <c r="B176" s="1" t="s">
        <v>72</v>
      </c>
      <c r="C176" s="9">
        <v>44589</v>
      </c>
      <c r="D176" t="s">
        <v>195</v>
      </c>
      <c r="E176" s="10">
        <v>1152</v>
      </c>
      <c r="F176" s="5">
        <v>45311</v>
      </c>
      <c r="G176" s="6"/>
    </row>
    <row r="177" spans="1:10" x14ac:dyDescent="0.25">
      <c r="A177" s="1" t="s">
        <v>162</v>
      </c>
      <c r="B177" s="1" t="s">
        <v>72</v>
      </c>
      <c r="C177" s="2">
        <v>44614</v>
      </c>
      <c r="D177" t="s">
        <v>196</v>
      </c>
      <c r="E177" s="1">
        <v>259</v>
      </c>
      <c r="F177" s="5">
        <v>45311</v>
      </c>
      <c r="G177" s="6"/>
    </row>
    <row r="178" spans="1:10" x14ac:dyDescent="0.25">
      <c r="A178" s="1" t="s">
        <v>162</v>
      </c>
      <c r="B178" s="1" t="s">
        <v>72</v>
      </c>
      <c r="C178" s="2">
        <v>44633</v>
      </c>
      <c r="D178" t="s">
        <v>197</v>
      </c>
      <c r="E178" s="1">
        <f>1117+303</f>
        <v>1420</v>
      </c>
      <c r="F178" s="5">
        <v>45311</v>
      </c>
      <c r="G178" s="6" t="s">
        <v>10</v>
      </c>
    </row>
    <row r="179" spans="1:10" x14ac:dyDescent="0.25">
      <c r="A179" s="1" t="s">
        <v>162</v>
      </c>
      <c r="B179" s="1" t="s">
        <v>72</v>
      </c>
      <c r="C179" s="9">
        <v>44633</v>
      </c>
      <c r="D179" t="s">
        <v>198</v>
      </c>
      <c r="E179" s="1">
        <f>975+295</f>
        <v>1270</v>
      </c>
      <c r="F179" s="5">
        <v>45311</v>
      </c>
      <c r="G179" s="6" t="s">
        <v>10</v>
      </c>
    </row>
    <row r="180" spans="1:10" x14ac:dyDescent="0.25">
      <c r="A180" s="1" t="s">
        <v>162</v>
      </c>
      <c r="B180" s="1" t="s">
        <v>72</v>
      </c>
      <c r="C180" s="2">
        <v>44650</v>
      </c>
      <c r="D180" t="s">
        <v>199</v>
      </c>
      <c r="E180" s="1">
        <v>1082</v>
      </c>
      <c r="F180" s="5">
        <v>45311</v>
      </c>
      <c r="G180" s="6"/>
    </row>
    <row r="181" spans="1:10" x14ac:dyDescent="0.25">
      <c r="A181" s="1" t="s">
        <v>162</v>
      </c>
      <c r="B181" s="1" t="s">
        <v>72</v>
      </c>
      <c r="C181" s="2">
        <v>44671</v>
      </c>
      <c r="D181" t="s">
        <v>200</v>
      </c>
      <c r="E181" s="1">
        <v>487</v>
      </c>
      <c r="F181" s="5">
        <v>45311</v>
      </c>
      <c r="G181" s="6"/>
    </row>
    <row r="182" spans="1:10" x14ac:dyDescent="0.25">
      <c r="A182" s="1" t="s">
        <v>162</v>
      </c>
      <c r="B182" s="1" t="s">
        <v>72</v>
      </c>
      <c r="C182" s="9">
        <v>45186</v>
      </c>
      <c r="D182" t="s">
        <v>201</v>
      </c>
      <c r="E182" s="1">
        <v>14655</v>
      </c>
      <c r="F182" s="5">
        <v>45311</v>
      </c>
      <c r="G182" s="6"/>
    </row>
    <row r="183" spans="1:10" x14ac:dyDescent="0.25">
      <c r="A183" s="10" t="s">
        <v>202</v>
      </c>
      <c r="B183" s="1" t="s">
        <v>72</v>
      </c>
      <c r="C183" s="9">
        <v>43006</v>
      </c>
      <c r="D183" s="3" t="s">
        <v>203</v>
      </c>
      <c r="E183" s="10">
        <v>603</v>
      </c>
      <c r="F183" s="5">
        <v>45311</v>
      </c>
      <c r="G183" s="6"/>
    </row>
    <row r="184" spans="1:10" x14ac:dyDescent="0.25">
      <c r="A184" s="10" t="s">
        <v>202</v>
      </c>
      <c r="B184" s="1" t="s">
        <v>72</v>
      </c>
      <c r="C184" s="9">
        <v>43130</v>
      </c>
      <c r="D184" s="3" t="s">
        <v>204</v>
      </c>
      <c r="E184" s="10">
        <v>673</v>
      </c>
      <c r="F184" s="5">
        <v>45311</v>
      </c>
      <c r="G184" s="6"/>
    </row>
    <row r="185" spans="1:10" x14ac:dyDescent="0.25">
      <c r="A185" s="10" t="s">
        <v>202</v>
      </c>
      <c r="B185" s="1" t="s">
        <v>72</v>
      </c>
      <c r="C185" s="9">
        <v>43184</v>
      </c>
      <c r="D185" s="3" t="s">
        <v>205</v>
      </c>
      <c r="E185" s="10">
        <v>1009</v>
      </c>
      <c r="F185" s="5">
        <v>45311</v>
      </c>
      <c r="G185" s="6"/>
    </row>
    <row r="186" spans="1:10" x14ac:dyDescent="0.25">
      <c r="A186" s="10" t="s">
        <v>202</v>
      </c>
      <c r="B186" s="1" t="s">
        <v>72</v>
      </c>
      <c r="C186" s="9">
        <v>43188</v>
      </c>
      <c r="D186" s="3" t="s">
        <v>206</v>
      </c>
      <c r="E186" s="10">
        <v>602</v>
      </c>
      <c r="F186" s="5">
        <v>45311</v>
      </c>
      <c r="G186" s="6"/>
    </row>
    <row r="187" spans="1:10" x14ac:dyDescent="0.25">
      <c r="A187" s="10" t="s">
        <v>202</v>
      </c>
      <c r="B187" s="1" t="s">
        <v>72</v>
      </c>
      <c r="C187" s="2">
        <v>43195</v>
      </c>
      <c r="D187" s="3" t="s">
        <v>207</v>
      </c>
      <c r="E187" s="10">
        <f>2202+3721</f>
        <v>5923</v>
      </c>
      <c r="F187" s="5">
        <v>45311</v>
      </c>
      <c r="G187" s="6" t="s">
        <v>10</v>
      </c>
    </row>
    <row r="188" spans="1:10" x14ac:dyDescent="0.25">
      <c r="A188" s="10" t="s">
        <v>202</v>
      </c>
      <c r="B188" s="1" t="s">
        <v>72</v>
      </c>
      <c r="C188" s="9">
        <v>43204</v>
      </c>
      <c r="D188" s="3" t="s">
        <v>208</v>
      </c>
      <c r="E188" s="10">
        <v>4157</v>
      </c>
      <c r="F188" s="5">
        <v>45311</v>
      </c>
      <c r="G188" s="6"/>
    </row>
    <row r="189" spans="1:10" x14ac:dyDescent="0.25">
      <c r="A189" s="10" t="s">
        <v>202</v>
      </c>
      <c r="B189" s="1" t="s">
        <v>72</v>
      </c>
      <c r="C189" s="9">
        <v>43219</v>
      </c>
      <c r="D189" s="3" t="s">
        <v>209</v>
      </c>
      <c r="E189" s="10">
        <v>1578</v>
      </c>
      <c r="F189" s="5">
        <v>45311</v>
      </c>
      <c r="G189" s="6"/>
    </row>
    <row r="190" spans="1:10" x14ac:dyDescent="0.25">
      <c r="A190" s="10" t="s">
        <v>202</v>
      </c>
      <c r="B190" s="1" t="s">
        <v>72</v>
      </c>
      <c r="C190" s="9">
        <v>43238</v>
      </c>
      <c r="D190" s="3" t="s">
        <v>210</v>
      </c>
      <c r="E190" s="10">
        <v>949</v>
      </c>
      <c r="F190" s="5">
        <v>45311</v>
      </c>
      <c r="G190" s="6"/>
    </row>
    <row r="191" spans="1:10" x14ac:dyDescent="0.25">
      <c r="A191" s="10" t="s">
        <v>202</v>
      </c>
      <c r="B191" s="1" t="s">
        <v>72</v>
      </c>
      <c r="C191" s="9">
        <v>43331</v>
      </c>
      <c r="D191" s="3" t="s">
        <v>211</v>
      </c>
      <c r="E191" s="10">
        <v>2036</v>
      </c>
      <c r="F191" s="5">
        <v>45311</v>
      </c>
      <c r="G191" s="6"/>
    </row>
    <row r="192" spans="1:10" s="1" customFormat="1" x14ac:dyDescent="0.25">
      <c r="A192" s="10" t="s">
        <v>202</v>
      </c>
      <c r="B192" s="1" t="s">
        <v>72</v>
      </c>
      <c r="C192" s="9">
        <v>43360</v>
      </c>
      <c r="D192" s="3" t="s">
        <v>212</v>
      </c>
      <c r="E192" s="10">
        <v>2355</v>
      </c>
      <c r="F192" s="5">
        <v>45311</v>
      </c>
      <c r="G192" s="6"/>
      <c r="I192"/>
      <c r="J192"/>
    </row>
    <row r="193" spans="1:10" s="1" customFormat="1" x14ac:dyDescent="0.25">
      <c r="A193" s="10" t="s">
        <v>202</v>
      </c>
      <c r="B193" s="1" t="s">
        <v>72</v>
      </c>
      <c r="C193" s="9">
        <v>43385</v>
      </c>
      <c r="D193" s="3" t="s">
        <v>213</v>
      </c>
      <c r="E193" s="10">
        <v>14807</v>
      </c>
      <c r="F193" s="5">
        <v>45311</v>
      </c>
      <c r="G193" s="6"/>
      <c r="I193"/>
      <c r="J193"/>
    </row>
    <row r="194" spans="1:10" s="1" customFormat="1" x14ac:dyDescent="0.25">
      <c r="A194" s="10" t="s">
        <v>202</v>
      </c>
      <c r="B194" s="1" t="s">
        <v>72</v>
      </c>
      <c r="C194" s="9">
        <v>43389</v>
      </c>
      <c r="D194" s="3" t="s">
        <v>214</v>
      </c>
      <c r="E194" s="10">
        <v>1121</v>
      </c>
      <c r="F194" s="5">
        <v>45311</v>
      </c>
      <c r="G194" s="6"/>
      <c r="I194"/>
      <c r="J194"/>
    </row>
    <row r="195" spans="1:10" s="1" customFormat="1" x14ac:dyDescent="0.25">
      <c r="A195" s="10" t="s">
        <v>202</v>
      </c>
      <c r="B195" s="1" t="s">
        <v>72</v>
      </c>
      <c r="C195" s="9">
        <v>43412</v>
      </c>
      <c r="D195" s="3" t="s">
        <v>215</v>
      </c>
      <c r="E195" s="10">
        <v>1693</v>
      </c>
      <c r="F195" s="5">
        <v>45311</v>
      </c>
      <c r="G195" s="6"/>
      <c r="I195"/>
      <c r="J195"/>
    </row>
    <row r="196" spans="1:10" s="1" customFormat="1" x14ac:dyDescent="0.25">
      <c r="A196" s="10" t="s">
        <v>202</v>
      </c>
      <c r="B196" s="1" t="s">
        <v>72</v>
      </c>
      <c r="C196" s="9">
        <v>43447</v>
      </c>
      <c r="D196" s="12" t="s">
        <v>216</v>
      </c>
      <c r="E196" s="10">
        <v>8789</v>
      </c>
      <c r="F196" s="5">
        <v>45311</v>
      </c>
      <c r="G196" s="6"/>
      <c r="I196"/>
      <c r="J196"/>
    </row>
    <row r="197" spans="1:10" s="1" customFormat="1" x14ac:dyDescent="0.25">
      <c r="A197" s="10" t="s">
        <v>202</v>
      </c>
      <c r="B197" s="1" t="s">
        <v>72</v>
      </c>
      <c r="C197" s="9">
        <v>43570</v>
      </c>
      <c r="D197" s="3" t="s">
        <v>217</v>
      </c>
      <c r="E197" s="10">
        <v>5419</v>
      </c>
      <c r="F197" s="5">
        <v>45311</v>
      </c>
      <c r="G197" s="6"/>
      <c r="I197"/>
      <c r="J197"/>
    </row>
    <row r="198" spans="1:10" s="1" customFormat="1" x14ac:dyDescent="0.25">
      <c r="A198" s="10" t="s">
        <v>202</v>
      </c>
      <c r="B198" s="1" t="s">
        <v>72</v>
      </c>
      <c r="C198" s="9">
        <v>43581</v>
      </c>
      <c r="D198" s="3" t="s">
        <v>218</v>
      </c>
      <c r="E198" s="10">
        <v>1358</v>
      </c>
      <c r="F198" s="5">
        <v>45311</v>
      </c>
      <c r="G198" s="6"/>
      <c r="I198"/>
      <c r="J198"/>
    </row>
    <row r="199" spans="1:10" s="1" customFormat="1" x14ac:dyDescent="0.25">
      <c r="A199" s="10" t="s">
        <v>202</v>
      </c>
      <c r="B199" s="1" t="s">
        <v>72</v>
      </c>
      <c r="C199" s="9">
        <v>43596</v>
      </c>
      <c r="D199" s="3" t="s">
        <v>219</v>
      </c>
      <c r="E199" s="10">
        <v>1187</v>
      </c>
      <c r="F199" s="5">
        <v>45311</v>
      </c>
      <c r="G199" s="6"/>
      <c r="I199"/>
      <c r="J199"/>
    </row>
    <row r="200" spans="1:10" s="1" customFormat="1" x14ac:dyDescent="0.25">
      <c r="A200" s="10" t="s">
        <v>202</v>
      </c>
      <c r="B200" s="1" t="s">
        <v>72</v>
      </c>
      <c r="C200" s="9">
        <v>43598</v>
      </c>
      <c r="D200" s="3" t="s">
        <v>220</v>
      </c>
      <c r="E200" s="10">
        <v>1062</v>
      </c>
      <c r="F200" s="5">
        <v>45311</v>
      </c>
      <c r="G200" s="6"/>
      <c r="I200"/>
      <c r="J200"/>
    </row>
    <row r="201" spans="1:10" s="1" customFormat="1" x14ac:dyDescent="0.25">
      <c r="A201" s="10" t="s">
        <v>202</v>
      </c>
      <c r="B201" s="1" t="s">
        <v>72</v>
      </c>
      <c r="C201" s="9">
        <v>43718</v>
      </c>
      <c r="D201" s="3" t="s">
        <v>221</v>
      </c>
      <c r="E201" s="10">
        <v>1675</v>
      </c>
      <c r="F201" s="5">
        <v>45311</v>
      </c>
      <c r="G201" s="6"/>
      <c r="I201"/>
      <c r="J201"/>
    </row>
    <row r="202" spans="1:10" s="1" customFormat="1" x14ac:dyDescent="0.25">
      <c r="A202" s="10" t="s">
        <v>202</v>
      </c>
      <c r="B202" s="1" t="s">
        <v>72</v>
      </c>
      <c r="C202" s="9">
        <v>43729</v>
      </c>
      <c r="D202" s="3" t="s">
        <v>222</v>
      </c>
      <c r="E202" s="10">
        <v>1777</v>
      </c>
      <c r="F202" s="5">
        <v>45311</v>
      </c>
      <c r="G202" s="6"/>
      <c r="I202"/>
      <c r="J202"/>
    </row>
    <row r="203" spans="1:10" s="1" customFormat="1" x14ac:dyDescent="0.25">
      <c r="A203" s="10" t="s">
        <v>202</v>
      </c>
      <c r="B203" s="1" t="s">
        <v>72</v>
      </c>
      <c r="C203" s="9">
        <v>43768</v>
      </c>
      <c r="D203" s="12" t="s">
        <v>223</v>
      </c>
      <c r="E203" s="10">
        <v>2985</v>
      </c>
      <c r="F203" s="5">
        <v>45311</v>
      </c>
      <c r="G203" s="6"/>
      <c r="I203"/>
      <c r="J203"/>
    </row>
    <row r="204" spans="1:10" s="1" customFormat="1" x14ac:dyDescent="0.25">
      <c r="A204" s="10" t="s">
        <v>202</v>
      </c>
      <c r="B204" s="1" t="s">
        <v>72</v>
      </c>
      <c r="C204" s="9">
        <v>43788</v>
      </c>
      <c r="D204" s="12" t="s">
        <v>224</v>
      </c>
      <c r="E204" s="10">
        <v>694</v>
      </c>
      <c r="F204" s="5">
        <v>45311</v>
      </c>
      <c r="G204" s="6"/>
      <c r="I204"/>
      <c r="J204"/>
    </row>
    <row r="205" spans="1:10" s="1" customFormat="1" x14ac:dyDescent="0.25">
      <c r="A205" s="10" t="s">
        <v>202</v>
      </c>
      <c r="B205" s="1" t="s">
        <v>72</v>
      </c>
      <c r="C205" s="9">
        <v>43909</v>
      </c>
      <c r="D205" s="12" t="s">
        <v>225</v>
      </c>
      <c r="E205" s="10">
        <v>928</v>
      </c>
      <c r="F205" s="5">
        <v>45311</v>
      </c>
      <c r="G205" s="6"/>
      <c r="I205"/>
      <c r="J205"/>
    </row>
    <row r="206" spans="1:10" s="1" customFormat="1" x14ac:dyDescent="0.25">
      <c r="A206" s="10" t="s">
        <v>202</v>
      </c>
      <c r="B206" s="1" t="s">
        <v>72</v>
      </c>
      <c r="C206" s="9">
        <v>43972</v>
      </c>
      <c r="D206" s="12" t="s">
        <v>226</v>
      </c>
      <c r="E206" s="10">
        <v>4629</v>
      </c>
      <c r="F206" s="5">
        <v>45311</v>
      </c>
      <c r="G206" s="6"/>
      <c r="I206"/>
      <c r="J206"/>
    </row>
    <row r="207" spans="1:10" s="1" customFormat="1" x14ac:dyDescent="0.25">
      <c r="A207" s="10" t="s">
        <v>202</v>
      </c>
      <c r="B207" s="1" t="s">
        <v>72</v>
      </c>
      <c r="C207" s="9">
        <v>43983</v>
      </c>
      <c r="D207" s="12" t="s">
        <v>227</v>
      </c>
      <c r="E207" s="10">
        <v>3132</v>
      </c>
      <c r="F207" s="5">
        <v>45311</v>
      </c>
      <c r="G207" s="6"/>
      <c r="I207"/>
      <c r="J207"/>
    </row>
    <row r="208" spans="1:10" s="1" customFormat="1" x14ac:dyDescent="0.25">
      <c r="A208" s="10" t="s">
        <v>202</v>
      </c>
      <c r="B208" s="1" t="s">
        <v>72</v>
      </c>
      <c r="C208" s="9">
        <v>43985</v>
      </c>
      <c r="D208" s="12" t="s">
        <v>228</v>
      </c>
      <c r="E208" s="10">
        <v>3652</v>
      </c>
      <c r="F208" s="5">
        <v>45311</v>
      </c>
      <c r="G208" s="6"/>
      <c r="I208"/>
      <c r="J208"/>
    </row>
    <row r="209" spans="1:10" s="1" customFormat="1" x14ac:dyDescent="0.25">
      <c r="A209" s="10" t="s">
        <v>202</v>
      </c>
      <c r="B209" s="1" t="s">
        <v>72</v>
      </c>
      <c r="C209" s="9">
        <v>44015</v>
      </c>
      <c r="D209" s="3" t="s">
        <v>229</v>
      </c>
      <c r="E209" s="10">
        <v>5590</v>
      </c>
      <c r="F209" s="5">
        <v>45311</v>
      </c>
      <c r="G209" s="6"/>
      <c r="I209"/>
      <c r="J209"/>
    </row>
    <row r="210" spans="1:10" s="1" customFormat="1" x14ac:dyDescent="0.25">
      <c r="A210" s="10" t="s">
        <v>202</v>
      </c>
      <c r="B210" s="1" t="s">
        <v>72</v>
      </c>
      <c r="C210" s="9">
        <v>44284</v>
      </c>
      <c r="D210" s="3" t="s">
        <v>230</v>
      </c>
      <c r="E210" s="10">
        <v>1496</v>
      </c>
      <c r="F210" s="5">
        <v>45311</v>
      </c>
      <c r="G210" s="6"/>
      <c r="I210"/>
      <c r="J210"/>
    </row>
    <row r="211" spans="1:10" s="1" customFormat="1" x14ac:dyDescent="0.25">
      <c r="A211" s="10" t="s">
        <v>202</v>
      </c>
      <c r="B211" s="1" t="s">
        <v>72</v>
      </c>
      <c r="C211" s="9">
        <v>44295</v>
      </c>
      <c r="D211" s="3" t="s">
        <v>231</v>
      </c>
      <c r="E211" s="10">
        <v>7326</v>
      </c>
      <c r="F211" s="5">
        <v>45311</v>
      </c>
      <c r="G211" s="6"/>
      <c r="I211"/>
      <c r="J211"/>
    </row>
    <row r="212" spans="1:10" s="1" customFormat="1" x14ac:dyDescent="0.25">
      <c r="A212" s="10" t="s">
        <v>202</v>
      </c>
      <c r="B212" s="1" t="s">
        <v>72</v>
      </c>
      <c r="C212" s="9">
        <v>44393</v>
      </c>
      <c r="D212" s="3" t="s">
        <v>151</v>
      </c>
      <c r="E212" s="10">
        <v>2112</v>
      </c>
      <c r="F212" s="5">
        <v>45311</v>
      </c>
      <c r="G212" s="6"/>
      <c r="I212"/>
      <c r="J212"/>
    </row>
    <row r="213" spans="1:10" s="1" customFormat="1" x14ac:dyDescent="0.25">
      <c r="A213" s="10" t="s">
        <v>202</v>
      </c>
      <c r="B213" s="1" t="s">
        <v>72</v>
      </c>
      <c r="C213" s="9">
        <v>44438</v>
      </c>
      <c r="D213" s="3" t="s">
        <v>232</v>
      </c>
      <c r="E213" s="10">
        <v>1695</v>
      </c>
      <c r="F213" s="5">
        <v>45311</v>
      </c>
      <c r="G213" s="6"/>
      <c r="I213"/>
      <c r="J213"/>
    </row>
    <row r="214" spans="1:10" s="1" customFormat="1" x14ac:dyDescent="0.25">
      <c r="A214" s="10" t="s">
        <v>202</v>
      </c>
      <c r="C214" s="9">
        <v>44515</v>
      </c>
      <c r="D214" s="3" t="s">
        <v>194</v>
      </c>
      <c r="E214" s="10">
        <v>3145</v>
      </c>
      <c r="F214" s="11">
        <v>45325</v>
      </c>
      <c r="G214" s="6"/>
      <c r="I214"/>
      <c r="J214"/>
    </row>
    <row r="215" spans="1:10" s="1" customFormat="1" x14ac:dyDescent="0.25">
      <c r="A215" s="10" t="s">
        <v>202</v>
      </c>
      <c r="C215" s="9">
        <v>45170</v>
      </c>
      <c r="D215" s="3" t="s">
        <v>233</v>
      </c>
      <c r="E215" s="10">
        <v>4759</v>
      </c>
      <c r="F215" s="11">
        <v>45325</v>
      </c>
      <c r="G215" s="6"/>
      <c r="I215"/>
      <c r="J215"/>
    </row>
    <row r="216" spans="1:10" s="1" customFormat="1" x14ac:dyDescent="0.25">
      <c r="A216" s="10" t="s">
        <v>202</v>
      </c>
      <c r="C216" s="9">
        <v>44677</v>
      </c>
      <c r="D216" s="3" t="s">
        <v>234</v>
      </c>
      <c r="E216" s="10">
        <v>1137</v>
      </c>
      <c r="F216" s="11">
        <v>45325</v>
      </c>
      <c r="G216" s="6"/>
      <c r="I216"/>
      <c r="J216"/>
    </row>
    <row r="217" spans="1:10" s="1" customFormat="1" x14ac:dyDescent="0.25">
      <c r="A217" s="10" t="s">
        <v>202</v>
      </c>
      <c r="C217" s="9">
        <v>44696</v>
      </c>
      <c r="D217" s="3" t="s">
        <v>235</v>
      </c>
      <c r="E217" s="10">
        <v>2171</v>
      </c>
      <c r="F217" s="11">
        <v>45325</v>
      </c>
      <c r="G217" s="6"/>
      <c r="I217"/>
      <c r="J217"/>
    </row>
    <row r="218" spans="1:10" s="1" customFormat="1" x14ac:dyDescent="0.25">
      <c r="A218" s="10" t="s">
        <v>202</v>
      </c>
      <c r="C218" s="9">
        <v>44770</v>
      </c>
      <c r="D218" s="3" t="s">
        <v>236</v>
      </c>
      <c r="E218" s="10">
        <v>964</v>
      </c>
      <c r="F218" s="11">
        <v>45325</v>
      </c>
      <c r="G218" s="6"/>
      <c r="I218"/>
      <c r="J218"/>
    </row>
    <row r="219" spans="1:10" s="1" customFormat="1" x14ac:dyDescent="0.25">
      <c r="A219" s="10" t="s">
        <v>237</v>
      </c>
      <c r="C219" s="9">
        <v>44421</v>
      </c>
      <c r="D219" s="3" t="s">
        <v>238</v>
      </c>
      <c r="E219" s="10" t="s">
        <v>72</v>
      </c>
      <c r="F219" s="10" t="s">
        <v>72</v>
      </c>
      <c r="G219" s="6"/>
      <c r="I219"/>
      <c r="J219"/>
    </row>
    <row r="220" spans="1:10" s="1" customFormat="1" x14ac:dyDescent="0.25">
      <c r="A220" s="10" t="s">
        <v>237</v>
      </c>
      <c r="C220" s="9">
        <v>44644</v>
      </c>
      <c r="D220" s="3" t="s">
        <v>239</v>
      </c>
      <c r="E220" s="10" t="s">
        <v>72</v>
      </c>
      <c r="F220" s="10" t="s">
        <v>72</v>
      </c>
      <c r="G220" s="6"/>
      <c r="I220"/>
      <c r="J220"/>
    </row>
    <row r="221" spans="1:10" s="1" customFormat="1" x14ac:dyDescent="0.25">
      <c r="A221" s="10" t="s">
        <v>237</v>
      </c>
      <c r="C221" s="9">
        <v>44774</v>
      </c>
      <c r="D221" s="3" t="s">
        <v>240</v>
      </c>
      <c r="E221" s="10" t="s">
        <v>72</v>
      </c>
      <c r="F221" s="10" t="s">
        <v>72</v>
      </c>
      <c r="G221" s="6"/>
      <c r="I221"/>
      <c r="J221"/>
    </row>
    <row r="222" spans="1:10" s="1" customFormat="1" x14ac:dyDescent="0.25">
      <c r="A222" s="10" t="s">
        <v>237</v>
      </c>
      <c r="C222" s="9">
        <v>44778</v>
      </c>
      <c r="D222" s="15" t="s">
        <v>241</v>
      </c>
      <c r="E222" s="10" t="s">
        <v>72</v>
      </c>
      <c r="F222" s="10" t="s">
        <v>72</v>
      </c>
      <c r="G222" s="6"/>
      <c r="I222"/>
      <c r="J222"/>
    </row>
    <row r="223" spans="1:10" s="1" customFormat="1" x14ac:dyDescent="0.25">
      <c r="A223" s="10" t="s">
        <v>237</v>
      </c>
      <c r="C223" s="9">
        <v>44793</v>
      </c>
      <c r="D223" s="3" t="s">
        <v>242</v>
      </c>
      <c r="E223" s="10" t="s">
        <v>72</v>
      </c>
      <c r="F223" s="10" t="s">
        <v>72</v>
      </c>
      <c r="G223" s="6"/>
      <c r="I223"/>
      <c r="J223"/>
    </row>
    <row r="224" spans="1:10" x14ac:dyDescent="0.25">
      <c r="A224" s="10" t="s">
        <v>237</v>
      </c>
      <c r="B224" s="1"/>
      <c r="C224" s="9">
        <v>44799</v>
      </c>
      <c r="D224" s="3" t="s">
        <v>243</v>
      </c>
      <c r="E224" s="10" t="s">
        <v>72</v>
      </c>
      <c r="F224" s="10" t="s">
        <v>72</v>
      </c>
      <c r="G224" s="6"/>
    </row>
    <row r="225" spans="1:8" x14ac:dyDescent="0.25">
      <c r="A225" s="10" t="s">
        <v>237</v>
      </c>
      <c r="B225" s="1"/>
      <c r="C225" s="9">
        <v>44821</v>
      </c>
      <c r="D225" s="3" t="s">
        <v>244</v>
      </c>
      <c r="E225" s="10" t="s">
        <v>72</v>
      </c>
      <c r="F225" s="10" t="s">
        <v>72</v>
      </c>
      <c r="G225" s="6"/>
    </row>
    <row r="226" spans="1:8" x14ac:dyDescent="0.25">
      <c r="A226" s="10" t="s">
        <v>237</v>
      </c>
      <c r="B226" s="1"/>
      <c r="C226" s="9">
        <v>45013</v>
      </c>
      <c r="D226" s="3" t="s">
        <v>245</v>
      </c>
      <c r="E226" s="10" t="s">
        <v>72</v>
      </c>
      <c r="F226" s="10" t="s">
        <v>72</v>
      </c>
      <c r="G226" s="6"/>
    </row>
    <row r="227" spans="1:8" x14ac:dyDescent="0.25">
      <c r="A227" s="10" t="s">
        <v>237</v>
      </c>
      <c r="B227" s="1"/>
      <c r="C227" s="9">
        <v>45027</v>
      </c>
      <c r="D227" s="3" t="s">
        <v>246</v>
      </c>
      <c r="E227" s="10" t="s">
        <v>72</v>
      </c>
      <c r="F227" s="10" t="s">
        <v>72</v>
      </c>
      <c r="G227" s="6"/>
    </row>
    <row r="228" spans="1:8" x14ac:dyDescent="0.25">
      <c r="A228" s="10" t="s">
        <v>237</v>
      </c>
      <c r="B228" s="1"/>
      <c r="C228" s="9">
        <v>45079</v>
      </c>
      <c r="D228" s="3" t="s">
        <v>247</v>
      </c>
      <c r="E228" s="10" t="s">
        <v>72</v>
      </c>
      <c r="F228" s="10" t="s">
        <v>72</v>
      </c>
      <c r="G228" s="6"/>
    </row>
    <row r="229" spans="1:8" x14ac:dyDescent="0.25">
      <c r="A229" s="10" t="s">
        <v>237</v>
      </c>
      <c r="B229" s="1"/>
      <c r="C229" s="9">
        <v>45084</v>
      </c>
      <c r="D229" s="3" t="s">
        <v>248</v>
      </c>
      <c r="E229" s="10" t="s">
        <v>72</v>
      </c>
      <c r="F229" s="10" t="s">
        <v>72</v>
      </c>
      <c r="G229" s="6"/>
    </row>
    <row r="230" spans="1:8" x14ac:dyDescent="0.25">
      <c r="A230" s="10" t="s">
        <v>237</v>
      </c>
      <c r="B230" s="1"/>
      <c r="C230" s="9">
        <v>45092</v>
      </c>
      <c r="D230" s="3" t="s">
        <v>249</v>
      </c>
      <c r="E230" s="10" t="s">
        <v>72</v>
      </c>
      <c r="F230" s="10" t="s">
        <v>72</v>
      </c>
      <c r="G230" s="6" t="s">
        <v>10</v>
      </c>
    </row>
    <row r="231" spans="1:8" x14ac:dyDescent="0.25">
      <c r="A231" s="10" t="s">
        <v>237</v>
      </c>
      <c r="B231" s="1"/>
      <c r="C231" s="9">
        <v>45152</v>
      </c>
      <c r="D231" s="3" t="s">
        <v>250</v>
      </c>
      <c r="E231" s="10" t="s">
        <v>72</v>
      </c>
      <c r="F231" s="10" t="s">
        <v>72</v>
      </c>
      <c r="G231" s="6"/>
    </row>
    <row r="232" spans="1:8" x14ac:dyDescent="0.25">
      <c r="A232" s="10" t="s">
        <v>237</v>
      </c>
      <c r="B232" s="1"/>
      <c r="C232" s="9">
        <v>45189</v>
      </c>
      <c r="D232" s="3" t="s">
        <v>251</v>
      </c>
      <c r="E232" s="10" t="s">
        <v>72</v>
      </c>
      <c r="F232" s="10" t="s">
        <v>72</v>
      </c>
      <c r="G232" s="6"/>
    </row>
    <row r="233" spans="1:8" x14ac:dyDescent="0.25">
      <c r="A233" s="10" t="s">
        <v>237</v>
      </c>
      <c r="B233" s="1"/>
      <c r="C233" s="9">
        <v>45192</v>
      </c>
      <c r="D233" s="3" t="s">
        <v>252</v>
      </c>
      <c r="E233" s="10" t="s">
        <v>72</v>
      </c>
      <c r="F233" s="10" t="s">
        <v>72</v>
      </c>
      <c r="G233" s="6"/>
    </row>
    <row r="234" spans="1:8" x14ac:dyDescent="0.25">
      <c r="A234" s="10" t="s">
        <v>237</v>
      </c>
      <c r="B234" s="1"/>
      <c r="C234" s="9">
        <v>45192</v>
      </c>
      <c r="D234" s="3" t="s">
        <v>253</v>
      </c>
      <c r="E234" s="10" t="s">
        <v>72</v>
      </c>
      <c r="F234" s="10" t="s">
        <v>72</v>
      </c>
      <c r="G234" s="6"/>
    </row>
    <row r="235" spans="1:8" x14ac:dyDescent="0.25">
      <c r="A235" s="10" t="s">
        <v>237</v>
      </c>
      <c r="B235" s="1"/>
      <c r="C235" s="9">
        <v>45312</v>
      </c>
      <c r="D235" s="3" t="s">
        <v>254</v>
      </c>
      <c r="E235" s="10" t="s">
        <v>72</v>
      </c>
      <c r="F235" s="10" t="s">
        <v>72</v>
      </c>
      <c r="G235" s="6"/>
    </row>
    <row r="236" spans="1:8" x14ac:dyDescent="0.25">
      <c r="A236" s="10" t="s">
        <v>237</v>
      </c>
      <c r="B236" s="1"/>
      <c r="C236" s="9">
        <v>45316</v>
      </c>
      <c r="D236" s="3" t="s">
        <v>255</v>
      </c>
      <c r="E236" s="6">
        <v>1036</v>
      </c>
      <c r="F236" s="16">
        <v>45324</v>
      </c>
      <c r="G236" s="6"/>
    </row>
    <row r="237" spans="1:8" x14ac:dyDescent="0.25">
      <c r="A237" s="1" t="s">
        <v>256</v>
      </c>
      <c r="B237" s="1">
        <v>1</v>
      </c>
      <c r="C237" s="9">
        <v>43469</v>
      </c>
      <c r="D237" s="3" t="s">
        <v>257</v>
      </c>
      <c r="E237" s="1">
        <f>354+611</f>
        <v>965</v>
      </c>
      <c r="F237" s="5">
        <v>45311</v>
      </c>
      <c r="G237" s="6" t="s">
        <v>10</v>
      </c>
      <c r="H237" s="10">
        <v>2</v>
      </c>
    </row>
    <row r="238" spans="1:8" x14ac:dyDescent="0.25">
      <c r="A238" s="1" t="s">
        <v>258</v>
      </c>
      <c r="B238" s="1">
        <v>2</v>
      </c>
      <c r="C238" s="9">
        <v>43475</v>
      </c>
      <c r="D238" s="3" t="s">
        <v>259</v>
      </c>
      <c r="E238" s="10">
        <v>922</v>
      </c>
      <c r="F238" s="5">
        <v>45311</v>
      </c>
      <c r="G238" s="6"/>
      <c r="H238" s="10">
        <v>0</v>
      </c>
    </row>
    <row r="239" spans="1:8" x14ac:dyDescent="0.25">
      <c r="A239" s="1" t="s">
        <v>258</v>
      </c>
      <c r="B239" s="1">
        <v>3</v>
      </c>
      <c r="C239" s="9">
        <v>43481</v>
      </c>
      <c r="D239" s="3" t="s">
        <v>260</v>
      </c>
      <c r="E239" s="10">
        <v>750</v>
      </c>
      <c r="F239" s="5">
        <v>45311</v>
      </c>
      <c r="G239" s="6"/>
      <c r="H239" s="10">
        <v>1</v>
      </c>
    </row>
    <row r="240" spans="1:8" x14ac:dyDescent="0.25">
      <c r="A240" s="1" t="s">
        <v>258</v>
      </c>
      <c r="B240" s="1">
        <v>4</v>
      </c>
      <c r="C240" s="9">
        <v>43488</v>
      </c>
      <c r="D240" s="3" t="s">
        <v>261</v>
      </c>
      <c r="E240" s="10">
        <v>653</v>
      </c>
      <c r="F240" s="5">
        <v>45311</v>
      </c>
      <c r="G240" s="6"/>
      <c r="H240" s="10">
        <v>0</v>
      </c>
    </row>
    <row r="241" spans="1:8" x14ac:dyDescent="0.25">
      <c r="A241" s="1" t="s">
        <v>258</v>
      </c>
      <c r="B241" s="1">
        <v>5</v>
      </c>
      <c r="C241" s="9">
        <v>43511</v>
      </c>
      <c r="D241" s="3" t="s">
        <v>262</v>
      </c>
      <c r="E241" s="10">
        <v>531</v>
      </c>
      <c r="F241" s="5">
        <v>45311</v>
      </c>
      <c r="G241" s="6"/>
      <c r="H241" s="10">
        <v>1</v>
      </c>
    </row>
    <row r="242" spans="1:8" x14ac:dyDescent="0.25">
      <c r="A242" s="1" t="s">
        <v>258</v>
      </c>
      <c r="B242" s="1">
        <v>6</v>
      </c>
      <c r="C242" s="9">
        <v>43516</v>
      </c>
      <c r="D242" s="3" t="s">
        <v>263</v>
      </c>
      <c r="E242" s="10">
        <v>300</v>
      </c>
      <c r="F242" s="5">
        <v>45311</v>
      </c>
      <c r="G242" s="6"/>
      <c r="H242" s="10">
        <v>0</v>
      </c>
    </row>
    <row r="243" spans="1:8" x14ac:dyDescent="0.25">
      <c r="A243" s="1" t="s">
        <v>258</v>
      </c>
      <c r="B243" s="1">
        <v>7</v>
      </c>
      <c r="C243" s="9">
        <v>43524</v>
      </c>
      <c r="D243" s="3" t="s">
        <v>264</v>
      </c>
      <c r="E243" s="10">
        <f>202+305</f>
        <v>507</v>
      </c>
      <c r="F243" s="5">
        <v>45311</v>
      </c>
      <c r="G243" s="6" t="s">
        <v>10</v>
      </c>
      <c r="H243" s="10">
        <v>1</v>
      </c>
    </row>
    <row r="244" spans="1:8" x14ac:dyDescent="0.25">
      <c r="A244" s="1" t="s">
        <v>258</v>
      </c>
      <c r="B244" s="1">
        <v>8</v>
      </c>
      <c r="C244" s="9">
        <v>43531</v>
      </c>
      <c r="D244" s="3" t="s">
        <v>265</v>
      </c>
      <c r="E244" s="10">
        <v>726</v>
      </c>
      <c r="F244" s="5">
        <v>45311</v>
      </c>
      <c r="G244" s="6"/>
      <c r="H244" s="10">
        <v>1</v>
      </c>
    </row>
    <row r="245" spans="1:8" x14ac:dyDescent="0.25">
      <c r="A245" s="1" t="s">
        <v>258</v>
      </c>
      <c r="B245" s="1">
        <v>9</v>
      </c>
      <c r="C245" s="9">
        <v>43538</v>
      </c>
      <c r="D245" s="3" t="s">
        <v>266</v>
      </c>
      <c r="E245" s="10">
        <v>549</v>
      </c>
      <c r="F245" s="5">
        <v>45311</v>
      </c>
      <c r="G245" s="6"/>
      <c r="H245" s="10">
        <v>1</v>
      </c>
    </row>
    <row r="246" spans="1:8" x14ac:dyDescent="0.25">
      <c r="A246" s="1" t="s">
        <v>258</v>
      </c>
      <c r="B246" s="1">
        <v>10</v>
      </c>
      <c r="C246" s="9">
        <v>43545</v>
      </c>
      <c r="D246" s="3" t="s">
        <v>267</v>
      </c>
      <c r="E246" s="10">
        <f>984+350</f>
        <v>1334</v>
      </c>
      <c r="F246" s="5">
        <v>45311</v>
      </c>
      <c r="G246" s="6" t="s">
        <v>10</v>
      </c>
      <c r="H246" s="10">
        <v>1</v>
      </c>
    </row>
    <row r="247" spans="1:8" x14ac:dyDescent="0.25">
      <c r="A247" s="1" t="s">
        <v>258</v>
      </c>
      <c r="B247" s="1">
        <v>11</v>
      </c>
      <c r="C247" s="9">
        <v>43553</v>
      </c>
      <c r="D247" s="3" t="s">
        <v>268</v>
      </c>
      <c r="E247" s="10">
        <f>891+204+798</f>
        <v>1893</v>
      </c>
      <c r="F247" s="5">
        <v>45311</v>
      </c>
      <c r="G247" s="6" t="s">
        <v>164</v>
      </c>
      <c r="H247" s="10">
        <v>1</v>
      </c>
    </row>
    <row r="248" spans="1:8" x14ac:dyDescent="0.25">
      <c r="A248" s="1" t="s">
        <v>258</v>
      </c>
      <c r="B248" s="1">
        <v>12</v>
      </c>
      <c r="C248" s="9">
        <v>43559</v>
      </c>
      <c r="D248" s="3" t="s">
        <v>269</v>
      </c>
      <c r="E248" s="10">
        <v>465</v>
      </c>
      <c r="F248" s="5">
        <v>45311</v>
      </c>
      <c r="G248" s="6"/>
      <c r="H248" s="10">
        <v>6</v>
      </c>
    </row>
    <row r="249" spans="1:8" x14ac:dyDescent="0.25">
      <c r="A249" s="1" t="s">
        <v>258</v>
      </c>
      <c r="B249" s="1">
        <v>13</v>
      </c>
      <c r="C249" s="9">
        <v>43566</v>
      </c>
      <c r="D249" s="3" t="s">
        <v>270</v>
      </c>
      <c r="E249" s="10">
        <v>952</v>
      </c>
      <c r="F249" s="5">
        <v>45311</v>
      </c>
      <c r="G249" s="6"/>
      <c r="H249" s="10">
        <v>1</v>
      </c>
    </row>
    <row r="250" spans="1:8" x14ac:dyDescent="0.25">
      <c r="A250" s="1" t="s">
        <v>258</v>
      </c>
      <c r="B250" s="1">
        <v>14</v>
      </c>
      <c r="C250" s="9">
        <v>43573</v>
      </c>
      <c r="D250" s="3" t="s">
        <v>271</v>
      </c>
      <c r="E250" s="10">
        <v>451</v>
      </c>
      <c r="F250" s="5">
        <v>45311</v>
      </c>
      <c r="G250" s="6"/>
      <c r="H250" s="10">
        <v>1</v>
      </c>
    </row>
    <row r="251" spans="1:8" x14ac:dyDescent="0.25">
      <c r="A251" s="1" t="s">
        <v>258</v>
      </c>
      <c r="B251" s="1">
        <v>15</v>
      </c>
      <c r="C251" s="9">
        <v>43594</v>
      </c>
      <c r="D251" s="3" t="s">
        <v>272</v>
      </c>
      <c r="E251" s="10">
        <v>673</v>
      </c>
      <c r="F251" s="5">
        <v>45311</v>
      </c>
      <c r="G251" s="6"/>
      <c r="H251" s="10">
        <v>1</v>
      </c>
    </row>
    <row r="252" spans="1:8" x14ac:dyDescent="0.25">
      <c r="A252" s="1" t="s">
        <v>258</v>
      </c>
      <c r="B252" s="1">
        <v>16</v>
      </c>
      <c r="C252" s="9">
        <v>43600</v>
      </c>
      <c r="D252" s="3" t="s">
        <v>273</v>
      </c>
      <c r="E252" s="10">
        <v>618</v>
      </c>
      <c r="F252" s="5">
        <v>45311</v>
      </c>
      <c r="G252" s="6"/>
      <c r="H252" s="10">
        <v>1</v>
      </c>
    </row>
    <row r="253" spans="1:8" x14ac:dyDescent="0.25">
      <c r="A253" s="1" t="s">
        <v>258</v>
      </c>
      <c r="B253" s="1">
        <v>17</v>
      </c>
      <c r="C253" s="9">
        <v>43614</v>
      </c>
      <c r="D253" s="3" t="s">
        <v>274</v>
      </c>
      <c r="E253" s="10">
        <f>358+162</f>
        <v>520</v>
      </c>
      <c r="F253" s="5">
        <v>45311</v>
      </c>
      <c r="G253" s="6" t="s">
        <v>10</v>
      </c>
      <c r="H253" s="10">
        <v>1</v>
      </c>
    </row>
    <row r="254" spans="1:8" x14ac:dyDescent="0.25">
      <c r="A254" s="1" t="s">
        <v>258</v>
      </c>
      <c r="B254" s="1">
        <v>18</v>
      </c>
      <c r="C254" s="9">
        <v>43642</v>
      </c>
      <c r="D254" s="3" t="s">
        <v>275</v>
      </c>
      <c r="E254" s="10">
        <v>432</v>
      </c>
      <c r="F254" s="5">
        <v>45311</v>
      </c>
      <c r="G254" s="6"/>
      <c r="H254" s="10">
        <v>3</v>
      </c>
    </row>
    <row r="255" spans="1:8" x14ac:dyDescent="0.25">
      <c r="A255" s="1" t="s">
        <v>258</v>
      </c>
      <c r="B255" s="1">
        <v>19</v>
      </c>
      <c r="C255" s="9">
        <v>43656</v>
      </c>
      <c r="D255" s="3" t="s">
        <v>276</v>
      </c>
      <c r="E255" s="10">
        <v>550</v>
      </c>
      <c r="F255" s="5">
        <v>45311</v>
      </c>
      <c r="G255" s="6"/>
      <c r="H255" s="10">
        <v>1</v>
      </c>
    </row>
    <row r="256" spans="1:8" x14ac:dyDescent="0.25">
      <c r="A256" s="1" t="s">
        <v>258</v>
      </c>
      <c r="B256" s="1">
        <v>20</v>
      </c>
      <c r="C256" s="9">
        <v>43722</v>
      </c>
      <c r="D256" s="3" t="s">
        <v>277</v>
      </c>
      <c r="E256" s="10">
        <v>688</v>
      </c>
      <c r="F256" s="5">
        <v>45311</v>
      </c>
      <c r="G256" s="6"/>
      <c r="H256" s="10">
        <f>2+1</f>
        <v>3</v>
      </c>
    </row>
    <row r="257" spans="1:8" x14ac:dyDescent="0.25">
      <c r="A257" s="1" t="s">
        <v>258</v>
      </c>
      <c r="B257" s="1">
        <v>21</v>
      </c>
      <c r="C257" s="9">
        <v>43748</v>
      </c>
      <c r="D257" s="3" t="s">
        <v>278</v>
      </c>
      <c r="E257" s="10">
        <v>413</v>
      </c>
      <c r="F257" s="5">
        <v>45311</v>
      </c>
      <c r="G257" s="6"/>
      <c r="H257" s="10">
        <v>4</v>
      </c>
    </row>
    <row r="258" spans="1:8" x14ac:dyDescent="0.25">
      <c r="A258" s="1" t="s">
        <v>258</v>
      </c>
      <c r="B258" s="1">
        <v>22</v>
      </c>
      <c r="C258" s="9">
        <v>43762</v>
      </c>
      <c r="D258" s="3" t="s">
        <v>279</v>
      </c>
      <c r="E258" s="10">
        <f>602+370</f>
        <v>972</v>
      </c>
      <c r="F258" s="5">
        <v>45311</v>
      </c>
      <c r="G258" s="6" t="s">
        <v>10</v>
      </c>
      <c r="H258" s="10">
        <v>4</v>
      </c>
    </row>
    <row r="259" spans="1:8" x14ac:dyDescent="0.25">
      <c r="A259" s="1" t="s">
        <v>258</v>
      </c>
      <c r="B259" s="1">
        <v>23</v>
      </c>
      <c r="C259" s="9">
        <v>43776</v>
      </c>
      <c r="D259" s="3" t="s">
        <v>280</v>
      </c>
      <c r="E259" s="10">
        <v>652</v>
      </c>
      <c r="F259" s="5">
        <v>45311</v>
      </c>
      <c r="G259" s="6"/>
      <c r="H259" s="10">
        <v>1</v>
      </c>
    </row>
    <row r="260" spans="1:8" x14ac:dyDescent="0.25">
      <c r="A260" s="1" t="s">
        <v>258</v>
      </c>
      <c r="B260" s="1">
        <v>24</v>
      </c>
      <c r="C260" s="9">
        <v>43789</v>
      </c>
      <c r="D260" s="3" t="s">
        <v>281</v>
      </c>
      <c r="E260" s="10">
        <v>333</v>
      </c>
      <c r="F260" s="5">
        <v>45311</v>
      </c>
      <c r="G260" s="6"/>
      <c r="H260" s="10">
        <v>4</v>
      </c>
    </row>
    <row r="261" spans="1:8" x14ac:dyDescent="0.25">
      <c r="A261" s="1" t="s">
        <v>258</v>
      </c>
      <c r="B261" s="1">
        <v>25</v>
      </c>
      <c r="C261" s="9">
        <v>43819</v>
      </c>
      <c r="D261" s="3" t="s">
        <v>282</v>
      </c>
      <c r="E261" s="10">
        <v>384</v>
      </c>
      <c r="F261" s="5">
        <v>45311</v>
      </c>
      <c r="G261" s="6"/>
      <c r="H261" s="10">
        <v>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COSN_events 2024.02.03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CHEN</dc:creator>
  <cp:lastModifiedBy>Xi CHEN</cp:lastModifiedBy>
  <dcterms:created xsi:type="dcterms:W3CDTF">2024-03-23T12:31:24Z</dcterms:created>
  <dcterms:modified xsi:type="dcterms:W3CDTF">2024-03-23T12:34:11Z</dcterms:modified>
</cp:coreProperties>
</file>