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NV-SalesTax/data/"/>
    </mc:Choice>
  </mc:AlternateContent>
  <xr:revisionPtr revIDLastSave="0" documentId="8_{0FF05D21-3428-BE44-B99C-02833625110F}" xr6:coauthVersionLast="47" xr6:coauthVersionMax="47" xr10:uidLastSave="{00000000-0000-0000-0000-000000000000}"/>
  <bookViews>
    <workbookView xWindow="-21600" yWindow="4560" windowWidth="21600" windowHeight="16940" activeTab="2" xr2:uid="{D530A7BA-0AEC-BF4A-9D2F-6242B21C9339}"/>
  </bookViews>
  <sheets>
    <sheet name="Main" sheetId="1" r:id="rId1"/>
    <sheet name="PieChart" sheetId="2" r:id="rId2"/>
    <sheet name="Table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E16" i="3"/>
  <c r="E15" i="3"/>
  <c r="E14" i="3"/>
  <c r="E12" i="3"/>
  <c r="E29" i="3"/>
  <c r="D29" i="3"/>
  <c r="C29" i="3"/>
  <c r="A29" i="3"/>
  <c r="E28" i="3"/>
  <c r="D28" i="3"/>
  <c r="C28" i="3"/>
  <c r="B28" i="3"/>
  <c r="A28" i="3"/>
  <c r="D27" i="3"/>
  <c r="C27" i="3"/>
  <c r="B27" i="3"/>
  <c r="D26" i="3"/>
  <c r="C26" i="3"/>
  <c r="B26" i="3"/>
  <c r="D25" i="3"/>
  <c r="C25" i="3"/>
  <c r="B25" i="3"/>
  <c r="E24" i="3"/>
  <c r="E27" i="3" s="1"/>
  <c r="D24" i="3"/>
  <c r="C24" i="3"/>
  <c r="B24" i="3"/>
  <c r="A24" i="3"/>
  <c r="D23" i="3"/>
  <c r="C23" i="3"/>
  <c r="B23" i="3"/>
  <c r="E22" i="3"/>
  <c r="E23" i="3" s="1"/>
  <c r="D22" i="3"/>
  <c r="C22" i="3"/>
  <c r="B22" i="3"/>
  <c r="A22" i="3"/>
  <c r="E21" i="3"/>
  <c r="D21" i="3"/>
  <c r="C21" i="3"/>
  <c r="B21" i="3"/>
  <c r="A21" i="3"/>
  <c r="D20" i="3"/>
  <c r="C20" i="3"/>
  <c r="B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E7" i="3"/>
  <c r="E11" i="3" s="1"/>
  <c r="D7" i="3"/>
  <c r="C7" i="3"/>
  <c r="B7" i="3"/>
  <c r="A7" i="3"/>
  <c r="E6" i="3"/>
  <c r="D6" i="3"/>
  <c r="C6" i="3"/>
  <c r="B6" i="3"/>
  <c r="A6" i="3"/>
  <c r="D5" i="3"/>
  <c r="C5" i="3"/>
  <c r="B5" i="3"/>
  <c r="D4" i="3"/>
  <c r="C4" i="3"/>
  <c r="B4" i="3"/>
  <c r="D3" i="3"/>
  <c r="C3" i="3"/>
  <c r="B3" i="3"/>
  <c r="E2" i="3"/>
  <c r="E4" i="3" s="1"/>
  <c r="D2" i="3"/>
  <c r="C2" i="3"/>
  <c r="B2" i="3"/>
  <c r="A2" i="3"/>
  <c r="B1" i="3"/>
  <c r="A1" i="3"/>
  <c r="C13" i="2"/>
  <c r="C11" i="2"/>
  <c r="C10" i="2"/>
  <c r="C9" i="2"/>
  <c r="C8" i="2"/>
  <c r="C7" i="2"/>
  <c r="C6" i="2"/>
  <c r="C5" i="2"/>
  <c r="C4" i="2"/>
  <c r="C3" i="2"/>
  <c r="C2" i="2"/>
  <c r="B13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8" i="1"/>
  <c r="H24" i="1"/>
  <c r="H22" i="1"/>
  <c r="H21" i="1"/>
  <c r="H19" i="1"/>
  <c r="H18" i="1"/>
  <c r="H17" i="1"/>
  <c r="H6" i="1"/>
  <c r="H7" i="1"/>
  <c r="D30" i="1"/>
  <c r="H2" i="1" s="1"/>
  <c r="H30" i="1" s="1"/>
  <c r="C30" i="1"/>
  <c r="E15" i="1"/>
  <c r="F15" i="1" s="1"/>
  <c r="E14" i="1"/>
  <c r="F14" i="1" s="1"/>
  <c r="E13" i="1"/>
  <c r="F13" i="1"/>
  <c r="E23" i="1"/>
  <c r="F23" i="1" s="1"/>
  <c r="E16" i="1"/>
  <c r="E6" i="1"/>
  <c r="F6" i="1" s="1"/>
  <c r="E12" i="1"/>
  <c r="F12" i="1" s="1"/>
  <c r="E11" i="1"/>
  <c r="F11" i="1" s="1"/>
  <c r="E10" i="1"/>
  <c r="F10" i="1"/>
  <c r="E17" i="1"/>
  <c r="F17" i="1" s="1"/>
  <c r="E22" i="1"/>
  <c r="F22" i="1" s="1"/>
  <c r="E9" i="1"/>
  <c r="F9" i="1" s="1"/>
  <c r="E8" i="1"/>
  <c r="F8" i="1" s="1"/>
  <c r="E27" i="1"/>
  <c r="F27" i="1" s="1"/>
  <c r="E26" i="1"/>
  <c r="F26" i="1" s="1"/>
  <c r="E25" i="1"/>
  <c r="F25" i="1" s="1"/>
  <c r="E24" i="1"/>
  <c r="F24" i="1" s="1"/>
  <c r="E18" i="1"/>
  <c r="F18" i="1" s="1"/>
  <c r="E21" i="1"/>
  <c r="F21" i="1" s="1"/>
  <c r="E28" i="1"/>
  <c r="F28" i="1" s="1"/>
  <c r="E7" i="1"/>
  <c r="F7" i="1" s="1"/>
  <c r="E20" i="1"/>
  <c r="F20" i="1" s="1"/>
  <c r="E19" i="1"/>
  <c r="F19" i="1" s="1"/>
  <c r="E5" i="1"/>
  <c r="F5" i="1" s="1"/>
  <c r="E4" i="1"/>
  <c r="F4" i="1" s="1"/>
  <c r="E3" i="1"/>
  <c r="F3" i="1" s="1"/>
  <c r="E30" i="1"/>
  <c r="F30" i="1" s="1"/>
  <c r="E2" i="1"/>
  <c r="F2" i="1" s="1"/>
  <c r="E13" i="3" l="1"/>
  <c r="E9" i="3"/>
  <c r="E25" i="3"/>
  <c r="E3" i="3"/>
  <c r="E5" i="3"/>
  <c r="E8" i="3"/>
  <c r="E10" i="3"/>
  <c r="E26" i="3"/>
</calcChain>
</file>

<file path=xl/sharedStrings.xml><?xml version="1.0" encoding="utf-8"?>
<sst xmlns="http://schemas.openxmlformats.org/spreadsheetml/2006/main" count="52" uniqueCount="44">
  <si>
    <t>Category</t>
  </si>
  <si>
    <t>Modified business tax</t>
  </si>
  <si>
    <t>Insurance premium tax</t>
  </si>
  <si>
    <t>Other taxes</t>
  </si>
  <si>
    <t>Net proceeds of minerals and gold/silver taxes</t>
  </si>
  <si>
    <t>Commerce tax</t>
  </si>
  <si>
    <t>Cigarette and tobacco taxes</t>
  </si>
  <si>
    <t>Real property transfer tax</t>
  </si>
  <si>
    <t>Cannabis taxes</t>
  </si>
  <si>
    <t>Centrally assessed property tax</t>
  </si>
  <si>
    <t>FY2021-2022</t>
  </si>
  <si>
    <t>FY2022-2023</t>
  </si>
  <si>
    <t>Subcategory</t>
  </si>
  <si>
    <t>change</t>
  </si>
  <si>
    <t>pct change</t>
  </si>
  <si>
    <t>Total</t>
  </si>
  <si>
    <t>Sales and use tax</t>
  </si>
  <si>
    <t>Local school support tax</t>
  </si>
  <si>
    <t>City/county relief tax</t>
  </si>
  <si>
    <t>Local options tax</t>
  </si>
  <si>
    <t>Cigarette tax</t>
  </si>
  <si>
    <t>Other tobacco products</t>
  </si>
  <si>
    <t>Intoxicating beverage tax</t>
  </si>
  <si>
    <t>Medical cannabis tax</t>
  </si>
  <si>
    <t>Wholesale cannabis tax</t>
  </si>
  <si>
    <t>Retail cannabis tax</t>
  </si>
  <si>
    <t>Cannabis fees</t>
  </si>
  <si>
    <t>Estate tax</t>
  </si>
  <si>
    <t>Lodging tax</t>
  </si>
  <si>
    <t>Net proceeds of minerals tax</t>
  </si>
  <si>
    <t>Tire fee</t>
  </si>
  <si>
    <t>Short term car lease fee</t>
  </si>
  <si>
    <t>Bank excise tax</t>
  </si>
  <si>
    <t>Exhibition facility fee</t>
  </si>
  <si>
    <t>Live entertainment tax</t>
  </si>
  <si>
    <t>Transportation connection tax</t>
  </si>
  <si>
    <t>Peer to peer car sharing tax</t>
  </si>
  <si>
    <t>Gold and silver excise tax</t>
  </si>
  <si>
    <t>Category percent of total revenue</t>
  </si>
  <si>
    <t>Subcategory percent of total revenue</t>
  </si>
  <si>
    <t>State and local sales and use taxes</t>
  </si>
  <si>
    <t>Tax revenue ($)</t>
  </si>
  <si>
    <t>Subcategory pct of total revenue</t>
  </si>
  <si>
    <t>Category pct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</si>
</sst>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F465-62C9-D648-ADEC-CB9F3FB5A77E}">
  <dimension ref="A1:H35"/>
  <sheetViews>
    <sheetView workbookViewId="0">
      <selection sqref="A1:H1"/>
    </sheetView>
  </sheetViews>
  <sheetFormatPr baseColWidth="10" defaultRowHeight="16" x14ac:dyDescent="0.2"/>
  <cols>
    <col min="1" max="1" width="25.6640625" customWidth="1"/>
    <col min="2" max="2" width="22.83203125" customWidth="1"/>
    <col min="3" max="4" width="13.6640625" bestFit="1" customWidth="1"/>
    <col min="5" max="5" width="14.5" customWidth="1"/>
  </cols>
  <sheetData>
    <row r="1" spans="1:8" ht="68" x14ac:dyDescent="0.2">
      <c r="A1" s="2" t="s">
        <v>0</v>
      </c>
      <c r="B1" s="2" t="s">
        <v>12</v>
      </c>
      <c r="C1" s="2" t="s">
        <v>10</v>
      </c>
      <c r="D1" s="2" t="s">
        <v>11</v>
      </c>
      <c r="E1" s="2" t="s">
        <v>13</v>
      </c>
      <c r="F1" s="2" t="s">
        <v>14</v>
      </c>
      <c r="G1" s="2" t="s">
        <v>39</v>
      </c>
      <c r="H1" s="2" t="s">
        <v>38</v>
      </c>
    </row>
    <row r="2" spans="1:8" ht="34" x14ac:dyDescent="0.2">
      <c r="A2" s="5" t="s">
        <v>40</v>
      </c>
      <c r="B2" s="4" t="s">
        <v>16</v>
      </c>
      <c r="C2" s="6">
        <v>1622199539</v>
      </c>
      <c r="D2" s="6">
        <v>1731448238</v>
      </c>
      <c r="E2" s="6">
        <f>D2-C2</f>
        <v>109248699</v>
      </c>
      <c r="F2" s="7">
        <f>E2/C2</f>
        <v>6.7346030111280902E-2</v>
      </c>
      <c r="G2" s="7">
        <f>D2/$D$30</f>
        <v>0.17453576219687161</v>
      </c>
      <c r="H2" s="7">
        <f>SUM(D2:D5)/D30</f>
        <v>0.70522995718383141</v>
      </c>
    </row>
    <row r="3" spans="1:8" x14ac:dyDescent="0.2">
      <c r="A3" s="5"/>
      <c r="B3" s="4" t="s">
        <v>17</v>
      </c>
      <c r="C3" s="6">
        <v>2088835891.9300001</v>
      </c>
      <c r="D3" s="6">
        <v>2198875407.6100001</v>
      </c>
      <c r="E3" s="6">
        <f>D3-C3</f>
        <v>110039515.68000007</v>
      </c>
      <c r="F3" s="7">
        <f>E3/C3</f>
        <v>5.267982808277389E-2</v>
      </c>
      <c r="G3" s="7">
        <f t="shared" ref="G3:G28" si="0">D3/$D$30</f>
        <v>0.22165398122815158</v>
      </c>
      <c r="H3" s="7"/>
    </row>
    <row r="4" spans="1:8" x14ac:dyDescent="0.2">
      <c r="A4" s="5"/>
      <c r="B4" s="4" t="s">
        <v>18</v>
      </c>
      <c r="C4" s="6">
        <v>1800965636.26</v>
      </c>
      <c r="D4" s="6">
        <v>1898522944.02</v>
      </c>
      <c r="E4" s="6">
        <f>D4-C4</f>
        <v>97557307.75999999</v>
      </c>
      <c r="F4" s="7">
        <f>E4/C4</f>
        <v>5.4169444322432335E-2</v>
      </c>
      <c r="G4" s="7">
        <f t="shared" si="0"/>
        <v>0.19137745028146741</v>
      </c>
      <c r="H4" s="7"/>
    </row>
    <row r="5" spans="1:8" x14ac:dyDescent="0.2">
      <c r="A5" s="5"/>
      <c r="B5" s="4" t="s">
        <v>19</v>
      </c>
      <c r="C5" s="6">
        <v>1105670908.8099999</v>
      </c>
      <c r="D5" s="6">
        <v>1167250665.0599999</v>
      </c>
      <c r="E5" s="6">
        <f>D5-C5</f>
        <v>61579756.25</v>
      </c>
      <c r="F5" s="7">
        <f>E5/C5</f>
        <v>5.5694470894849198E-2</v>
      </c>
      <c r="G5" s="7">
        <f t="shared" si="0"/>
        <v>0.11766276347734075</v>
      </c>
      <c r="H5" s="7"/>
    </row>
    <row r="6" spans="1:8" ht="17" x14ac:dyDescent="0.2">
      <c r="A6" s="5" t="s">
        <v>1</v>
      </c>
      <c r="B6" s="4" t="s">
        <v>1</v>
      </c>
      <c r="C6" s="6">
        <v>755671771</v>
      </c>
      <c r="D6" s="6">
        <v>846579641.96000004</v>
      </c>
      <c r="E6" s="6">
        <f>D6-C6</f>
        <v>90907870.960000038</v>
      </c>
      <c r="F6" s="7">
        <f>E6/C6</f>
        <v>0.12030073697168719</v>
      </c>
      <c r="G6" s="7">
        <f t="shared" si="0"/>
        <v>8.5338053905971448E-2</v>
      </c>
      <c r="H6" s="7">
        <f>D6/$D$30</f>
        <v>8.5338053905971448E-2</v>
      </c>
    </row>
    <row r="7" spans="1:8" ht="17" x14ac:dyDescent="0.2">
      <c r="A7" s="5" t="s">
        <v>3</v>
      </c>
      <c r="B7" s="4" t="s">
        <v>22</v>
      </c>
      <c r="C7" s="6">
        <v>56482057.829999998</v>
      </c>
      <c r="D7" s="6">
        <v>51503275.380000003</v>
      </c>
      <c r="E7" s="6">
        <f>D7-C7</f>
        <v>-4978782.4499999955</v>
      </c>
      <c r="F7" s="7">
        <f>E7/C7</f>
        <v>-8.8148035699852897E-2</v>
      </c>
      <c r="G7" s="7">
        <f t="shared" si="0"/>
        <v>5.1917020831457701E-3</v>
      </c>
      <c r="H7" s="7">
        <f>SUM(D7:D16)/D30</f>
        <v>5.3357600337771587E-2</v>
      </c>
    </row>
    <row r="8" spans="1:8" x14ac:dyDescent="0.2">
      <c r="A8" s="5"/>
      <c r="B8" s="4" t="s">
        <v>27</v>
      </c>
      <c r="C8" s="6">
        <v>9996.69</v>
      </c>
      <c r="D8" s="6">
        <v>37144.9</v>
      </c>
      <c r="E8" s="6">
        <f>D8-C8</f>
        <v>27148.21</v>
      </c>
      <c r="F8" s="7">
        <f>E8/C8</f>
        <v>2.715719903287988</v>
      </c>
      <c r="G8" s="7">
        <f t="shared" si="0"/>
        <v>3.7443299146587466E-6</v>
      </c>
      <c r="H8" s="7"/>
    </row>
    <row r="9" spans="1:8" x14ac:dyDescent="0.2">
      <c r="A9" s="5"/>
      <c r="B9" s="4" t="s">
        <v>28</v>
      </c>
      <c r="C9" s="6">
        <v>219022580.02000001</v>
      </c>
      <c r="D9" s="6">
        <v>256327887.80000001</v>
      </c>
      <c r="E9" s="6">
        <f>D9-C9</f>
        <v>37305307.780000001</v>
      </c>
      <c r="F9" s="7">
        <f>E9/C9</f>
        <v>0.17032630962795467</v>
      </c>
      <c r="G9" s="7">
        <f t="shared" si="0"/>
        <v>2.5838706747112816E-2</v>
      </c>
      <c r="H9" s="7"/>
    </row>
    <row r="10" spans="1:8" x14ac:dyDescent="0.2">
      <c r="A10" s="5"/>
      <c r="B10" s="4" t="s">
        <v>30</v>
      </c>
      <c r="C10" s="6">
        <v>2268054.34</v>
      </c>
      <c r="D10" s="6">
        <v>2464107.5</v>
      </c>
      <c r="E10" s="6">
        <f>D10-C10</f>
        <v>196053.16000000015</v>
      </c>
      <c r="F10" s="7">
        <f>E10/C10</f>
        <v>8.6441121159381115E-2</v>
      </c>
      <c r="G10" s="7">
        <f t="shared" si="0"/>
        <v>2.4839026152136568E-4</v>
      </c>
      <c r="H10" s="7"/>
    </row>
    <row r="11" spans="1:8" x14ac:dyDescent="0.2">
      <c r="A11" s="5"/>
      <c r="B11" s="4" t="s">
        <v>31</v>
      </c>
      <c r="C11" s="6">
        <v>88520398.319999993</v>
      </c>
      <c r="D11" s="6">
        <v>96528055.159999996</v>
      </c>
      <c r="E11" s="6">
        <f>D11-C11</f>
        <v>8007656.8400000036</v>
      </c>
      <c r="F11" s="7">
        <f>E11/C11</f>
        <v>9.0461147848120121E-2</v>
      </c>
      <c r="G11" s="7">
        <f t="shared" si="0"/>
        <v>9.7303501837242134E-3</v>
      </c>
      <c r="H11" s="7"/>
    </row>
    <row r="12" spans="1:8" x14ac:dyDescent="0.2">
      <c r="A12" s="5"/>
      <c r="B12" s="4" t="s">
        <v>32</v>
      </c>
      <c r="C12" s="6">
        <v>2336987.21</v>
      </c>
      <c r="D12" s="6">
        <v>2250520.13</v>
      </c>
      <c r="E12" s="6">
        <f>D12-C12</f>
        <v>-86467.080000000075</v>
      </c>
      <c r="F12" s="7">
        <f>E12/C12</f>
        <v>-3.6999380925152807E-2</v>
      </c>
      <c r="G12" s="7">
        <f t="shared" si="0"/>
        <v>2.2685994164207442E-4</v>
      </c>
      <c r="H12" s="7"/>
    </row>
    <row r="13" spans="1:8" x14ac:dyDescent="0.2">
      <c r="A13" s="5"/>
      <c r="B13" s="4" t="s">
        <v>33</v>
      </c>
      <c r="C13" s="6">
        <v>194552.47</v>
      </c>
      <c r="D13" s="6">
        <v>176828.23</v>
      </c>
      <c r="E13" s="6">
        <f>D13-C13</f>
        <v>-17724.239999999991</v>
      </c>
      <c r="F13" s="7">
        <f>E13/C13</f>
        <v>-9.1102621313417356E-2</v>
      </c>
      <c r="G13" s="7">
        <f t="shared" si="0"/>
        <v>1.7824875860351145E-5</v>
      </c>
      <c r="H13" s="7"/>
    </row>
    <row r="14" spans="1:8" x14ac:dyDescent="0.2">
      <c r="A14" s="5"/>
      <c r="B14" s="4" t="s">
        <v>34</v>
      </c>
      <c r="C14" s="6">
        <v>39952289.859999999</v>
      </c>
      <c r="D14" s="6">
        <v>80057592.959999993</v>
      </c>
      <c r="E14" s="6">
        <f>D14-C14</f>
        <v>40105303.099999994</v>
      </c>
      <c r="F14" s="7">
        <f>E14/C14</f>
        <v>1.0038298991255865</v>
      </c>
      <c r="G14" s="7">
        <f t="shared" si="0"/>
        <v>8.0700726133520733E-3</v>
      </c>
      <c r="H14" s="7"/>
    </row>
    <row r="15" spans="1:8" x14ac:dyDescent="0.2">
      <c r="A15" s="5"/>
      <c r="B15" s="4" t="s">
        <v>35</v>
      </c>
      <c r="C15" s="6">
        <v>33464127.969999999</v>
      </c>
      <c r="D15" s="6">
        <v>39978331.829999998</v>
      </c>
      <c r="E15" s="6">
        <f>D15-C15</f>
        <v>6514203.8599999994</v>
      </c>
      <c r="F15" s="7">
        <f>E15/C15</f>
        <v>0.19466229228623164</v>
      </c>
      <c r="G15" s="7">
        <f t="shared" si="0"/>
        <v>4.0299493014982661E-3</v>
      </c>
      <c r="H15" s="7"/>
    </row>
    <row r="16" spans="1:8" x14ac:dyDescent="0.2">
      <c r="A16" s="5"/>
      <c r="B16" s="4" t="s">
        <v>36</v>
      </c>
      <c r="C16" s="6">
        <v>0</v>
      </c>
      <c r="D16" s="6">
        <v>0</v>
      </c>
      <c r="E16" s="6">
        <f>D16-C16</f>
        <v>0</v>
      </c>
      <c r="F16" s="7">
        <v>0</v>
      </c>
      <c r="G16" s="7">
        <f t="shared" si="0"/>
        <v>0</v>
      </c>
      <c r="H16" s="7"/>
    </row>
    <row r="17" spans="1:8" ht="17" x14ac:dyDescent="0.2">
      <c r="A17" s="5" t="s">
        <v>2</v>
      </c>
      <c r="B17" s="4" t="s">
        <v>2</v>
      </c>
      <c r="C17" s="6">
        <v>496126413.41000003</v>
      </c>
      <c r="D17" s="6">
        <v>515638894.49000001</v>
      </c>
      <c r="E17" s="6">
        <f>D17-C17</f>
        <v>19512481.079999983</v>
      </c>
      <c r="F17" s="7">
        <f>E17/C17</f>
        <v>3.9329655814706287E-2</v>
      </c>
      <c r="G17" s="7">
        <f t="shared" si="0"/>
        <v>5.1978121836388634E-2</v>
      </c>
      <c r="H17" s="7">
        <f>D17/$D$30</f>
        <v>5.1978121836388634E-2</v>
      </c>
    </row>
    <row r="18" spans="1:8" ht="17" x14ac:dyDescent="0.2">
      <c r="A18" s="5" t="s">
        <v>5</v>
      </c>
      <c r="B18" s="4" t="s">
        <v>5</v>
      </c>
      <c r="C18" s="6">
        <v>281881658.75999999</v>
      </c>
      <c r="D18" s="6">
        <v>302294189.51999998</v>
      </c>
      <c r="E18" s="6">
        <f>D18-C18</f>
        <v>20412530.75999999</v>
      </c>
      <c r="F18" s="7">
        <f>E18/C18</f>
        <v>7.2415249895274855E-2</v>
      </c>
      <c r="G18" s="7">
        <f t="shared" si="0"/>
        <v>3.0472263402169786E-2</v>
      </c>
      <c r="H18" s="7">
        <f>D18/$D$30</f>
        <v>3.0472263402169786E-2</v>
      </c>
    </row>
    <row r="19" spans="1:8" ht="17" x14ac:dyDescent="0.2">
      <c r="A19" s="5" t="s">
        <v>6</v>
      </c>
      <c r="B19" s="4" t="s">
        <v>20</v>
      </c>
      <c r="C19" s="6">
        <v>153478038.84</v>
      </c>
      <c r="D19" s="6">
        <v>144163150.13999999</v>
      </c>
      <c r="E19" s="6">
        <f>D19-C19</f>
        <v>-9314888.7000000179</v>
      </c>
      <c r="F19" s="7">
        <f>E19/C19</f>
        <v>-6.069199717694293E-2</v>
      </c>
      <c r="G19" s="7">
        <f t="shared" si="0"/>
        <v>1.4532126770044937E-2</v>
      </c>
      <c r="H19" s="7">
        <f>SUM(D19:D20)/D30</f>
        <v>1.8076252819945949E-2</v>
      </c>
    </row>
    <row r="20" spans="1:8" x14ac:dyDescent="0.2">
      <c r="A20" s="5"/>
      <c r="B20" s="4" t="s">
        <v>21</v>
      </c>
      <c r="C20" s="6">
        <v>35755018.420000002</v>
      </c>
      <c r="D20" s="6">
        <v>35158816.32</v>
      </c>
      <c r="E20" s="6">
        <f>D20-C20</f>
        <v>-596202.10000000149</v>
      </c>
      <c r="F20" s="7">
        <f>E20/C20</f>
        <v>-1.6674641109022857E-2</v>
      </c>
      <c r="G20" s="7">
        <f t="shared" si="0"/>
        <v>3.5441260499010129E-3</v>
      </c>
      <c r="H20" s="7"/>
    </row>
    <row r="21" spans="1:8" ht="17" x14ac:dyDescent="0.2">
      <c r="A21" s="5" t="s">
        <v>7</v>
      </c>
      <c r="B21" s="4" t="s">
        <v>7</v>
      </c>
      <c r="C21" s="6">
        <v>253632459</v>
      </c>
      <c r="D21" s="6">
        <v>157872317.03999999</v>
      </c>
      <c r="E21" s="6">
        <f>D21-C21</f>
        <v>-95760141.960000008</v>
      </c>
      <c r="F21" s="7">
        <f>E21/C21</f>
        <v>-0.37755475910912495</v>
      </c>
      <c r="G21" s="7">
        <f t="shared" si="0"/>
        <v>1.5914056556602971E-2</v>
      </c>
      <c r="H21" s="7">
        <f>D21/$D$30</f>
        <v>1.5914056556602971E-2</v>
      </c>
    </row>
    <row r="22" spans="1:8" ht="34" x14ac:dyDescent="0.2">
      <c r="A22" s="5" t="s">
        <v>4</v>
      </c>
      <c r="B22" s="4" t="s">
        <v>29</v>
      </c>
      <c r="C22" s="6">
        <v>174188235.55000001</v>
      </c>
      <c r="D22" s="6">
        <v>65884923.890000001</v>
      </c>
      <c r="E22" s="6">
        <f>D22-C22</f>
        <v>-108303311.66000001</v>
      </c>
      <c r="F22" s="7">
        <f>E22/C22</f>
        <v>-0.62176019705367525</v>
      </c>
      <c r="G22" s="7">
        <f t="shared" si="0"/>
        <v>6.6414202608256236E-3</v>
      </c>
      <c r="H22" s="7">
        <f>SUM(D22:D23)/D30</f>
        <v>1.3524448545072672E-2</v>
      </c>
    </row>
    <row r="23" spans="1:8" x14ac:dyDescent="0.2">
      <c r="A23" s="5"/>
      <c r="B23" s="4" t="s">
        <v>37</v>
      </c>
      <c r="C23" s="6">
        <v>36921487.090000004</v>
      </c>
      <c r="D23" s="6">
        <v>68281749.510000005</v>
      </c>
      <c r="E23" s="6">
        <f>D23-C23</f>
        <v>31360262.420000002</v>
      </c>
      <c r="F23" s="7">
        <f>E23/C23</f>
        <v>0.84937701299939705</v>
      </c>
      <c r="G23" s="7">
        <f t="shared" si="0"/>
        <v>6.8830282842470489E-3</v>
      </c>
      <c r="H23" s="7"/>
    </row>
    <row r="24" spans="1:8" ht="17" x14ac:dyDescent="0.2">
      <c r="A24" s="5" t="s">
        <v>8</v>
      </c>
      <c r="B24" s="4" t="s">
        <v>23</v>
      </c>
      <c r="C24" s="6">
        <v>2648.8</v>
      </c>
      <c r="D24" s="6">
        <v>5</v>
      </c>
      <c r="E24" s="6">
        <f>D24-C24</f>
        <v>-2643.8</v>
      </c>
      <c r="F24" s="7">
        <f>E24/C24</f>
        <v>-0.99811235276351551</v>
      </c>
      <c r="G24" s="7">
        <f t="shared" si="0"/>
        <v>5.0401669067069047E-10</v>
      </c>
      <c r="H24" s="7">
        <f>SUM(D24:D27)/D30</f>
        <v>1.3416072734173726E-2</v>
      </c>
    </row>
    <row r="25" spans="1:8" x14ac:dyDescent="0.2">
      <c r="A25" s="5"/>
      <c r="B25" s="4" t="s">
        <v>24</v>
      </c>
      <c r="C25" s="6">
        <v>63020341.68</v>
      </c>
      <c r="D25" s="6">
        <v>52984655.380000003</v>
      </c>
      <c r="E25" s="6">
        <f>D25-C25</f>
        <v>-10035686.299999997</v>
      </c>
      <c r="F25" s="7">
        <f>E25/C25</f>
        <v>-0.15924519024283393</v>
      </c>
      <c r="G25" s="7">
        <f t="shared" si="0"/>
        <v>5.3410301321909198E-3</v>
      </c>
      <c r="H25" s="7"/>
    </row>
    <row r="26" spans="1:8" x14ac:dyDescent="0.2">
      <c r="A26" s="5"/>
      <c r="B26" s="4" t="s">
        <v>25</v>
      </c>
      <c r="C26" s="6">
        <v>89314456.219999999</v>
      </c>
      <c r="D26" s="6">
        <v>80106891.769999996</v>
      </c>
      <c r="E26" s="6">
        <f>D26-C26</f>
        <v>-9207564.450000003</v>
      </c>
      <c r="F26" s="7">
        <f>E26/C26</f>
        <v>-0.10309153567838857</v>
      </c>
      <c r="G26" s="7">
        <f t="shared" si="0"/>
        <v>8.0750420979661137E-3</v>
      </c>
      <c r="H26" s="7"/>
    </row>
    <row r="27" spans="1:8" x14ac:dyDescent="0.2">
      <c r="A27" s="4"/>
      <c r="B27" s="4" t="s">
        <v>26</v>
      </c>
      <c r="C27" s="6">
        <v>222</v>
      </c>
      <c r="D27" s="6">
        <v>0</v>
      </c>
      <c r="E27" s="6">
        <f>D27-C27</f>
        <v>-222</v>
      </c>
      <c r="F27" s="7">
        <f>E27/C27</f>
        <v>-1</v>
      </c>
      <c r="G27" s="7">
        <f t="shared" si="0"/>
        <v>0</v>
      </c>
      <c r="H27" s="4"/>
    </row>
    <row r="28" spans="1:8" ht="34" x14ac:dyDescent="0.2">
      <c r="A28" s="5" t="s">
        <v>9</v>
      </c>
      <c r="B28" s="4" t="s">
        <v>9</v>
      </c>
      <c r="C28" s="6">
        <v>129267371.06999999</v>
      </c>
      <c r="D28" s="6">
        <v>125920162.09999999</v>
      </c>
      <c r="E28" s="6">
        <f>D28-C28</f>
        <v>-3347208.9699999988</v>
      </c>
      <c r="F28" s="7">
        <f>E28/C28</f>
        <v>-2.5893687960803664E-2</v>
      </c>
      <c r="G28" s="7">
        <f t="shared" si="0"/>
        <v>1.269317267807178E-2</v>
      </c>
      <c r="H28" s="7">
        <f>D28/D30</f>
        <v>1.269317267807178E-2</v>
      </c>
    </row>
    <row r="29" spans="1:8" x14ac:dyDescent="0.2">
      <c r="C29" s="3"/>
      <c r="D29" s="3"/>
      <c r="E29" s="3"/>
      <c r="F29" s="1"/>
      <c r="G29" s="1"/>
    </row>
    <row r="30" spans="1:8" ht="17" x14ac:dyDescent="0.2">
      <c r="A30" s="2" t="s">
        <v>15</v>
      </c>
      <c r="C30" s="3">
        <f>SUM(C2:C28)</f>
        <v>9529183142.5499973</v>
      </c>
      <c r="D30" s="3">
        <f>SUM(D2:D28)</f>
        <v>9920306395.7000008</v>
      </c>
      <c r="E30" s="3">
        <f>D30-C30</f>
        <v>391123253.15000343</v>
      </c>
      <c r="F30" s="1">
        <f>E30/C30</f>
        <v>4.1044782884227297E-2</v>
      </c>
      <c r="G30" s="1">
        <f>SUM(G2:G28)</f>
        <v>0.99999999999999989</v>
      </c>
      <c r="H30" s="1">
        <f>SUM(H2:H28)</f>
        <v>1</v>
      </c>
    </row>
    <row r="33" spans="1:4" x14ac:dyDescent="0.2">
      <c r="C33" s="3"/>
      <c r="D33" s="3"/>
    </row>
    <row r="35" spans="1:4" x14ac:dyDescent="0.2">
      <c r="A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30FD-F5DE-CD4B-8491-488576456101}">
  <dimension ref="A1:C30"/>
  <sheetViews>
    <sheetView workbookViewId="0">
      <selection activeCell="F20" sqref="F20"/>
    </sheetView>
  </sheetViews>
  <sheetFormatPr baseColWidth="10" defaultRowHeight="16" x14ac:dyDescent="0.2"/>
  <cols>
    <col min="1" max="1" width="26" customWidth="1"/>
    <col min="2" max="2" width="18" customWidth="1"/>
    <col min="3" max="3" width="15.6640625" customWidth="1"/>
  </cols>
  <sheetData>
    <row r="1" spans="1:3" ht="34" x14ac:dyDescent="0.2">
      <c r="A1" s="2" t="s">
        <v>0</v>
      </c>
      <c r="B1" s="2" t="s">
        <v>11</v>
      </c>
      <c r="C1" s="2" t="s">
        <v>38</v>
      </c>
    </row>
    <row r="2" spans="1:3" x14ac:dyDescent="0.2">
      <c r="A2" s="5" t="str">
        <f>Main!A2</f>
        <v>State and local sales and use taxes</v>
      </c>
      <c r="B2" s="6">
        <f>SUM(Main!D2:D5)</f>
        <v>6996097254.6900005</v>
      </c>
      <c r="C2" s="7">
        <f>B2/$B$13</f>
        <v>0.70522995718383141</v>
      </c>
    </row>
    <row r="3" spans="1:3" x14ac:dyDescent="0.2">
      <c r="A3" s="5" t="str">
        <f>Main!A6</f>
        <v>Modified business tax</v>
      </c>
      <c r="B3" s="6">
        <f>Main!D6</f>
        <v>846579641.96000004</v>
      </c>
      <c r="C3" s="7">
        <f t="shared" ref="C3:C11" si="0">B3/$B$13</f>
        <v>8.5338053905971448E-2</v>
      </c>
    </row>
    <row r="4" spans="1:3" x14ac:dyDescent="0.2">
      <c r="A4" s="5" t="str">
        <f>Main!A7</f>
        <v>Other taxes</v>
      </c>
      <c r="B4" s="6">
        <f>SUM(Main!D7:D16)</f>
        <v>529323743.88999999</v>
      </c>
      <c r="C4" s="7">
        <f t="shared" si="0"/>
        <v>5.3357600337771587E-2</v>
      </c>
    </row>
    <row r="5" spans="1:3" x14ac:dyDescent="0.2">
      <c r="A5" s="5" t="str">
        <f>Main!A17</f>
        <v>Insurance premium tax</v>
      </c>
      <c r="B5" s="6">
        <f>Main!D17</f>
        <v>515638894.49000001</v>
      </c>
      <c r="C5" s="7">
        <f t="shared" si="0"/>
        <v>5.1978121836388634E-2</v>
      </c>
    </row>
    <row r="6" spans="1:3" ht="17" x14ac:dyDescent="0.2">
      <c r="A6" s="5" t="str">
        <f>Main!A18</f>
        <v>Commerce tax</v>
      </c>
      <c r="B6" s="6">
        <f>Main!D18</f>
        <v>302294189.51999998</v>
      </c>
      <c r="C6" s="7">
        <f t="shared" si="0"/>
        <v>3.0472263402169786E-2</v>
      </c>
    </row>
    <row r="7" spans="1:3" x14ac:dyDescent="0.2">
      <c r="A7" s="5" t="str">
        <f>Main!A19</f>
        <v>Cigarette and tobacco taxes</v>
      </c>
      <c r="B7" s="6">
        <f>SUM(Main!D19:D20)</f>
        <v>179321966.45999998</v>
      </c>
      <c r="C7" s="7">
        <f t="shared" si="0"/>
        <v>1.8076252819945949E-2</v>
      </c>
    </row>
    <row r="8" spans="1:3" x14ac:dyDescent="0.2">
      <c r="A8" s="5" t="str">
        <f>Main!A21</f>
        <v>Real property transfer tax</v>
      </c>
      <c r="B8" s="6">
        <f>Main!D21</f>
        <v>157872317.03999999</v>
      </c>
      <c r="C8" s="7">
        <f t="shared" si="0"/>
        <v>1.5914056556602971E-2</v>
      </c>
    </row>
    <row r="9" spans="1:3" x14ac:dyDescent="0.2">
      <c r="A9" s="5" t="str">
        <f>Main!A22</f>
        <v>Net proceeds of minerals and gold/silver taxes</v>
      </c>
      <c r="B9" s="6">
        <f>SUM(Main!D22:D23)</f>
        <v>134166673.40000001</v>
      </c>
      <c r="C9" s="7">
        <f t="shared" si="0"/>
        <v>1.3524448545072672E-2</v>
      </c>
    </row>
    <row r="10" spans="1:3" x14ac:dyDescent="0.2">
      <c r="A10" s="5" t="str">
        <f>Main!A24</f>
        <v>Cannabis taxes</v>
      </c>
      <c r="B10" s="6">
        <f>SUM(Main!D24:D27)</f>
        <v>133091552.15000001</v>
      </c>
      <c r="C10" s="7">
        <f t="shared" si="0"/>
        <v>1.3416072734173726E-2</v>
      </c>
    </row>
    <row r="11" spans="1:3" x14ac:dyDescent="0.2">
      <c r="A11" s="5" t="str">
        <f>Main!A28</f>
        <v>Centrally assessed property tax</v>
      </c>
      <c r="B11" s="6">
        <f>Main!D28</f>
        <v>125920162.09999999</v>
      </c>
      <c r="C11" s="7">
        <f t="shared" si="0"/>
        <v>1.269317267807178E-2</v>
      </c>
    </row>
    <row r="12" spans="1:3" x14ac:dyDescent="0.2">
      <c r="A12" s="5"/>
      <c r="B12" s="6"/>
      <c r="C12" s="7"/>
    </row>
    <row r="13" spans="1:3" x14ac:dyDescent="0.2">
      <c r="A13" s="5"/>
      <c r="B13" s="6">
        <f>SUM(B2:B11)</f>
        <v>9920306395.7000008</v>
      </c>
      <c r="C13" s="7">
        <f>SUM(C2:C11)</f>
        <v>1</v>
      </c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5"/>
      <c r="B20" s="6"/>
      <c r="C20" s="7"/>
    </row>
    <row r="21" spans="1:3" x14ac:dyDescent="0.2">
      <c r="A21" s="5"/>
      <c r="B21" s="6"/>
      <c r="C21" s="7"/>
    </row>
    <row r="22" spans="1:3" x14ac:dyDescent="0.2">
      <c r="A22" s="5"/>
      <c r="B22" s="6"/>
      <c r="C22" s="7"/>
    </row>
    <row r="23" spans="1:3" x14ac:dyDescent="0.2">
      <c r="A23" s="5"/>
      <c r="B23" s="6"/>
      <c r="C23" s="7"/>
    </row>
    <row r="24" spans="1:3" x14ac:dyDescent="0.2">
      <c r="A24" s="5"/>
      <c r="B24" s="6"/>
      <c r="C24" s="7"/>
    </row>
    <row r="25" spans="1:3" x14ac:dyDescent="0.2">
      <c r="A25" s="5"/>
      <c r="B25" s="6"/>
      <c r="C25" s="7"/>
    </row>
    <row r="26" spans="1:3" x14ac:dyDescent="0.2">
      <c r="A26" s="5"/>
      <c r="B26" s="6"/>
      <c r="C26" s="7"/>
    </row>
    <row r="27" spans="1:3" x14ac:dyDescent="0.2">
      <c r="A27" s="4"/>
      <c r="B27" s="6"/>
      <c r="C27" s="4"/>
    </row>
    <row r="28" spans="1:3" x14ac:dyDescent="0.2">
      <c r="A28" s="5"/>
      <c r="B28" s="6"/>
      <c r="C28" s="7"/>
    </row>
    <row r="29" spans="1:3" x14ac:dyDescent="0.2">
      <c r="B29" s="3"/>
    </row>
    <row r="30" spans="1:3" x14ac:dyDescent="0.2">
      <c r="A30" s="2"/>
      <c r="B30" s="3"/>
      <c r="C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8658-722B-F041-ADFD-45ACDE34C703}">
  <dimension ref="A1:E29"/>
  <sheetViews>
    <sheetView tabSelected="1" workbookViewId="0">
      <selection activeCell="A29" sqref="A1:E29"/>
    </sheetView>
  </sheetViews>
  <sheetFormatPr baseColWidth="10" defaultRowHeight="16" x14ac:dyDescent="0.2"/>
  <cols>
    <col min="1" max="1" width="18.5" customWidth="1"/>
    <col min="2" max="2" width="16.6640625" customWidth="1"/>
    <col min="3" max="3" width="13.6640625" bestFit="1" customWidth="1"/>
  </cols>
  <sheetData>
    <row r="1" spans="1:5" ht="68" x14ac:dyDescent="0.2">
      <c r="A1" s="2" t="str">
        <f>Main!A1</f>
        <v>Category</v>
      </c>
      <c r="B1" s="2" t="str">
        <f>Main!B1</f>
        <v>Subcategory</v>
      </c>
      <c r="C1" s="2" t="s">
        <v>41</v>
      </c>
      <c r="D1" s="2" t="s">
        <v>42</v>
      </c>
      <c r="E1" s="2" t="s">
        <v>43</v>
      </c>
    </row>
    <row r="2" spans="1:5" ht="34" x14ac:dyDescent="0.2">
      <c r="A2" s="2" t="str">
        <f>Main!A2</f>
        <v>State and local sales and use taxes</v>
      </c>
      <c r="B2" s="2" t="str">
        <f>Main!B2</f>
        <v>Sales and use tax</v>
      </c>
      <c r="C2" s="3">
        <f>Main!D2</f>
        <v>1731448238</v>
      </c>
      <c r="D2" s="1">
        <f>Main!G2</f>
        <v>0.17453576219687161</v>
      </c>
      <c r="E2" s="1">
        <f>Main!H2</f>
        <v>0.70522995718383141</v>
      </c>
    </row>
    <row r="3" spans="1:5" ht="34" x14ac:dyDescent="0.2">
      <c r="A3" s="2"/>
      <c r="B3" s="2" t="str">
        <f>Main!B3</f>
        <v>Local school support tax</v>
      </c>
      <c r="C3" s="3">
        <f>Main!D3</f>
        <v>2198875407.6100001</v>
      </c>
      <c r="D3" s="1">
        <f>Main!G3</f>
        <v>0.22165398122815158</v>
      </c>
      <c r="E3" s="1">
        <f>$E$2</f>
        <v>0.70522995718383141</v>
      </c>
    </row>
    <row r="4" spans="1:5" ht="34" x14ac:dyDescent="0.2">
      <c r="A4" s="2"/>
      <c r="B4" s="2" t="str">
        <f>Main!B4</f>
        <v>City/county relief tax</v>
      </c>
      <c r="C4" s="3">
        <f>Main!D4</f>
        <v>1898522944.02</v>
      </c>
      <c r="D4" s="1">
        <f>Main!G4</f>
        <v>0.19137745028146741</v>
      </c>
      <c r="E4" s="1">
        <f>$E$2</f>
        <v>0.70522995718383141</v>
      </c>
    </row>
    <row r="5" spans="1:5" ht="17" x14ac:dyDescent="0.2">
      <c r="A5" s="2"/>
      <c r="B5" s="2" t="str">
        <f>Main!B5</f>
        <v>Local options tax</v>
      </c>
      <c r="C5" s="3">
        <f>Main!D5</f>
        <v>1167250665.0599999</v>
      </c>
      <c r="D5" s="1">
        <f>Main!G5</f>
        <v>0.11766276347734075</v>
      </c>
      <c r="E5" s="1">
        <f>$E$2</f>
        <v>0.70522995718383141</v>
      </c>
    </row>
    <row r="6" spans="1:5" ht="34" x14ac:dyDescent="0.2">
      <c r="A6" s="2" t="str">
        <f>Main!A6</f>
        <v>Modified business tax</v>
      </c>
      <c r="B6" s="2" t="str">
        <f>Main!B6</f>
        <v>Modified business tax</v>
      </c>
      <c r="C6" s="3">
        <f>Main!D6</f>
        <v>846579641.96000004</v>
      </c>
      <c r="D6" s="1">
        <f>Main!G6</f>
        <v>8.5338053905971448E-2</v>
      </c>
      <c r="E6" s="1">
        <f>Main!H6</f>
        <v>8.5338053905971448E-2</v>
      </c>
    </row>
    <row r="7" spans="1:5" ht="34" x14ac:dyDescent="0.2">
      <c r="A7" s="2" t="str">
        <f>Main!A7</f>
        <v>Other taxes</v>
      </c>
      <c r="B7" s="2" t="str">
        <f>Main!B7</f>
        <v>Intoxicating beverage tax</v>
      </c>
      <c r="C7" s="3">
        <f>Main!D7</f>
        <v>51503275.380000003</v>
      </c>
      <c r="D7" s="1">
        <f>Main!G7</f>
        <v>5.1917020831457701E-3</v>
      </c>
      <c r="E7" s="1">
        <f>Main!H7</f>
        <v>5.3357600337771587E-2</v>
      </c>
    </row>
    <row r="8" spans="1:5" ht="17" x14ac:dyDescent="0.2">
      <c r="A8" s="2"/>
      <c r="B8" s="2" t="str">
        <f>Main!B8</f>
        <v>Estate tax</v>
      </c>
      <c r="C8" s="3">
        <f>Main!D8</f>
        <v>37144.9</v>
      </c>
      <c r="D8" s="1">
        <f>Main!G8</f>
        <v>3.7443299146587466E-6</v>
      </c>
      <c r="E8" s="1">
        <f>$E$7</f>
        <v>5.3357600337771587E-2</v>
      </c>
    </row>
    <row r="9" spans="1:5" ht="17" x14ac:dyDescent="0.2">
      <c r="A9" s="2"/>
      <c r="B9" s="2" t="str">
        <f>Main!B9</f>
        <v>Lodging tax</v>
      </c>
      <c r="C9" s="3">
        <f>Main!D9</f>
        <v>256327887.80000001</v>
      </c>
      <c r="D9" s="1">
        <f>Main!G9</f>
        <v>2.5838706747112816E-2</v>
      </c>
      <c r="E9" s="1">
        <f t="shared" ref="E9:E16" si="0">$E$7</f>
        <v>5.3357600337771587E-2</v>
      </c>
    </row>
    <row r="10" spans="1:5" ht="17" x14ac:dyDescent="0.2">
      <c r="A10" s="2"/>
      <c r="B10" s="2" t="str">
        <f>Main!B10</f>
        <v>Tire fee</v>
      </c>
      <c r="C10" s="3">
        <f>Main!D10</f>
        <v>2464107.5</v>
      </c>
      <c r="D10" s="1">
        <f>Main!G10</f>
        <v>2.4839026152136568E-4</v>
      </c>
      <c r="E10" s="1">
        <f t="shared" si="0"/>
        <v>5.3357600337771587E-2</v>
      </c>
    </row>
    <row r="11" spans="1:5" ht="34" x14ac:dyDescent="0.2">
      <c r="A11" s="2"/>
      <c r="B11" s="2" t="str">
        <f>Main!B11</f>
        <v>Short term car lease fee</v>
      </c>
      <c r="C11" s="3">
        <f>Main!D11</f>
        <v>96528055.159999996</v>
      </c>
      <c r="D11" s="1">
        <f>Main!G11</f>
        <v>9.7303501837242134E-3</v>
      </c>
      <c r="E11" s="1">
        <f t="shared" si="0"/>
        <v>5.3357600337771587E-2</v>
      </c>
    </row>
    <row r="12" spans="1:5" ht="17" x14ac:dyDescent="0.2">
      <c r="A12" s="2"/>
      <c r="B12" s="2" t="str">
        <f>Main!B12</f>
        <v>Bank excise tax</v>
      </c>
      <c r="C12" s="3">
        <f>Main!D12</f>
        <v>2250520.13</v>
      </c>
      <c r="D12" s="1">
        <f>Main!G12</f>
        <v>2.2685994164207442E-4</v>
      </c>
      <c r="E12" s="1">
        <f t="shared" si="0"/>
        <v>5.3357600337771587E-2</v>
      </c>
    </row>
    <row r="13" spans="1:5" ht="34" x14ac:dyDescent="0.2">
      <c r="A13" s="2"/>
      <c r="B13" s="2" t="str">
        <f>Main!B13</f>
        <v>Exhibition facility fee</v>
      </c>
      <c r="C13" s="3">
        <f>Main!D13</f>
        <v>176828.23</v>
      </c>
      <c r="D13" s="1">
        <f>Main!G13</f>
        <v>1.7824875860351145E-5</v>
      </c>
      <c r="E13" s="1">
        <f t="shared" si="0"/>
        <v>5.3357600337771587E-2</v>
      </c>
    </row>
    <row r="14" spans="1:5" ht="34" x14ac:dyDescent="0.2">
      <c r="A14" s="2"/>
      <c r="B14" s="2" t="str">
        <f>Main!B14</f>
        <v>Live entertainment tax</v>
      </c>
      <c r="C14" s="3">
        <f>Main!D14</f>
        <v>80057592.959999993</v>
      </c>
      <c r="D14" s="1">
        <f>Main!G14</f>
        <v>8.0700726133520733E-3</v>
      </c>
      <c r="E14" s="1">
        <f t="shared" si="0"/>
        <v>5.3357600337771587E-2</v>
      </c>
    </row>
    <row r="15" spans="1:5" ht="34" x14ac:dyDescent="0.2">
      <c r="A15" s="2"/>
      <c r="B15" s="2" t="str">
        <f>Main!B15</f>
        <v>Transportation connection tax</v>
      </c>
      <c r="C15" s="3">
        <f>Main!D15</f>
        <v>39978331.829999998</v>
      </c>
      <c r="D15" s="1">
        <f>Main!G15</f>
        <v>4.0299493014982661E-3</v>
      </c>
      <c r="E15" s="1">
        <f t="shared" si="0"/>
        <v>5.3357600337771587E-2</v>
      </c>
    </row>
    <row r="16" spans="1:5" ht="34" x14ac:dyDescent="0.2">
      <c r="A16" s="2"/>
      <c r="B16" s="2" t="str">
        <f>Main!B16</f>
        <v>Peer to peer car sharing tax</v>
      </c>
      <c r="C16" s="3">
        <f>Main!D16</f>
        <v>0</v>
      </c>
      <c r="D16" s="1">
        <f>Main!G16</f>
        <v>0</v>
      </c>
      <c r="E16" s="1">
        <f t="shared" si="0"/>
        <v>5.3357600337771587E-2</v>
      </c>
    </row>
    <row r="17" spans="1:5" ht="34" x14ac:dyDescent="0.2">
      <c r="A17" s="2" t="str">
        <f>Main!A17</f>
        <v>Insurance premium tax</v>
      </c>
      <c r="B17" s="2" t="str">
        <f>Main!B17</f>
        <v>Insurance premium tax</v>
      </c>
      <c r="C17" s="3">
        <f>Main!D17</f>
        <v>515638894.49000001</v>
      </c>
      <c r="D17" s="1">
        <f>Main!G17</f>
        <v>5.1978121836388634E-2</v>
      </c>
      <c r="E17" s="1">
        <f>Main!H17</f>
        <v>5.1978121836388634E-2</v>
      </c>
    </row>
    <row r="18" spans="1:5" ht="17" x14ac:dyDescent="0.2">
      <c r="A18" s="2" t="str">
        <f>Main!A18</f>
        <v>Commerce tax</v>
      </c>
      <c r="B18" s="2" t="str">
        <f>Main!B18</f>
        <v>Commerce tax</v>
      </c>
      <c r="C18" s="3">
        <f>Main!D18</f>
        <v>302294189.51999998</v>
      </c>
      <c r="D18" s="1">
        <f>Main!G18</f>
        <v>3.0472263402169786E-2</v>
      </c>
      <c r="E18" s="1">
        <f>Main!H18</f>
        <v>3.0472263402169786E-2</v>
      </c>
    </row>
    <row r="19" spans="1:5" ht="34" x14ac:dyDescent="0.2">
      <c r="A19" s="2" t="str">
        <f>Main!A19</f>
        <v>Cigarette and tobacco taxes</v>
      </c>
      <c r="B19" s="2" t="str">
        <f>Main!B19</f>
        <v>Cigarette tax</v>
      </c>
      <c r="C19" s="3">
        <f>Main!D19</f>
        <v>144163150.13999999</v>
      </c>
      <c r="D19" s="1">
        <f>Main!G19</f>
        <v>1.4532126770044937E-2</v>
      </c>
      <c r="E19" s="1">
        <f>Main!H19</f>
        <v>1.8076252819945949E-2</v>
      </c>
    </row>
    <row r="20" spans="1:5" ht="34" x14ac:dyDescent="0.2">
      <c r="A20" s="2"/>
      <c r="B20" s="2" t="str">
        <f>Main!B20</f>
        <v>Other tobacco products</v>
      </c>
      <c r="C20" s="3">
        <f>Main!D20</f>
        <v>35158816.32</v>
      </c>
      <c r="D20" s="1">
        <f>Main!G20</f>
        <v>3.5441260499010129E-3</v>
      </c>
      <c r="E20" s="1">
        <f>E19</f>
        <v>1.8076252819945949E-2</v>
      </c>
    </row>
    <row r="21" spans="1:5" ht="34" x14ac:dyDescent="0.2">
      <c r="A21" s="2" t="str">
        <f>Main!A21</f>
        <v>Real property transfer tax</v>
      </c>
      <c r="B21" s="2" t="str">
        <f>Main!B21</f>
        <v>Real property transfer tax</v>
      </c>
      <c r="C21" s="3">
        <f>Main!D21</f>
        <v>157872317.03999999</v>
      </c>
      <c r="D21" s="1">
        <f>Main!G21</f>
        <v>1.5914056556602971E-2</v>
      </c>
      <c r="E21" s="1">
        <f>Main!H21</f>
        <v>1.5914056556602971E-2</v>
      </c>
    </row>
    <row r="22" spans="1:5" ht="51" x14ac:dyDescent="0.2">
      <c r="A22" s="2" t="str">
        <f>Main!A22</f>
        <v>Net proceeds of minerals and gold/silver taxes</v>
      </c>
      <c r="B22" s="2" t="str">
        <f>Main!B22</f>
        <v>Net proceeds of minerals tax</v>
      </c>
      <c r="C22" s="3">
        <f>Main!D22</f>
        <v>65884923.890000001</v>
      </c>
      <c r="D22" s="1">
        <f>Main!G22</f>
        <v>6.6414202608256236E-3</v>
      </c>
      <c r="E22" s="1">
        <f>Main!H22</f>
        <v>1.3524448545072672E-2</v>
      </c>
    </row>
    <row r="23" spans="1:5" ht="34" x14ac:dyDescent="0.2">
      <c r="A23" s="2"/>
      <c r="B23" s="2" t="str">
        <f>Main!B23</f>
        <v>Gold and silver excise tax</v>
      </c>
      <c r="C23" s="3">
        <f>Main!D23</f>
        <v>68281749.510000005</v>
      </c>
      <c r="D23" s="1">
        <f>Main!G23</f>
        <v>6.8830282842470489E-3</v>
      </c>
      <c r="E23" s="1">
        <f>E22</f>
        <v>1.3524448545072672E-2</v>
      </c>
    </row>
    <row r="24" spans="1:5" ht="34" x14ac:dyDescent="0.2">
      <c r="A24" s="2" t="str">
        <f>Main!A24</f>
        <v>Cannabis taxes</v>
      </c>
      <c r="B24" s="2" t="str">
        <f>Main!B24</f>
        <v>Medical cannabis tax</v>
      </c>
      <c r="C24" s="3">
        <f>Main!D24</f>
        <v>5</v>
      </c>
      <c r="D24" s="1">
        <f>Main!G24</f>
        <v>5.0401669067069047E-10</v>
      </c>
      <c r="E24" s="1">
        <f>Main!H24</f>
        <v>1.3416072734173726E-2</v>
      </c>
    </row>
    <row r="25" spans="1:5" ht="34" x14ac:dyDescent="0.2">
      <c r="A25" s="2"/>
      <c r="B25" s="2" t="str">
        <f>Main!B25</f>
        <v>Wholesale cannabis tax</v>
      </c>
      <c r="C25" s="3">
        <f>Main!D25</f>
        <v>52984655.380000003</v>
      </c>
      <c r="D25" s="1">
        <f>Main!G25</f>
        <v>5.3410301321909198E-3</v>
      </c>
      <c r="E25" s="1">
        <f>$E$24</f>
        <v>1.3416072734173726E-2</v>
      </c>
    </row>
    <row r="26" spans="1:5" ht="17" x14ac:dyDescent="0.2">
      <c r="A26" s="2"/>
      <c r="B26" s="2" t="str">
        <f>Main!B26</f>
        <v>Retail cannabis tax</v>
      </c>
      <c r="C26" s="3">
        <f>Main!D26</f>
        <v>80106891.769999996</v>
      </c>
      <c r="D26" s="1">
        <f>Main!G26</f>
        <v>8.0750420979661137E-3</v>
      </c>
      <c r="E26" s="1">
        <f t="shared" ref="E26:E27" si="1">$E$24</f>
        <v>1.3416072734173726E-2</v>
      </c>
    </row>
    <row r="27" spans="1:5" ht="17" x14ac:dyDescent="0.2">
      <c r="A27" s="2"/>
      <c r="B27" s="2" t="str">
        <f>Main!B27</f>
        <v>Cannabis fees</v>
      </c>
      <c r="C27" s="3">
        <f>Main!D27</f>
        <v>0</v>
      </c>
      <c r="D27" s="1">
        <f>Main!G27</f>
        <v>0</v>
      </c>
      <c r="E27" s="1">
        <f t="shared" si="1"/>
        <v>1.3416072734173726E-2</v>
      </c>
    </row>
    <row r="28" spans="1:5" ht="34" x14ac:dyDescent="0.2">
      <c r="A28" s="2" t="str">
        <f>Main!A28</f>
        <v>Centrally assessed property tax</v>
      </c>
      <c r="B28" s="2" t="str">
        <f>Main!B28</f>
        <v>Centrally assessed property tax</v>
      </c>
      <c r="C28" s="3">
        <f>Main!D28</f>
        <v>125920162.09999999</v>
      </c>
      <c r="D28" s="1">
        <f>Main!G28</f>
        <v>1.269317267807178E-2</v>
      </c>
      <c r="E28" s="1">
        <f>Main!H28</f>
        <v>1.269317267807178E-2</v>
      </c>
    </row>
    <row r="29" spans="1:5" x14ac:dyDescent="0.2">
      <c r="A29" t="str">
        <f>Main!A30</f>
        <v>Total</v>
      </c>
      <c r="C29" s="3">
        <f>Main!D30</f>
        <v>9920306395.7000008</v>
      </c>
      <c r="D29" s="1">
        <f>Main!G30</f>
        <v>0.99999999999999989</v>
      </c>
      <c r="E29" s="1">
        <f>Main!H30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PieChart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2024-05-22T15:36:39Z</dcterms:created>
  <dcterms:modified xsi:type="dcterms:W3CDTF">2024-05-23T03:22:26Z</dcterms:modified>
</cp:coreProperties>
</file>