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aulHolmes\Documents\sch\Paul\AC Controller\"/>
    </mc:Choice>
  </mc:AlternateContent>
  <bookViews>
    <workbookView xWindow="0" yWindow="0" windowWidth="20490" windowHeight="7755"/>
  </bookViews>
  <sheets>
    <sheet name="ACControlAndDriverBoardBOM8-13-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N6" i="2" l="1"/>
  <c r="K5" i="2" l="1"/>
  <c r="L5" i="2" s="1"/>
  <c r="L6" i="2" s="1"/>
  <c r="Q12" i="2" l="1"/>
  <c r="K24" i="2"/>
  <c r="M29" i="2"/>
  <c r="M30" i="2"/>
  <c r="M31" i="2"/>
  <c r="M32" i="2"/>
  <c r="M28" i="2"/>
  <c r="K23" i="2"/>
  <c r="K22" i="2"/>
  <c r="M14" i="2"/>
  <c r="M15" i="2"/>
  <c r="M16" i="2"/>
  <c r="M17" i="2"/>
  <c r="M13" i="2"/>
  <c r="N13" i="2" s="1"/>
  <c r="N14" i="2" l="1"/>
  <c r="Q13" i="2"/>
  <c r="G4" i="2"/>
  <c r="G3" i="2"/>
  <c r="G7" i="2"/>
  <c r="J7" i="2"/>
  <c r="F6" i="2"/>
  <c r="F7" i="2" s="1"/>
  <c r="F9" i="2"/>
  <c r="D7" i="2"/>
  <c r="D8" i="2" s="1"/>
  <c r="E8" i="2" s="1"/>
  <c r="D10" i="2"/>
  <c r="N15" i="2" l="1"/>
  <c r="Q14" i="2"/>
  <c r="D9" i="2"/>
  <c r="N16" i="2" l="1"/>
  <c r="Q15" i="2"/>
  <c r="J27" i="2"/>
  <c r="C25" i="2"/>
  <c r="D25" i="2" s="1"/>
  <c r="J24" i="2"/>
  <c r="C24" i="2"/>
  <c r="D24" i="2" s="1"/>
  <c r="J23" i="2"/>
  <c r="C23" i="2"/>
  <c r="D23" i="2" s="1"/>
  <c r="J22" i="2"/>
  <c r="D22" i="2"/>
  <c r="C22" i="2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I14" i="2"/>
  <c r="C14" i="2"/>
  <c r="D14" i="2" s="1"/>
  <c r="I13" i="2"/>
  <c r="C13" i="2"/>
  <c r="D13" i="2" s="1"/>
  <c r="I12" i="2"/>
  <c r="C12" i="2"/>
  <c r="D12" i="2" s="1"/>
  <c r="A4" i="2"/>
  <c r="N17" i="2" l="1"/>
  <c r="Q16" i="2"/>
  <c r="N18" i="2" l="1"/>
  <c r="Q17" i="2"/>
  <c r="N19" i="2" l="1"/>
  <c r="Q18" i="2"/>
  <c r="N20" i="2" l="1"/>
  <c r="Q19" i="2"/>
  <c r="N21" i="2" l="1"/>
  <c r="Q20" i="2"/>
  <c r="N22" i="2" l="1"/>
  <c r="Q21" i="2"/>
  <c r="N23" i="2" l="1"/>
  <c r="Q22" i="2"/>
  <c r="N24" i="2" l="1"/>
  <c r="Q23" i="2"/>
  <c r="N25" i="2" l="1"/>
  <c r="Q24" i="2"/>
  <c r="N26" i="2" l="1"/>
  <c r="Q25" i="2"/>
  <c r="N27" i="2" l="1"/>
  <c r="Q26" i="2"/>
  <c r="N28" i="2" l="1"/>
  <c r="Q27" i="2"/>
  <c r="N29" i="2" l="1"/>
  <c r="Q28" i="2"/>
  <c r="N30" i="2" l="1"/>
  <c r="Q29" i="2"/>
  <c r="N31" i="2" l="1"/>
  <c r="Q30" i="2"/>
  <c r="N32" i="2" l="1"/>
  <c r="Q31" i="2"/>
  <c r="N33" i="2" l="1"/>
  <c r="Q32" i="2"/>
  <c r="N34" i="2" l="1"/>
  <c r="Q33" i="2"/>
  <c r="N35" i="2" l="1"/>
  <c r="Q34" i="2"/>
  <c r="N36" i="2" l="1"/>
  <c r="Q35" i="2"/>
  <c r="N37" i="2" l="1"/>
  <c r="Q36" i="2"/>
  <c r="N38" i="2" l="1"/>
  <c r="Q37" i="2"/>
  <c r="N39" i="2" l="1"/>
  <c r="Q38" i="2"/>
  <c r="N40" i="2" l="1"/>
  <c r="Q39" i="2"/>
  <c r="N41" i="2" l="1"/>
  <c r="Q40" i="2"/>
  <c r="N42" i="2" l="1"/>
  <c r="Q41" i="2"/>
  <c r="N43" i="2" l="1"/>
  <c r="Q42" i="2"/>
  <c r="N44" i="2" l="1"/>
  <c r="Q43" i="2"/>
  <c r="N45" i="2" l="1"/>
  <c r="Q44" i="2"/>
  <c r="N46" i="2" l="1"/>
  <c r="Q45" i="2"/>
  <c r="N47" i="2" l="1"/>
  <c r="Q46" i="2"/>
  <c r="N48" i="2" l="1"/>
  <c r="Q47" i="2"/>
  <c r="H43" i="2"/>
  <c r="N49" i="2" l="1"/>
  <c r="Q48" i="2"/>
  <c r="N50" i="2" l="1"/>
  <c r="Q49" i="2"/>
  <c r="N51" i="2" l="1"/>
  <c r="Q50" i="2"/>
  <c r="N52" i="2" l="1"/>
  <c r="Q51" i="2"/>
  <c r="N53" i="2" l="1"/>
  <c r="Q52" i="2"/>
  <c r="H52" i="2"/>
  <c r="N54" i="2" l="1"/>
  <c r="Q53" i="2"/>
  <c r="N55" i="2" l="1"/>
  <c r="Q54" i="2"/>
  <c r="N56" i="2" l="1"/>
  <c r="Q55" i="2"/>
  <c r="N57" i="2" l="1"/>
  <c r="Q56" i="2"/>
  <c r="N58" i="2" l="1"/>
  <c r="Q57" i="2"/>
  <c r="H55" i="2"/>
  <c r="N59" i="2" l="1"/>
  <c r="Q58" i="2"/>
  <c r="N60" i="2" l="1"/>
  <c r="Q59" i="2"/>
  <c r="N61" i="2" l="1"/>
  <c r="Q60" i="2"/>
  <c r="N62" i="2" l="1"/>
  <c r="Q61" i="2"/>
  <c r="N63" i="2" l="1"/>
  <c r="Q62" i="2"/>
  <c r="H62" i="2"/>
  <c r="N64" i="2" l="1"/>
  <c r="Q63" i="2"/>
  <c r="N65" i="2" l="1"/>
  <c r="Q64" i="2"/>
  <c r="N66" i="2" l="1"/>
  <c r="Q65" i="2"/>
  <c r="N67" i="2" l="1"/>
  <c r="Q66" i="2"/>
  <c r="N68" i="2" l="1"/>
  <c r="Q67" i="2"/>
  <c r="H67" i="2"/>
  <c r="N69" i="2" l="1"/>
  <c r="Q68" i="2"/>
  <c r="N70" i="2" l="1"/>
  <c r="Q69" i="2"/>
  <c r="N71" i="2" l="1"/>
  <c r="Q70" i="2"/>
  <c r="N72" i="2" l="1"/>
  <c r="Q71" i="2"/>
  <c r="Q72" i="2" l="1"/>
  <c r="N73" i="2"/>
  <c r="H72" i="2"/>
  <c r="N74" i="2" l="1"/>
  <c r="Q73" i="2"/>
  <c r="N75" i="2" l="1"/>
  <c r="Q74" i="2"/>
  <c r="N76" i="2" l="1"/>
  <c r="Q75" i="2"/>
  <c r="N77" i="2" l="1"/>
  <c r="Q76" i="2"/>
  <c r="N78" i="2" l="1"/>
  <c r="Q77" i="2"/>
  <c r="H77" i="2"/>
  <c r="N79" i="2" l="1"/>
  <c r="Q78" i="2"/>
  <c r="N80" i="2" l="1"/>
  <c r="Q79" i="2"/>
  <c r="N81" i="2" l="1"/>
  <c r="Q80" i="2"/>
  <c r="N82" i="2" l="1"/>
  <c r="Q81" i="2"/>
  <c r="N83" i="2" l="1"/>
  <c r="Q82" i="2"/>
  <c r="H82" i="2"/>
  <c r="N84" i="2" l="1"/>
  <c r="Q83" i="2"/>
  <c r="H83" i="2"/>
  <c r="N85" i="2" l="1"/>
  <c r="Q84" i="2"/>
  <c r="H84" i="2"/>
  <c r="N86" i="2" l="1"/>
  <c r="Q85" i="2"/>
  <c r="H85" i="2"/>
  <c r="N87" i="2" l="1"/>
  <c r="Q86" i="2"/>
  <c r="H86" i="2"/>
  <c r="N88" i="2" l="1"/>
  <c r="Q87" i="2"/>
  <c r="H87" i="2"/>
  <c r="N89" i="2" l="1"/>
  <c r="Q88" i="2"/>
  <c r="H88" i="2"/>
  <c r="N90" i="2" l="1"/>
  <c r="Q89" i="2"/>
  <c r="H89" i="2"/>
  <c r="N91" i="2" l="1"/>
  <c r="Q90" i="2"/>
  <c r="H90" i="2"/>
  <c r="N92" i="2" l="1"/>
  <c r="Q91" i="2"/>
  <c r="H91" i="2"/>
  <c r="N93" i="2" l="1"/>
  <c r="Q92" i="2"/>
  <c r="H92" i="2"/>
  <c r="N94" i="2" l="1"/>
  <c r="Q93" i="2"/>
  <c r="H93" i="2"/>
  <c r="N95" i="2" l="1"/>
  <c r="Q94" i="2"/>
  <c r="H94" i="2"/>
  <c r="N96" i="2" l="1"/>
  <c r="Q95" i="2"/>
  <c r="H95" i="2"/>
  <c r="N97" i="2" l="1"/>
  <c r="Q96" i="2"/>
  <c r="H96" i="2"/>
  <c r="N98" i="2" l="1"/>
  <c r="Q97" i="2"/>
  <c r="H97" i="2"/>
  <c r="N99" i="2" l="1"/>
  <c r="Q98" i="2"/>
  <c r="H98" i="2"/>
  <c r="N100" i="2" l="1"/>
  <c r="Q99" i="2"/>
  <c r="H99" i="2"/>
  <c r="N101" i="2" l="1"/>
  <c r="Q100" i="2"/>
  <c r="H100" i="2"/>
  <c r="N102" i="2" l="1"/>
  <c r="Q101" i="2"/>
  <c r="H101" i="2"/>
  <c r="N103" i="2" l="1"/>
  <c r="Q102" i="2"/>
  <c r="H102" i="2"/>
  <c r="N104" i="2" l="1"/>
  <c r="Q103" i="2"/>
  <c r="H103" i="2"/>
  <c r="N105" i="2" l="1"/>
  <c r="Q104" i="2"/>
  <c r="H104" i="2"/>
  <c r="N106" i="2" l="1"/>
  <c r="Q105" i="2"/>
  <c r="H105" i="2"/>
  <c r="N107" i="2" l="1"/>
  <c r="Q106" i="2"/>
  <c r="H106" i="2"/>
  <c r="N108" i="2" l="1"/>
  <c r="Q107" i="2"/>
  <c r="H107" i="2"/>
  <c r="N109" i="2" l="1"/>
  <c r="Q108" i="2"/>
  <c r="H108" i="2"/>
  <c r="N110" i="2" l="1"/>
  <c r="Q109" i="2"/>
  <c r="H109" i="2"/>
  <c r="N111" i="2" l="1"/>
  <c r="Q110" i="2"/>
  <c r="H110" i="2"/>
  <c r="N112" i="2" l="1"/>
  <c r="Q111" i="2"/>
  <c r="H111" i="2"/>
  <c r="N113" i="2" l="1"/>
  <c r="Q112" i="2"/>
  <c r="H112" i="2"/>
  <c r="N114" i="2" l="1"/>
  <c r="Q113" i="2"/>
  <c r="H113" i="2"/>
  <c r="N115" i="2" l="1"/>
  <c r="Q114" i="2"/>
  <c r="H114" i="2"/>
  <c r="N116" i="2" l="1"/>
  <c r="Q115" i="2"/>
  <c r="H115" i="2"/>
  <c r="N117" i="2" l="1"/>
  <c r="Q116" i="2"/>
  <c r="H116" i="2"/>
  <c r="N118" i="2" l="1"/>
  <c r="Q117" i="2"/>
  <c r="H117" i="2"/>
  <c r="N119" i="2" l="1"/>
  <c r="Q118" i="2"/>
  <c r="H118" i="2"/>
  <c r="N120" i="2" l="1"/>
  <c r="Q119" i="2"/>
  <c r="H119" i="2"/>
  <c r="N121" i="2" l="1"/>
  <c r="Q120" i="2"/>
  <c r="H120" i="2"/>
  <c r="N122" i="2" l="1"/>
  <c r="Q121" i="2"/>
  <c r="H121" i="2"/>
  <c r="N123" i="2" l="1"/>
  <c r="Q122" i="2"/>
  <c r="H122" i="2"/>
  <c r="N124" i="2" l="1"/>
  <c r="Q123" i="2"/>
  <c r="H123" i="2"/>
  <c r="N125" i="2" l="1"/>
  <c r="Q124" i="2"/>
  <c r="H124" i="2"/>
  <c r="N126" i="2" l="1"/>
  <c r="Q125" i="2"/>
  <c r="H125" i="2"/>
  <c r="N127" i="2" l="1"/>
  <c r="Q126" i="2"/>
  <c r="H126" i="2"/>
  <c r="N128" i="2" l="1"/>
  <c r="Q127" i="2"/>
  <c r="H127" i="2"/>
  <c r="N129" i="2" l="1"/>
  <c r="Q128" i="2"/>
  <c r="H128" i="2"/>
  <c r="N130" i="2" l="1"/>
  <c r="Q129" i="2"/>
  <c r="H129" i="2"/>
  <c r="N131" i="2" l="1"/>
  <c r="Q130" i="2"/>
  <c r="H130" i="2"/>
  <c r="N132" i="2" l="1"/>
  <c r="Q131" i="2"/>
  <c r="H131" i="2"/>
  <c r="N133" i="2" l="1"/>
  <c r="Q132" i="2"/>
  <c r="H132" i="2"/>
  <c r="N134" i="2" l="1"/>
  <c r="Q133" i="2"/>
  <c r="H133" i="2"/>
  <c r="N135" i="2" l="1"/>
  <c r="Q134" i="2"/>
  <c r="H134" i="2"/>
  <c r="N136" i="2" l="1"/>
  <c r="Q135" i="2"/>
  <c r="H135" i="2"/>
  <c r="N137" i="2" l="1"/>
  <c r="Q136" i="2"/>
  <c r="H136" i="2"/>
  <c r="N138" i="2" l="1"/>
  <c r="Q138" i="2" s="1"/>
  <c r="Q137" i="2"/>
  <c r="H137" i="2"/>
</calcChain>
</file>

<file path=xl/sharedStrings.xml><?xml version="1.0" encoding="utf-8"?>
<sst xmlns="http://schemas.openxmlformats.org/spreadsheetml/2006/main" count="1617" uniqueCount="512">
  <si>
    <t>Bill of Materials</t>
  </si>
  <si>
    <t>Ref Name</t>
  </si>
  <si>
    <t>Component</t>
  </si>
  <si>
    <t>Value</t>
  </si>
  <si>
    <t>Package</t>
  </si>
  <si>
    <t>MPN</t>
  </si>
  <si>
    <t>TEMP</t>
  </si>
  <si>
    <t>2 pin interface</t>
  </si>
  <si>
    <t>2pin vert lock</t>
  </si>
  <si>
    <t>USER</t>
  </si>
  <si>
    <t>171856-0002</t>
  </si>
  <si>
    <t>x</t>
  </si>
  <si>
    <t>2 pin housing</t>
  </si>
  <si>
    <t>22-01-3027</t>
  </si>
  <si>
    <t>J4</t>
  </si>
  <si>
    <t>No Connector</t>
  </si>
  <si>
    <t>bigHoles0-1LS</t>
  </si>
  <si>
    <t>CONTACTOR</t>
  </si>
  <si>
    <t>PRECHARGE</t>
  </si>
  <si>
    <t>J2</t>
  </si>
  <si>
    <t>J3</t>
  </si>
  <si>
    <t>U20</t>
  </si>
  <si>
    <t>7805Replacement</t>
  </si>
  <si>
    <t>OKI-78SR-5/1.5-W36-C</t>
  </si>
  <si>
    <t>U7</t>
  </si>
  <si>
    <t>ATTiny25</t>
  </si>
  <si>
    <t>DIP8</t>
  </si>
  <si>
    <t>ATTINY25-20PU</t>
  </si>
  <si>
    <t>D32</t>
  </si>
  <si>
    <t>BAT85,133</t>
  </si>
  <si>
    <t>BAT85S-TAP</t>
  </si>
  <si>
    <t>D33</t>
  </si>
  <si>
    <t>C132</t>
  </si>
  <si>
    <t>Capacitor0.2-MLCC</t>
  </si>
  <si>
    <t>0.1uF</t>
  </si>
  <si>
    <t>Cap01LS</t>
  </si>
  <si>
    <t>K104K15X7RF53L2</t>
  </si>
  <si>
    <t>C136</t>
  </si>
  <si>
    <t>C133</t>
  </si>
  <si>
    <t>C137</t>
  </si>
  <si>
    <t>C129</t>
  </si>
  <si>
    <t>C59</t>
  </si>
  <si>
    <t>C61</t>
  </si>
  <si>
    <t>C68</t>
  </si>
  <si>
    <t>C119</t>
  </si>
  <si>
    <t>C40</t>
  </si>
  <si>
    <t>C120</t>
  </si>
  <si>
    <t>C42</t>
  </si>
  <si>
    <t>C122</t>
  </si>
  <si>
    <t>C44</t>
  </si>
  <si>
    <t>C71</t>
  </si>
  <si>
    <t>C78</t>
  </si>
  <si>
    <t>C60</t>
  </si>
  <si>
    <t>C128</t>
  </si>
  <si>
    <t>C65</t>
  </si>
  <si>
    <t>0.01uF</t>
  </si>
  <si>
    <t>K103K15X7RF5TL2</t>
  </si>
  <si>
    <t>C64</t>
  </si>
  <si>
    <t>C70</t>
  </si>
  <si>
    <t>C69</t>
  </si>
  <si>
    <t>C19</t>
  </si>
  <si>
    <t>6800pF</t>
  </si>
  <si>
    <t>FK18X7R1H682K</t>
  </si>
  <si>
    <t>C99</t>
  </si>
  <si>
    <t>C22</t>
  </si>
  <si>
    <t>C102</t>
  </si>
  <si>
    <t>C25</t>
  </si>
  <si>
    <t>C105</t>
  </si>
  <si>
    <t>C62</t>
  </si>
  <si>
    <t>4.7uF</t>
  </si>
  <si>
    <t>FK14X7R1E475K</t>
  </si>
  <si>
    <t>C75</t>
  </si>
  <si>
    <t>C63</t>
  </si>
  <si>
    <t>C67</t>
  </si>
  <si>
    <t>C131</t>
  </si>
  <si>
    <t>C58</t>
  </si>
  <si>
    <t>C55</t>
  </si>
  <si>
    <t>C54</t>
  </si>
  <si>
    <t>C57</t>
  </si>
  <si>
    <t>C72</t>
  </si>
  <si>
    <t>C130</t>
  </si>
  <si>
    <t>C127</t>
  </si>
  <si>
    <t>C126</t>
  </si>
  <si>
    <t>C125</t>
  </si>
  <si>
    <t>C48</t>
  </si>
  <si>
    <t>C56</t>
  </si>
  <si>
    <t>C47</t>
  </si>
  <si>
    <t>C53</t>
  </si>
  <si>
    <t>C51</t>
  </si>
  <si>
    <t>C45</t>
  </si>
  <si>
    <t>C50</t>
  </si>
  <si>
    <t>C76</t>
  </si>
  <si>
    <t>C52</t>
  </si>
  <si>
    <t>C46</t>
  </si>
  <si>
    <t>C49</t>
  </si>
  <si>
    <t>C135</t>
  </si>
  <si>
    <t>20pF</t>
  </si>
  <si>
    <t>SR151A180JAA</t>
  </si>
  <si>
    <t>C134</t>
  </si>
  <si>
    <t>C109</t>
  </si>
  <si>
    <t>22uF</t>
  </si>
  <si>
    <t>TMK325B7226MM-TR</t>
  </si>
  <si>
    <t>C116</t>
  </si>
  <si>
    <t>C106</t>
  </si>
  <si>
    <t>C36</t>
  </si>
  <si>
    <t>C31</t>
  </si>
  <si>
    <t>C28</t>
  </si>
  <si>
    <t>C117</t>
  </si>
  <si>
    <t>C110</t>
  </si>
  <si>
    <t>C94</t>
  </si>
  <si>
    <t>C107</t>
  </si>
  <si>
    <t>C37</t>
  </si>
  <si>
    <t>C29</t>
  </si>
  <si>
    <t>C118</t>
  </si>
  <si>
    <t>C5</t>
  </si>
  <si>
    <t>C84</t>
  </si>
  <si>
    <t>C108</t>
  </si>
  <si>
    <t>C38</t>
  </si>
  <si>
    <t>C6</t>
  </si>
  <si>
    <t>C79</t>
  </si>
  <si>
    <t>C85</t>
  </si>
  <si>
    <t>C91</t>
  </si>
  <si>
    <t>C7</t>
  </si>
  <si>
    <t>C13</t>
  </si>
  <si>
    <t>C1</t>
  </si>
  <si>
    <t>C14</t>
  </si>
  <si>
    <t>C8</t>
  </si>
  <si>
    <t>C80</t>
  </si>
  <si>
    <t>C92</t>
  </si>
  <si>
    <t>C2</t>
  </si>
  <si>
    <t>C86</t>
  </si>
  <si>
    <t>C93</t>
  </si>
  <si>
    <t>C15</t>
  </si>
  <si>
    <t>C9</t>
  </si>
  <si>
    <t>C3</t>
  </si>
  <si>
    <t>C16</t>
  </si>
  <si>
    <t>C10</t>
  </si>
  <si>
    <t>C88</t>
  </si>
  <si>
    <t>C32</t>
  </si>
  <si>
    <t>C4</t>
  </si>
  <si>
    <t>C82</t>
  </si>
  <si>
    <t>C81</t>
  </si>
  <si>
    <t>C87</t>
  </si>
  <si>
    <t>C83</t>
  </si>
  <si>
    <t>C111</t>
  </si>
  <si>
    <t>C11</t>
  </si>
  <si>
    <t>C17</t>
  </si>
  <si>
    <t>C18</t>
  </si>
  <si>
    <t>C30</t>
  </si>
  <si>
    <t>C90</t>
  </si>
  <si>
    <t>C33</t>
  </si>
  <si>
    <t>C12</t>
  </si>
  <si>
    <t>C96</t>
  </si>
  <si>
    <t>C89</t>
  </si>
  <si>
    <t>C95</t>
  </si>
  <si>
    <t>C97</t>
  </si>
  <si>
    <t>C20</t>
  </si>
  <si>
    <t>C21</t>
  </si>
  <si>
    <t>C98</t>
  </si>
  <si>
    <t>C23</t>
  </si>
  <si>
    <t>C100</t>
  </si>
  <si>
    <t>C24</t>
  </si>
  <si>
    <t>C101</t>
  </si>
  <si>
    <t>C26</t>
  </si>
  <si>
    <t>C103</t>
  </si>
  <si>
    <t>C27</t>
  </si>
  <si>
    <t>C104</t>
  </si>
  <si>
    <t>C112</t>
  </si>
  <si>
    <t>100pF</t>
  </si>
  <si>
    <t>FK18C0G1H101J</t>
  </si>
  <si>
    <t>C34</t>
  </si>
  <si>
    <t>C113</t>
  </si>
  <si>
    <t>C35</t>
  </si>
  <si>
    <t>C114</t>
  </si>
  <si>
    <t>C115</t>
  </si>
  <si>
    <t>C121</t>
  </si>
  <si>
    <t>330pF</t>
  </si>
  <si>
    <t>FK18C0G1H331J</t>
  </si>
  <si>
    <t>C43</t>
  </si>
  <si>
    <t>C123</t>
  </si>
  <si>
    <t>C124</t>
  </si>
  <si>
    <t>C39</t>
  </si>
  <si>
    <t>C41</t>
  </si>
  <si>
    <t>C73</t>
  </si>
  <si>
    <t>470pF</t>
  </si>
  <si>
    <t>K471K15X7RF53L2</t>
  </si>
  <si>
    <t>C74</t>
  </si>
  <si>
    <t>C66</t>
  </si>
  <si>
    <t>CapacitorElectrolytic0.2Lead</t>
  </si>
  <si>
    <t>470uF 50v</t>
  </si>
  <si>
    <t>UPW1H471MHD</t>
  </si>
  <si>
    <t>C77</t>
  </si>
  <si>
    <t>220uF 25v</t>
  </si>
  <si>
    <t>cap015LS</t>
  </si>
  <si>
    <t>UHE1E221MPD</t>
  </si>
  <si>
    <t>XTAL1</t>
  </si>
  <si>
    <t>CRYSTAL-7.37MHz 20pF</t>
  </si>
  <si>
    <t>ATS073-E</t>
  </si>
  <si>
    <t>D12</t>
  </si>
  <si>
    <t>DiodePaul</t>
  </si>
  <si>
    <t>50v 1a schottky</t>
  </si>
  <si>
    <t>vertical</t>
  </si>
  <si>
    <t>SB150-E3/73</t>
  </si>
  <si>
    <t>D13</t>
  </si>
  <si>
    <t>D11</t>
  </si>
  <si>
    <t>D10</t>
  </si>
  <si>
    <t>D38</t>
  </si>
  <si>
    <t>D39</t>
  </si>
  <si>
    <t>D40</t>
  </si>
  <si>
    <t>D41</t>
  </si>
  <si>
    <t>D16</t>
  </si>
  <si>
    <t>D17</t>
  </si>
  <si>
    <t>D15</t>
  </si>
  <si>
    <t>D14</t>
  </si>
  <si>
    <t>D42</t>
  </si>
  <si>
    <t>D43</t>
  </si>
  <si>
    <t>D44</t>
  </si>
  <si>
    <t>D45</t>
  </si>
  <si>
    <t>D20</t>
  </si>
  <si>
    <t>D21</t>
  </si>
  <si>
    <t>D19</t>
  </si>
  <si>
    <t>D18</t>
  </si>
  <si>
    <t>D46</t>
  </si>
  <si>
    <t>D47</t>
  </si>
  <si>
    <t>D48</t>
  </si>
  <si>
    <t>D49</t>
  </si>
  <si>
    <t>U13</t>
  </si>
  <si>
    <t>dsPIC30F4011-TH</t>
  </si>
  <si>
    <t>DIL</t>
  </si>
  <si>
    <t>DSPIC30F4011-30I/P</t>
  </si>
  <si>
    <t>FB1</t>
  </si>
  <si>
    <t>FerriteBead</t>
  </si>
  <si>
    <t>28C0236-0JW-10</t>
  </si>
  <si>
    <t>FB2</t>
  </si>
  <si>
    <t>U1</t>
  </si>
  <si>
    <t>GateDriveOptoWithReset</t>
  </si>
  <si>
    <t>FOD8316</t>
  </si>
  <si>
    <t>SOIC16</t>
  </si>
  <si>
    <t>U21</t>
  </si>
  <si>
    <t>U22</t>
  </si>
  <si>
    <t>U2</t>
  </si>
  <si>
    <t>U23</t>
  </si>
  <si>
    <t>U3</t>
  </si>
  <si>
    <t>U16</t>
  </si>
  <si>
    <t>HIN202CP</t>
  </si>
  <si>
    <t>HIN202CPZ</t>
  </si>
  <si>
    <t>ISP</t>
  </si>
  <si>
    <t>ISP-Interface</t>
  </si>
  <si>
    <t>929834-02-06-RK</t>
  </si>
  <si>
    <t>U4</t>
  </si>
  <si>
    <t>IXDN604MosfetDriver</t>
  </si>
  <si>
    <t>IXDN604PI</t>
  </si>
  <si>
    <t>U24</t>
  </si>
  <si>
    <t>U5</t>
  </si>
  <si>
    <t>U25</t>
  </si>
  <si>
    <t>U6</t>
  </si>
  <si>
    <t>U26</t>
  </si>
  <si>
    <t>CURRENT1</t>
  </si>
  <si>
    <t>LEMInterface</t>
  </si>
  <si>
    <t>3pin Vert Lock</t>
  </si>
  <si>
    <t>writingFlipped</t>
  </si>
  <si>
    <t>22-23-2031</t>
  </si>
  <si>
    <t>CURRENT3</t>
  </si>
  <si>
    <t>CURRENT2</t>
  </si>
  <si>
    <t>J1</t>
  </si>
  <si>
    <t>Hall Effect</t>
  </si>
  <si>
    <t>SerialInterface</t>
  </si>
  <si>
    <t>3 pin Housing x 5</t>
  </si>
  <si>
    <t>22-01-3037</t>
  </si>
  <si>
    <t>4 pin Housing x 3</t>
  </si>
  <si>
    <t>22-01-3047</t>
  </si>
  <si>
    <t>Crimp Pins x 34</t>
  </si>
  <si>
    <t>08-50-0114</t>
  </si>
  <si>
    <t>TRANS4</t>
  </si>
  <si>
    <t>Line Filter</t>
  </si>
  <si>
    <t>13x10mmHoles</t>
  </si>
  <si>
    <t>PLA10AN3021R3R2B</t>
  </si>
  <si>
    <t>TRANS1</t>
  </si>
  <si>
    <t>TRANS5</t>
  </si>
  <si>
    <t>TRANS2</t>
  </si>
  <si>
    <t>TRANS6</t>
  </si>
  <si>
    <t>TRANS3</t>
  </si>
  <si>
    <t>U8</t>
  </si>
  <si>
    <t>LM393</t>
  </si>
  <si>
    <t>DIP-8-Oval</t>
  </si>
  <si>
    <t>LM293P</t>
  </si>
  <si>
    <t>U15</t>
  </si>
  <si>
    <t>U9</t>
  </si>
  <si>
    <t>U19</t>
  </si>
  <si>
    <t>U12</t>
  </si>
  <si>
    <t>LM4040DIZ-2.5</t>
  </si>
  <si>
    <t>LM4040C25ILPR</t>
  </si>
  <si>
    <t>TO92</t>
  </si>
  <si>
    <t>U18</t>
  </si>
  <si>
    <t>MC74HC00AD</t>
  </si>
  <si>
    <t>dip14</t>
  </si>
  <si>
    <t>SN74HC00N</t>
  </si>
  <si>
    <t>Q7</t>
  </si>
  <si>
    <t>MOSFET n-ch</t>
  </si>
  <si>
    <t>TO-92</t>
  </si>
  <si>
    <t>BS270</t>
  </si>
  <si>
    <t>Q8</t>
  </si>
  <si>
    <t>Q9</t>
  </si>
  <si>
    <t>NPNTrans_D44VH10</t>
  </si>
  <si>
    <t>DPAK</t>
  </si>
  <si>
    <t>511-MJD44H11</t>
  </si>
  <si>
    <t>Q2</t>
  </si>
  <si>
    <t>Q11</t>
  </si>
  <si>
    <t>Q13</t>
  </si>
  <si>
    <t>Q6</t>
  </si>
  <si>
    <t>Q4</t>
  </si>
  <si>
    <t>D31</t>
  </si>
  <si>
    <t>P6KE20A-T</t>
  </si>
  <si>
    <t>Bidirectional</t>
  </si>
  <si>
    <t>P6KE18CA</t>
  </si>
  <si>
    <t>D30</t>
  </si>
  <si>
    <t>Q1</t>
  </si>
  <si>
    <t>PNPTRANS_D45VH10</t>
  </si>
  <si>
    <t>863-MJD45H11T4G</t>
  </si>
  <si>
    <t>Q10</t>
  </si>
  <si>
    <t>Q3</t>
  </si>
  <si>
    <t>Q12</t>
  </si>
  <si>
    <t>Q5</t>
  </si>
  <si>
    <t>Q14</t>
  </si>
  <si>
    <t>QEI</t>
  </si>
  <si>
    <t>5p Vert 0.1ls</t>
  </si>
  <si>
    <t>171856-1005</t>
  </si>
  <si>
    <t>RELAY1</t>
  </si>
  <si>
    <t>Relay SPST 1FormA</t>
  </si>
  <si>
    <t>User</t>
  </si>
  <si>
    <t>ALQ305</t>
  </si>
  <si>
    <t>RELAY2</t>
  </si>
  <si>
    <t>R64</t>
  </si>
  <si>
    <t>Resistor-0.25watt</t>
  </si>
  <si>
    <t>1k</t>
  </si>
  <si>
    <t>R0_4</t>
  </si>
  <si>
    <t>MF1/4DCT52A1001F</t>
  </si>
  <si>
    <t>R63</t>
  </si>
  <si>
    <t>R52</t>
  </si>
  <si>
    <t>R50</t>
  </si>
  <si>
    <t>R39</t>
  </si>
  <si>
    <t>R22</t>
  </si>
  <si>
    <t>R54</t>
  </si>
  <si>
    <t>R55</t>
  </si>
  <si>
    <t>R56</t>
  </si>
  <si>
    <t>R31</t>
  </si>
  <si>
    <t>xxx</t>
  </si>
  <si>
    <t>MF1/4DC1501F</t>
  </si>
  <si>
    <t>R25</t>
  </si>
  <si>
    <t>2k</t>
  </si>
  <si>
    <t>MF1/4DCT52A2001F</t>
  </si>
  <si>
    <t>R26</t>
  </si>
  <si>
    <t>R48</t>
  </si>
  <si>
    <t>R49</t>
  </si>
  <si>
    <t>R27</t>
  </si>
  <si>
    <t>R29</t>
  </si>
  <si>
    <t>R58</t>
  </si>
  <si>
    <t>R59</t>
  </si>
  <si>
    <t>R61</t>
  </si>
  <si>
    <t>4.7k</t>
  </si>
  <si>
    <t>RVertical</t>
  </si>
  <si>
    <t>R51</t>
  </si>
  <si>
    <t>100k</t>
  </si>
  <si>
    <t>R33</t>
  </si>
  <si>
    <t>R46</t>
  </si>
  <si>
    <t>2.8k 0.1%</t>
  </si>
  <si>
    <t>CMF1/42801FLFTR</t>
  </si>
  <si>
    <t>R19</t>
  </si>
  <si>
    <t>2.7Ohm</t>
  </si>
  <si>
    <t>r0-500</t>
  </si>
  <si>
    <t>OF27GJE</t>
  </si>
  <si>
    <t>R84</t>
  </si>
  <si>
    <t>R20</t>
  </si>
  <si>
    <t>R85</t>
  </si>
  <si>
    <t>R21</t>
  </si>
  <si>
    <t>R86</t>
  </si>
  <si>
    <t>R24</t>
  </si>
  <si>
    <t>3k</t>
  </si>
  <si>
    <t>MF1/4DC3001F</t>
  </si>
  <si>
    <t>R62</t>
  </si>
  <si>
    <t>R65</t>
  </si>
  <si>
    <t>R32</t>
  </si>
  <si>
    <t>R75</t>
  </si>
  <si>
    <t>CRCW12103K00JNEA</t>
  </si>
  <si>
    <t>R10</t>
  </si>
  <si>
    <t>R76</t>
  </si>
  <si>
    <t>R11</t>
  </si>
  <si>
    <t>R77</t>
  </si>
  <si>
    <t>R12</t>
  </si>
  <si>
    <t>R2</t>
  </si>
  <si>
    <t>3.3Ohm 1w</t>
  </si>
  <si>
    <t>R0800</t>
  </si>
  <si>
    <t>OX33GKE</t>
  </si>
  <si>
    <t>R66</t>
  </si>
  <si>
    <t>R67</t>
  </si>
  <si>
    <t>R3</t>
  </si>
  <si>
    <t>R4</t>
  </si>
  <si>
    <t>R68</t>
  </si>
  <si>
    <t>R69</t>
  </si>
  <si>
    <t>R5</t>
  </si>
  <si>
    <t>R6</t>
  </si>
  <si>
    <t>R70</t>
  </si>
  <si>
    <t>R71</t>
  </si>
  <si>
    <t>R7</t>
  </si>
  <si>
    <t>R43</t>
  </si>
  <si>
    <t>3.92k 0.1%</t>
  </si>
  <si>
    <t>MF1/4DC3921F</t>
  </si>
  <si>
    <t>R40</t>
  </si>
  <si>
    <t>MF1/4DCT52R4701F</t>
  </si>
  <si>
    <t>R44</t>
  </si>
  <si>
    <t>4.7k 0.1%</t>
  </si>
  <si>
    <t>R13</t>
  </si>
  <si>
    <t>15Ohm 0.5w</t>
  </si>
  <si>
    <t>273-15-RC</t>
  </si>
  <si>
    <t>R78</t>
  </si>
  <si>
    <t>R14</t>
  </si>
  <si>
    <t>R79</t>
  </si>
  <si>
    <t>R15</t>
  </si>
  <si>
    <t>R80</t>
  </si>
  <si>
    <t>R45</t>
  </si>
  <si>
    <t>10k</t>
  </si>
  <si>
    <t>MF1/4DC1002F</t>
  </si>
  <si>
    <t>R23</t>
  </si>
  <si>
    <t>R28</t>
  </si>
  <si>
    <t>R30</t>
  </si>
  <si>
    <t>R42</t>
  </si>
  <si>
    <t>R36</t>
  </si>
  <si>
    <t>R37</t>
  </si>
  <si>
    <t>R35</t>
  </si>
  <si>
    <t>R38</t>
  </si>
  <si>
    <t>R41</t>
  </si>
  <si>
    <t>R34</t>
  </si>
  <si>
    <t>R47</t>
  </si>
  <si>
    <t>22k 0.1%</t>
  </si>
  <si>
    <t>MF1/4DC2202F</t>
  </si>
  <si>
    <t>R16</t>
  </si>
  <si>
    <t>47k</t>
  </si>
  <si>
    <t>CRCW121047K0JNEA</t>
  </si>
  <si>
    <t>R81</t>
  </si>
  <si>
    <t>R17</t>
  </si>
  <si>
    <t>R82</t>
  </si>
  <si>
    <t>R18</t>
  </si>
  <si>
    <t>R83</t>
  </si>
  <si>
    <t>R1</t>
  </si>
  <si>
    <t>RK73B2ETTE101J</t>
  </si>
  <si>
    <t>R73</t>
  </si>
  <si>
    <t>R8</t>
  </si>
  <si>
    <t>R74</t>
  </si>
  <si>
    <t>R9</t>
  </si>
  <si>
    <t>R72</t>
  </si>
  <si>
    <t>R60</t>
  </si>
  <si>
    <t>MF1/4DC4700F</t>
  </si>
  <si>
    <t>R57</t>
  </si>
  <si>
    <t>R53</t>
  </si>
  <si>
    <t>U11</t>
  </si>
  <si>
    <t>SN74HC08</t>
  </si>
  <si>
    <t>SN74HC08N</t>
  </si>
  <si>
    <t>U14</t>
  </si>
  <si>
    <t>U10</t>
  </si>
  <si>
    <t>SN74HC21</t>
  </si>
  <si>
    <t>SN74HC21N</t>
  </si>
  <si>
    <t>U17</t>
  </si>
  <si>
    <t>D29</t>
  </si>
  <si>
    <t>STTH2R02</t>
  </si>
  <si>
    <t>1n4148</t>
  </si>
  <si>
    <t>1N4148-B</t>
  </si>
  <si>
    <t>D28</t>
  </si>
  <si>
    <t>D35</t>
  </si>
  <si>
    <t>1000V Ultrafast</t>
  </si>
  <si>
    <t>0_45Inch</t>
  </si>
  <si>
    <t>UF4007-E3/54</t>
  </si>
  <si>
    <t>D7</t>
  </si>
  <si>
    <t>D36</t>
  </si>
  <si>
    <t>D8</t>
  </si>
  <si>
    <t>D37</t>
  </si>
  <si>
    <t>D9</t>
  </si>
  <si>
    <t>D34</t>
  </si>
  <si>
    <t>ZenerDiode</t>
  </si>
  <si>
    <t>5.1v Zener</t>
  </si>
  <si>
    <t>Diode_small</t>
  </si>
  <si>
    <t>BZX55B5V1-TAP</t>
  </si>
  <si>
    <t>D23</t>
  </si>
  <si>
    <t>8.2v 5w</t>
  </si>
  <si>
    <t>5wVertical</t>
  </si>
  <si>
    <t>1N5344B-TP</t>
  </si>
  <si>
    <t>D50</t>
  </si>
  <si>
    <t>D25</t>
  </si>
  <si>
    <t>D52</t>
  </si>
  <si>
    <t>D27</t>
  </si>
  <si>
    <t>D54</t>
  </si>
  <si>
    <t>D1</t>
  </si>
  <si>
    <t>17v 5w x2</t>
  </si>
  <si>
    <t>bidirectVert</t>
  </si>
  <si>
    <t>1N5354BG</t>
  </si>
  <si>
    <t>D2</t>
  </si>
  <si>
    <t>D3</t>
  </si>
  <si>
    <t>D6</t>
  </si>
  <si>
    <t>D5</t>
  </si>
  <si>
    <t>D4</t>
  </si>
  <si>
    <t>D22</t>
  </si>
  <si>
    <t>24v Zener</t>
  </si>
  <si>
    <t>1N5359BG</t>
  </si>
  <si>
    <t>D51</t>
  </si>
  <si>
    <t>D24</t>
  </si>
  <si>
    <t>D53</t>
  </si>
  <si>
    <t>D26</t>
  </si>
  <si>
    <t>D55</t>
  </si>
  <si>
    <t>Thermistor</t>
  </si>
  <si>
    <t>NTCALUG03A103G</t>
  </si>
  <si>
    <t>Total Cost</t>
  </si>
  <si>
    <t>http://i.imgur.com/tXQ4qCx.jpg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</si>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</sst>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General"/>
    <numFmt numFmtId="165" formatCode="[$$-409]#,##0.00;[Red]&quot;-&quot;[$$-409]#,##0.00"/>
  </numFmts>
  <fonts count="21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u/>
      <sz val="11"/>
      <color rgb="FF0563C1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AE3F3"/>
        <bgColor rgb="FFDAE3F3"/>
      </patternFill>
    </fill>
    <fill>
      <patternFill patternType="solid">
        <fgColor rgb="FFE2F0D9"/>
        <bgColor rgb="FFE2F0D9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7E7"/>
        <bgColor rgb="FFB4C7E7"/>
      </patternFill>
    </fill>
    <fill>
      <patternFill patternType="solid">
        <fgColor rgb="FFC5E0B4"/>
        <bgColor rgb="FFC5E0B4"/>
      </patternFill>
    </fill>
    <fill>
      <patternFill patternType="solid">
        <fgColor rgb="FF9DC3E6"/>
        <bgColor rgb="FF9DC3E6"/>
      </patternFill>
    </fill>
    <fill>
      <patternFill patternType="solid">
        <fgColor rgb="FFF4B183"/>
        <bgColor rgb="FFF4B183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8FAADC"/>
        <bgColor rgb="FF8FAADC"/>
      </patternFill>
    </fill>
    <fill>
      <patternFill patternType="solid">
        <fgColor rgb="FFA9D18E"/>
        <bgColor rgb="FFA9D18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6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8">
    <xf numFmtId="0" fontId="0" fillId="0" borderId="0"/>
    <xf numFmtId="164" fontId="1" fillId="2" borderId="0"/>
    <xf numFmtId="164" fontId="1" fillId="3" borderId="0"/>
    <xf numFmtId="164" fontId="1" fillId="4" borderId="0"/>
    <xf numFmtId="164" fontId="1" fillId="5" borderId="0"/>
    <xf numFmtId="164" fontId="1" fillId="6" borderId="0"/>
    <xf numFmtId="164" fontId="1" fillId="7" borderId="0"/>
    <xf numFmtId="164" fontId="1" fillId="8" borderId="0"/>
    <xf numFmtId="164" fontId="1" fillId="9" borderId="0"/>
    <xf numFmtId="164" fontId="1" fillId="10" borderId="0"/>
    <xf numFmtId="164" fontId="1" fillId="11" borderId="0"/>
    <xf numFmtId="164" fontId="1" fillId="12" borderId="0"/>
    <xf numFmtId="164" fontId="1" fillId="13" borderId="0"/>
    <xf numFmtId="164" fontId="2" fillId="14" borderId="0"/>
    <xf numFmtId="164" fontId="2" fillId="15" borderId="0"/>
    <xf numFmtId="164" fontId="2" fillId="16" borderId="0"/>
    <xf numFmtId="164" fontId="2" fillId="17" borderId="0"/>
    <xf numFmtId="164" fontId="2" fillId="18" borderId="0"/>
    <xf numFmtId="164" fontId="2" fillId="19" borderId="0"/>
    <xf numFmtId="164" fontId="2" fillId="20" borderId="0"/>
    <xf numFmtId="164" fontId="2" fillId="21" borderId="0"/>
    <xf numFmtId="164" fontId="2" fillId="22" borderId="0"/>
    <xf numFmtId="164" fontId="2" fillId="23" borderId="0"/>
    <xf numFmtId="164" fontId="2" fillId="24" borderId="0"/>
    <xf numFmtId="164" fontId="2" fillId="25" borderId="0"/>
    <xf numFmtId="164" fontId="3" fillId="26" borderId="0"/>
    <xf numFmtId="164" fontId="4" fillId="27" borderId="1"/>
    <xf numFmtId="164" fontId="5" fillId="22" borderId="4"/>
    <xf numFmtId="164" fontId="6" fillId="0" borderId="0"/>
    <xf numFmtId="164" fontId="7" fillId="28" borderId="0"/>
    <xf numFmtId="164" fontId="8" fillId="0" borderId="6"/>
    <xf numFmtId="164" fontId="9" fillId="0" borderId="7"/>
    <xf numFmtId="164" fontId="10" fillId="0" borderId="8"/>
    <xf numFmtId="164" fontId="10" fillId="0" borderId="0"/>
    <xf numFmtId="164" fontId="11" fillId="0" borderId="0"/>
    <xf numFmtId="164" fontId="12" fillId="29" borderId="1"/>
    <xf numFmtId="164" fontId="13" fillId="0" borderId="3"/>
    <xf numFmtId="164" fontId="14" fillId="30" borderId="0"/>
    <xf numFmtId="164" fontId="1" fillId="0" borderId="0"/>
    <xf numFmtId="164" fontId="1" fillId="31" borderId="5"/>
    <xf numFmtId="164" fontId="15" fillId="27" borderId="2"/>
    <xf numFmtId="164" fontId="16" fillId="0" borderId="0"/>
    <xf numFmtId="164" fontId="17" fillId="0" borderId="9"/>
    <xf numFmtId="164" fontId="18" fillId="0" borderId="0"/>
    <xf numFmtId="0" fontId="19" fillId="0" borderId="0">
      <alignment horizontal="center"/>
    </xf>
    <xf numFmtId="0" fontId="19" fillId="0" borderId="0">
      <alignment horizontal="center" textRotation="90"/>
    </xf>
    <xf numFmtId="0" fontId="20" fillId="0" borderId="0"/>
    <xf numFmtId="165" fontId="20" fillId="0" borderId="0"/>
  </cellStyleXfs>
  <cellXfs count="5">
    <xf numFmtId="0" fontId="0" fillId="0" borderId="0" xfId="0"/>
    <xf numFmtId="164" fontId="1" fillId="0" borderId="0" xfId="38"/>
    <xf numFmtId="164" fontId="11" fillId="0" borderId="0" xfId="34" applyFill="1" applyBorder="1" applyAlignment="1" applyProtection="1"/>
    <xf numFmtId="164" fontId="11" fillId="0" borderId="0" xfId="34"/>
    <xf numFmtId="164" fontId="11" fillId="0" borderId="0" xfId="34" applyFont="1" applyFill="1" applyBorder="1" applyAlignment="1" applyProtection="1"/>
  </cellXfs>
  <cellStyles count="48">
    <cellStyle name="Excel Built-in 20% - Accent1" xfId="1"/>
    <cellStyle name="Excel Built-in 20% - Accent2" xfId="2"/>
    <cellStyle name="Excel Built-in 20% - Accent3" xfId="3"/>
    <cellStyle name="Excel Built-in 20% - Accent4" xfId="4"/>
    <cellStyle name="Excel Built-in 20% - Accent5" xfId="5"/>
    <cellStyle name="Excel Built-in 20% - Accent6" xfId="6"/>
    <cellStyle name="Excel Built-in 40% - Accent1" xfId="7"/>
    <cellStyle name="Excel Built-in 40% - Accent2" xfId="8"/>
    <cellStyle name="Excel Built-in 40% - Accent3" xfId="9"/>
    <cellStyle name="Excel Built-in 40% - Accent4" xfId="10"/>
    <cellStyle name="Excel Built-in 40% - Accent5" xfId="11"/>
    <cellStyle name="Excel Built-in 40% - Accent6" xfId="12"/>
    <cellStyle name="Excel Built-in 60% - Accent1" xfId="13"/>
    <cellStyle name="Excel Built-in 60% - Accent2" xfId="14"/>
    <cellStyle name="Excel Built-in 60% - Accent3" xfId="15"/>
    <cellStyle name="Excel Built-in 60% - Accent4" xfId="16"/>
    <cellStyle name="Excel Built-in 60% - Accent5" xfId="17"/>
    <cellStyle name="Excel Built-in 60% - Accent6" xfId="18"/>
    <cellStyle name="Excel Built-in Accent1" xfId="19"/>
    <cellStyle name="Excel Built-in Accent2" xfId="20"/>
    <cellStyle name="Excel Built-in Accent3" xfId="21"/>
    <cellStyle name="Excel Built-in Accent4" xfId="22"/>
    <cellStyle name="Excel Built-in Accent5" xfId="23"/>
    <cellStyle name="Excel Built-in Accent6" xfId="24"/>
    <cellStyle name="Excel Built-in Bad" xfId="25"/>
    <cellStyle name="Excel Built-in Calculation" xfId="26"/>
    <cellStyle name="Excel Built-in Check Cell" xfId="27"/>
    <cellStyle name="Excel Built-in Explanatory Text" xfId="28"/>
    <cellStyle name="Excel Built-in Good" xfId="29"/>
    <cellStyle name="Excel Built-in Heading 1" xfId="30"/>
    <cellStyle name="Excel Built-in Heading 2" xfId="31"/>
    <cellStyle name="Excel Built-in Heading 3" xfId="32"/>
    <cellStyle name="Excel Built-in Heading 4" xfId="33"/>
    <cellStyle name="Excel Built-in Hyperlink" xfId="34"/>
    <cellStyle name="Excel Built-in Input" xfId="35"/>
    <cellStyle name="Excel Built-in Linked Cell" xfId="36"/>
    <cellStyle name="Excel Built-in Neutral" xfId="37"/>
    <cellStyle name="Excel Built-in Normal" xfId="38"/>
    <cellStyle name="Excel Built-in Note" xfId="39"/>
    <cellStyle name="Excel Built-in Output" xfId="40"/>
    <cellStyle name="Excel Built-in Title" xfId="41"/>
    <cellStyle name="Excel Built-in Total" xfId="42"/>
    <cellStyle name="Excel Built-in Warning Text" xfId="43"/>
    <cellStyle name="Heading" xfId="44"/>
    <cellStyle name="Heading1" xfId="45"/>
    <cellStyle name="Normal" xfId="0" builtinId="0" customBuiltin="1"/>
    <cellStyle name="Result" xfId="46"/>
    <cellStyle name="Result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ouser.com/Search/ProductDetail.aspx?R=171856-1005virtualkey53810000virtualkey538-171856-1005" TargetMode="External"/><Relationship Id="rId21" Type="http://schemas.openxmlformats.org/officeDocument/2006/relationships/hyperlink" Target="http://www.mouser.com/Search/ProductDetail.aspx?R=K104K15X7RF53L2virtualkey59420000virtualkey594-K104K15X7RF53L2" TargetMode="External"/><Relationship Id="rId42" Type="http://schemas.openxmlformats.org/officeDocument/2006/relationships/hyperlink" Target="http://www.mouser.com/Search/ProductDetail.aspx?R=FK14X7R1E475Kvirtualkey52130000virtualkey810-FK14X7R1E475K" TargetMode="External"/><Relationship Id="rId63" Type="http://schemas.openxmlformats.org/officeDocument/2006/relationships/hyperlink" Target="http://www.mouser.com/Search/ProductDetail.aspx?R=UHE1E221MPDvirtualkey64700000virtualkey647-UHE1E221MPD" TargetMode="External"/><Relationship Id="rId84" Type="http://schemas.openxmlformats.org/officeDocument/2006/relationships/hyperlink" Target="http://www.mouser.com/Search/ProductDetail.aspx?R=22-23-2031virtualkey53810000virtualkey538-22-23-2031" TargetMode="External"/><Relationship Id="rId138" Type="http://schemas.openxmlformats.org/officeDocument/2006/relationships/hyperlink" Target="http://www.mouser.com/Search/ProductDetail.aspx?R=MF1%2F4DCT52A2001Fvirtualkey66000000virtualkey660-MF1%2F4DCT52A2001F" TargetMode="External"/><Relationship Id="rId159" Type="http://schemas.openxmlformats.org/officeDocument/2006/relationships/hyperlink" Target="http://www.mouser.com/Search/ProductDetail.aspx?R=OX33GKEvirtualkey58810000virtualkey588-OX-3.3-E" TargetMode="External"/><Relationship Id="rId170" Type="http://schemas.openxmlformats.org/officeDocument/2006/relationships/hyperlink" Target="http://www.mouser.com/Search/ProductDetail.aspx?R=273-15-RCvirtualkey21980000virtualkey273-15-RC" TargetMode="External"/><Relationship Id="rId191" Type="http://schemas.openxmlformats.org/officeDocument/2006/relationships/hyperlink" Target="http://www.mouser.com/Search/ProductDetail.aspx?R=CRCW121047K0JNEAvirtualkey61300000virtualkey71-CRCW1210J-47K-E3" TargetMode="External"/><Relationship Id="rId205" Type="http://schemas.openxmlformats.org/officeDocument/2006/relationships/hyperlink" Target="http://www.mouser.com/Search/ProductDetail.aspx?R=1N4148-Bvirtualkey58300000virtualkey583-1N4148-B" TargetMode="External"/><Relationship Id="rId107" Type="http://schemas.openxmlformats.org/officeDocument/2006/relationships/hyperlink" Target="http://www.mouser.com/ProductDetail/STMicroelectronics/MJD44H11T4/?qs=sGAEpiMZZMshyDBzk1%2FWixsvRFwY5AfjDCPG6mLtBrU%3D" TargetMode="External"/><Relationship Id="rId11" Type="http://schemas.openxmlformats.org/officeDocument/2006/relationships/hyperlink" Target="http://www.mouser.com/Search/ProductDetail.aspx?R=K104K15X7RF53L2virtualkey59420000virtualkey594-K104K15X7RF53L2" TargetMode="External"/><Relationship Id="rId32" Type="http://schemas.openxmlformats.org/officeDocument/2006/relationships/hyperlink" Target="http://www.mouser.com/Search/ProductDetail.aspx?R=FK18X7R1H682Kvirtualkey52130000virtualkey810-FK18X7R1H682K" TargetMode="External"/><Relationship Id="rId37" Type="http://schemas.openxmlformats.org/officeDocument/2006/relationships/hyperlink" Target="http://www.mouser.com/Search/ProductDetail.aspx?R=FK14X7R1E475Kvirtualkey52130000virtualkey810-FK14X7R1E475K" TargetMode="External"/><Relationship Id="rId53" Type="http://schemas.openxmlformats.org/officeDocument/2006/relationships/hyperlink" Target="http://www.mouser.com/Search/ProductDetail.aspx?R=FK14X7R1E475Kvirtualkey52130000virtualkey810-FK14X7R1E475K" TargetMode="External"/><Relationship Id="rId58" Type="http://schemas.openxmlformats.org/officeDocument/2006/relationships/hyperlink" Target="http://www.mouser.com/Search/ProductDetail.aspx?R=SR151A180JAAvirtualkey58110000virtualkey581-SR151A180J" TargetMode="External"/><Relationship Id="rId74" Type="http://schemas.openxmlformats.org/officeDocument/2006/relationships/hyperlink" Target="http://www.mouser.com/Search/ProductDetail.aspx?R=HIN202CPZvirtualkey57760000virtualkey968-HIN202CPZ" TargetMode="External"/><Relationship Id="rId79" Type="http://schemas.openxmlformats.org/officeDocument/2006/relationships/hyperlink" Target="http://www.mouser.com/Search/ProductDetail.aspx?R=IXDN604PIvirtualkey56550000virtualkey849-IXDN604PI" TargetMode="External"/><Relationship Id="rId102" Type="http://schemas.openxmlformats.org/officeDocument/2006/relationships/hyperlink" Target="http://www.mouser.com/Search/ProductDetail.aspx?R=BS270virtualkey51210000virtualkey512-BS270" TargetMode="External"/><Relationship Id="rId123" Type="http://schemas.openxmlformats.org/officeDocument/2006/relationships/hyperlink" Target="http://www.mouser.com/Search/ProductDetail.aspx?R=MF1%2F4DCT52A1001Fvirtualkey66000000virtualkey660-MF1%2F4DCT52A1001F" TargetMode="External"/><Relationship Id="rId128" Type="http://schemas.openxmlformats.org/officeDocument/2006/relationships/hyperlink" Target="http://www.mouser.com/Search/ProductDetail.aspx?R=MF1%2F4DCT52A1001Fvirtualkey66000000virtualkey660-MF1%2F4DCT52A1001F" TargetMode="External"/><Relationship Id="rId144" Type="http://schemas.openxmlformats.org/officeDocument/2006/relationships/hyperlink" Target="http://www.mouser.com/Search/ProductDetail.aspx?R=OF27GJEvirtualkey58810000virtualkey588-OF27GJE" TargetMode="External"/><Relationship Id="rId149" Type="http://schemas.openxmlformats.org/officeDocument/2006/relationships/hyperlink" Target="http://www.mouser.com/Search/ProductDetail.aspx?R=CRCW12103K00JNEAvirtualkey61300000virtualkey71-CRCW1210J-3K-E3" TargetMode="External"/><Relationship Id="rId5" Type="http://schemas.openxmlformats.org/officeDocument/2006/relationships/hyperlink" Target="http://www.mouser.com/Search/ProductDetail.aspx?R=K104K15X7RF53L2virtualkey59420000virtualkey594-K104K15X7RF53L2" TargetMode="External"/><Relationship Id="rId90" Type="http://schemas.openxmlformats.org/officeDocument/2006/relationships/hyperlink" Target="http://www.mouser.com/Search/ProductDetail.aspx?R=PLA10AN3021R3R2Bvirtualkey64800000virtualkey81-PLA10AN3021R3R2B" TargetMode="External"/><Relationship Id="rId95" Type="http://schemas.openxmlformats.org/officeDocument/2006/relationships/hyperlink" Target="http://www.mouser.com/ProductDetail/Texas-Instruments/LM293P/?qs=sGAEpiMZZMuS%2FmO2LfY7hsG4pKAINIvTN7CZwIIJ6Dk%3D" TargetMode="External"/><Relationship Id="rId160" Type="http://schemas.openxmlformats.org/officeDocument/2006/relationships/hyperlink" Target="http://www.mouser.com/Search/ProductDetail.aspx?R=OX33GKEvirtualkey58810000virtualkey588-OX-3.3-E" TargetMode="External"/><Relationship Id="rId165" Type="http://schemas.openxmlformats.org/officeDocument/2006/relationships/hyperlink" Target="http://www.mouser.com/Search/ProductDetail.aspx?R=OX33GKEvirtualkey58810000virtualkey588-OX-3.3-E" TargetMode="External"/><Relationship Id="rId181" Type="http://schemas.openxmlformats.org/officeDocument/2006/relationships/hyperlink" Target="http://www.mouser.com/Search/ProductDetail.aspx?R=MF1%2F4DC1002Fvirtualkey66000000virtualkey660-MF1%2F4DC1002F" TargetMode="External"/><Relationship Id="rId186" Type="http://schemas.openxmlformats.org/officeDocument/2006/relationships/hyperlink" Target="http://www.mouser.com/Search/ProductDetail.aspx?R=MF1%2F4DC2202Fvirtualkey66000000virtualkey660-MF1%2F4DC2202F" TargetMode="External"/><Relationship Id="rId216" Type="http://schemas.openxmlformats.org/officeDocument/2006/relationships/hyperlink" Target="http://www.mouser.com/Search/ProductDetail.aspx?R=22-01-3037virtualkey53810000virtualkey538-22-01-3037" TargetMode="External"/><Relationship Id="rId211" Type="http://schemas.openxmlformats.org/officeDocument/2006/relationships/hyperlink" Target="http://www.mouser.com/Search/ProductDetail.aspx?R=1N5344B-TPvirtualkey54720000virtualkey833-1N5344B-TP" TargetMode="External"/><Relationship Id="rId22" Type="http://schemas.openxmlformats.org/officeDocument/2006/relationships/hyperlink" Target="http://www.mouser.com/Search/ProductDetail.aspx?R=K104K15X7RF53L2virtualkey59420000virtualkey594-K104K15X7RF53L2" TargetMode="External"/><Relationship Id="rId27" Type="http://schemas.openxmlformats.org/officeDocument/2006/relationships/hyperlink" Target="http://www.mouser.com/Search/ProductDetail.aspx?R=FK18X7R1H682Kvirtualkey52130000virtualkey810-FK18X7R1H682K" TargetMode="External"/><Relationship Id="rId43" Type="http://schemas.openxmlformats.org/officeDocument/2006/relationships/hyperlink" Target="http://www.mouser.com/Search/ProductDetail.aspx?R=FK14X7R1E475Kvirtualkey52130000virtualkey810-FK14X7R1E475K" TargetMode="External"/><Relationship Id="rId48" Type="http://schemas.openxmlformats.org/officeDocument/2006/relationships/hyperlink" Target="http://www.mouser.com/Search/ProductDetail.aspx?R=FK14X7R1E475Kvirtualkey52130000virtualkey810-FK14X7R1E475K" TargetMode="External"/><Relationship Id="rId64" Type="http://schemas.openxmlformats.org/officeDocument/2006/relationships/hyperlink" Target="http://www.mouser.com/Search/ProductDetail.aspx?R=ATS073-Evirtualkey67110000virtualkey774-ATS073-E" TargetMode="External"/><Relationship Id="rId69" Type="http://schemas.openxmlformats.org/officeDocument/2006/relationships/hyperlink" Target="http://www.mouser.com/ProductDetail/Fairchild-Semiconductor/FOD8316/?qs=sGAEpiMZZMvh4wEfREVcMVUAyWQG%252brzT" TargetMode="External"/><Relationship Id="rId113" Type="http://schemas.openxmlformats.org/officeDocument/2006/relationships/hyperlink" Target="http://www.mouser.com/Search/ProductDetail.aspx?R=MJD45H11T4Gvirtualkey58410000virtualkey863-MJD45H11T4G" TargetMode="External"/><Relationship Id="rId118" Type="http://schemas.openxmlformats.org/officeDocument/2006/relationships/hyperlink" Target="http://www.mouser.com/Search/ProductDetail.aspx?R=ALQ305virtualkey66710000virtualkey769-ALQ305" TargetMode="External"/><Relationship Id="rId134" Type="http://schemas.openxmlformats.org/officeDocument/2006/relationships/hyperlink" Target="http://www.mouser.com/Search/ProductDetail.aspx?R=MF1%2F4DCT52A2001Fvirtualkey66000000virtualkey660-MF1%2F4DCT52A2001F" TargetMode="External"/><Relationship Id="rId139" Type="http://schemas.openxmlformats.org/officeDocument/2006/relationships/hyperlink" Target="http://www.mouser.com/Search/ProductDetail.aspx?R=MF1%2F4DCT52A2001Fvirtualkey66000000virtualkey660-MF1%2F4DCT52A2001F" TargetMode="External"/><Relationship Id="rId80" Type="http://schemas.openxmlformats.org/officeDocument/2006/relationships/hyperlink" Target="http://www.mouser.com/Search/ProductDetail.aspx?R=IXDN604PIvirtualkey56550000virtualkey849-IXDN604PI" TargetMode="External"/><Relationship Id="rId85" Type="http://schemas.openxmlformats.org/officeDocument/2006/relationships/hyperlink" Target="http://www.mouser.com/Search/ProductDetail.aspx?R=22-23-2031virtualkey53810000virtualkey538-22-23-2031" TargetMode="External"/><Relationship Id="rId150" Type="http://schemas.openxmlformats.org/officeDocument/2006/relationships/hyperlink" Target="http://www.mouser.com/Search/ProductDetail.aspx?R=CRCW12103K00JNEAvirtualkey61300000virtualkey71-CRCW1210J-3K-E3" TargetMode="External"/><Relationship Id="rId155" Type="http://schemas.openxmlformats.org/officeDocument/2006/relationships/hyperlink" Target="http://www.mouser.com/Search/ProductDetail.aspx?R=OX33GKEvirtualkey58810000virtualkey588-OX-3.3-E" TargetMode="External"/><Relationship Id="rId171" Type="http://schemas.openxmlformats.org/officeDocument/2006/relationships/hyperlink" Target="http://www.mouser.com/Search/ProductDetail.aspx?R=273-15-RCvirtualkey21980000virtualkey273-15-RC" TargetMode="External"/><Relationship Id="rId176" Type="http://schemas.openxmlformats.org/officeDocument/2006/relationships/hyperlink" Target="http://www.mouser.com/Search/ProductDetail.aspx?R=MF1%2F4DC1002Fvirtualkey66000000virtualkey660-MF1%2F4DC1002F" TargetMode="External"/><Relationship Id="rId192" Type="http://schemas.openxmlformats.org/officeDocument/2006/relationships/hyperlink" Target="http://www.mouser.com/Search/ProductDetail.aspx?R=CRCW121047K0JNEAvirtualkey61300000virtualkey71-CRCW1210J-47K-E3" TargetMode="External"/><Relationship Id="rId197" Type="http://schemas.openxmlformats.org/officeDocument/2006/relationships/hyperlink" Target="http://www.mouser.com/Search/ProductDetail.aspx?R=RK73B2ETTE101Jvirtualkey66000000virtualkey660-RK73B2ETTE101J" TargetMode="External"/><Relationship Id="rId206" Type="http://schemas.openxmlformats.org/officeDocument/2006/relationships/hyperlink" Target="http://www.mouser.com/Search/ProductDetail.aspx?R=1N4148-Bvirtualkey58300000virtualkey583-1N4148-B" TargetMode="External"/><Relationship Id="rId201" Type="http://schemas.openxmlformats.org/officeDocument/2006/relationships/hyperlink" Target="http://www.mouser.com/Search/ProductDetail.aspx?R=SN74HC08Nvirtualkey59500000virtualkey595-SN74HC08N" TargetMode="External"/><Relationship Id="rId12" Type="http://schemas.openxmlformats.org/officeDocument/2006/relationships/hyperlink" Target="http://www.mouser.com/Search/ProductDetail.aspx?R=K104K15X7RF53L2virtualkey59420000virtualkey594-K104K15X7RF53L2" TargetMode="External"/><Relationship Id="rId17" Type="http://schemas.openxmlformats.org/officeDocument/2006/relationships/hyperlink" Target="http://www.mouser.com/Search/ProductDetail.aspx?R=K104K15X7RF53L2virtualkey59420000virtualkey594-K104K15X7RF53L2" TargetMode="External"/><Relationship Id="rId33" Type="http://schemas.openxmlformats.org/officeDocument/2006/relationships/hyperlink" Target="http://www.mouser.com/Search/ProductDetail.aspx?R=FK14X7R1E475Kvirtualkey52130000virtualkey810-FK14X7R1E475K" TargetMode="External"/><Relationship Id="rId38" Type="http://schemas.openxmlformats.org/officeDocument/2006/relationships/hyperlink" Target="http://www.mouser.com/Search/ProductDetail.aspx?R=FK14X7R1E475Kvirtualkey52130000virtualkey810-FK14X7R1E475K" TargetMode="External"/><Relationship Id="rId59" Type="http://schemas.openxmlformats.org/officeDocument/2006/relationships/hyperlink" Target="http://www.mouser.com/Search/ProductDetail.aspx?R=SR151A180JAAvirtualkey58110000virtualkey581-SR151A180J" TargetMode="External"/><Relationship Id="rId103" Type="http://schemas.openxmlformats.org/officeDocument/2006/relationships/hyperlink" Target="http://www.mouser.com/ProductDetail/STMicroelectronics/MJD44H11T4/?qs=sGAEpiMZZMshyDBzk1%2FWixsvRFwY5AfjDCPG6mLtBrU%3D" TargetMode="External"/><Relationship Id="rId108" Type="http://schemas.openxmlformats.org/officeDocument/2006/relationships/hyperlink" Target="http://www.mouser.com/ProductDetail/STMicroelectronics/MJD44H11T4/?qs=sGAEpiMZZMshyDBzk1%2FWixsvRFwY5AfjDCPG6mLtBrU%3D" TargetMode="External"/><Relationship Id="rId124" Type="http://schemas.openxmlformats.org/officeDocument/2006/relationships/hyperlink" Target="http://www.mouser.com/Search/ProductDetail.aspx?R=MF1%2F4DCT52A1001Fvirtualkey66000000virtualkey660-MF1%2F4DCT52A1001F" TargetMode="External"/><Relationship Id="rId129" Type="http://schemas.openxmlformats.org/officeDocument/2006/relationships/hyperlink" Target="http://www.mouser.com/ProductDetail/KOA-Speer/MF1-4DC1501F/?qs=sGAEpiMZZMu61qfTUdNhG2%252byzAc6g0mP29BhHAmiV5s%3D" TargetMode="External"/><Relationship Id="rId54" Type="http://schemas.openxmlformats.org/officeDocument/2006/relationships/hyperlink" Target="http://www.mouser.com/Search/ProductDetail.aspx?R=FK14X7R1E475Kvirtualkey52130000virtualkey810-FK14X7R1E475K" TargetMode="External"/><Relationship Id="rId70" Type="http://schemas.openxmlformats.org/officeDocument/2006/relationships/hyperlink" Target="http://www.mouser.com/ProductDetail/Fairchild-Semiconductor/FOD8316/?qs=sGAEpiMZZMvh4wEfREVcMVUAyWQG%252brzT" TargetMode="External"/><Relationship Id="rId75" Type="http://schemas.openxmlformats.org/officeDocument/2006/relationships/hyperlink" Target="http://www.mouser.com/Search/ProductDetail.aspx?R=929834-02-06-RKvirtualkey51750000virtualkey517-929834-02-06-RK" TargetMode="External"/><Relationship Id="rId91" Type="http://schemas.openxmlformats.org/officeDocument/2006/relationships/hyperlink" Target="http://www.mouser.com/Search/ProductDetail.aspx?R=PLA10AN3021R3R2Bvirtualkey64800000virtualkey81-PLA10AN3021R3R2B" TargetMode="External"/><Relationship Id="rId96" Type="http://schemas.openxmlformats.org/officeDocument/2006/relationships/hyperlink" Target="http://www.mouser.com/ProductDetail/Texas-Instruments/LM293P/?qs=sGAEpiMZZMuS%2FmO2LfY7hsG4pKAINIvTN7CZwIIJ6Dk%3D" TargetMode="External"/><Relationship Id="rId140" Type="http://schemas.openxmlformats.org/officeDocument/2006/relationships/hyperlink" Target="http://www.mouser.com/Search/ProductDetail.aspx?R=CMF1%2F42801FLFTRvirtualkey66200000virtualkey66-CMF1%2F42801FLFTR" TargetMode="External"/><Relationship Id="rId145" Type="http://schemas.openxmlformats.org/officeDocument/2006/relationships/hyperlink" Target="http://www.mouser.com/Search/ProductDetail.aspx?R=OF27GJEvirtualkey58810000virtualkey588-OF27GJE" TargetMode="External"/><Relationship Id="rId161" Type="http://schemas.openxmlformats.org/officeDocument/2006/relationships/hyperlink" Target="http://www.mouser.com/Search/ProductDetail.aspx?R=OX33GKEvirtualkey58810000virtualkey588-OX-3.3-E" TargetMode="External"/><Relationship Id="rId166" Type="http://schemas.openxmlformats.org/officeDocument/2006/relationships/hyperlink" Target="http://www.mouser.com/Search/ProductDetail.aspx?R=MF1%2F4DC3921Fvirtualkey66000000virtualkey660-MF1%2F4DC3921F" TargetMode="External"/><Relationship Id="rId182" Type="http://schemas.openxmlformats.org/officeDocument/2006/relationships/hyperlink" Target="http://www.mouser.com/Search/ProductDetail.aspx?R=MF1%2F4DC1002Fvirtualkey66000000virtualkey660-MF1%2F4DC1002F" TargetMode="External"/><Relationship Id="rId187" Type="http://schemas.openxmlformats.org/officeDocument/2006/relationships/hyperlink" Target="http://www.mouser.com/Search/ProductDetail.aspx?R=CRCW121047K0JNEAvirtualkey61300000virtualkey71-CRCW1210J-47K-E3" TargetMode="External"/><Relationship Id="rId1" Type="http://schemas.openxmlformats.org/officeDocument/2006/relationships/hyperlink" Target="http://www.mouser.com/Search/ProductDetail.aspx?R=OKI-78SR-5%2F1.5-W36-Cvirtualkey58010000virtualkey580-OKI78SR5%2F1.5W36C" TargetMode="External"/><Relationship Id="rId6" Type="http://schemas.openxmlformats.org/officeDocument/2006/relationships/hyperlink" Target="http://www.mouser.com/Search/ProductDetail.aspx?R=K104K15X7RF53L2virtualkey59420000virtualkey594-K104K15X7RF53L2" TargetMode="External"/><Relationship Id="rId212" Type="http://schemas.openxmlformats.org/officeDocument/2006/relationships/hyperlink" Target="http://www.mouser.com/Search/ProductDetail.aspx?R=1N5344B-TPvirtualkey54720000virtualkey833-1N5344B-TP" TargetMode="External"/><Relationship Id="rId23" Type="http://schemas.openxmlformats.org/officeDocument/2006/relationships/hyperlink" Target="http://www.mouser.com/Search/ProductDetail.aspx?R=K103K15X7RF5TL2virtualkey59420000virtualkey594-K103K15X7RF5TL2" TargetMode="External"/><Relationship Id="rId28" Type="http://schemas.openxmlformats.org/officeDocument/2006/relationships/hyperlink" Target="http://www.mouser.com/Search/ProductDetail.aspx?R=FK18X7R1H682Kvirtualkey52130000virtualkey810-FK18X7R1H682K" TargetMode="External"/><Relationship Id="rId49" Type="http://schemas.openxmlformats.org/officeDocument/2006/relationships/hyperlink" Target="http://www.mouser.com/Search/ProductDetail.aspx?R=FK14X7R1E475Kvirtualkey52130000virtualkey810-FK14X7R1E475K" TargetMode="External"/><Relationship Id="rId114" Type="http://schemas.openxmlformats.org/officeDocument/2006/relationships/hyperlink" Target="http://www.mouser.com/Search/ProductDetail.aspx?R=MJD45H11T4Gvirtualkey58410000virtualkey863-MJD45H11T4G" TargetMode="External"/><Relationship Id="rId119" Type="http://schemas.openxmlformats.org/officeDocument/2006/relationships/hyperlink" Target="http://www.mouser.com/Search/ProductDetail.aspx?R=ALQ305virtualkey66710000virtualkey769-ALQ305" TargetMode="External"/><Relationship Id="rId44" Type="http://schemas.openxmlformats.org/officeDocument/2006/relationships/hyperlink" Target="http://www.mouser.com/Search/ProductDetail.aspx?R=FK14X7R1E475Kvirtualkey52130000virtualkey810-FK14X7R1E475K" TargetMode="External"/><Relationship Id="rId60" Type="http://schemas.openxmlformats.org/officeDocument/2006/relationships/hyperlink" Target="http://www.mouser.com/Search/ProductDetail.aspx?R=K471K15X7RF53L2virtualkey59420000virtualkey594-K471K15X7RF53L2" TargetMode="External"/><Relationship Id="rId65" Type="http://schemas.openxmlformats.org/officeDocument/2006/relationships/hyperlink" Target="http://www.mouser.com/Search/ProductDetail.aspx?R=DSPIC30F4011-30I%2FPvirtualkey57940000virtualkey579-30F4011-30I%2FP" TargetMode="External"/><Relationship Id="rId81" Type="http://schemas.openxmlformats.org/officeDocument/2006/relationships/hyperlink" Target="http://www.mouser.com/Search/ProductDetail.aspx?R=IXDN604PIvirtualkey56550000virtualkey849-IXDN604PI" TargetMode="External"/><Relationship Id="rId86" Type="http://schemas.openxmlformats.org/officeDocument/2006/relationships/hyperlink" Target="http://www.mouser.com/Search/ProductDetail.aspx?R=22-23-2031virtualkey53810000virtualkey538-22-23-2031" TargetMode="External"/><Relationship Id="rId130" Type="http://schemas.openxmlformats.org/officeDocument/2006/relationships/hyperlink" Target="http://www.mouser.com/Search/ProductDetail.aspx?R=MF1%2F4DCT52A2001Fvirtualkey66000000virtualkey660-MF1%2F4DCT52A2001F" TargetMode="External"/><Relationship Id="rId135" Type="http://schemas.openxmlformats.org/officeDocument/2006/relationships/hyperlink" Target="http://www.mouser.com/Search/ProductDetail.aspx?R=MF1%2F4DCT52A2001Fvirtualkey66000000virtualkey660-MF1%2F4DCT52A2001F" TargetMode="External"/><Relationship Id="rId151" Type="http://schemas.openxmlformats.org/officeDocument/2006/relationships/hyperlink" Target="http://www.mouser.com/Search/ProductDetail.aspx?R=CRCW12103K00JNEAvirtualkey61300000virtualkey71-CRCW1210J-3K-E3" TargetMode="External"/><Relationship Id="rId156" Type="http://schemas.openxmlformats.org/officeDocument/2006/relationships/hyperlink" Target="http://www.mouser.com/Search/ProductDetail.aspx?R=OX33GKEvirtualkey58810000virtualkey588-OX-3.3-E" TargetMode="External"/><Relationship Id="rId177" Type="http://schemas.openxmlformats.org/officeDocument/2006/relationships/hyperlink" Target="http://www.mouser.com/Search/ProductDetail.aspx?R=MF1%2F4DC1002Fvirtualkey66000000virtualkey660-MF1%2F4DC1002F" TargetMode="External"/><Relationship Id="rId198" Type="http://schemas.openxmlformats.org/officeDocument/2006/relationships/hyperlink" Target="http://www.mouser.com/Search/ProductDetail.aspx?R=RK73B2ETTE101Jvirtualkey66000000virtualkey660-RK73B2ETTE101J" TargetMode="External"/><Relationship Id="rId172" Type="http://schemas.openxmlformats.org/officeDocument/2006/relationships/hyperlink" Target="http://www.mouser.com/Search/ProductDetail.aspx?R=273-15-RCvirtualkey21980000virtualkey273-15-RC" TargetMode="External"/><Relationship Id="rId193" Type="http://schemas.openxmlformats.org/officeDocument/2006/relationships/hyperlink" Target="http://www.mouser.com/Search/ProductDetail.aspx?R=RK73B2ETTE101Jvirtualkey66000000virtualkey660-RK73B2ETTE101J" TargetMode="External"/><Relationship Id="rId202" Type="http://schemas.openxmlformats.org/officeDocument/2006/relationships/hyperlink" Target="http://www.mouser.com/Search/ProductDetail.aspx?R=SN74HC08Nvirtualkey59500000virtualkey595-SN74HC08N" TargetMode="External"/><Relationship Id="rId207" Type="http://schemas.openxmlformats.org/officeDocument/2006/relationships/hyperlink" Target="http://www.mouser.com/Search/ProductDetail.aspx?R=1N5344B-TPvirtualkey54720000virtualkey833-1N5344B-TP" TargetMode="External"/><Relationship Id="rId13" Type="http://schemas.openxmlformats.org/officeDocument/2006/relationships/hyperlink" Target="http://www.mouser.com/Search/ProductDetail.aspx?R=K104K15X7RF53L2virtualkey59420000virtualkey594-K104K15X7RF53L2" TargetMode="External"/><Relationship Id="rId18" Type="http://schemas.openxmlformats.org/officeDocument/2006/relationships/hyperlink" Target="http://www.mouser.com/Search/ProductDetail.aspx?R=K104K15X7RF53L2virtualkey59420000virtualkey594-K104K15X7RF53L2" TargetMode="External"/><Relationship Id="rId39" Type="http://schemas.openxmlformats.org/officeDocument/2006/relationships/hyperlink" Target="http://www.mouser.com/Search/ProductDetail.aspx?R=FK14X7R1E475Kvirtualkey52130000virtualkey810-FK14X7R1E475K" TargetMode="External"/><Relationship Id="rId109" Type="http://schemas.openxmlformats.org/officeDocument/2006/relationships/hyperlink" Target="http://www.mouser.com/Search/ProductDetail.aspx?R=P6KE18CAvirtualkey51120000virtualkey511-P6KE18CA" TargetMode="External"/><Relationship Id="rId34" Type="http://schemas.openxmlformats.org/officeDocument/2006/relationships/hyperlink" Target="http://www.mouser.com/Search/ProductDetail.aspx?R=FK14X7R1E475Kvirtualkey52130000virtualkey810-FK14X7R1E475K" TargetMode="External"/><Relationship Id="rId50" Type="http://schemas.openxmlformats.org/officeDocument/2006/relationships/hyperlink" Target="http://www.mouser.com/Search/ProductDetail.aspx?R=FK14X7R1E475Kvirtualkey52130000virtualkey810-FK14X7R1E475K" TargetMode="External"/><Relationship Id="rId55" Type="http://schemas.openxmlformats.org/officeDocument/2006/relationships/hyperlink" Target="http://www.mouser.com/Search/ProductDetail.aspx?R=FK14X7R1E475Kvirtualkey52130000virtualkey810-FK14X7R1E475K" TargetMode="External"/><Relationship Id="rId76" Type="http://schemas.openxmlformats.org/officeDocument/2006/relationships/hyperlink" Target="http://www.mouser.com/Search/ProductDetail.aspx?R=IXDN604PIvirtualkey56550000virtualkey849-IXDN604PI" TargetMode="External"/><Relationship Id="rId97" Type="http://schemas.openxmlformats.org/officeDocument/2006/relationships/hyperlink" Target="http://www.mouser.com/ProductDetail/Texas-Instruments/LM293P/?qs=sGAEpiMZZMuS%2FmO2LfY7hsG4pKAINIvTN7CZwIIJ6Dk%3D" TargetMode="External"/><Relationship Id="rId104" Type="http://schemas.openxmlformats.org/officeDocument/2006/relationships/hyperlink" Target="http://www.mouser.com/ProductDetail/STMicroelectronics/MJD44H11T4/?qs=sGAEpiMZZMshyDBzk1%2FWixsvRFwY5AfjDCPG6mLtBrU%3D" TargetMode="External"/><Relationship Id="rId120" Type="http://schemas.openxmlformats.org/officeDocument/2006/relationships/hyperlink" Target="http://www.mouser.com/Search/ProductDetail.aspx?R=MF1%2F4DCT52A1001Fvirtualkey66000000virtualkey660-MF1%2F4DCT52A1001F" TargetMode="External"/><Relationship Id="rId125" Type="http://schemas.openxmlformats.org/officeDocument/2006/relationships/hyperlink" Target="http://www.mouser.com/Search/ProductDetail.aspx?R=MF1%2F4DCT52A1001Fvirtualkey66000000virtualkey660-MF1%2F4DCT52A1001F" TargetMode="External"/><Relationship Id="rId141" Type="http://schemas.openxmlformats.org/officeDocument/2006/relationships/hyperlink" Target="http://www.mouser.com/Search/ProductDetail.aspx?R=OF27GJEvirtualkey58810000virtualkey588-OF27GJE" TargetMode="External"/><Relationship Id="rId146" Type="http://schemas.openxmlformats.org/officeDocument/2006/relationships/hyperlink" Target="http://www.mouser.com/Search/ProductDetail.aspx?R=OF27GJEvirtualkey58810000virtualkey588-OF27GJE" TargetMode="External"/><Relationship Id="rId167" Type="http://schemas.openxmlformats.org/officeDocument/2006/relationships/hyperlink" Target="http://www.mouser.com/Search/ProductDetail.aspx?R=MF1%2F4DCT52R4701Fvirtualkey66000000virtualkey660-MF1%2F4DCT52R4701F" TargetMode="External"/><Relationship Id="rId188" Type="http://schemas.openxmlformats.org/officeDocument/2006/relationships/hyperlink" Target="http://www.mouser.com/Search/ProductDetail.aspx?R=CRCW121047K0JNEAvirtualkey61300000virtualkey71-CRCW1210J-47K-E3" TargetMode="External"/><Relationship Id="rId7" Type="http://schemas.openxmlformats.org/officeDocument/2006/relationships/hyperlink" Target="http://www.mouser.com/Search/ProductDetail.aspx?R=K104K15X7RF53L2virtualkey59420000virtualkey594-K104K15X7RF53L2" TargetMode="External"/><Relationship Id="rId71" Type="http://schemas.openxmlformats.org/officeDocument/2006/relationships/hyperlink" Target="http://www.mouser.com/ProductDetail/Fairchild-Semiconductor/FOD8316/?qs=sGAEpiMZZMvh4wEfREVcMVUAyWQG%252brzT" TargetMode="External"/><Relationship Id="rId92" Type="http://schemas.openxmlformats.org/officeDocument/2006/relationships/hyperlink" Target="http://www.mouser.com/Search/ProductDetail.aspx?R=PLA10AN3021R3R2Bvirtualkey64800000virtualkey81-PLA10AN3021R3R2B" TargetMode="External"/><Relationship Id="rId162" Type="http://schemas.openxmlformats.org/officeDocument/2006/relationships/hyperlink" Target="http://www.mouser.com/Search/ProductDetail.aspx?R=OX33GKEvirtualkey58810000virtualkey588-OX-3.3-E" TargetMode="External"/><Relationship Id="rId183" Type="http://schemas.openxmlformats.org/officeDocument/2006/relationships/hyperlink" Target="http://www.mouser.com/Search/ProductDetail.aspx?R=MF1%2F4DC1002Fvirtualkey66000000virtualkey660-MF1%2F4DC1002F" TargetMode="External"/><Relationship Id="rId213" Type="http://schemas.openxmlformats.org/officeDocument/2006/relationships/hyperlink" Target="http://www.mouser.com/Search/ProductDetail.aspx?R=NTCALUG03A103Gvirtualkey59420000virtualkey594-NTCALUG03A103G" TargetMode="External"/><Relationship Id="rId2" Type="http://schemas.openxmlformats.org/officeDocument/2006/relationships/hyperlink" Target="http://www.mouser.com/Search/ProductDetail.aspx?R=ATTINY25-20PUvirtualkey55650000virtualkey556-ATTINY25-20PU" TargetMode="External"/><Relationship Id="rId29" Type="http://schemas.openxmlformats.org/officeDocument/2006/relationships/hyperlink" Target="http://www.mouser.com/Search/ProductDetail.aspx?R=FK18X7R1H682Kvirtualkey52130000virtualkey810-FK18X7R1H682K" TargetMode="External"/><Relationship Id="rId24" Type="http://schemas.openxmlformats.org/officeDocument/2006/relationships/hyperlink" Target="http://www.mouser.com/Search/ProductDetail.aspx?R=K103K15X7RF5TL2virtualkey59420000virtualkey594-K103K15X7RF5TL2" TargetMode="External"/><Relationship Id="rId40" Type="http://schemas.openxmlformats.org/officeDocument/2006/relationships/hyperlink" Target="http://www.mouser.com/Search/ProductDetail.aspx?R=FK14X7R1E475Kvirtualkey52130000virtualkey810-FK14X7R1E475K" TargetMode="External"/><Relationship Id="rId45" Type="http://schemas.openxmlformats.org/officeDocument/2006/relationships/hyperlink" Target="http://www.mouser.com/Search/ProductDetail.aspx?R=FK14X7R1E475Kvirtualkey52130000virtualkey810-FK14X7R1E475K" TargetMode="External"/><Relationship Id="rId66" Type="http://schemas.openxmlformats.org/officeDocument/2006/relationships/hyperlink" Target="http://www.mouser.com/Search/ProductDetail.aspx?R=28C0236-0JW-10virtualkey59710000virtualkey875-28C0236-0JW-10" TargetMode="External"/><Relationship Id="rId87" Type="http://schemas.openxmlformats.org/officeDocument/2006/relationships/hyperlink" Target="http://www.mouser.com/Search/ProductDetail.aspx?R=22-01-3047virtualkey53810000virtualkey538-22-01-3047" TargetMode="External"/><Relationship Id="rId110" Type="http://schemas.openxmlformats.org/officeDocument/2006/relationships/hyperlink" Target="http://www.mouser.com/Search/ProductDetail.aspx?R=P6KE18CAvirtualkey51120000virtualkey511-P6KE18CA" TargetMode="External"/><Relationship Id="rId115" Type="http://schemas.openxmlformats.org/officeDocument/2006/relationships/hyperlink" Target="http://www.mouser.com/Search/ProductDetail.aspx?R=MJD45H11T4Gvirtualkey58410000virtualkey863-MJD45H11T4G" TargetMode="External"/><Relationship Id="rId131" Type="http://schemas.openxmlformats.org/officeDocument/2006/relationships/hyperlink" Target="http://www.mouser.com/Search/ProductDetail.aspx?R=MF1%2F4DCT52A2001Fvirtualkey66000000virtualkey660-MF1%2F4DCT52A2001F" TargetMode="External"/><Relationship Id="rId136" Type="http://schemas.openxmlformats.org/officeDocument/2006/relationships/hyperlink" Target="http://www.mouser.com/Search/ProductDetail.aspx?R=MF1%2F4DCT52A2001Fvirtualkey66000000virtualkey660-MF1%2F4DCT52A2001F" TargetMode="External"/><Relationship Id="rId157" Type="http://schemas.openxmlformats.org/officeDocument/2006/relationships/hyperlink" Target="http://www.mouser.com/Search/ProductDetail.aspx?R=OX33GKEvirtualkey58810000virtualkey588-OX-3.3-E" TargetMode="External"/><Relationship Id="rId178" Type="http://schemas.openxmlformats.org/officeDocument/2006/relationships/hyperlink" Target="http://www.mouser.com/Search/ProductDetail.aspx?R=MF1%2F4DC1002Fvirtualkey66000000virtualkey660-MF1%2F4DC1002F" TargetMode="External"/><Relationship Id="rId61" Type="http://schemas.openxmlformats.org/officeDocument/2006/relationships/hyperlink" Target="http://www.mouser.com/Search/ProductDetail.aspx?R=K471K15X7RF53L2virtualkey59420000virtualkey594-K471K15X7RF53L2" TargetMode="External"/><Relationship Id="rId82" Type="http://schemas.openxmlformats.org/officeDocument/2006/relationships/hyperlink" Target="http://www.mouser.com/Search/ProductDetail.aspx?R=22-23-2031virtualkey53810000virtualkey538-22-23-2031" TargetMode="External"/><Relationship Id="rId152" Type="http://schemas.openxmlformats.org/officeDocument/2006/relationships/hyperlink" Target="http://www.mouser.com/Search/ProductDetail.aspx?R=CRCW12103K00JNEAvirtualkey61300000virtualkey71-CRCW1210J-3K-E3" TargetMode="External"/><Relationship Id="rId173" Type="http://schemas.openxmlformats.org/officeDocument/2006/relationships/hyperlink" Target="http://www.mouser.com/Search/ProductDetail.aspx?R=273-15-RCvirtualkey21980000virtualkey273-15-RC" TargetMode="External"/><Relationship Id="rId194" Type="http://schemas.openxmlformats.org/officeDocument/2006/relationships/hyperlink" Target="http://www.mouser.com/Search/ProductDetail.aspx?R=RK73B2ETTE101Jvirtualkey66000000virtualkey660-RK73B2ETTE101J" TargetMode="External"/><Relationship Id="rId199" Type="http://schemas.openxmlformats.org/officeDocument/2006/relationships/hyperlink" Target="http://www.mouser.com/Search/ProductDetail.aspx?R=MF1%2F4DC4700Fvirtualkey66000000virtualkey660-MF1%2F4DC4700F" TargetMode="External"/><Relationship Id="rId203" Type="http://schemas.openxmlformats.org/officeDocument/2006/relationships/hyperlink" Target="http://www.mouser.com/Search/ProductDetail.aspx?R=SN74HC21Nvirtualkey59500000virtualkey595-SN74HC21N" TargetMode="External"/><Relationship Id="rId208" Type="http://schemas.openxmlformats.org/officeDocument/2006/relationships/hyperlink" Target="http://www.mouser.com/Search/ProductDetail.aspx?R=1N5344B-TPvirtualkey54720000virtualkey833-1N5344B-TP" TargetMode="External"/><Relationship Id="rId19" Type="http://schemas.openxmlformats.org/officeDocument/2006/relationships/hyperlink" Target="http://www.mouser.com/Search/ProductDetail.aspx?R=K104K15X7RF53L2virtualkey59420000virtualkey594-K104K15X7RF53L2" TargetMode="External"/><Relationship Id="rId14" Type="http://schemas.openxmlformats.org/officeDocument/2006/relationships/hyperlink" Target="http://www.mouser.com/Search/ProductDetail.aspx?R=K104K15X7RF53L2virtualkey59420000virtualkey594-K104K15X7RF53L2" TargetMode="External"/><Relationship Id="rId30" Type="http://schemas.openxmlformats.org/officeDocument/2006/relationships/hyperlink" Target="http://www.mouser.com/Search/ProductDetail.aspx?R=FK18X7R1H682Kvirtualkey52130000virtualkey810-FK18X7R1H682K" TargetMode="External"/><Relationship Id="rId35" Type="http://schemas.openxmlformats.org/officeDocument/2006/relationships/hyperlink" Target="http://www.mouser.com/Search/ProductDetail.aspx?R=FK14X7R1E475Kvirtualkey52130000virtualkey810-FK14X7R1E475K" TargetMode="External"/><Relationship Id="rId56" Type="http://schemas.openxmlformats.org/officeDocument/2006/relationships/hyperlink" Target="http://www.mouser.com/Search/ProductDetail.aspx?R=FK14X7R1E475Kvirtualkey52130000virtualkey810-FK14X7R1E475K" TargetMode="External"/><Relationship Id="rId77" Type="http://schemas.openxmlformats.org/officeDocument/2006/relationships/hyperlink" Target="http://www.mouser.com/Search/ProductDetail.aspx?R=IXDN604PIvirtualkey56550000virtualkey849-IXDN604PI" TargetMode="External"/><Relationship Id="rId100" Type="http://schemas.openxmlformats.org/officeDocument/2006/relationships/hyperlink" Target="http://www.mouser.com/Search/ProductDetail.aspx?R=SN74HC00Nvirtualkey59500000virtualkey595-SN74HC00N" TargetMode="External"/><Relationship Id="rId105" Type="http://schemas.openxmlformats.org/officeDocument/2006/relationships/hyperlink" Target="http://www.mouser.com/ProductDetail/STMicroelectronics/MJD44H11T4/?qs=sGAEpiMZZMshyDBzk1%2FWixsvRFwY5AfjDCPG6mLtBrU%3D" TargetMode="External"/><Relationship Id="rId126" Type="http://schemas.openxmlformats.org/officeDocument/2006/relationships/hyperlink" Target="http://www.mouser.com/Search/ProductDetail.aspx?R=MF1%2F4DCT52A1001Fvirtualkey66000000virtualkey660-MF1%2F4DCT52A1001F" TargetMode="External"/><Relationship Id="rId147" Type="http://schemas.openxmlformats.org/officeDocument/2006/relationships/hyperlink" Target="http://www.mouser.com/ProductDetail/KOA-Speer/MF1-4DC3001F/?qs=sGAEpiMZZMu61qfTUdNhG2zZWzmXeE87T%252bePpQamioo%3D" TargetMode="External"/><Relationship Id="rId168" Type="http://schemas.openxmlformats.org/officeDocument/2006/relationships/hyperlink" Target="http://www.mouser.com/Search/ProductDetail.aspx?R=MF1%2F4DCT52R4701Fvirtualkey66000000virtualkey660-MF1%2F4DCT52R4701F" TargetMode="External"/><Relationship Id="rId8" Type="http://schemas.openxmlformats.org/officeDocument/2006/relationships/hyperlink" Target="http://www.mouser.com/Search/ProductDetail.aspx?R=K104K15X7RF53L2virtualkey59420000virtualkey594-K104K15X7RF53L2" TargetMode="External"/><Relationship Id="rId51" Type="http://schemas.openxmlformats.org/officeDocument/2006/relationships/hyperlink" Target="http://www.mouser.com/Search/ProductDetail.aspx?R=FK14X7R1E475Kvirtualkey52130000virtualkey810-FK14X7R1E475K" TargetMode="External"/><Relationship Id="rId72" Type="http://schemas.openxmlformats.org/officeDocument/2006/relationships/hyperlink" Target="http://www.mouser.com/ProductDetail/Fairchild-Semiconductor/FOD8316/?qs=sGAEpiMZZMvh4wEfREVcMVUAyWQG%252brzT" TargetMode="External"/><Relationship Id="rId93" Type="http://schemas.openxmlformats.org/officeDocument/2006/relationships/hyperlink" Target="http://www.mouser.com/Search/ProductDetail.aspx?R=PLA10AN3021R3R2Bvirtualkey64800000virtualkey81-PLA10AN3021R3R2B" TargetMode="External"/><Relationship Id="rId98" Type="http://schemas.openxmlformats.org/officeDocument/2006/relationships/hyperlink" Target="http://www.mouser.com/ProductDetail/Texas-Instruments/LM293P/?qs=sGAEpiMZZMuS%2FmO2LfY7hsG4pKAINIvTN7CZwIIJ6Dk%3D" TargetMode="External"/><Relationship Id="rId121" Type="http://schemas.openxmlformats.org/officeDocument/2006/relationships/hyperlink" Target="http://www.mouser.com/Search/ProductDetail.aspx?R=MF1%2F4DCT52A1001Fvirtualkey66000000virtualkey660-MF1%2F4DCT52A1001F" TargetMode="External"/><Relationship Id="rId142" Type="http://schemas.openxmlformats.org/officeDocument/2006/relationships/hyperlink" Target="http://www.mouser.com/Search/ProductDetail.aspx?R=OF27GJEvirtualkey58810000virtualkey588-OF27GJE" TargetMode="External"/><Relationship Id="rId163" Type="http://schemas.openxmlformats.org/officeDocument/2006/relationships/hyperlink" Target="http://www.mouser.com/Search/ProductDetail.aspx?R=OX33GKEvirtualkey58810000virtualkey588-OX-3.3-E" TargetMode="External"/><Relationship Id="rId184" Type="http://schemas.openxmlformats.org/officeDocument/2006/relationships/hyperlink" Target="http://www.mouser.com/Search/ProductDetail.aspx?R=MF1%2F4DC1002Fvirtualkey66000000virtualkey660-MF1%2F4DC1002F" TargetMode="External"/><Relationship Id="rId189" Type="http://schemas.openxmlformats.org/officeDocument/2006/relationships/hyperlink" Target="http://www.mouser.com/Search/ProductDetail.aspx?R=CRCW121047K0JNEAvirtualkey61300000virtualkey71-CRCW1210J-47K-E3" TargetMode="External"/><Relationship Id="rId3" Type="http://schemas.openxmlformats.org/officeDocument/2006/relationships/hyperlink" Target="http://www.mouser.com/Search/ProductDetail.aspx?R=BAT85S-TAPvirtualkey61370000virtualkey78-BAT85S-TAP" TargetMode="External"/><Relationship Id="rId214" Type="http://schemas.openxmlformats.org/officeDocument/2006/relationships/hyperlink" Target="http://www.mouser.com/Search/ProductDetail.aspx?R=MF1%2F4DCT52A1001Fvirtualkey66000000virtualkey660-MF1%2F4DCT52A1001F" TargetMode="External"/><Relationship Id="rId25" Type="http://schemas.openxmlformats.org/officeDocument/2006/relationships/hyperlink" Target="http://www.mouser.com/Search/ProductDetail.aspx?R=K103K15X7RF5TL2virtualkey59420000virtualkey594-K103K15X7RF5TL2" TargetMode="External"/><Relationship Id="rId46" Type="http://schemas.openxmlformats.org/officeDocument/2006/relationships/hyperlink" Target="http://www.mouser.com/Search/ProductDetail.aspx?R=FK14X7R1E475Kvirtualkey52130000virtualkey810-FK14X7R1E475K" TargetMode="External"/><Relationship Id="rId67" Type="http://schemas.openxmlformats.org/officeDocument/2006/relationships/hyperlink" Target="http://www.mouser.com/Search/ProductDetail.aspx?R=28C0236-0JW-10virtualkey59710000virtualkey875-28C0236-0JW-10" TargetMode="External"/><Relationship Id="rId116" Type="http://schemas.openxmlformats.org/officeDocument/2006/relationships/hyperlink" Target="http://www.mouser.com/Search/ProductDetail.aspx?R=MJD45H11T4Gvirtualkey58410000virtualkey863-MJD45H11T4G" TargetMode="External"/><Relationship Id="rId137" Type="http://schemas.openxmlformats.org/officeDocument/2006/relationships/hyperlink" Target="http://www.mouser.com/Search/ProductDetail.aspx?R=MF1%2F4DCT52A2001Fvirtualkey66000000virtualkey660-MF1%2F4DCT52A2001F" TargetMode="External"/><Relationship Id="rId158" Type="http://schemas.openxmlformats.org/officeDocument/2006/relationships/hyperlink" Target="http://www.mouser.com/Search/ProductDetail.aspx?R=OX33GKEvirtualkey58810000virtualkey588-OX-3.3-E" TargetMode="External"/><Relationship Id="rId20" Type="http://schemas.openxmlformats.org/officeDocument/2006/relationships/hyperlink" Target="http://www.mouser.com/Search/ProductDetail.aspx?R=K104K15X7RF53L2virtualkey59420000virtualkey594-K104K15X7RF53L2" TargetMode="External"/><Relationship Id="rId41" Type="http://schemas.openxmlformats.org/officeDocument/2006/relationships/hyperlink" Target="http://www.mouser.com/Search/ProductDetail.aspx?R=FK14X7R1E475Kvirtualkey52130000virtualkey810-FK14X7R1E475K" TargetMode="External"/><Relationship Id="rId62" Type="http://schemas.openxmlformats.org/officeDocument/2006/relationships/hyperlink" Target="http://www.mouser.com/Search/ProductDetail.aspx?R=UPW1H471MHDvirtualkey64700000virtualkey647-UPW1H471MHD" TargetMode="External"/><Relationship Id="rId83" Type="http://schemas.openxmlformats.org/officeDocument/2006/relationships/hyperlink" Target="http://www.mouser.com/Search/ProductDetail.aspx?R=22-23-2031virtualkey53810000virtualkey538-22-23-2031" TargetMode="External"/><Relationship Id="rId88" Type="http://schemas.openxmlformats.org/officeDocument/2006/relationships/hyperlink" Target="http://www.mouser.com/Search/ProductDetail.aspx?R=08-50-0114virtualkey53810000virtualkey538-08-50-0114" TargetMode="External"/><Relationship Id="rId111" Type="http://schemas.openxmlformats.org/officeDocument/2006/relationships/hyperlink" Target="http://www.mouser.com/Search/ProductDetail.aspx?R=MJD45H11T4Gvirtualkey58410000virtualkey863-MJD45H11T4G" TargetMode="External"/><Relationship Id="rId132" Type="http://schemas.openxmlformats.org/officeDocument/2006/relationships/hyperlink" Target="http://www.mouser.com/Search/ProductDetail.aspx?R=MF1%2F4DCT52A2001Fvirtualkey66000000virtualkey660-MF1%2F4DCT52A2001F" TargetMode="External"/><Relationship Id="rId153" Type="http://schemas.openxmlformats.org/officeDocument/2006/relationships/hyperlink" Target="http://www.mouser.com/Search/ProductDetail.aspx?R=CRCW12103K00JNEAvirtualkey61300000virtualkey71-CRCW1210J-3K-E3" TargetMode="External"/><Relationship Id="rId174" Type="http://schemas.openxmlformats.org/officeDocument/2006/relationships/hyperlink" Target="http://www.mouser.com/Search/ProductDetail.aspx?R=273-15-RCvirtualkey21980000virtualkey273-15-RC" TargetMode="External"/><Relationship Id="rId179" Type="http://schemas.openxmlformats.org/officeDocument/2006/relationships/hyperlink" Target="http://www.mouser.com/Search/ProductDetail.aspx?R=MF1%2F4DC1002Fvirtualkey66000000virtualkey660-MF1%2F4DC1002F" TargetMode="External"/><Relationship Id="rId195" Type="http://schemas.openxmlformats.org/officeDocument/2006/relationships/hyperlink" Target="http://www.mouser.com/Search/ProductDetail.aspx?R=RK73B2ETTE101Jvirtualkey66000000virtualkey660-RK73B2ETTE101J" TargetMode="External"/><Relationship Id="rId209" Type="http://schemas.openxmlformats.org/officeDocument/2006/relationships/hyperlink" Target="http://www.mouser.com/Search/ProductDetail.aspx?R=1N5344B-TPvirtualkey54720000virtualkey833-1N5344B-TP" TargetMode="External"/><Relationship Id="rId190" Type="http://schemas.openxmlformats.org/officeDocument/2006/relationships/hyperlink" Target="http://www.mouser.com/Search/ProductDetail.aspx?R=CRCW121047K0JNEAvirtualkey61300000virtualkey71-CRCW1210J-47K-E3" TargetMode="External"/><Relationship Id="rId204" Type="http://schemas.openxmlformats.org/officeDocument/2006/relationships/hyperlink" Target="http://www.mouser.com/Search/ProductDetail.aspx?R=SN74HC21Nvirtualkey59500000virtualkey595-SN74HC21N" TargetMode="External"/><Relationship Id="rId15" Type="http://schemas.openxmlformats.org/officeDocument/2006/relationships/hyperlink" Target="http://www.mouser.com/Search/ProductDetail.aspx?R=K104K15X7RF53L2virtualkey59420000virtualkey594-K104K15X7RF53L2" TargetMode="External"/><Relationship Id="rId36" Type="http://schemas.openxmlformats.org/officeDocument/2006/relationships/hyperlink" Target="http://www.mouser.com/Search/ProductDetail.aspx?R=FK14X7R1E475Kvirtualkey52130000virtualkey810-FK14X7R1E475K" TargetMode="External"/><Relationship Id="rId57" Type="http://schemas.openxmlformats.org/officeDocument/2006/relationships/hyperlink" Target="http://www.mouser.com/Search/ProductDetail.aspx?R=FK14X7R1E475Kvirtualkey52130000virtualkey810-FK14X7R1E475K" TargetMode="External"/><Relationship Id="rId106" Type="http://schemas.openxmlformats.org/officeDocument/2006/relationships/hyperlink" Target="http://www.mouser.com/ProductDetail/STMicroelectronics/MJD44H11T4/?qs=sGAEpiMZZMshyDBzk1%2FWixsvRFwY5AfjDCPG6mLtBrU%3D" TargetMode="External"/><Relationship Id="rId127" Type="http://schemas.openxmlformats.org/officeDocument/2006/relationships/hyperlink" Target="http://www.mouser.com/Search/ProductDetail.aspx?R=MF1%2F4DCT52A1001Fvirtualkey66000000virtualkey660-MF1%2F4DCT52A1001F" TargetMode="External"/><Relationship Id="rId10" Type="http://schemas.openxmlformats.org/officeDocument/2006/relationships/hyperlink" Target="http://www.mouser.com/Search/ProductDetail.aspx?R=K104K15X7RF53L2virtualkey59420000virtualkey594-K104K15X7RF53L2" TargetMode="External"/><Relationship Id="rId31" Type="http://schemas.openxmlformats.org/officeDocument/2006/relationships/hyperlink" Target="http://www.mouser.com/Search/ProductDetail.aspx?R=FK18X7R1H682Kvirtualkey52130000virtualkey810-FK18X7R1H682K" TargetMode="External"/><Relationship Id="rId52" Type="http://schemas.openxmlformats.org/officeDocument/2006/relationships/hyperlink" Target="http://www.mouser.com/Search/ProductDetail.aspx?R=FK14X7R1E475Kvirtualkey52130000virtualkey810-FK14X7R1E475K" TargetMode="External"/><Relationship Id="rId73" Type="http://schemas.openxmlformats.org/officeDocument/2006/relationships/hyperlink" Target="http://www.mouser.com/ProductDetail/Fairchild-Semiconductor/FOD8316/?qs=sGAEpiMZZMvh4wEfREVcMVUAyWQG%252brzT" TargetMode="External"/><Relationship Id="rId78" Type="http://schemas.openxmlformats.org/officeDocument/2006/relationships/hyperlink" Target="http://www.mouser.com/Search/ProductDetail.aspx?R=IXDN604PIvirtualkey56550000virtualkey849-IXDN604PI" TargetMode="External"/><Relationship Id="rId94" Type="http://schemas.openxmlformats.org/officeDocument/2006/relationships/hyperlink" Target="http://www.mouser.com/Search/ProductDetail.aspx?R=PLA10AN3021R3R2Bvirtualkey64800000virtualkey81-PLA10AN3021R3R2B" TargetMode="External"/><Relationship Id="rId99" Type="http://schemas.openxmlformats.org/officeDocument/2006/relationships/hyperlink" Target="http://www.mouser.com/Search/ProductDetail.aspx?R=LM4040C25ILPRvirtualkey59500000virtualkey595-LM4040C25ILPR" TargetMode="External"/><Relationship Id="rId101" Type="http://schemas.openxmlformats.org/officeDocument/2006/relationships/hyperlink" Target="http://www.mouser.com/Search/ProductDetail.aspx?R=BS270virtualkey51210000virtualkey512-BS270" TargetMode="External"/><Relationship Id="rId122" Type="http://schemas.openxmlformats.org/officeDocument/2006/relationships/hyperlink" Target="http://www.mouser.com/Search/ProductDetail.aspx?R=MF1%2F4DCT52A1001Fvirtualkey66000000virtualkey660-MF1%2F4DCT52A1001F" TargetMode="External"/><Relationship Id="rId143" Type="http://schemas.openxmlformats.org/officeDocument/2006/relationships/hyperlink" Target="http://www.mouser.com/Search/ProductDetail.aspx?R=OF27GJEvirtualkey58810000virtualkey588-OF27GJE" TargetMode="External"/><Relationship Id="rId148" Type="http://schemas.openxmlformats.org/officeDocument/2006/relationships/hyperlink" Target="http://www.mouser.com/Search/ProductDetail.aspx?R=CRCW12103K00JNEAvirtualkey61300000virtualkey71-CRCW1210J-3K-E3" TargetMode="External"/><Relationship Id="rId164" Type="http://schemas.openxmlformats.org/officeDocument/2006/relationships/hyperlink" Target="http://www.mouser.com/Search/ProductDetail.aspx?R=OX33GKEvirtualkey58810000virtualkey588-OX-3.3-E" TargetMode="External"/><Relationship Id="rId169" Type="http://schemas.openxmlformats.org/officeDocument/2006/relationships/hyperlink" Target="http://www.mouser.com/Search/ProductDetail.aspx?R=273-15-RCvirtualkey21980000virtualkey273-15-RC" TargetMode="External"/><Relationship Id="rId185" Type="http://schemas.openxmlformats.org/officeDocument/2006/relationships/hyperlink" Target="http://www.mouser.com/Search/ProductDetail.aspx?R=MF1%2F4DC1002Fvirtualkey66000000virtualkey660-MF1%2F4DC1002F" TargetMode="External"/><Relationship Id="rId4" Type="http://schemas.openxmlformats.org/officeDocument/2006/relationships/hyperlink" Target="http://www.mouser.com/Search/ProductDetail.aspx?R=BAT85S-TAPvirtualkey61370000virtualkey78-BAT85S-TAP" TargetMode="External"/><Relationship Id="rId9" Type="http://schemas.openxmlformats.org/officeDocument/2006/relationships/hyperlink" Target="http://www.mouser.com/Search/ProductDetail.aspx?R=K104K15X7RF53L2virtualkey59420000virtualkey594-K104K15X7RF53L2" TargetMode="External"/><Relationship Id="rId180" Type="http://schemas.openxmlformats.org/officeDocument/2006/relationships/hyperlink" Target="http://www.mouser.com/Search/ProductDetail.aspx?R=MF1%2F4DC1002Fvirtualkey66000000virtualkey660-MF1%2F4DC1002F" TargetMode="External"/><Relationship Id="rId210" Type="http://schemas.openxmlformats.org/officeDocument/2006/relationships/hyperlink" Target="http://www.mouser.com/Search/ProductDetail.aspx?R=1N5344B-TPvirtualkey54720000virtualkey833-1N5344B-TP" TargetMode="External"/><Relationship Id="rId215" Type="http://schemas.openxmlformats.org/officeDocument/2006/relationships/hyperlink" Target="http://www.mouser.com/Search/ProductDetail.aspx?R=MF1%2F4DCT52R4701Fvirtualkey66000000virtualkey660-MF1%2F4DCT52R4701F" TargetMode="External"/><Relationship Id="rId26" Type="http://schemas.openxmlformats.org/officeDocument/2006/relationships/hyperlink" Target="http://www.mouser.com/Search/ProductDetail.aspx?R=K103K15X7RF5TL2virtualkey59420000virtualkey594-K103K15X7RF5TL2" TargetMode="External"/><Relationship Id="rId47" Type="http://schemas.openxmlformats.org/officeDocument/2006/relationships/hyperlink" Target="http://www.mouser.com/Search/ProductDetail.aspx?R=FK14X7R1E475Kvirtualkey52130000virtualkey810-FK14X7R1E475K" TargetMode="External"/><Relationship Id="rId68" Type="http://schemas.openxmlformats.org/officeDocument/2006/relationships/hyperlink" Target="http://www.mouser.com/ProductDetail/Fairchild-Semiconductor/FOD8316/?qs=sGAEpiMZZMvh4wEfREVcMVUAyWQG%252brzT" TargetMode="External"/><Relationship Id="rId89" Type="http://schemas.openxmlformats.org/officeDocument/2006/relationships/hyperlink" Target="http://www.mouser.com/Search/ProductDetail.aspx?R=PLA10AN3021R3R2Bvirtualkey64800000virtualkey81-PLA10AN3021R3R2B" TargetMode="External"/><Relationship Id="rId112" Type="http://schemas.openxmlformats.org/officeDocument/2006/relationships/hyperlink" Target="http://www.mouser.com/Search/ProductDetail.aspx?R=MJD45H11T4Gvirtualkey58410000virtualkey863-MJD45H11T4G" TargetMode="External"/><Relationship Id="rId133" Type="http://schemas.openxmlformats.org/officeDocument/2006/relationships/hyperlink" Target="http://www.mouser.com/Search/ProductDetail.aspx?R=MF1%2F4DCT52A2001Fvirtualkey66000000virtualkey660-MF1%2F4DCT52A2001F" TargetMode="External"/><Relationship Id="rId154" Type="http://schemas.openxmlformats.org/officeDocument/2006/relationships/hyperlink" Target="http://www.mouser.com/Search/ProductDetail.aspx?R=OX33GKEvirtualkey58810000virtualkey588-OX-3.3-E" TargetMode="External"/><Relationship Id="rId175" Type="http://schemas.openxmlformats.org/officeDocument/2006/relationships/hyperlink" Target="http://www.mouser.com/Search/ProductDetail.aspx?R=MF1%2F4DC1002Fvirtualkey66000000virtualkey660-MF1%2F4DC1002F" TargetMode="External"/><Relationship Id="rId196" Type="http://schemas.openxmlformats.org/officeDocument/2006/relationships/hyperlink" Target="http://www.mouser.com/Search/ProductDetail.aspx?R=RK73B2ETTE101Jvirtualkey66000000virtualkey660-RK73B2ETTE101J" TargetMode="External"/><Relationship Id="rId200" Type="http://schemas.openxmlformats.org/officeDocument/2006/relationships/hyperlink" Target="http://www.mouser.com/Search/ProductDetail.aspx?R=MF1%2F4DC4700Fvirtualkey66000000virtualkey660-MF1%2F4DC4700F" TargetMode="External"/><Relationship Id="rId16" Type="http://schemas.openxmlformats.org/officeDocument/2006/relationships/hyperlink" Target="http://www.mouser.com/Search/ProductDetail.aspx?R=K104K15X7RF53L2virtualkey59420000virtualkey594-K104K15X7RF53L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4"/>
  <sheetViews>
    <sheetView tabSelected="1" topLeftCell="A220" workbookViewId="0">
      <selection activeCell="E232" sqref="E232"/>
    </sheetView>
  </sheetViews>
  <sheetFormatPr defaultRowHeight="15" x14ac:dyDescent="0.25"/>
  <cols>
    <col min="1" max="1" width="7.875" style="1" customWidth="1"/>
    <col min="2" max="2" width="17.5" style="1" customWidth="1"/>
    <col min="3" max="3" width="11.25" style="1" customWidth="1"/>
    <col min="4" max="4" width="9.5" style="1" customWidth="1"/>
    <col min="5" max="5" width="16.375" style="1" customWidth="1"/>
    <col min="6" max="6" width="12.5" style="1" customWidth="1"/>
    <col min="7" max="1024" width="8.125" style="1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6" x14ac:dyDescent="0.25">
      <c r="A4" s="1" t="s">
        <v>6</v>
      </c>
      <c r="B4" s="1" t="s">
        <v>7</v>
      </c>
      <c r="C4" s="1" t="s">
        <v>8</v>
      </c>
      <c r="D4" s="1" t="s">
        <v>9</v>
      </c>
      <c r="E4" s="2" t="s">
        <v>10</v>
      </c>
      <c r="F4" s="1" t="s">
        <v>11</v>
      </c>
    </row>
    <row r="5" spans="1:6" x14ac:dyDescent="0.25">
      <c r="B5" s="1" t="s">
        <v>12</v>
      </c>
      <c r="E5" s="2" t="s">
        <v>13</v>
      </c>
      <c r="F5" s="1" t="s">
        <v>11</v>
      </c>
    </row>
    <row r="6" spans="1:6" x14ac:dyDescent="0.25">
      <c r="A6" s="1" t="s">
        <v>14</v>
      </c>
      <c r="B6" s="1" t="s">
        <v>7</v>
      </c>
      <c r="C6" s="1" t="s">
        <v>15</v>
      </c>
      <c r="D6" s="1" t="s">
        <v>16</v>
      </c>
      <c r="F6" s="1" t="s">
        <v>11</v>
      </c>
    </row>
    <row r="7" spans="1:6" x14ac:dyDescent="0.25">
      <c r="A7" s="1" t="s">
        <v>17</v>
      </c>
      <c r="B7" s="1" t="s">
        <v>7</v>
      </c>
      <c r="C7" s="1" t="s">
        <v>15</v>
      </c>
      <c r="D7" s="1" t="s">
        <v>16</v>
      </c>
      <c r="F7" s="1" t="s">
        <v>11</v>
      </c>
    </row>
    <row r="8" spans="1:6" x14ac:dyDescent="0.25">
      <c r="A8" s="1" t="s">
        <v>18</v>
      </c>
      <c r="B8" s="1" t="s">
        <v>7</v>
      </c>
      <c r="C8" s="1" t="s">
        <v>15</v>
      </c>
      <c r="D8" s="1" t="s">
        <v>16</v>
      </c>
      <c r="F8" s="1" t="s">
        <v>11</v>
      </c>
    </row>
    <row r="9" spans="1:6" x14ac:dyDescent="0.25">
      <c r="A9" s="1" t="s">
        <v>19</v>
      </c>
      <c r="B9" s="1" t="s">
        <v>7</v>
      </c>
      <c r="C9" s="1" t="s">
        <v>15</v>
      </c>
      <c r="D9" s="1" t="s">
        <v>16</v>
      </c>
      <c r="F9" s="1" t="s">
        <v>11</v>
      </c>
    </row>
    <row r="10" spans="1:6" x14ac:dyDescent="0.25">
      <c r="A10" s="1" t="s">
        <v>20</v>
      </c>
      <c r="B10" s="1" t="s">
        <v>7</v>
      </c>
      <c r="C10" s="1" t="s">
        <v>15</v>
      </c>
      <c r="D10" s="1" t="s">
        <v>16</v>
      </c>
      <c r="F10" s="1" t="s">
        <v>11</v>
      </c>
    </row>
    <row r="11" spans="1:6" x14ac:dyDescent="0.25">
      <c r="F11" s="1" t="s">
        <v>11</v>
      </c>
    </row>
    <row r="12" spans="1:6" x14ac:dyDescent="0.25">
      <c r="A12" s="1" t="s">
        <v>21</v>
      </c>
      <c r="B12" s="1" t="s">
        <v>22</v>
      </c>
      <c r="D12" s="1" t="s">
        <v>9</v>
      </c>
      <c r="E12" s="2" t="s">
        <v>23</v>
      </c>
      <c r="F12" s="1" t="s">
        <v>11</v>
      </c>
    </row>
    <row r="13" spans="1:6" x14ac:dyDescent="0.25">
      <c r="A13" s="1" t="s">
        <v>24</v>
      </c>
      <c r="B13" s="1" t="s">
        <v>25</v>
      </c>
      <c r="D13" s="1" t="s">
        <v>26</v>
      </c>
      <c r="E13" s="2" t="s">
        <v>27</v>
      </c>
    </row>
    <row r="14" spans="1:6" x14ac:dyDescent="0.25">
      <c r="A14" s="1" t="s">
        <v>28</v>
      </c>
      <c r="B14" s="1" t="s">
        <v>29</v>
      </c>
      <c r="D14" s="1" t="s">
        <v>9</v>
      </c>
      <c r="E14" s="2" t="s">
        <v>30</v>
      </c>
    </row>
    <row r="15" spans="1:6" x14ac:dyDescent="0.25">
      <c r="A15" s="1" t="s">
        <v>31</v>
      </c>
      <c r="B15" s="1" t="s">
        <v>29</v>
      </c>
      <c r="D15" s="1" t="s">
        <v>9</v>
      </c>
      <c r="E15" s="2" t="s">
        <v>30</v>
      </c>
    </row>
    <row r="16" spans="1:6" x14ac:dyDescent="0.25">
      <c r="A16" s="1" t="s">
        <v>32</v>
      </c>
      <c r="B16" s="1" t="s">
        <v>33</v>
      </c>
      <c r="C16" s="1" t="s">
        <v>34</v>
      </c>
      <c r="D16" s="1" t="s">
        <v>35</v>
      </c>
      <c r="E16" s="2" t="s">
        <v>36</v>
      </c>
    </row>
    <row r="17" spans="1:5" x14ac:dyDescent="0.25">
      <c r="A17" s="1" t="s">
        <v>37</v>
      </c>
      <c r="B17" s="1" t="s">
        <v>33</v>
      </c>
      <c r="C17" s="1" t="s">
        <v>34</v>
      </c>
      <c r="D17" s="1" t="s">
        <v>35</v>
      </c>
      <c r="E17" s="2" t="s">
        <v>36</v>
      </c>
    </row>
    <row r="18" spans="1:5" x14ac:dyDescent="0.25">
      <c r="A18" s="1" t="s">
        <v>38</v>
      </c>
      <c r="B18" s="1" t="s">
        <v>33</v>
      </c>
      <c r="C18" s="1" t="s">
        <v>34</v>
      </c>
      <c r="D18" s="1" t="s">
        <v>35</v>
      </c>
      <c r="E18" s="2" t="s">
        <v>36</v>
      </c>
    </row>
    <row r="19" spans="1:5" x14ac:dyDescent="0.25">
      <c r="A19" s="1" t="s">
        <v>39</v>
      </c>
      <c r="B19" s="1" t="s">
        <v>33</v>
      </c>
      <c r="C19" s="1" t="s">
        <v>34</v>
      </c>
      <c r="D19" s="1" t="s">
        <v>35</v>
      </c>
      <c r="E19" s="2" t="s">
        <v>36</v>
      </c>
    </row>
    <row r="20" spans="1:5" x14ac:dyDescent="0.25">
      <c r="A20" s="1" t="s">
        <v>40</v>
      </c>
      <c r="B20" s="1" t="s">
        <v>33</v>
      </c>
      <c r="C20" s="1" t="s">
        <v>34</v>
      </c>
      <c r="D20" s="1" t="s">
        <v>35</v>
      </c>
      <c r="E20" s="2" t="s">
        <v>36</v>
      </c>
    </row>
    <row r="21" spans="1:5" x14ac:dyDescent="0.25">
      <c r="A21" s="1" t="s">
        <v>41</v>
      </c>
      <c r="B21" s="1" t="s">
        <v>33</v>
      </c>
      <c r="C21" s="1" t="s">
        <v>34</v>
      </c>
      <c r="D21" s="1" t="s">
        <v>35</v>
      </c>
      <c r="E21" s="2" t="s">
        <v>36</v>
      </c>
    </row>
    <row r="22" spans="1:5" x14ac:dyDescent="0.25">
      <c r="A22" s="1" t="s">
        <v>42</v>
      </c>
      <c r="B22" s="1" t="s">
        <v>33</v>
      </c>
      <c r="C22" s="1" t="s">
        <v>34</v>
      </c>
      <c r="D22" s="1" t="s">
        <v>35</v>
      </c>
      <c r="E22" s="2" t="s">
        <v>36</v>
      </c>
    </row>
    <row r="23" spans="1:5" x14ac:dyDescent="0.25">
      <c r="A23" s="1" t="s">
        <v>43</v>
      </c>
      <c r="B23" s="1" t="s">
        <v>33</v>
      </c>
      <c r="C23" s="1" t="s">
        <v>34</v>
      </c>
      <c r="D23" s="1" t="s">
        <v>35</v>
      </c>
      <c r="E23" s="2" t="s">
        <v>36</v>
      </c>
    </row>
    <row r="24" spans="1:5" x14ac:dyDescent="0.25">
      <c r="A24" s="1" t="s">
        <v>44</v>
      </c>
      <c r="B24" s="1" t="s">
        <v>33</v>
      </c>
      <c r="C24" s="1" t="s">
        <v>34</v>
      </c>
      <c r="D24" s="1" t="s">
        <v>35</v>
      </c>
      <c r="E24" s="2" t="s">
        <v>36</v>
      </c>
    </row>
    <row r="25" spans="1:5" x14ac:dyDescent="0.25">
      <c r="A25" s="1" t="s">
        <v>45</v>
      </c>
      <c r="B25" s="1" t="s">
        <v>33</v>
      </c>
      <c r="C25" s="1" t="s">
        <v>34</v>
      </c>
      <c r="D25" s="1" t="s">
        <v>35</v>
      </c>
      <c r="E25" s="2" t="s">
        <v>36</v>
      </c>
    </row>
    <row r="26" spans="1:5" x14ac:dyDescent="0.25">
      <c r="A26" s="1" t="s">
        <v>46</v>
      </c>
      <c r="B26" s="1" t="s">
        <v>33</v>
      </c>
      <c r="C26" s="1" t="s">
        <v>34</v>
      </c>
      <c r="D26" s="1" t="s">
        <v>35</v>
      </c>
      <c r="E26" s="2" t="s">
        <v>36</v>
      </c>
    </row>
    <row r="27" spans="1:5" x14ac:dyDescent="0.25">
      <c r="A27" s="1" t="s">
        <v>47</v>
      </c>
      <c r="B27" s="1" t="s">
        <v>33</v>
      </c>
      <c r="C27" s="1" t="s">
        <v>34</v>
      </c>
      <c r="D27" s="1" t="s">
        <v>35</v>
      </c>
      <c r="E27" s="2" t="s">
        <v>36</v>
      </c>
    </row>
    <row r="28" spans="1:5" x14ac:dyDescent="0.25">
      <c r="A28" s="1" t="s">
        <v>48</v>
      </c>
      <c r="B28" s="1" t="s">
        <v>33</v>
      </c>
      <c r="C28" s="1" t="s">
        <v>34</v>
      </c>
      <c r="D28" s="1" t="s">
        <v>35</v>
      </c>
      <c r="E28" s="2" t="s">
        <v>36</v>
      </c>
    </row>
    <row r="29" spans="1:5" x14ac:dyDescent="0.25">
      <c r="A29" s="1" t="s">
        <v>49</v>
      </c>
      <c r="B29" s="1" t="s">
        <v>33</v>
      </c>
      <c r="C29" s="1" t="s">
        <v>34</v>
      </c>
      <c r="D29" s="1" t="s">
        <v>35</v>
      </c>
      <c r="E29" s="2" t="s">
        <v>36</v>
      </c>
    </row>
    <row r="30" spans="1:5" x14ac:dyDescent="0.25">
      <c r="A30" s="1" t="s">
        <v>50</v>
      </c>
      <c r="B30" s="1" t="s">
        <v>33</v>
      </c>
      <c r="C30" s="1" t="s">
        <v>34</v>
      </c>
      <c r="D30" s="1" t="s">
        <v>35</v>
      </c>
      <c r="E30" s="2" t="s">
        <v>36</v>
      </c>
    </row>
    <row r="31" spans="1:5" x14ac:dyDescent="0.25">
      <c r="A31" s="1" t="s">
        <v>51</v>
      </c>
      <c r="B31" s="1" t="s">
        <v>33</v>
      </c>
      <c r="C31" s="1" t="s">
        <v>34</v>
      </c>
      <c r="D31" s="1" t="s">
        <v>35</v>
      </c>
      <c r="E31" s="2" t="s">
        <v>36</v>
      </c>
    </row>
    <row r="32" spans="1:5" x14ac:dyDescent="0.25">
      <c r="A32" s="1" t="s">
        <v>52</v>
      </c>
      <c r="B32" s="1" t="s">
        <v>33</v>
      </c>
      <c r="C32" s="1" t="s">
        <v>34</v>
      </c>
      <c r="D32" s="1" t="s">
        <v>35</v>
      </c>
      <c r="E32" s="2" t="s">
        <v>36</v>
      </c>
    </row>
    <row r="33" spans="1:6" x14ac:dyDescent="0.25">
      <c r="A33" s="1" t="s">
        <v>53</v>
      </c>
      <c r="B33" s="1" t="s">
        <v>33</v>
      </c>
      <c r="C33" s="1" t="s">
        <v>34</v>
      </c>
      <c r="D33" s="1" t="s">
        <v>35</v>
      </c>
      <c r="E33" s="2" t="s">
        <v>36</v>
      </c>
    </row>
    <row r="34" spans="1:6" x14ac:dyDescent="0.25">
      <c r="A34" s="1" t="s">
        <v>54</v>
      </c>
      <c r="B34" s="1" t="s">
        <v>33</v>
      </c>
      <c r="C34" s="1" t="s">
        <v>55</v>
      </c>
      <c r="D34" s="1" t="s">
        <v>35</v>
      </c>
      <c r="E34" s="2" t="s">
        <v>56</v>
      </c>
      <c r="F34" s="1" t="s">
        <v>11</v>
      </c>
    </row>
    <row r="35" spans="1:6" x14ac:dyDescent="0.25">
      <c r="A35" s="1" t="s">
        <v>57</v>
      </c>
      <c r="B35" s="1" t="s">
        <v>33</v>
      </c>
      <c r="C35" s="1" t="s">
        <v>55</v>
      </c>
      <c r="D35" s="1" t="s">
        <v>35</v>
      </c>
      <c r="E35" s="2" t="s">
        <v>56</v>
      </c>
      <c r="F35" s="1" t="s">
        <v>11</v>
      </c>
    </row>
    <row r="36" spans="1:6" x14ac:dyDescent="0.25">
      <c r="A36" s="1" t="s">
        <v>58</v>
      </c>
      <c r="B36" s="1" t="s">
        <v>33</v>
      </c>
      <c r="C36" s="1" t="s">
        <v>55</v>
      </c>
      <c r="D36" s="1" t="s">
        <v>35</v>
      </c>
      <c r="E36" s="2" t="s">
        <v>56</v>
      </c>
      <c r="F36" s="1" t="s">
        <v>11</v>
      </c>
    </row>
    <row r="37" spans="1:6" x14ac:dyDescent="0.25">
      <c r="A37" s="1" t="s">
        <v>59</v>
      </c>
      <c r="B37" s="1" t="s">
        <v>33</v>
      </c>
      <c r="C37" s="1" t="s">
        <v>55</v>
      </c>
      <c r="D37" s="1" t="s">
        <v>35</v>
      </c>
      <c r="E37" s="2" t="s">
        <v>56</v>
      </c>
      <c r="F37" s="1" t="s">
        <v>11</v>
      </c>
    </row>
    <row r="38" spans="1:6" x14ac:dyDescent="0.25">
      <c r="A38" s="1" t="s">
        <v>60</v>
      </c>
      <c r="B38" s="1" t="s">
        <v>33</v>
      </c>
      <c r="C38" s="1" t="s">
        <v>61</v>
      </c>
      <c r="D38" s="1" t="s">
        <v>35</v>
      </c>
      <c r="E38" s="2" t="s">
        <v>62</v>
      </c>
    </row>
    <row r="39" spans="1:6" x14ac:dyDescent="0.25">
      <c r="A39" s="1" t="s">
        <v>63</v>
      </c>
      <c r="B39" s="1" t="s">
        <v>33</v>
      </c>
      <c r="C39" s="1" t="s">
        <v>61</v>
      </c>
      <c r="D39" s="1" t="s">
        <v>35</v>
      </c>
      <c r="E39" s="2" t="s">
        <v>62</v>
      </c>
    </row>
    <row r="40" spans="1:6" x14ac:dyDescent="0.25">
      <c r="A40" s="1" t="s">
        <v>64</v>
      </c>
      <c r="B40" s="1" t="s">
        <v>33</v>
      </c>
      <c r="C40" s="1" t="s">
        <v>61</v>
      </c>
      <c r="D40" s="1" t="s">
        <v>35</v>
      </c>
      <c r="E40" s="2" t="s">
        <v>62</v>
      </c>
    </row>
    <row r="41" spans="1:6" x14ac:dyDescent="0.25">
      <c r="A41" s="1" t="s">
        <v>65</v>
      </c>
      <c r="B41" s="1" t="s">
        <v>33</v>
      </c>
      <c r="C41" s="1" t="s">
        <v>61</v>
      </c>
      <c r="D41" s="1" t="s">
        <v>35</v>
      </c>
      <c r="E41" s="2" t="s">
        <v>62</v>
      </c>
    </row>
    <row r="42" spans="1:6" x14ac:dyDescent="0.25">
      <c r="A42" s="1" t="s">
        <v>66</v>
      </c>
      <c r="B42" s="1" t="s">
        <v>33</v>
      </c>
      <c r="C42" s="1" t="s">
        <v>61</v>
      </c>
      <c r="D42" s="1" t="s">
        <v>35</v>
      </c>
      <c r="E42" s="2" t="s">
        <v>62</v>
      </c>
    </row>
    <row r="43" spans="1:6" x14ac:dyDescent="0.25">
      <c r="A43" s="1" t="s">
        <v>67</v>
      </c>
      <c r="B43" s="1" t="s">
        <v>33</v>
      </c>
      <c r="C43" s="1" t="s">
        <v>61</v>
      </c>
      <c r="D43" s="1" t="s">
        <v>35</v>
      </c>
      <c r="E43" s="2" t="s">
        <v>62</v>
      </c>
    </row>
    <row r="44" spans="1:6" x14ac:dyDescent="0.25">
      <c r="A44" s="1" t="s">
        <v>68</v>
      </c>
      <c r="B44" s="1" t="s">
        <v>33</v>
      </c>
      <c r="C44" s="1" t="s">
        <v>69</v>
      </c>
      <c r="D44" s="1" t="s">
        <v>35</v>
      </c>
      <c r="E44" s="2" t="s">
        <v>70</v>
      </c>
    </row>
    <row r="45" spans="1:6" x14ac:dyDescent="0.25">
      <c r="A45" s="1" t="s">
        <v>71</v>
      </c>
      <c r="B45" s="1" t="s">
        <v>33</v>
      </c>
      <c r="C45" s="1" t="s">
        <v>69</v>
      </c>
      <c r="D45" s="1" t="s">
        <v>35</v>
      </c>
      <c r="E45" s="2" t="s">
        <v>70</v>
      </c>
    </row>
    <row r="46" spans="1:6" x14ac:dyDescent="0.25">
      <c r="A46" s="1" t="s">
        <v>72</v>
      </c>
      <c r="B46" s="1" t="s">
        <v>33</v>
      </c>
      <c r="C46" s="1" t="s">
        <v>69</v>
      </c>
      <c r="D46" s="1" t="s">
        <v>35</v>
      </c>
      <c r="E46" s="2" t="s">
        <v>70</v>
      </c>
    </row>
    <row r="47" spans="1:6" x14ac:dyDescent="0.25">
      <c r="A47" s="1" t="s">
        <v>73</v>
      </c>
      <c r="B47" s="1" t="s">
        <v>33</v>
      </c>
      <c r="C47" s="1" t="s">
        <v>69</v>
      </c>
      <c r="D47" s="1" t="s">
        <v>35</v>
      </c>
      <c r="E47" s="2" t="s">
        <v>70</v>
      </c>
    </row>
    <row r="48" spans="1:6" x14ac:dyDescent="0.25">
      <c r="A48" s="1" t="s">
        <v>74</v>
      </c>
      <c r="B48" s="1" t="s">
        <v>33</v>
      </c>
      <c r="C48" s="1" t="s">
        <v>69</v>
      </c>
      <c r="D48" s="1" t="s">
        <v>35</v>
      </c>
      <c r="E48" s="2" t="s">
        <v>70</v>
      </c>
    </row>
    <row r="49" spans="1:5" x14ac:dyDescent="0.25">
      <c r="A49" s="1" t="s">
        <v>75</v>
      </c>
      <c r="B49" s="1" t="s">
        <v>33</v>
      </c>
      <c r="C49" s="1" t="s">
        <v>69</v>
      </c>
      <c r="D49" s="1" t="s">
        <v>35</v>
      </c>
      <c r="E49" s="2" t="s">
        <v>70</v>
      </c>
    </row>
    <row r="50" spans="1:5" x14ac:dyDescent="0.25">
      <c r="A50" s="1" t="s">
        <v>76</v>
      </c>
      <c r="B50" s="1" t="s">
        <v>33</v>
      </c>
      <c r="C50" s="1" t="s">
        <v>69</v>
      </c>
      <c r="D50" s="1" t="s">
        <v>35</v>
      </c>
      <c r="E50" s="2" t="s">
        <v>70</v>
      </c>
    </row>
    <row r="51" spans="1:5" x14ac:dyDescent="0.25">
      <c r="A51" s="1" t="s">
        <v>77</v>
      </c>
      <c r="B51" s="1" t="s">
        <v>33</v>
      </c>
      <c r="C51" s="1" t="s">
        <v>69</v>
      </c>
      <c r="D51" s="1" t="s">
        <v>35</v>
      </c>
      <c r="E51" s="2" t="s">
        <v>70</v>
      </c>
    </row>
    <row r="52" spans="1:5" x14ac:dyDescent="0.25">
      <c r="A52" s="1" t="s">
        <v>78</v>
      </c>
      <c r="B52" s="1" t="s">
        <v>33</v>
      </c>
      <c r="C52" s="1" t="s">
        <v>69</v>
      </c>
      <c r="D52" s="1" t="s">
        <v>35</v>
      </c>
      <c r="E52" s="2" t="s">
        <v>70</v>
      </c>
    </row>
    <row r="53" spans="1:5" x14ac:dyDescent="0.25">
      <c r="A53" s="1" t="s">
        <v>79</v>
      </c>
      <c r="B53" s="1" t="s">
        <v>33</v>
      </c>
      <c r="C53" s="1" t="s">
        <v>34</v>
      </c>
      <c r="D53" s="1" t="s">
        <v>35</v>
      </c>
      <c r="E53" s="2" t="s">
        <v>70</v>
      </c>
    </row>
    <row r="54" spans="1:5" x14ac:dyDescent="0.25">
      <c r="A54" s="1" t="s">
        <v>80</v>
      </c>
      <c r="B54" s="1" t="s">
        <v>33</v>
      </c>
      <c r="C54" s="1" t="s">
        <v>69</v>
      </c>
      <c r="D54" s="1" t="s">
        <v>35</v>
      </c>
      <c r="E54" s="2" t="s">
        <v>70</v>
      </c>
    </row>
    <row r="55" spans="1:5" x14ac:dyDescent="0.25">
      <c r="A55" s="1" t="s">
        <v>81</v>
      </c>
      <c r="B55" s="1" t="s">
        <v>33</v>
      </c>
      <c r="C55" s="1" t="s">
        <v>69</v>
      </c>
      <c r="D55" s="1" t="s">
        <v>35</v>
      </c>
      <c r="E55" s="2" t="s">
        <v>70</v>
      </c>
    </row>
    <row r="56" spans="1:5" x14ac:dyDescent="0.25">
      <c r="A56" s="1" t="s">
        <v>82</v>
      </c>
      <c r="B56" s="1" t="s">
        <v>33</v>
      </c>
      <c r="C56" s="1" t="s">
        <v>69</v>
      </c>
      <c r="D56" s="1" t="s">
        <v>35</v>
      </c>
      <c r="E56" s="2" t="s">
        <v>70</v>
      </c>
    </row>
    <row r="57" spans="1:5" x14ac:dyDescent="0.25">
      <c r="A57" s="1" t="s">
        <v>83</v>
      </c>
      <c r="B57" s="1" t="s">
        <v>33</v>
      </c>
      <c r="C57" s="1" t="s">
        <v>69</v>
      </c>
      <c r="D57" s="1" t="s">
        <v>35</v>
      </c>
      <c r="E57" s="2" t="s">
        <v>70</v>
      </c>
    </row>
    <row r="58" spans="1:5" x14ac:dyDescent="0.25">
      <c r="A58" s="1" t="s">
        <v>84</v>
      </c>
      <c r="B58" s="1" t="s">
        <v>33</v>
      </c>
      <c r="C58" s="1" t="s">
        <v>69</v>
      </c>
      <c r="D58" s="1" t="s">
        <v>35</v>
      </c>
      <c r="E58" s="2" t="s">
        <v>70</v>
      </c>
    </row>
    <row r="59" spans="1:5" x14ac:dyDescent="0.25">
      <c r="A59" s="1" t="s">
        <v>85</v>
      </c>
      <c r="B59" s="1" t="s">
        <v>33</v>
      </c>
      <c r="C59" s="1" t="s">
        <v>69</v>
      </c>
      <c r="D59" s="1" t="s">
        <v>35</v>
      </c>
      <c r="E59" s="2" t="s">
        <v>70</v>
      </c>
    </row>
    <row r="60" spans="1:5" x14ac:dyDescent="0.25">
      <c r="A60" s="1" t="s">
        <v>86</v>
      </c>
      <c r="B60" s="1" t="s">
        <v>33</v>
      </c>
      <c r="C60" s="1" t="s">
        <v>69</v>
      </c>
      <c r="D60" s="1" t="s">
        <v>35</v>
      </c>
      <c r="E60" s="2" t="s">
        <v>70</v>
      </c>
    </row>
    <row r="61" spans="1:5" x14ac:dyDescent="0.25">
      <c r="A61" s="1" t="s">
        <v>87</v>
      </c>
      <c r="B61" s="1" t="s">
        <v>33</v>
      </c>
      <c r="C61" s="1" t="s">
        <v>69</v>
      </c>
      <c r="D61" s="1" t="s">
        <v>35</v>
      </c>
      <c r="E61" s="2" t="s">
        <v>70</v>
      </c>
    </row>
    <row r="62" spans="1:5" x14ac:dyDescent="0.25">
      <c r="A62" s="1" t="s">
        <v>88</v>
      </c>
      <c r="B62" s="1" t="s">
        <v>33</v>
      </c>
      <c r="C62" s="1" t="s">
        <v>69</v>
      </c>
      <c r="D62" s="1" t="s">
        <v>35</v>
      </c>
      <c r="E62" s="2" t="s">
        <v>70</v>
      </c>
    </row>
    <row r="63" spans="1:5" x14ac:dyDescent="0.25">
      <c r="A63" s="1" t="s">
        <v>89</v>
      </c>
      <c r="B63" s="1" t="s">
        <v>33</v>
      </c>
      <c r="C63" s="1" t="s">
        <v>69</v>
      </c>
      <c r="D63" s="1" t="s">
        <v>35</v>
      </c>
      <c r="E63" s="2" t="s">
        <v>70</v>
      </c>
    </row>
    <row r="64" spans="1:5" x14ac:dyDescent="0.25">
      <c r="A64" s="1" t="s">
        <v>90</v>
      </c>
      <c r="B64" s="1" t="s">
        <v>33</v>
      </c>
      <c r="C64" s="1" t="s">
        <v>69</v>
      </c>
      <c r="D64" s="1" t="s">
        <v>35</v>
      </c>
      <c r="E64" s="2" t="s">
        <v>70</v>
      </c>
    </row>
    <row r="65" spans="1:5" x14ac:dyDescent="0.25">
      <c r="A65" s="1" t="s">
        <v>91</v>
      </c>
      <c r="B65" s="1" t="s">
        <v>33</v>
      </c>
      <c r="C65" s="1" t="s">
        <v>69</v>
      </c>
      <c r="D65" s="1" t="s">
        <v>35</v>
      </c>
      <c r="E65" s="2" t="s">
        <v>70</v>
      </c>
    </row>
    <row r="66" spans="1:5" x14ac:dyDescent="0.25">
      <c r="A66" s="1" t="s">
        <v>92</v>
      </c>
      <c r="B66" s="1" t="s">
        <v>33</v>
      </c>
      <c r="C66" s="1" t="s">
        <v>69</v>
      </c>
      <c r="D66" s="1" t="s">
        <v>35</v>
      </c>
      <c r="E66" s="2" t="s">
        <v>70</v>
      </c>
    </row>
    <row r="67" spans="1:5" x14ac:dyDescent="0.25">
      <c r="A67" s="1" t="s">
        <v>93</v>
      </c>
      <c r="B67" s="1" t="s">
        <v>33</v>
      </c>
      <c r="C67" s="1" t="s">
        <v>69</v>
      </c>
      <c r="D67" s="1" t="s">
        <v>35</v>
      </c>
      <c r="E67" s="2" t="s">
        <v>70</v>
      </c>
    </row>
    <row r="68" spans="1:5" x14ac:dyDescent="0.25">
      <c r="A68" s="1" t="s">
        <v>94</v>
      </c>
      <c r="B68" s="1" t="s">
        <v>33</v>
      </c>
      <c r="C68" s="1" t="s">
        <v>69</v>
      </c>
      <c r="D68" s="1" t="s">
        <v>35</v>
      </c>
      <c r="E68" s="2" t="s">
        <v>70</v>
      </c>
    </row>
    <row r="69" spans="1:5" x14ac:dyDescent="0.25">
      <c r="A69" s="1" t="s">
        <v>95</v>
      </c>
      <c r="B69" s="1" t="s">
        <v>33</v>
      </c>
      <c r="C69" s="1" t="s">
        <v>96</v>
      </c>
      <c r="D69" s="1" t="s">
        <v>35</v>
      </c>
      <c r="E69" s="2" t="s">
        <v>97</v>
      </c>
    </row>
    <row r="70" spans="1:5" x14ac:dyDescent="0.25">
      <c r="A70" s="1" t="s">
        <v>98</v>
      </c>
      <c r="B70" s="1" t="s">
        <v>33</v>
      </c>
      <c r="C70" s="1" t="s">
        <v>96</v>
      </c>
      <c r="D70" s="1" t="s">
        <v>35</v>
      </c>
      <c r="E70" s="2" t="s">
        <v>97</v>
      </c>
    </row>
    <row r="71" spans="1:5" x14ac:dyDescent="0.25">
      <c r="A71" s="1" t="s">
        <v>99</v>
      </c>
      <c r="B71" s="1" t="s">
        <v>33</v>
      </c>
      <c r="C71" s="1" t="s">
        <v>100</v>
      </c>
      <c r="D71" s="1">
        <v>1210</v>
      </c>
      <c r="E71" s="2" t="s">
        <v>101</v>
      </c>
    </row>
    <row r="72" spans="1:5" x14ac:dyDescent="0.25">
      <c r="A72" s="1" t="s">
        <v>102</v>
      </c>
      <c r="B72" s="1" t="s">
        <v>33</v>
      </c>
      <c r="C72" s="1" t="s">
        <v>100</v>
      </c>
      <c r="D72" s="1">
        <v>1210</v>
      </c>
      <c r="E72" s="2" t="s">
        <v>101</v>
      </c>
    </row>
    <row r="73" spans="1:5" x14ac:dyDescent="0.25">
      <c r="A73" s="1" t="s">
        <v>103</v>
      </c>
      <c r="B73" s="1" t="s">
        <v>33</v>
      </c>
      <c r="C73" s="1" t="s">
        <v>100</v>
      </c>
      <c r="D73" s="1">
        <v>1210</v>
      </c>
      <c r="E73" s="2" t="s">
        <v>101</v>
      </c>
    </row>
    <row r="74" spans="1:5" x14ac:dyDescent="0.25">
      <c r="A74" s="1" t="s">
        <v>104</v>
      </c>
      <c r="B74" s="1" t="s">
        <v>33</v>
      </c>
      <c r="C74" s="1" t="s">
        <v>100</v>
      </c>
      <c r="D74" s="1">
        <v>1210</v>
      </c>
      <c r="E74" s="2" t="s">
        <v>101</v>
      </c>
    </row>
    <row r="75" spans="1:5" x14ac:dyDescent="0.25">
      <c r="A75" s="1" t="s">
        <v>105</v>
      </c>
      <c r="B75" s="1" t="s">
        <v>33</v>
      </c>
      <c r="C75" s="1" t="s">
        <v>100</v>
      </c>
      <c r="D75" s="1">
        <v>1210</v>
      </c>
      <c r="E75" s="2" t="s">
        <v>101</v>
      </c>
    </row>
    <row r="76" spans="1:5" x14ac:dyDescent="0.25">
      <c r="A76" s="1" t="s">
        <v>106</v>
      </c>
      <c r="B76" s="1" t="s">
        <v>33</v>
      </c>
      <c r="C76" s="1" t="s">
        <v>100</v>
      </c>
      <c r="D76" s="1">
        <v>1210</v>
      </c>
      <c r="E76" s="2" t="s">
        <v>101</v>
      </c>
    </row>
    <row r="77" spans="1:5" x14ac:dyDescent="0.25">
      <c r="A77" s="1" t="s">
        <v>107</v>
      </c>
      <c r="B77" s="1" t="s">
        <v>33</v>
      </c>
      <c r="C77" s="1" t="s">
        <v>100</v>
      </c>
      <c r="D77" s="1">
        <v>1210</v>
      </c>
      <c r="E77" s="2" t="s">
        <v>101</v>
      </c>
    </row>
    <row r="78" spans="1:5" x14ac:dyDescent="0.25">
      <c r="A78" s="1" t="s">
        <v>108</v>
      </c>
      <c r="B78" s="1" t="s">
        <v>33</v>
      </c>
      <c r="C78" s="1" t="s">
        <v>100</v>
      </c>
      <c r="D78" s="1">
        <v>1210</v>
      </c>
      <c r="E78" s="2" t="s">
        <v>101</v>
      </c>
    </row>
    <row r="79" spans="1:5" x14ac:dyDescent="0.25">
      <c r="A79" s="1" t="s">
        <v>109</v>
      </c>
      <c r="B79" s="1" t="s">
        <v>33</v>
      </c>
      <c r="C79" s="1" t="s">
        <v>100</v>
      </c>
      <c r="D79" s="1">
        <v>1210</v>
      </c>
      <c r="E79" s="2" t="s">
        <v>101</v>
      </c>
    </row>
    <row r="80" spans="1:5" x14ac:dyDescent="0.25">
      <c r="A80" s="1" t="s">
        <v>110</v>
      </c>
      <c r="B80" s="1" t="s">
        <v>33</v>
      </c>
      <c r="C80" s="1" t="s">
        <v>100</v>
      </c>
      <c r="D80" s="1">
        <v>1210</v>
      </c>
      <c r="E80" s="2" t="s">
        <v>101</v>
      </c>
    </row>
    <row r="81" spans="1:5" x14ac:dyDescent="0.25">
      <c r="A81" s="1" t="s">
        <v>111</v>
      </c>
      <c r="B81" s="1" t="s">
        <v>33</v>
      </c>
      <c r="C81" s="1" t="s">
        <v>100</v>
      </c>
      <c r="D81" s="1">
        <v>1210</v>
      </c>
      <c r="E81" s="2" t="s">
        <v>101</v>
      </c>
    </row>
    <row r="82" spans="1:5" x14ac:dyDescent="0.25">
      <c r="A82" s="1" t="s">
        <v>112</v>
      </c>
      <c r="B82" s="1" t="s">
        <v>33</v>
      </c>
      <c r="C82" s="1" t="s">
        <v>100</v>
      </c>
      <c r="D82" s="1">
        <v>1210</v>
      </c>
      <c r="E82" s="2" t="s">
        <v>101</v>
      </c>
    </row>
    <row r="83" spans="1:5" x14ac:dyDescent="0.25">
      <c r="A83" s="1" t="s">
        <v>113</v>
      </c>
      <c r="B83" s="1" t="s">
        <v>33</v>
      </c>
      <c r="C83" s="1" t="s">
        <v>100</v>
      </c>
      <c r="D83" s="1">
        <v>1210</v>
      </c>
      <c r="E83" s="2" t="s">
        <v>101</v>
      </c>
    </row>
    <row r="84" spans="1:5" x14ac:dyDescent="0.25">
      <c r="A84" s="1" t="s">
        <v>114</v>
      </c>
      <c r="B84" s="1" t="s">
        <v>33</v>
      </c>
      <c r="C84" s="1" t="s">
        <v>100</v>
      </c>
      <c r="D84" s="1">
        <v>1210</v>
      </c>
      <c r="E84" s="2" t="s">
        <v>101</v>
      </c>
    </row>
    <row r="85" spans="1:5" x14ac:dyDescent="0.25">
      <c r="A85" s="1" t="s">
        <v>115</v>
      </c>
      <c r="B85" s="1" t="s">
        <v>33</v>
      </c>
      <c r="C85" s="1" t="s">
        <v>100</v>
      </c>
      <c r="D85" s="1">
        <v>1210</v>
      </c>
      <c r="E85" s="2" t="s">
        <v>101</v>
      </c>
    </row>
    <row r="86" spans="1:5" x14ac:dyDescent="0.25">
      <c r="A86" s="1" t="s">
        <v>116</v>
      </c>
      <c r="B86" s="1" t="s">
        <v>33</v>
      </c>
      <c r="C86" s="1" t="s">
        <v>100</v>
      </c>
      <c r="D86" s="1">
        <v>1210</v>
      </c>
      <c r="E86" s="2" t="s">
        <v>101</v>
      </c>
    </row>
    <row r="87" spans="1:5" x14ac:dyDescent="0.25">
      <c r="A87" s="1" t="s">
        <v>117</v>
      </c>
      <c r="B87" s="1" t="s">
        <v>33</v>
      </c>
      <c r="C87" s="1" t="s">
        <v>100</v>
      </c>
      <c r="D87" s="1">
        <v>1210</v>
      </c>
      <c r="E87" s="2" t="s">
        <v>101</v>
      </c>
    </row>
    <row r="88" spans="1:5" x14ac:dyDescent="0.25">
      <c r="A88" s="1" t="s">
        <v>118</v>
      </c>
      <c r="B88" s="1" t="s">
        <v>33</v>
      </c>
      <c r="C88" s="1" t="s">
        <v>100</v>
      </c>
      <c r="D88" s="1">
        <v>1210</v>
      </c>
      <c r="E88" s="2" t="s">
        <v>101</v>
      </c>
    </row>
    <row r="89" spans="1:5" x14ac:dyDescent="0.25">
      <c r="A89" s="1" t="s">
        <v>119</v>
      </c>
      <c r="B89" s="1" t="s">
        <v>33</v>
      </c>
      <c r="C89" s="1" t="s">
        <v>100</v>
      </c>
      <c r="D89" s="1">
        <v>1210</v>
      </c>
      <c r="E89" s="2" t="s">
        <v>101</v>
      </c>
    </row>
    <row r="90" spans="1:5" x14ac:dyDescent="0.25">
      <c r="A90" s="1" t="s">
        <v>120</v>
      </c>
      <c r="B90" s="1" t="s">
        <v>33</v>
      </c>
      <c r="C90" s="1" t="s">
        <v>100</v>
      </c>
      <c r="D90" s="1">
        <v>1210</v>
      </c>
      <c r="E90" s="2" t="s">
        <v>101</v>
      </c>
    </row>
    <row r="91" spans="1:5" x14ac:dyDescent="0.25">
      <c r="A91" s="1" t="s">
        <v>121</v>
      </c>
      <c r="B91" s="1" t="s">
        <v>33</v>
      </c>
      <c r="C91" s="1" t="s">
        <v>100</v>
      </c>
      <c r="D91" s="1">
        <v>1210</v>
      </c>
      <c r="E91" s="2" t="s">
        <v>101</v>
      </c>
    </row>
    <row r="92" spans="1:5" x14ac:dyDescent="0.25">
      <c r="A92" s="1" t="s">
        <v>122</v>
      </c>
      <c r="B92" s="1" t="s">
        <v>33</v>
      </c>
      <c r="C92" s="1" t="s">
        <v>100</v>
      </c>
      <c r="D92" s="1">
        <v>1210</v>
      </c>
      <c r="E92" s="2" t="s">
        <v>101</v>
      </c>
    </row>
    <row r="93" spans="1:5" x14ac:dyDescent="0.25">
      <c r="A93" s="1" t="s">
        <v>123</v>
      </c>
      <c r="B93" s="1" t="s">
        <v>33</v>
      </c>
      <c r="C93" s="1" t="s">
        <v>100</v>
      </c>
      <c r="D93" s="1">
        <v>1210</v>
      </c>
      <c r="E93" s="2" t="s">
        <v>101</v>
      </c>
    </row>
    <row r="94" spans="1:5" x14ac:dyDescent="0.25">
      <c r="A94" s="1" t="s">
        <v>124</v>
      </c>
      <c r="B94" s="1" t="s">
        <v>33</v>
      </c>
      <c r="C94" s="1" t="s">
        <v>100</v>
      </c>
      <c r="D94" s="1">
        <v>1210</v>
      </c>
      <c r="E94" s="2" t="s">
        <v>101</v>
      </c>
    </row>
    <row r="95" spans="1:5" x14ac:dyDescent="0.25">
      <c r="A95" s="1" t="s">
        <v>125</v>
      </c>
      <c r="B95" s="1" t="s">
        <v>33</v>
      </c>
      <c r="C95" s="1" t="s">
        <v>100</v>
      </c>
      <c r="D95" s="1">
        <v>1210</v>
      </c>
      <c r="E95" s="2" t="s">
        <v>101</v>
      </c>
    </row>
    <row r="96" spans="1:5" x14ac:dyDescent="0.25">
      <c r="A96" s="1" t="s">
        <v>126</v>
      </c>
      <c r="B96" s="1" t="s">
        <v>33</v>
      </c>
      <c r="C96" s="1" t="s">
        <v>100</v>
      </c>
      <c r="D96" s="1">
        <v>1210</v>
      </c>
      <c r="E96" s="2" t="s">
        <v>101</v>
      </c>
    </row>
    <row r="97" spans="1:5" x14ac:dyDescent="0.25">
      <c r="A97" s="1" t="s">
        <v>127</v>
      </c>
      <c r="B97" s="1" t="s">
        <v>33</v>
      </c>
      <c r="C97" s="1" t="s">
        <v>100</v>
      </c>
      <c r="D97" s="1">
        <v>1210</v>
      </c>
      <c r="E97" s="2" t="s">
        <v>101</v>
      </c>
    </row>
    <row r="98" spans="1:5" x14ac:dyDescent="0.25">
      <c r="A98" s="1" t="s">
        <v>128</v>
      </c>
      <c r="B98" s="1" t="s">
        <v>33</v>
      </c>
      <c r="C98" s="1" t="s">
        <v>100</v>
      </c>
      <c r="D98" s="1">
        <v>1210</v>
      </c>
      <c r="E98" s="2" t="s">
        <v>101</v>
      </c>
    </row>
    <row r="99" spans="1:5" x14ac:dyDescent="0.25">
      <c r="A99" s="1" t="s">
        <v>129</v>
      </c>
      <c r="B99" s="1" t="s">
        <v>33</v>
      </c>
      <c r="C99" s="1" t="s">
        <v>100</v>
      </c>
      <c r="D99" s="1">
        <v>1210</v>
      </c>
      <c r="E99" s="2" t="s">
        <v>101</v>
      </c>
    </row>
    <row r="100" spans="1:5" x14ac:dyDescent="0.25">
      <c r="A100" s="1" t="s">
        <v>130</v>
      </c>
      <c r="B100" s="1" t="s">
        <v>33</v>
      </c>
      <c r="C100" s="1" t="s">
        <v>100</v>
      </c>
      <c r="D100" s="1">
        <v>1210</v>
      </c>
      <c r="E100" s="2" t="s">
        <v>101</v>
      </c>
    </row>
    <row r="101" spans="1:5" x14ac:dyDescent="0.25">
      <c r="A101" s="1" t="s">
        <v>131</v>
      </c>
      <c r="B101" s="1" t="s">
        <v>33</v>
      </c>
      <c r="C101" s="1" t="s">
        <v>100</v>
      </c>
      <c r="D101" s="1">
        <v>1210</v>
      </c>
      <c r="E101" s="2" t="s">
        <v>101</v>
      </c>
    </row>
    <row r="102" spans="1:5" x14ac:dyDescent="0.25">
      <c r="A102" s="1" t="s">
        <v>132</v>
      </c>
      <c r="B102" s="1" t="s">
        <v>33</v>
      </c>
      <c r="C102" s="1" t="s">
        <v>100</v>
      </c>
      <c r="D102" s="1">
        <v>1210</v>
      </c>
      <c r="E102" s="2" t="s">
        <v>101</v>
      </c>
    </row>
    <row r="103" spans="1:5" x14ac:dyDescent="0.25">
      <c r="A103" s="1" t="s">
        <v>133</v>
      </c>
      <c r="B103" s="1" t="s">
        <v>33</v>
      </c>
      <c r="C103" s="1" t="s">
        <v>100</v>
      </c>
      <c r="D103" s="1">
        <v>1210</v>
      </c>
      <c r="E103" s="2" t="s">
        <v>101</v>
      </c>
    </row>
    <row r="104" spans="1:5" x14ac:dyDescent="0.25">
      <c r="A104" s="1" t="s">
        <v>134</v>
      </c>
      <c r="B104" s="1" t="s">
        <v>33</v>
      </c>
      <c r="C104" s="1" t="s">
        <v>100</v>
      </c>
      <c r="D104" s="1">
        <v>1210</v>
      </c>
      <c r="E104" s="2" t="s">
        <v>101</v>
      </c>
    </row>
    <row r="105" spans="1:5" x14ac:dyDescent="0.25">
      <c r="A105" s="1" t="s">
        <v>135</v>
      </c>
      <c r="B105" s="1" t="s">
        <v>33</v>
      </c>
      <c r="C105" s="1" t="s">
        <v>100</v>
      </c>
      <c r="D105" s="1">
        <v>1210</v>
      </c>
      <c r="E105" s="2" t="s">
        <v>101</v>
      </c>
    </row>
    <row r="106" spans="1:5" x14ac:dyDescent="0.25">
      <c r="A106" s="1" t="s">
        <v>136</v>
      </c>
      <c r="B106" s="1" t="s">
        <v>33</v>
      </c>
      <c r="C106" s="1" t="s">
        <v>100</v>
      </c>
      <c r="D106" s="1">
        <v>1210</v>
      </c>
      <c r="E106" s="2" t="s">
        <v>101</v>
      </c>
    </row>
    <row r="107" spans="1:5" x14ac:dyDescent="0.25">
      <c r="A107" s="1" t="s">
        <v>137</v>
      </c>
      <c r="B107" s="1" t="s">
        <v>33</v>
      </c>
      <c r="C107" s="1" t="s">
        <v>100</v>
      </c>
      <c r="D107" s="1">
        <v>1210</v>
      </c>
      <c r="E107" s="2" t="s">
        <v>101</v>
      </c>
    </row>
    <row r="108" spans="1:5" x14ac:dyDescent="0.25">
      <c r="A108" s="1" t="s">
        <v>138</v>
      </c>
      <c r="B108" s="1" t="s">
        <v>33</v>
      </c>
      <c r="C108" s="1" t="s">
        <v>100</v>
      </c>
      <c r="D108" s="1">
        <v>1210</v>
      </c>
      <c r="E108" s="2" t="s">
        <v>101</v>
      </c>
    </row>
    <row r="109" spans="1:5" x14ac:dyDescent="0.25">
      <c r="A109" s="1" t="s">
        <v>139</v>
      </c>
      <c r="B109" s="1" t="s">
        <v>33</v>
      </c>
      <c r="C109" s="1" t="s">
        <v>100</v>
      </c>
      <c r="D109" s="1">
        <v>1210</v>
      </c>
      <c r="E109" s="2" t="s">
        <v>101</v>
      </c>
    </row>
    <row r="110" spans="1:5" x14ac:dyDescent="0.25">
      <c r="A110" s="1" t="s">
        <v>140</v>
      </c>
      <c r="B110" s="1" t="s">
        <v>33</v>
      </c>
      <c r="C110" s="1" t="s">
        <v>100</v>
      </c>
      <c r="D110" s="1">
        <v>1210</v>
      </c>
      <c r="E110" s="2" t="s">
        <v>101</v>
      </c>
    </row>
    <row r="111" spans="1:5" x14ac:dyDescent="0.25">
      <c r="A111" s="1" t="s">
        <v>141</v>
      </c>
      <c r="B111" s="1" t="s">
        <v>33</v>
      </c>
      <c r="C111" s="1" t="s">
        <v>100</v>
      </c>
      <c r="D111" s="1">
        <v>1210</v>
      </c>
      <c r="E111" s="2" t="s">
        <v>101</v>
      </c>
    </row>
    <row r="112" spans="1:5" x14ac:dyDescent="0.25">
      <c r="A112" s="1" t="s">
        <v>142</v>
      </c>
      <c r="B112" s="1" t="s">
        <v>33</v>
      </c>
      <c r="C112" s="1" t="s">
        <v>100</v>
      </c>
      <c r="D112" s="1">
        <v>1210</v>
      </c>
      <c r="E112" s="2" t="s">
        <v>101</v>
      </c>
    </row>
    <row r="113" spans="1:5" x14ac:dyDescent="0.25">
      <c r="A113" s="1" t="s">
        <v>143</v>
      </c>
      <c r="B113" s="1" t="s">
        <v>33</v>
      </c>
      <c r="C113" s="1" t="s">
        <v>100</v>
      </c>
      <c r="D113" s="1">
        <v>1210</v>
      </c>
      <c r="E113" s="2" t="s">
        <v>101</v>
      </c>
    </row>
    <row r="114" spans="1:5" x14ac:dyDescent="0.25">
      <c r="A114" s="1" t="s">
        <v>144</v>
      </c>
      <c r="B114" s="1" t="s">
        <v>33</v>
      </c>
      <c r="C114" s="1" t="s">
        <v>100</v>
      </c>
      <c r="D114" s="1">
        <v>1210</v>
      </c>
      <c r="E114" s="2" t="s">
        <v>101</v>
      </c>
    </row>
    <row r="115" spans="1:5" x14ac:dyDescent="0.25">
      <c r="A115" s="1" t="s">
        <v>145</v>
      </c>
      <c r="B115" s="1" t="s">
        <v>33</v>
      </c>
      <c r="C115" s="1" t="s">
        <v>100</v>
      </c>
      <c r="D115" s="1">
        <v>1210</v>
      </c>
      <c r="E115" s="2" t="s">
        <v>101</v>
      </c>
    </row>
    <row r="116" spans="1:5" x14ac:dyDescent="0.25">
      <c r="A116" s="1" t="s">
        <v>146</v>
      </c>
      <c r="B116" s="1" t="s">
        <v>33</v>
      </c>
      <c r="C116" s="1" t="s">
        <v>100</v>
      </c>
      <c r="D116" s="1">
        <v>1210</v>
      </c>
      <c r="E116" s="2" t="s">
        <v>101</v>
      </c>
    </row>
    <row r="117" spans="1:5" x14ac:dyDescent="0.25">
      <c r="A117" s="1" t="s">
        <v>147</v>
      </c>
      <c r="B117" s="1" t="s">
        <v>33</v>
      </c>
      <c r="C117" s="1" t="s">
        <v>100</v>
      </c>
      <c r="D117" s="1">
        <v>1210</v>
      </c>
      <c r="E117" s="2" t="s">
        <v>101</v>
      </c>
    </row>
    <row r="118" spans="1:5" x14ac:dyDescent="0.25">
      <c r="A118" s="1" t="s">
        <v>148</v>
      </c>
      <c r="B118" s="1" t="s">
        <v>33</v>
      </c>
      <c r="C118" s="1" t="s">
        <v>100</v>
      </c>
      <c r="D118" s="1">
        <v>1210</v>
      </c>
      <c r="E118" s="2" t="s">
        <v>101</v>
      </c>
    </row>
    <row r="119" spans="1:5" x14ac:dyDescent="0.25">
      <c r="A119" s="1" t="s">
        <v>149</v>
      </c>
      <c r="B119" s="1" t="s">
        <v>33</v>
      </c>
      <c r="C119" s="1" t="s">
        <v>100</v>
      </c>
      <c r="D119" s="1">
        <v>1210</v>
      </c>
      <c r="E119" s="2" t="s">
        <v>101</v>
      </c>
    </row>
    <row r="120" spans="1:5" x14ac:dyDescent="0.25">
      <c r="A120" s="1" t="s">
        <v>150</v>
      </c>
      <c r="B120" s="1" t="s">
        <v>33</v>
      </c>
      <c r="C120" s="1" t="s">
        <v>100</v>
      </c>
      <c r="D120" s="1">
        <v>1210</v>
      </c>
      <c r="E120" s="2" t="s">
        <v>101</v>
      </c>
    </row>
    <row r="121" spans="1:5" x14ac:dyDescent="0.25">
      <c r="A121" s="1" t="s">
        <v>151</v>
      </c>
      <c r="B121" s="1" t="s">
        <v>33</v>
      </c>
      <c r="C121" s="1" t="s">
        <v>100</v>
      </c>
      <c r="D121" s="1">
        <v>1210</v>
      </c>
      <c r="E121" s="2" t="s">
        <v>101</v>
      </c>
    </row>
    <row r="122" spans="1:5" x14ac:dyDescent="0.25">
      <c r="A122" s="1" t="s">
        <v>152</v>
      </c>
      <c r="B122" s="1" t="s">
        <v>33</v>
      </c>
      <c r="C122" s="1" t="s">
        <v>100</v>
      </c>
      <c r="D122" s="1">
        <v>1210</v>
      </c>
      <c r="E122" s="2" t="s">
        <v>101</v>
      </c>
    </row>
    <row r="123" spans="1:5" x14ac:dyDescent="0.25">
      <c r="A123" s="1" t="s">
        <v>153</v>
      </c>
      <c r="B123" s="1" t="s">
        <v>33</v>
      </c>
      <c r="C123" s="1" t="s">
        <v>100</v>
      </c>
      <c r="D123" s="1">
        <v>1210</v>
      </c>
      <c r="E123" s="2" t="s">
        <v>101</v>
      </c>
    </row>
    <row r="124" spans="1:5" x14ac:dyDescent="0.25">
      <c r="A124" s="1" t="s">
        <v>154</v>
      </c>
      <c r="B124" s="1" t="s">
        <v>33</v>
      </c>
      <c r="C124" s="1" t="s">
        <v>100</v>
      </c>
      <c r="D124" s="1">
        <v>1210</v>
      </c>
      <c r="E124" s="2" t="s">
        <v>101</v>
      </c>
    </row>
    <row r="125" spans="1:5" x14ac:dyDescent="0.25">
      <c r="A125" s="1" t="s">
        <v>155</v>
      </c>
      <c r="B125" s="1" t="s">
        <v>33</v>
      </c>
      <c r="C125" s="1" t="s">
        <v>100</v>
      </c>
      <c r="D125" s="1">
        <v>1210</v>
      </c>
      <c r="E125" s="2" t="s">
        <v>101</v>
      </c>
    </row>
    <row r="126" spans="1:5" x14ac:dyDescent="0.25">
      <c r="A126" s="1" t="s">
        <v>156</v>
      </c>
      <c r="B126" s="1" t="s">
        <v>33</v>
      </c>
      <c r="C126" s="1" t="s">
        <v>100</v>
      </c>
      <c r="D126" s="1">
        <v>1210</v>
      </c>
      <c r="E126" s="2" t="s">
        <v>101</v>
      </c>
    </row>
    <row r="127" spans="1:5" x14ac:dyDescent="0.25">
      <c r="A127" s="1" t="s">
        <v>157</v>
      </c>
      <c r="B127" s="1" t="s">
        <v>33</v>
      </c>
      <c r="C127" s="1" t="s">
        <v>100</v>
      </c>
      <c r="D127" s="1">
        <v>1210</v>
      </c>
      <c r="E127" s="2" t="s">
        <v>101</v>
      </c>
    </row>
    <row r="128" spans="1:5" x14ac:dyDescent="0.25">
      <c r="A128" s="1" t="s">
        <v>158</v>
      </c>
      <c r="B128" s="1" t="s">
        <v>33</v>
      </c>
      <c r="C128" s="1" t="s">
        <v>100</v>
      </c>
      <c r="D128" s="1">
        <v>1210</v>
      </c>
      <c r="E128" s="2" t="s">
        <v>101</v>
      </c>
    </row>
    <row r="129" spans="1:6" x14ac:dyDescent="0.25">
      <c r="A129" s="1" t="s">
        <v>159</v>
      </c>
      <c r="B129" s="1" t="s">
        <v>33</v>
      </c>
      <c r="C129" s="1" t="s">
        <v>100</v>
      </c>
      <c r="D129" s="1">
        <v>1210</v>
      </c>
      <c r="E129" s="2" t="s">
        <v>101</v>
      </c>
    </row>
    <row r="130" spans="1:6" x14ac:dyDescent="0.25">
      <c r="A130" s="1" t="s">
        <v>160</v>
      </c>
      <c r="B130" s="1" t="s">
        <v>33</v>
      </c>
      <c r="C130" s="1" t="s">
        <v>100</v>
      </c>
      <c r="D130" s="1">
        <v>1210</v>
      </c>
      <c r="E130" s="2" t="s">
        <v>101</v>
      </c>
    </row>
    <row r="131" spans="1:6" x14ac:dyDescent="0.25">
      <c r="A131" s="1" t="s">
        <v>161</v>
      </c>
      <c r="B131" s="1" t="s">
        <v>33</v>
      </c>
      <c r="C131" s="1" t="s">
        <v>100</v>
      </c>
      <c r="D131" s="1">
        <v>1210</v>
      </c>
      <c r="E131" s="2" t="s">
        <v>101</v>
      </c>
    </row>
    <row r="132" spans="1:6" x14ac:dyDescent="0.25">
      <c r="A132" s="1" t="s">
        <v>162</v>
      </c>
      <c r="B132" s="1" t="s">
        <v>33</v>
      </c>
      <c r="C132" s="1" t="s">
        <v>100</v>
      </c>
      <c r="D132" s="1">
        <v>1210</v>
      </c>
      <c r="E132" s="2" t="s">
        <v>101</v>
      </c>
    </row>
    <row r="133" spans="1:6" x14ac:dyDescent="0.25">
      <c r="A133" s="1" t="s">
        <v>163</v>
      </c>
      <c r="B133" s="1" t="s">
        <v>33</v>
      </c>
      <c r="C133" s="1" t="s">
        <v>100</v>
      </c>
      <c r="D133" s="1">
        <v>1210</v>
      </c>
      <c r="E133" s="2" t="s">
        <v>101</v>
      </c>
    </row>
    <row r="134" spans="1:6" x14ac:dyDescent="0.25">
      <c r="A134" s="1" t="s">
        <v>164</v>
      </c>
      <c r="B134" s="1" t="s">
        <v>33</v>
      </c>
      <c r="C134" s="1" t="s">
        <v>100</v>
      </c>
      <c r="D134" s="1">
        <v>1210</v>
      </c>
      <c r="E134" s="2" t="s">
        <v>101</v>
      </c>
    </row>
    <row r="135" spans="1:6" x14ac:dyDescent="0.25">
      <c r="A135" s="1" t="s">
        <v>165</v>
      </c>
      <c r="B135" s="1" t="s">
        <v>33</v>
      </c>
      <c r="C135" s="1" t="s">
        <v>100</v>
      </c>
      <c r="D135" s="1">
        <v>1210</v>
      </c>
      <c r="E135" s="2" t="s">
        <v>101</v>
      </c>
    </row>
    <row r="136" spans="1:6" x14ac:dyDescent="0.25">
      <c r="A136" s="1" t="s">
        <v>166</v>
      </c>
      <c r="B136" s="1" t="s">
        <v>33</v>
      </c>
      <c r="C136" s="1" t="s">
        <v>100</v>
      </c>
      <c r="D136" s="1">
        <v>1210</v>
      </c>
      <c r="E136" s="2" t="s">
        <v>101</v>
      </c>
    </row>
    <row r="137" spans="1:6" x14ac:dyDescent="0.25">
      <c r="A137" s="1" t="s">
        <v>167</v>
      </c>
      <c r="B137" s="1" t="s">
        <v>33</v>
      </c>
      <c r="C137" s="1" t="s">
        <v>168</v>
      </c>
      <c r="D137" s="1" t="s">
        <v>35</v>
      </c>
      <c r="E137" s="2" t="s">
        <v>169</v>
      </c>
      <c r="F137" s="1" t="s">
        <v>11</v>
      </c>
    </row>
    <row r="138" spans="1:6" x14ac:dyDescent="0.25">
      <c r="A138" s="1" t="s">
        <v>170</v>
      </c>
      <c r="B138" s="1" t="s">
        <v>33</v>
      </c>
      <c r="C138" s="1" t="s">
        <v>168</v>
      </c>
      <c r="D138" s="1" t="s">
        <v>35</v>
      </c>
      <c r="E138" s="2" t="s">
        <v>169</v>
      </c>
      <c r="F138" s="1" t="s">
        <v>11</v>
      </c>
    </row>
    <row r="139" spans="1:6" x14ac:dyDescent="0.25">
      <c r="A139" s="1" t="s">
        <v>171</v>
      </c>
      <c r="B139" s="1" t="s">
        <v>33</v>
      </c>
      <c r="C139" s="1" t="s">
        <v>168</v>
      </c>
      <c r="D139" s="1" t="s">
        <v>35</v>
      </c>
      <c r="E139" s="2" t="s">
        <v>169</v>
      </c>
      <c r="F139" s="1" t="s">
        <v>11</v>
      </c>
    </row>
    <row r="140" spans="1:6" x14ac:dyDescent="0.25">
      <c r="A140" s="1" t="s">
        <v>172</v>
      </c>
      <c r="B140" s="1" t="s">
        <v>33</v>
      </c>
      <c r="C140" s="1" t="s">
        <v>168</v>
      </c>
      <c r="D140" s="1" t="s">
        <v>35</v>
      </c>
      <c r="E140" s="2" t="s">
        <v>169</v>
      </c>
      <c r="F140" s="1" t="s">
        <v>11</v>
      </c>
    </row>
    <row r="141" spans="1:6" x14ac:dyDescent="0.25">
      <c r="A141" s="1" t="s">
        <v>173</v>
      </c>
      <c r="B141" s="1" t="s">
        <v>33</v>
      </c>
      <c r="C141" s="1" t="s">
        <v>168</v>
      </c>
      <c r="D141" s="1" t="s">
        <v>35</v>
      </c>
      <c r="E141" s="2" t="s">
        <v>169</v>
      </c>
      <c r="F141" s="1" t="s">
        <v>11</v>
      </c>
    </row>
    <row r="142" spans="1:6" x14ac:dyDescent="0.25">
      <c r="A142" s="1" t="s">
        <v>174</v>
      </c>
      <c r="B142" s="1" t="s">
        <v>33</v>
      </c>
      <c r="C142" s="1" t="s">
        <v>168</v>
      </c>
      <c r="D142" s="1" t="s">
        <v>35</v>
      </c>
      <c r="E142" s="2" t="s">
        <v>169</v>
      </c>
      <c r="F142" s="1" t="s">
        <v>11</v>
      </c>
    </row>
    <row r="143" spans="1:6" x14ac:dyDescent="0.25">
      <c r="A143" s="1" t="s">
        <v>175</v>
      </c>
      <c r="B143" s="1" t="s">
        <v>33</v>
      </c>
      <c r="C143" s="1" t="s">
        <v>176</v>
      </c>
      <c r="D143" s="1" t="s">
        <v>35</v>
      </c>
      <c r="E143" s="2" t="s">
        <v>177</v>
      </c>
      <c r="F143" s="1" t="s">
        <v>11</v>
      </c>
    </row>
    <row r="144" spans="1:6" x14ac:dyDescent="0.25">
      <c r="A144" s="1" t="s">
        <v>178</v>
      </c>
      <c r="B144" s="1" t="s">
        <v>33</v>
      </c>
      <c r="C144" s="1" t="s">
        <v>176</v>
      </c>
      <c r="D144" s="1" t="s">
        <v>35</v>
      </c>
      <c r="E144" s="2" t="s">
        <v>177</v>
      </c>
      <c r="F144" s="1" t="s">
        <v>11</v>
      </c>
    </row>
    <row r="145" spans="1:6" x14ac:dyDescent="0.25">
      <c r="A145" s="1" t="s">
        <v>179</v>
      </c>
      <c r="B145" s="1" t="s">
        <v>33</v>
      </c>
      <c r="C145" s="1" t="s">
        <v>176</v>
      </c>
      <c r="D145" s="1" t="s">
        <v>35</v>
      </c>
      <c r="E145" s="2" t="s">
        <v>177</v>
      </c>
      <c r="F145" s="1" t="s">
        <v>11</v>
      </c>
    </row>
    <row r="146" spans="1:6" x14ac:dyDescent="0.25">
      <c r="A146" s="1" t="s">
        <v>180</v>
      </c>
      <c r="B146" s="1" t="s">
        <v>33</v>
      </c>
      <c r="C146" s="1" t="s">
        <v>176</v>
      </c>
      <c r="D146" s="1" t="s">
        <v>35</v>
      </c>
      <c r="E146" s="2" t="s">
        <v>177</v>
      </c>
      <c r="F146" s="1" t="s">
        <v>11</v>
      </c>
    </row>
    <row r="147" spans="1:6" x14ac:dyDescent="0.25">
      <c r="A147" s="1" t="s">
        <v>181</v>
      </c>
      <c r="B147" s="1" t="s">
        <v>33</v>
      </c>
      <c r="C147" s="1" t="s">
        <v>176</v>
      </c>
      <c r="D147" s="1" t="s">
        <v>35</v>
      </c>
      <c r="E147" s="2" t="s">
        <v>177</v>
      </c>
      <c r="F147" s="1" t="s">
        <v>11</v>
      </c>
    </row>
    <row r="148" spans="1:6" x14ac:dyDescent="0.25">
      <c r="A148" s="1" t="s">
        <v>182</v>
      </c>
      <c r="B148" s="1" t="s">
        <v>33</v>
      </c>
      <c r="C148" s="1" t="s">
        <v>176</v>
      </c>
      <c r="D148" s="1" t="s">
        <v>35</v>
      </c>
      <c r="E148" s="2" t="s">
        <v>177</v>
      </c>
      <c r="F148" s="1" t="s">
        <v>11</v>
      </c>
    </row>
    <row r="149" spans="1:6" x14ac:dyDescent="0.25">
      <c r="A149" s="1" t="s">
        <v>183</v>
      </c>
      <c r="B149" s="1" t="s">
        <v>33</v>
      </c>
      <c r="C149" s="1" t="s">
        <v>184</v>
      </c>
      <c r="D149" s="1" t="s">
        <v>35</v>
      </c>
      <c r="E149" s="2" t="s">
        <v>185</v>
      </c>
      <c r="F149" s="1" t="s">
        <v>11</v>
      </c>
    </row>
    <row r="150" spans="1:6" x14ac:dyDescent="0.25">
      <c r="A150" s="1" t="s">
        <v>186</v>
      </c>
      <c r="B150" s="1" t="s">
        <v>33</v>
      </c>
      <c r="C150" s="1" t="s">
        <v>184</v>
      </c>
      <c r="D150" s="1" t="s">
        <v>35</v>
      </c>
      <c r="E150" s="2" t="s">
        <v>185</v>
      </c>
      <c r="F150" s="1" t="s">
        <v>11</v>
      </c>
    </row>
    <row r="151" spans="1:6" x14ac:dyDescent="0.25">
      <c r="A151" s="1" t="s">
        <v>187</v>
      </c>
      <c r="B151" s="1" t="s">
        <v>188</v>
      </c>
      <c r="C151" s="1" t="s">
        <v>189</v>
      </c>
      <c r="D151" s="1" t="s">
        <v>9</v>
      </c>
      <c r="E151" s="2" t="s">
        <v>190</v>
      </c>
    </row>
    <row r="152" spans="1:6" x14ac:dyDescent="0.25">
      <c r="A152" s="1" t="s">
        <v>191</v>
      </c>
      <c r="B152" s="1" t="s">
        <v>188</v>
      </c>
      <c r="C152" s="1" t="s">
        <v>192</v>
      </c>
      <c r="D152" s="1" t="s">
        <v>193</v>
      </c>
      <c r="E152" s="2" t="s">
        <v>194</v>
      </c>
    </row>
    <row r="153" spans="1:6" x14ac:dyDescent="0.25">
      <c r="A153" s="1" t="s">
        <v>195</v>
      </c>
      <c r="B153" s="1" t="s">
        <v>196</v>
      </c>
      <c r="D153" s="1" t="s">
        <v>9</v>
      </c>
      <c r="E153" s="3" t="s">
        <v>197</v>
      </c>
    </row>
    <row r="154" spans="1:6" x14ac:dyDescent="0.25">
      <c r="A154" s="1" t="s">
        <v>198</v>
      </c>
      <c r="B154" s="1" t="s">
        <v>199</v>
      </c>
      <c r="C154" s="1" t="s">
        <v>200</v>
      </c>
      <c r="D154" s="1" t="s">
        <v>201</v>
      </c>
      <c r="E154" s="2" t="s">
        <v>202</v>
      </c>
    </row>
    <row r="155" spans="1:6" x14ac:dyDescent="0.25">
      <c r="A155" s="1" t="s">
        <v>203</v>
      </c>
      <c r="B155" s="1" t="s">
        <v>199</v>
      </c>
      <c r="C155" s="1" t="s">
        <v>200</v>
      </c>
      <c r="D155" s="1" t="s">
        <v>201</v>
      </c>
      <c r="E155" s="2" t="s">
        <v>202</v>
      </c>
    </row>
    <row r="156" spans="1:6" x14ac:dyDescent="0.25">
      <c r="A156" s="1" t="s">
        <v>204</v>
      </c>
      <c r="B156" s="1" t="s">
        <v>199</v>
      </c>
      <c r="C156" s="1" t="s">
        <v>200</v>
      </c>
      <c r="D156" s="1" t="s">
        <v>201</v>
      </c>
      <c r="E156" s="2" t="s">
        <v>202</v>
      </c>
    </row>
    <row r="157" spans="1:6" x14ac:dyDescent="0.25">
      <c r="A157" s="1" t="s">
        <v>205</v>
      </c>
      <c r="B157" s="1" t="s">
        <v>199</v>
      </c>
      <c r="C157" s="1" t="s">
        <v>200</v>
      </c>
      <c r="D157" s="1" t="s">
        <v>201</v>
      </c>
      <c r="E157" s="2" t="s">
        <v>202</v>
      </c>
    </row>
    <row r="158" spans="1:6" x14ac:dyDescent="0.25">
      <c r="A158" s="1" t="s">
        <v>206</v>
      </c>
      <c r="B158" s="1" t="s">
        <v>199</v>
      </c>
      <c r="C158" s="1" t="s">
        <v>200</v>
      </c>
      <c r="D158" s="1" t="s">
        <v>201</v>
      </c>
      <c r="E158" s="2" t="s">
        <v>202</v>
      </c>
    </row>
    <row r="159" spans="1:6" x14ac:dyDescent="0.25">
      <c r="A159" s="1" t="s">
        <v>207</v>
      </c>
      <c r="B159" s="1" t="s">
        <v>199</v>
      </c>
      <c r="C159" s="1" t="s">
        <v>200</v>
      </c>
      <c r="D159" s="1" t="s">
        <v>201</v>
      </c>
      <c r="E159" s="2" t="s">
        <v>202</v>
      </c>
    </row>
    <row r="160" spans="1:6" x14ac:dyDescent="0.25">
      <c r="A160" s="1" t="s">
        <v>208</v>
      </c>
      <c r="B160" s="1" t="s">
        <v>199</v>
      </c>
      <c r="C160" s="1" t="s">
        <v>200</v>
      </c>
      <c r="D160" s="1" t="s">
        <v>201</v>
      </c>
      <c r="E160" s="2" t="s">
        <v>202</v>
      </c>
    </row>
    <row r="161" spans="1:5" x14ac:dyDescent="0.25">
      <c r="A161" s="1" t="s">
        <v>209</v>
      </c>
      <c r="B161" s="1" t="s">
        <v>199</v>
      </c>
      <c r="C161" s="1" t="s">
        <v>200</v>
      </c>
      <c r="D161" s="1" t="s">
        <v>201</v>
      </c>
      <c r="E161" s="2" t="s">
        <v>202</v>
      </c>
    </row>
    <row r="162" spans="1:5" x14ac:dyDescent="0.25">
      <c r="A162" s="1" t="s">
        <v>210</v>
      </c>
      <c r="B162" s="1" t="s">
        <v>199</v>
      </c>
      <c r="C162" s="1" t="s">
        <v>200</v>
      </c>
      <c r="D162" s="1" t="s">
        <v>201</v>
      </c>
      <c r="E162" s="2" t="s">
        <v>202</v>
      </c>
    </row>
    <row r="163" spans="1:5" x14ac:dyDescent="0.25">
      <c r="A163" s="1" t="s">
        <v>211</v>
      </c>
      <c r="B163" s="1" t="s">
        <v>199</v>
      </c>
      <c r="C163" s="1" t="s">
        <v>200</v>
      </c>
      <c r="D163" s="1" t="s">
        <v>201</v>
      </c>
      <c r="E163" s="2" t="s">
        <v>202</v>
      </c>
    </row>
    <row r="164" spans="1:5" x14ac:dyDescent="0.25">
      <c r="A164" s="1" t="s">
        <v>212</v>
      </c>
      <c r="B164" s="1" t="s">
        <v>199</v>
      </c>
      <c r="C164" s="1" t="s">
        <v>200</v>
      </c>
      <c r="D164" s="1" t="s">
        <v>201</v>
      </c>
      <c r="E164" s="2" t="s">
        <v>202</v>
      </c>
    </row>
    <row r="165" spans="1:5" x14ac:dyDescent="0.25">
      <c r="A165" s="1" t="s">
        <v>213</v>
      </c>
      <c r="B165" s="1" t="s">
        <v>199</v>
      </c>
      <c r="C165" s="1" t="s">
        <v>200</v>
      </c>
      <c r="D165" s="1" t="s">
        <v>201</v>
      </c>
      <c r="E165" s="2" t="s">
        <v>202</v>
      </c>
    </row>
    <row r="166" spans="1:5" x14ac:dyDescent="0.25">
      <c r="A166" s="1" t="s">
        <v>214</v>
      </c>
      <c r="B166" s="1" t="s">
        <v>199</v>
      </c>
      <c r="C166" s="1" t="s">
        <v>200</v>
      </c>
      <c r="D166" s="1" t="s">
        <v>201</v>
      </c>
      <c r="E166" s="2" t="s">
        <v>202</v>
      </c>
    </row>
    <row r="167" spans="1:5" x14ac:dyDescent="0.25">
      <c r="A167" s="1" t="s">
        <v>215</v>
      </c>
      <c r="B167" s="1" t="s">
        <v>199</v>
      </c>
      <c r="C167" s="1" t="s">
        <v>200</v>
      </c>
      <c r="D167" s="1" t="s">
        <v>201</v>
      </c>
      <c r="E167" s="2" t="s">
        <v>202</v>
      </c>
    </row>
    <row r="168" spans="1:5" x14ac:dyDescent="0.25">
      <c r="A168" s="1" t="s">
        <v>216</v>
      </c>
      <c r="B168" s="1" t="s">
        <v>199</v>
      </c>
      <c r="C168" s="1" t="s">
        <v>200</v>
      </c>
      <c r="D168" s="1" t="s">
        <v>201</v>
      </c>
      <c r="E168" s="2" t="s">
        <v>202</v>
      </c>
    </row>
    <row r="169" spans="1:5" x14ac:dyDescent="0.25">
      <c r="A169" s="1" t="s">
        <v>217</v>
      </c>
      <c r="B169" s="1" t="s">
        <v>199</v>
      </c>
      <c r="C169" s="1" t="s">
        <v>200</v>
      </c>
      <c r="D169" s="1" t="s">
        <v>201</v>
      </c>
      <c r="E169" s="2" t="s">
        <v>202</v>
      </c>
    </row>
    <row r="170" spans="1:5" x14ac:dyDescent="0.25">
      <c r="A170" s="1" t="s">
        <v>218</v>
      </c>
      <c r="B170" s="1" t="s">
        <v>199</v>
      </c>
      <c r="C170" s="1" t="s">
        <v>200</v>
      </c>
      <c r="D170" s="1" t="s">
        <v>201</v>
      </c>
      <c r="E170" s="2" t="s">
        <v>202</v>
      </c>
    </row>
    <row r="171" spans="1:5" x14ac:dyDescent="0.25">
      <c r="A171" s="1" t="s">
        <v>219</v>
      </c>
      <c r="B171" s="1" t="s">
        <v>199</v>
      </c>
      <c r="C171" s="1" t="s">
        <v>200</v>
      </c>
      <c r="D171" s="1" t="s">
        <v>201</v>
      </c>
      <c r="E171" s="2" t="s">
        <v>202</v>
      </c>
    </row>
    <row r="172" spans="1:5" x14ac:dyDescent="0.25">
      <c r="A172" s="1" t="s">
        <v>220</v>
      </c>
      <c r="B172" s="1" t="s">
        <v>199</v>
      </c>
      <c r="C172" s="1" t="s">
        <v>200</v>
      </c>
      <c r="D172" s="1" t="s">
        <v>201</v>
      </c>
      <c r="E172" s="2" t="s">
        <v>202</v>
      </c>
    </row>
    <row r="173" spans="1:5" x14ac:dyDescent="0.25">
      <c r="A173" s="1" t="s">
        <v>221</v>
      </c>
      <c r="B173" s="1" t="s">
        <v>199</v>
      </c>
      <c r="C173" s="1" t="s">
        <v>200</v>
      </c>
      <c r="D173" s="1" t="s">
        <v>201</v>
      </c>
      <c r="E173" s="2" t="s">
        <v>202</v>
      </c>
    </row>
    <row r="174" spans="1:5" x14ac:dyDescent="0.25">
      <c r="A174" s="1" t="s">
        <v>222</v>
      </c>
      <c r="B174" s="1" t="s">
        <v>199</v>
      </c>
      <c r="C174" s="1" t="s">
        <v>200</v>
      </c>
      <c r="D174" s="1" t="s">
        <v>201</v>
      </c>
      <c r="E174" s="2" t="s">
        <v>202</v>
      </c>
    </row>
    <row r="175" spans="1:5" x14ac:dyDescent="0.25">
      <c r="A175" s="1" t="s">
        <v>223</v>
      </c>
      <c r="B175" s="1" t="s">
        <v>199</v>
      </c>
      <c r="C175" s="1" t="s">
        <v>200</v>
      </c>
      <c r="D175" s="1" t="s">
        <v>201</v>
      </c>
      <c r="E175" s="2" t="s">
        <v>202</v>
      </c>
    </row>
    <row r="176" spans="1:5" x14ac:dyDescent="0.25">
      <c r="A176" s="1" t="s">
        <v>224</v>
      </c>
      <c r="B176" s="1" t="s">
        <v>199</v>
      </c>
      <c r="C176" s="1" t="s">
        <v>200</v>
      </c>
      <c r="D176" s="1" t="s">
        <v>201</v>
      </c>
      <c r="E176" s="2" t="s">
        <v>202</v>
      </c>
    </row>
    <row r="177" spans="1:5" x14ac:dyDescent="0.25">
      <c r="A177" s="1" t="s">
        <v>225</v>
      </c>
      <c r="B177" s="1" t="s">
        <v>199</v>
      </c>
      <c r="C177" s="1" t="s">
        <v>200</v>
      </c>
      <c r="D177" s="1" t="s">
        <v>201</v>
      </c>
      <c r="E177" s="2" t="s">
        <v>202</v>
      </c>
    </row>
    <row r="178" spans="1:5" x14ac:dyDescent="0.25">
      <c r="A178" s="1" t="s">
        <v>226</v>
      </c>
      <c r="B178" s="1" t="s">
        <v>227</v>
      </c>
      <c r="D178" s="1" t="s">
        <v>228</v>
      </c>
      <c r="E178" s="2" t="s">
        <v>229</v>
      </c>
    </row>
    <row r="179" spans="1:5" x14ac:dyDescent="0.25">
      <c r="A179" s="1" t="s">
        <v>230</v>
      </c>
      <c r="B179" s="1" t="s">
        <v>231</v>
      </c>
      <c r="D179" s="1" t="s">
        <v>9</v>
      </c>
      <c r="E179" s="4" t="s">
        <v>232</v>
      </c>
    </row>
    <row r="180" spans="1:5" x14ac:dyDescent="0.25">
      <c r="A180" s="1" t="s">
        <v>233</v>
      </c>
      <c r="B180" s="1" t="s">
        <v>231</v>
      </c>
      <c r="D180" s="1" t="s">
        <v>9</v>
      </c>
      <c r="E180" s="4" t="s">
        <v>232</v>
      </c>
    </row>
    <row r="181" spans="1:5" x14ac:dyDescent="0.25">
      <c r="A181" s="1" t="s">
        <v>234</v>
      </c>
      <c r="B181" s="1" t="s">
        <v>235</v>
      </c>
      <c r="C181" s="1" t="s">
        <v>236</v>
      </c>
      <c r="D181" s="1" t="s">
        <v>237</v>
      </c>
      <c r="E181" s="2" t="s">
        <v>236</v>
      </c>
    </row>
    <row r="182" spans="1:5" x14ac:dyDescent="0.25">
      <c r="A182" s="1" t="s">
        <v>238</v>
      </c>
      <c r="B182" s="1" t="s">
        <v>235</v>
      </c>
      <c r="C182" s="1" t="s">
        <v>236</v>
      </c>
      <c r="D182" s="1" t="s">
        <v>237</v>
      </c>
      <c r="E182" s="2" t="s">
        <v>236</v>
      </c>
    </row>
    <row r="183" spans="1:5" x14ac:dyDescent="0.25">
      <c r="A183" s="1" t="s">
        <v>239</v>
      </c>
      <c r="B183" s="1" t="s">
        <v>235</v>
      </c>
      <c r="C183" s="1" t="s">
        <v>236</v>
      </c>
      <c r="D183" s="1" t="s">
        <v>237</v>
      </c>
      <c r="E183" s="2" t="s">
        <v>236</v>
      </c>
    </row>
    <row r="184" spans="1:5" x14ac:dyDescent="0.25">
      <c r="A184" s="1" t="s">
        <v>240</v>
      </c>
      <c r="B184" s="1" t="s">
        <v>235</v>
      </c>
      <c r="C184" s="1" t="s">
        <v>236</v>
      </c>
      <c r="D184" s="1" t="s">
        <v>237</v>
      </c>
      <c r="E184" s="2" t="s">
        <v>236</v>
      </c>
    </row>
    <row r="185" spans="1:5" x14ac:dyDescent="0.25">
      <c r="A185" s="1" t="s">
        <v>241</v>
      </c>
      <c r="B185" s="1" t="s">
        <v>235</v>
      </c>
      <c r="C185" s="1" t="s">
        <v>236</v>
      </c>
      <c r="D185" s="1" t="s">
        <v>237</v>
      </c>
      <c r="E185" s="2" t="s">
        <v>236</v>
      </c>
    </row>
    <row r="186" spans="1:5" x14ac:dyDescent="0.25">
      <c r="A186" s="1" t="s">
        <v>242</v>
      </c>
      <c r="B186" s="1" t="s">
        <v>235</v>
      </c>
      <c r="C186" s="1" t="s">
        <v>236</v>
      </c>
      <c r="D186" s="1" t="s">
        <v>237</v>
      </c>
      <c r="E186" s="2" t="s">
        <v>236</v>
      </c>
    </row>
    <row r="187" spans="1:5" x14ac:dyDescent="0.25">
      <c r="A187" s="1" t="s">
        <v>243</v>
      </c>
      <c r="B187" s="1" t="s">
        <v>244</v>
      </c>
      <c r="D187" s="1" t="s">
        <v>228</v>
      </c>
      <c r="E187" s="2" t="s">
        <v>245</v>
      </c>
    </row>
    <row r="188" spans="1:5" x14ac:dyDescent="0.25">
      <c r="A188" s="1" t="s">
        <v>246</v>
      </c>
      <c r="B188" s="1" t="s">
        <v>247</v>
      </c>
      <c r="D188" s="1" t="s">
        <v>9</v>
      </c>
      <c r="E188" s="2" t="s">
        <v>248</v>
      </c>
    </row>
    <row r="189" spans="1:5" x14ac:dyDescent="0.25">
      <c r="A189" s="1" t="s">
        <v>249</v>
      </c>
      <c r="B189" s="1" t="s">
        <v>250</v>
      </c>
      <c r="D189" s="1" t="s">
        <v>26</v>
      </c>
      <c r="E189" s="2" t="s">
        <v>251</v>
      </c>
    </row>
    <row r="190" spans="1:5" x14ac:dyDescent="0.25">
      <c r="A190" s="1" t="s">
        <v>252</v>
      </c>
      <c r="B190" s="1" t="s">
        <v>250</v>
      </c>
      <c r="D190" s="1" t="s">
        <v>26</v>
      </c>
      <c r="E190" s="2" t="s">
        <v>251</v>
      </c>
    </row>
    <row r="191" spans="1:5" x14ac:dyDescent="0.25">
      <c r="A191" s="1" t="s">
        <v>253</v>
      </c>
      <c r="B191" s="1" t="s">
        <v>250</v>
      </c>
      <c r="D191" s="1" t="s">
        <v>26</v>
      </c>
      <c r="E191" s="2" t="s">
        <v>251</v>
      </c>
    </row>
    <row r="192" spans="1:5" x14ac:dyDescent="0.25">
      <c r="A192" s="1" t="s">
        <v>254</v>
      </c>
      <c r="B192" s="1" t="s">
        <v>250</v>
      </c>
      <c r="D192" s="1" t="s">
        <v>26</v>
      </c>
      <c r="E192" s="2" t="s">
        <v>251</v>
      </c>
    </row>
    <row r="193" spans="1:5" x14ac:dyDescent="0.25">
      <c r="A193" s="1" t="s">
        <v>255</v>
      </c>
      <c r="B193" s="1" t="s">
        <v>250</v>
      </c>
      <c r="D193" s="1" t="s">
        <v>26</v>
      </c>
      <c r="E193" s="2" t="s">
        <v>251</v>
      </c>
    </row>
    <row r="194" spans="1:5" x14ac:dyDescent="0.25">
      <c r="A194" s="1" t="s">
        <v>256</v>
      </c>
      <c r="B194" s="1" t="s">
        <v>250</v>
      </c>
      <c r="D194" s="1" t="s">
        <v>26</v>
      </c>
      <c r="E194" s="2" t="s">
        <v>251</v>
      </c>
    </row>
    <row r="195" spans="1:5" x14ac:dyDescent="0.25">
      <c r="A195" s="1" t="s">
        <v>257</v>
      </c>
      <c r="B195" s="1" t="s">
        <v>258</v>
      </c>
      <c r="C195" s="1" t="s">
        <v>259</v>
      </c>
      <c r="D195" s="1" t="s">
        <v>260</v>
      </c>
      <c r="E195" s="2" t="s">
        <v>261</v>
      </c>
    </row>
    <row r="196" spans="1:5" x14ac:dyDescent="0.25">
      <c r="A196" s="1" t="s">
        <v>262</v>
      </c>
      <c r="B196" s="1" t="s">
        <v>258</v>
      </c>
      <c r="C196" s="1" t="s">
        <v>259</v>
      </c>
      <c r="D196" s="1" t="s">
        <v>260</v>
      </c>
      <c r="E196" s="2" t="s">
        <v>261</v>
      </c>
    </row>
    <row r="197" spans="1:5" x14ac:dyDescent="0.25">
      <c r="A197" s="1" t="s">
        <v>263</v>
      </c>
      <c r="B197" s="1" t="s">
        <v>258</v>
      </c>
      <c r="C197" s="1" t="s">
        <v>259</v>
      </c>
      <c r="D197" s="1" t="s">
        <v>260</v>
      </c>
      <c r="E197" s="2" t="s">
        <v>261</v>
      </c>
    </row>
    <row r="198" spans="1:5" x14ac:dyDescent="0.25">
      <c r="A198" s="1" t="s">
        <v>264</v>
      </c>
      <c r="B198" s="1" t="s">
        <v>265</v>
      </c>
      <c r="C198" s="1" t="s">
        <v>259</v>
      </c>
      <c r="E198" s="2" t="s">
        <v>261</v>
      </c>
    </row>
    <row r="199" spans="1:5" x14ac:dyDescent="0.25">
      <c r="B199" s="1" t="s">
        <v>266</v>
      </c>
      <c r="C199" s="1" t="s">
        <v>259</v>
      </c>
      <c r="E199" s="2" t="s">
        <v>261</v>
      </c>
    </row>
    <row r="200" spans="1:5" x14ac:dyDescent="0.25">
      <c r="C200" s="1" t="s">
        <v>267</v>
      </c>
      <c r="E200" s="2" t="s">
        <v>268</v>
      </c>
    </row>
    <row r="201" spans="1:5" x14ac:dyDescent="0.25">
      <c r="C201" s="1" t="s">
        <v>269</v>
      </c>
      <c r="E201" s="2" t="s">
        <v>270</v>
      </c>
    </row>
    <row r="202" spans="1:5" x14ac:dyDescent="0.25">
      <c r="C202" s="1" t="s">
        <v>271</v>
      </c>
      <c r="E202" s="2" t="s">
        <v>272</v>
      </c>
    </row>
    <row r="203" spans="1:5" x14ac:dyDescent="0.25">
      <c r="A203" s="1" t="s">
        <v>273</v>
      </c>
      <c r="B203" s="1" t="s">
        <v>274</v>
      </c>
      <c r="D203" s="1" t="s">
        <v>275</v>
      </c>
      <c r="E203" s="2" t="s">
        <v>276</v>
      </c>
    </row>
    <row r="204" spans="1:5" x14ac:dyDescent="0.25">
      <c r="A204" s="1" t="s">
        <v>277</v>
      </c>
      <c r="B204" s="1" t="s">
        <v>274</v>
      </c>
      <c r="D204" s="1" t="s">
        <v>275</v>
      </c>
      <c r="E204" s="2" t="s">
        <v>276</v>
      </c>
    </row>
    <row r="205" spans="1:5" x14ac:dyDescent="0.25">
      <c r="A205" s="1" t="s">
        <v>278</v>
      </c>
      <c r="B205" s="1" t="s">
        <v>274</v>
      </c>
      <c r="D205" s="1" t="s">
        <v>275</v>
      </c>
      <c r="E205" s="2" t="s">
        <v>276</v>
      </c>
    </row>
    <row r="206" spans="1:5" x14ac:dyDescent="0.25">
      <c r="A206" s="1" t="s">
        <v>279</v>
      </c>
      <c r="B206" s="1" t="s">
        <v>274</v>
      </c>
      <c r="D206" s="1" t="s">
        <v>275</v>
      </c>
      <c r="E206" s="2" t="s">
        <v>276</v>
      </c>
    </row>
    <row r="207" spans="1:5" x14ac:dyDescent="0.25">
      <c r="A207" s="1" t="s">
        <v>280</v>
      </c>
      <c r="B207" s="1" t="s">
        <v>274</v>
      </c>
      <c r="D207" s="1" t="s">
        <v>275</v>
      </c>
      <c r="E207" s="2" t="s">
        <v>276</v>
      </c>
    </row>
    <row r="208" spans="1:5" x14ac:dyDescent="0.25">
      <c r="A208" s="1" t="s">
        <v>281</v>
      </c>
      <c r="B208" s="1" t="s">
        <v>274</v>
      </c>
      <c r="D208" s="1" t="s">
        <v>275</v>
      </c>
      <c r="E208" s="2" t="s">
        <v>276</v>
      </c>
    </row>
    <row r="209" spans="1:5" x14ac:dyDescent="0.25">
      <c r="A209" s="1" t="s">
        <v>282</v>
      </c>
      <c r="B209" s="1" t="s">
        <v>283</v>
      </c>
      <c r="D209" s="1" t="s">
        <v>284</v>
      </c>
      <c r="E209" s="2" t="s">
        <v>285</v>
      </c>
    </row>
    <row r="210" spans="1:5" x14ac:dyDescent="0.25">
      <c r="A210" s="1" t="s">
        <v>286</v>
      </c>
      <c r="B210" s="1" t="s">
        <v>283</v>
      </c>
      <c r="D210" s="1" t="s">
        <v>284</v>
      </c>
      <c r="E210" s="2" t="s">
        <v>285</v>
      </c>
    </row>
    <row r="211" spans="1:5" x14ac:dyDescent="0.25">
      <c r="A211" s="1" t="s">
        <v>287</v>
      </c>
      <c r="B211" s="1" t="s">
        <v>283</v>
      </c>
      <c r="D211" s="1" t="s">
        <v>284</v>
      </c>
      <c r="E211" s="2" t="s">
        <v>285</v>
      </c>
    </row>
    <row r="212" spans="1:5" x14ac:dyDescent="0.25">
      <c r="A212" s="1" t="s">
        <v>288</v>
      </c>
      <c r="B212" s="1" t="s">
        <v>283</v>
      </c>
      <c r="D212" s="1" t="s">
        <v>284</v>
      </c>
      <c r="E212" s="2" t="s">
        <v>285</v>
      </c>
    </row>
    <row r="213" spans="1:5" x14ac:dyDescent="0.25">
      <c r="A213" s="1" t="s">
        <v>289</v>
      </c>
      <c r="B213" s="1" t="s">
        <v>290</v>
      </c>
      <c r="C213" s="1" t="s">
        <v>291</v>
      </c>
      <c r="D213" s="1" t="s">
        <v>292</v>
      </c>
      <c r="E213" s="2" t="s">
        <v>291</v>
      </c>
    </row>
    <row r="214" spans="1:5" x14ac:dyDescent="0.25">
      <c r="A214" s="1" t="s">
        <v>293</v>
      </c>
      <c r="B214" s="1" t="s">
        <v>294</v>
      </c>
      <c r="D214" s="1" t="s">
        <v>295</v>
      </c>
      <c r="E214" s="2" t="s">
        <v>296</v>
      </c>
    </row>
    <row r="215" spans="1:5" x14ac:dyDescent="0.25">
      <c r="A215" s="1" t="s">
        <v>297</v>
      </c>
      <c r="B215" s="1" t="s">
        <v>298</v>
      </c>
      <c r="D215" s="1" t="s">
        <v>299</v>
      </c>
      <c r="E215" s="2" t="s">
        <v>300</v>
      </c>
    </row>
    <row r="216" spans="1:5" x14ac:dyDescent="0.25">
      <c r="A216" s="1" t="s">
        <v>301</v>
      </c>
      <c r="B216" s="1" t="s">
        <v>298</v>
      </c>
      <c r="D216" s="1" t="s">
        <v>299</v>
      </c>
      <c r="E216" s="2" t="s">
        <v>300</v>
      </c>
    </row>
    <row r="217" spans="1:5" x14ac:dyDescent="0.25">
      <c r="A217" s="1" t="s">
        <v>302</v>
      </c>
      <c r="B217" s="1" t="s">
        <v>303</v>
      </c>
      <c r="D217" s="1" t="s">
        <v>304</v>
      </c>
      <c r="E217" s="2" t="s">
        <v>305</v>
      </c>
    </row>
    <row r="218" spans="1:5" x14ac:dyDescent="0.25">
      <c r="A218" s="1" t="s">
        <v>306</v>
      </c>
      <c r="B218" s="1" t="s">
        <v>303</v>
      </c>
      <c r="D218" s="1" t="s">
        <v>304</v>
      </c>
      <c r="E218" s="2" t="s">
        <v>305</v>
      </c>
    </row>
    <row r="219" spans="1:5" x14ac:dyDescent="0.25">
      <c r="A219" s="1" t="s">
        <v>307</v>
      </c>
      <c r="B219" s="1" t="s">
        <v>303</v>
      </c>
      <c r="D219" s="1" t="s">
        <v>304</v>
      </c>
      <c r="E219" s="2" t="s">
        <v>305</v>
      </c>
    </row>
    <row r="220" spans="1:5" x14ac:dyDescent="0.25">
      <c r="A220" s="1" t="s">
        <v>308</v>
      </c>
      <c r="B220" s="1" t="s">
        <v>303</v>
      </c>
      <c r="D220" s="1" t="s">
        <v>304</v>
      </c>
      <c r="E220" s="2" t="s">
        <v>305</v>
      </c>
    </row>
    <row r="221" spans="1:5" x14ac:dyDescent="0.25">
      <c r="A221" s="1" t="s">
        <v>309</v>
      </c>
      <c r="B221" s="1" t="s">
        <v>303</v>
      </c>
      <c r="D221" s="1" t="s">
        <v>304</v>
      </c>
      <c r="E221" s="2" t="s">
        <v>305</v>
      </c>
    </row>
    <row r="222" spans="1:5" x14ac:dyDescent="0.25">
      <c r="A222" s="1" t="s">
        <v>310</v>
      </c>
      <c r="B222" s="1" t="s">
        <v>303</v>
      </c>
      <c r="D222" s="1" t="s">
        <v>304</v>
      </c>
      <c r="E222" s="2" t="s">
        <v>305</v>
      </c>
    </row>
    <row r="223" spans="1:5" x14ac:dyDescent="0.25">
      <c r="A223" s="1" t="s">
        <v>311</v>
      </c>
      <c r="B223" s="1" t="s">
        <v>312</v>
      </c>
      <c r="C223" s="1" t="s">
        <v>313</v>
      </c>
      <c r="D223" s="1" t="s">
        <v>9</v>
      </c>
      <c r="E223" s="2" t="s">
        <v>314</v>
      </c>
    </row>
    <row r="224" spans="1:5" x14ac:dyDescent="0.25">
      <c r="A224" s="1" t="s">
        <v>315</v>
      </c>
      <c r="B224" s="1" t="s">
        <v>312</v>
      </c>
      <c r="C224" s="1" t="s">
        <v>313</v>
      </c>
      <c r="D224" s="1" t="s">
        <v>9</v>
      </c>
      <c r="E224" s="2" t="s">
        <v>314</v>
      </c>
    </row>
    <row r="225" spans="1:6" x14ac:dyDescent="0.25">
      <c r="A225" s="1" t="s">
        <v>316</v>
      </c>
      <c r="B225" s="1" t="s">
        <v>317</v>
      </c>
      <c r="D225" s="1" t="s">
        <v>304</v>
      </c>
      <c r="E225" s="2" t="s">
        <v>318</v>
      </c>
    </row>
    <row r="226" spans="1:6" x14ac:dyDescent="0.25">
      <c r="A226" s="1" t="s">
        <v>319</v>
      </c>
      <c r="B226" s="1" t="s">
        <v>317</v>
      </c>
      <c r="D226" s="1" t="s">
        <v>304</v>
      </c>
      <c r="E226" s="2" t="s">
        <v>318</v>
      </c>
    </row>
    <row r="227" spans="1:6" x14ac:dyDescent="0.25">
      <c r="A227" s="1" t="s">
        <v>320</v>
      </c>
      <c r="B227" s="1" t="s">
        <v>317</v>
      </c>
      <c r="D227" s="1" t="s">
        <v>304</v>
      </c>
      <c r="E227" s="2" t="s">
        <v>318</v>
      </c>
    </row>
    <row r="228" spans="1:6" x14ac:dyDescent="0.25">
      <c r="A228" s="1" t="s">
        <v>321</v>
      </c>
      <c r="B228" s="1" t="s">
        <v>317</v>
      </c>
      <c r="D228" s="1" t="s">
        <v>304</v>
      </c>
      <c r="E228" s="2" t="s">
        <v>318</v>
      </c>
    </row>
    <row r="229" spans="1:6" x14ac:dyDescent="0.25">
      <c r="A229" s="1" t="s">
        <v>322</v>
      </c>
      <c r="B229" s="1" t="s">
        <v>317</v>
      </c>
      <c r="D229" s="1" t="s">
        <v>304</v>
      </c>
      <c r="E229" s="2" t="s">
        <v>318</v>
      </c>
    </row>
    <row r="230" spans="1:6" x14ac:dyDescent="0.25">
      <c r="A230" s="1" t="s">
        <v>323</v>
      </c>
      <c r="B230" s="1" t="s">
        <v>317</v>
      </c>
      <c r="D230" s="1" t="s">
        <v>304</v>
      </c>
      <c r="E230" s="2" t="s">
        <v>318</v>
      </c>
    </row>
    <row r="231" spans="1:6" x14ac:dyDescent="0.25">
      <c r="A231" s="1" t="s">
        <v>324</v>
      </c>
      <c r="B231" s="1" t="s">
        <v>324</v>
      </c>
      <c r="C231" s="1" t="s">
        <v>325</v>
      </c>
      <c r="D231" s="1" t="s">
        <v>9</v>
      </c>
      <c r="E231" s="2" t="s">
        <v>326</v>
      </c>
    </row>
    <row r="232" spans="1:6" x14ac:dyDescent="0.25">
      <c r="A232" s="1" t="s">
        <v>327</v>
      </c>
      <c r="B232" s="1" t="s">
        <v>328</v>
      </c>
      <c r="D232" s="1" t="s">
        <v>329</v>
      </c>
      <c r="E232" s="2" t="s">
        <v>330</v>
      </c>
    </row>
    <row r="233" spans="1:6" x14ac:dyDescent="0.25">
      <c r="A233" s="1" t="s">
        <v>331</v>
      </c>
      <c r="B233" s="1" t="s">
        <v>328</v>
      </c>
      <c r="D233" s="1" t="s">
        <v>329</v>
      </c>
      <c r="E233" s="2" t="s">
        <v>330</v>
      </c>
    </row>
    <row r="234" spans="1:6" x14ac:dyDescent="0.25">
      <c r="A234" s="1" t="s">
        <v>341</v>
      </c>
      <c r="B234" s="1" t="s">
        <v>333</v>
      </c>
      <c r="C234" s="1" t="s">
        <v>334</v>
      </c>
      <c r="D234" s="1" t="s">
        <v>335</v>
      </c>
      <c r="E234" s="2" t="s">
        <v>336</v>
      </c>
      <c r="F234" s="1" t="s">
        <v>11</v>
      </c>
    </row>
    <row r="235" spans="1:6" x14ac:dyDescent="0.25">
      <c r="A235" s="1" t="s">
        <v>340</v>
      </c>
      <c r="B235" s="1" t="s">
        <v>333</v>
      </c>
      <c r="C235" s="1" t="s">
        <v>334</v>
      </c>
      <c r="D235" s="1" t="s">
        <v>335</v>
      </c>
      <c r="E235" s="2" t="s">
        <v>336</v>
      </c>
      <c r="F235" s="1" t="s">
        <v>11</v>
      </c>
    </row>
    <row r="236" spans="1:6" x14ac:dyDescent="0.25">
      <c r="A236" s="1" t="s">
        <v>339</v>
      </c>
      <c r="B236" s="1" t="s">
        <v>333</v>
      </c>
      <c r="C236" s="1" t="s">
        <v>334</v>
      </c>
      <c r="D236" s="1" t="s">
        <v>335</v>
      </c>
      <c r="E236" s="2" t="s">
        <v>336</v>
      </c>
      <c r="F236" s="1" t="s">
        <v>11</v>
      </c>
    </row>
    <row r="237" spans="1:6" x14ac:dyDescent="0.25">
      <c r="A237" s="1" t="s">
        <v>338</v>
      </c>
      <c r="B237" s="1" t="s">
        <v>333</v>
      </c>
      <c r="C237" s="1" t="s">
        <v>334</v>
      </c>
      <c r="D237" s="1" t="s">
        <v>335</v>
      </c>
      <c r="E237" s="2" t="s">
        <v>336</v>
      </c>
      <c r="F237" s="1" t="s">
        <v>11</v>
      </c>
    </row>
    <row r="238" spans="1:6" x14ac:dyDescent="0.25">
      <c r="A238" s="1" t="s">
        <v>342</v>
      </c>
      <c r="B238" s="1" t="s">
        <v>333</v>
      </c>
      <c r="C238" s="1" t="s">
        <v>334</v>
      </c>
      <c r="D238" s="1" t="s">
        <v>335</v>
      </c>
      <c r="E238" s="2" t="s">
        <v>336</v>
      </c>
      <c r="F238" s="1" t="s">
        <v>11</v>
      </c>
    </row>
    <row r="239" spans="1:6" x14ac:dyDescent="0.25">
      <c r="A239" s="1" t="s">
        <v>343</v>
      </c>
      <c r="B239" s="1" t="s">
        <v>333</v>
      </c>
      <c r="C239" s="1" t="s">
        <v>334</v>
      </c>
      <c r="D239" s="1" t="s">
        <v>335</v>
      </c>
      <c r="E239" s="2" t="s">
        <v>336</v>
      </c>
      <c r="F239" s="1" t="s">
        <v>11</v>
      </c>
    </row>
    <row r="240" spans="1:6" x14ac:dyDescent="0.25">
      <c r="A240" s="1" t="s">
        <v>344</v>
      </c>
      <c r="B240" s="1" t="s">
        <v>333</v>
      </c>
      <c r="C240" s="1" t="s">
        <v>334</v>
      </c>
      <c r="D240" s="1" t="s">
        <v>335</v>
      </c>
      <c r="E240" s="2" t="s">
        <v>336</v>
      </c>
      <c r="F240" s="1" t="s">
        <v>11</v>
      </c>
    </row>
    <row r="241" spans="1:6" x14ac:dyDescent="0.25">
      <c r="A241" s="1" t="s">
        <v>450</v>
      </c>
      <c r="B241" s="1" t="s">
        <v>333</v>
      </c>
      <c r="C241" s="1" t="s">
        <v>334</v>
      </c>
      <c r="D241" s="1" t="s">
        <v>360</v>
      </c>
      <c r="E241" s="2" t="s">
        <v>336</v>
      </c>
    </row>
    <row r="242" spans="1:6" x14ac:dyDescent="0.25">
      <c r="A242" s="1" t="s">
        <v>337</v>
      </c>
      <c r="B242" s="1" t="s">
        <v>333</v>
      </c>
      <c r="C242" s="1" t="s">
        <v>334</v>
      </c>
      <c r="D242" s="1" t="s">
        <v>335</v>
      </c>
      <c r="E242" s="2" t="s">
        <v>336</v>
      </c>
      <c r="F242" s="1" t="s">
        <v>11</v>
      </c>
    </row>
    <row r="243" spans="1:6" x14ac:dyDescent="0.25">
      <c r="A243" s="1" t="s">
        <v>332</v>
      </c>
      <c r="B243" s="1" t="s">
        <v>333</v>
      </c>
      <c r="C243" s="1" t="s">
        <v>511</v>
      </c>
      <c r="D243" s="1" t="s">
        <v>335</v>
      </c>
      <c r="E243" s="2" t="s">
        <v>336</v>
      </c>
      <c r="F243" s="1" t="s">
        <v>11</v>
      </c>
    </row>
    <row r="244" spans="1:6" x14ac:dyDescent="0.25">
      <c r="A244" s="1" t="s">
        <v>345</v>
      </c>
      <c r="B244" s="1" t="s">
        <v>333</v>
      </c>
      <c r="C244" s="1" t="s">
        <v>346</v>
      </c>
      <c r="D244" s="1" t="s">
        <v>335</v>
      </c>
      <c r="E244" s="2" t="s">
        <v>347</v>
      </c>
    </row>
    <row r="245" spans="1:6" x14ac:dyDescent="0.25">
      <c r="A245" s="1" t="s">
        <v>348</v>
      </c>
      <c r="B245" s="1" t="s">
        <v>333</v>
      </c>
      <c r="C245" s="1" t="s">
        <v>349</v>
      </c>
      <c r="D245" s="1" t="s">
        <v>335</v>
      </c>
      <c r="E245" s="4" t="s">
        <v>350</v>
      </c>
      <c r="F245" s="1" t="s">
        <v>11</v>
      </c>
    </row>
    <row r="246" spans="1:6" x14ac:dyDescent="0.25">
      <c r="A246" s="1" t="s">
        <v>351</v>
      </c>
      <c r="B246" s="1" t="s">
        <v>333</v>
      </c>
      <c r="C246" s="1" t="s">
        <v>349</v>
      </c>
      <c r="D246" s="1" t="s">
        <v>335</v>
      </c>
      <c r="E246" s="4" t="s">
        <v>350</v>
      </c>
      <c r="F246" s="1" t="s">
        <v>11</v>
      </c>
    </row>
    <row r="247" spans="1:6" x14ac:dyDescent="0.25">
      <c r="A247" s="1" t="s">
        <v>352</v>
      </c>
      <c r="B247" s="1" t="s">
        <v>333</v>
      </c>
      <c r="C247" s="1" t="s">
        <v>349</v>
      </c>
      <c r="D247" s="1" t="s">
        <v>335</v>
      </c>
      <c r="E247" s="4" t="s">
        <v>350</v>
      </c>
    </row>
    <row r="248" spans="1:6" x14ac:dyDescent="0.25">
      <c r="A248" s="1" t="s">
        <v>353</v>
      </c>
      <c r="B248" s="1" t="s">
        <v>333</v>
      </c>
      <c r="C248" s="1" t="s">
        <v>349</v>
      </c>
      <c r="D248" s="1" t="s">
        <v>335</v>
      </c>
      <c r="E248" s="4" t="s">
        <v>350</v>
      </c>
    </row>
    <row r="249" spans="1:6" x14ac:dyDescent="0.25">
      <c r="A249" s="1" t="s">
        <v>354</v>
      </c>
      <c r="B249" s="1" t="s">
        <v>333</v>
      </c>
      <c r="C249" s="1" t="s">
        <v>349</v>
      </c>
      <c r="D249" s="1" t="s">
        <v>335</v>
      </c>
      <c r="E249" s="4" t="s">
        <v>350</v>
      </c>
      <c r="F249" s="1" t="s">
        <v>11</v>
      </c>
    </row>
    <row r="250" spans="1:6" x14ac:dyDescent="0.25">
      <c r="A250" s="1" t="s">
        <v>355</v>
      </c>
      <c r="B250" s="1" t="s">
        <v>333</v>
      </c>
      <c r="C250" s="1" t="s">
        <v>349</v>
      </c>
      <c r="D250" s="1" t="s">
        <v>335</v>
      </c>
      <c r="E250" s="4" t="s">
        <v>350</v>
      </c>
      <c r="F250" s="1" t="s">
        <v>11</v>
      </c>
    </row>
    <row r="251" spans="1:6" x14ac:dyDescent="0.25">
      <c r="A251" s="1" t="s">
        <v>356</v>
      </c>
      <c r="B251" s="1" t="s">
        <v>333</v>
      </c>
      <c r="C251" s="1" t="s">
        <v>349</v>
      </c>
      <c r="D251" s="1" t="s">
        <v>335</v>
      </c>
      <c r="E251" s="4" t="s">
        <v>350</v>
      </c>
    </row>
    <row r="252" spans="1:6" x14ac:dyDescent="0.25">
      <c r="A252" s="1" t="s">
        <v>357</v>
      </c>
      <c r="B252" s="1" t="s">
        <v>333</v>
      </c>
      <c r="C252" s="1" t="s">
        <v>349</v>
      </c>
      <c r="D252" s="1" t="s">
        <v>335</v>
      </c>
      <c r="E252" s="4" t="s">
        <v>350</v>
      </c>
    </row>
    <row r="254" spans="1:6" x14ac:dyDescent="0.25">
      <c r="A254" s="1" t="s">
        <v>361</v>
      </c>
      <c r="B254" s="1" t="s">
        <v>333</v>
      </c>
      <c r="C254" s="1" t="s">
        <v>362</v>
      </c>
      <c r="D254" s="1" t="s">
        <v>335</v>
      </c>
      <c r="E254" s="4" t="s">
        <v>350</v>
      </c>
    </row>
    <row r="255" spans="1:6" x14ac:dyDescent="0.25">
      <c r="A255" s="1" t="s">
        <v>363</v>
      </c>
      <c r="B255" s="1" t="s">
        <v>333</v>
      </c>
      <c r="C255" s="1" t="s">
        <v>346</v>
      </c>
      <c r="D255" s="1" t="s">
        <v>335</v>
      </c>
      <c r="E255" s="4" t="s">
        <v>350</v>
      </c>
    </row>
    <row r="256" spans="1:6" x14ac:dyDescent="0.25">
      <c r="A256" s="1" t="s">
        <v>364</v>
      </c>
      <c r="B256" s="1" t="s">
        <v>333</v>
      </c>
      <c r="C256" s="1" t="s">
        <v>365</v>
      </c>
      <c r="D256" s="1" t="s">
        <v>335</v>
      </c>
      <c r="E256" s="2" t="s">
        <v>366</v>
      </c>
    </row>
    <row r="257" spans="1:5" x14ac:dyDescent="0.25">
      <c r="A257" s="1" t="s">
        <v>367</v>
      </c>
      <c r="B257" s="1" t="s">
        <v>333</v>
      </c>
      <c r="C257" s="1" t="s">
        <v>368</v>
      </c>
      <c r="D257" s="1" t="s">
        <v>369</v>
      </c>
      <c r="E257" s="2" t="s">
        <v>370</v>
      </c>
    </row>
    <row r="258" spans="1:5" x14ac:dyDescent="0.25">
      <c r="A258" s="1" t="s">
        <v>371</v>
      </c>
      <c r="B258" s="1" t="s">
        <v>333</v>
      </c>
      <c r="C258" s="1" t="s">
        <v>368</v>
      </c>
      <c r="D258" s="1" t="s">
        <v>369</v>
      </c>
      <c r="E258" s="2" t="s">
        <v>370</v>
      </c>
    </row>
    <row r="259" spans="1:5" x14ac:dyDescent="0.25">
      <c r="A259" s="1" t="s">
        <v>372</v>
      </c>
      <c r="B259" s="1" t="s">
        <v>333</v>
      </c>
      <c r="C259" s="1" t="s">
        <v>368</v>
      </c>
      <c r="D259" s="1" t="s">
        <v>369</v>
      </c>
      <c r="E259" s="2" t="s">
        <v>370</v>
      </c>
    </row>
    <row r="260" spans="1:5" x14ac:dyDescent="0.25">
      <c r="A260" s="1" t="s">
        <v>373</v>
      </c>
      <c r="B260" s="1" t="s">
        <v>333</v>
      </c>
      <c r="C260" s="1" t="s">
        <v>368</v>
      </c>
      <c r="D260" s="1" t="s">
        <v>369</v>
      </c>
      <c r="E260" s="2" t="s">
        <v>370</v>
      </c>
    </row>
    <row r="261" spans="1:5" x14ac:dyDescent="0.25">
      <c r="A261" s="1" t="s">
        <v>374</v>
      </c>
      <c r="B261" s="1" t="s">
        <v>333</v>
      </c>
      <c r="C261" s="1" t="s">
        <v>368</v>
      </c>
      <c r="D261" s="1" t="s">
        <v>369</v>
      </c>
      <c r="E261" s="2" t="s">
        <v>370</v>
      </c>
    </row>
    <row r="262" spans="1:5" x14ac:dyDescent="0.25">
      <c r="A262" s="1" t="s">
        <v>375</v>
      </c>
      <c r="B262" s="1" t="s">
        <v>333</v>
      </c>
      <c r="C262" s="1" t="s">
        <v>368</v>
      </c>
      <c r="D262" s="1" t="s">
        <v>369</v>
      </c>
      <c r="E262" s="2" t="s">
        <v>370</v>
      </c>
    </row>
    <row r="263" spans="1:5" x14ac:dyDescent="0.25">
      <c r="A263" s="1" t="s">
        <v>376</v>
      </c>
      <c r="B263" s="1" t="s">
        <v>333</v>
      </c>
      <c r="C263" s="1" t="s">
        <v>377</v>
      </c>
      <c r="D263" s="1" t="s">
        <v>335</v>
      </c>
      <c r="E263" s="2" t="s">
        <v>378</v>
      </c>
    </row>
    <row r="264" spans="1:5" x14ac:dyDescent="0.25">
      <c r="A264" s="1" t="s">
        <v>379</v>
      </c>
      <c r="B264" s="1" t="s">
        <v>333</v>
      </c>
      <c r="C264" s="1" t="s">
        <v>377</v>
      </c>
      <c r="D264" s="1" t="s">
        <v>335</v>
      </c>
      <c r="E264" s="2" t="s">
        <v>378</v>
      </c>
    </row>
    <row r="265" spans="1:5" x14ac:dyDescent="0.25">
      <c r="A265" s="1" t="s">
        <v>380</v>
      </c>
      <c r="B265" s="1" t="s">
        <v>333</v>
      </c>
      <c r="C265" s="1" t="s">
        <v>377</v>
      </c>
      <c r="D265" s="1" t="s">
        <v>335</v>
      </c>
      <c r="E265" s="2" t="s">
        <v>378</v>
      </c>
    </row>
    <row r="266" spans="1:5" x14ac:dyDescent="0.25">
      <c r="A266" s="1" t="s">
        <v>381</v>
      </c>
      <c r="B266" s="1" t="s">
        <v>333</v>
      </c>
      <c r="C266" s="1" t="s">
        <v>346</v>
      </c>
      <c r="D266" s="1" t="s">
        <v>335</v>
      </c>
      <c r="E266" s="2" t="s">
        <v>378</v>
      </c>
    </row>
    <row r="267" spans="1:5" x14ac:dyDescent="0.25">
      <c r="A267" s="1" t="s">
        <v>382</v>
      </c>
      <c r="B267" s="1" t="s">
        <v>333</v>
      </c>
      <c r="C267" s="1" t="s">
        <v>377</v>
      </c>
      <c r="D267" s="1">
        <v>1210</v>
      </c>
      <c r="E267" s="2" t="s">
        <v>383</v>
      </c>
    </row>
    <row r="268" spans="1:5" x14ac:dyDescent="0.25">
      <c r="A268" s="1" t="s">
        <v>384</v>
      </c>
      <c r="B268" s="1" t="s">
        <v>333</v>
      </c>
      <c r="C268" s="1" t="s">
        <v>377</v>
      </c>
      <c r="D268" s="1">
        <v>1210</v>
      </c>
      <c r="E268" s="2" t="s">
        <v>383</v>
      </c>
    </row>
    <row r="269" spans="1:5" x14ac:dyDescent="0.25">
      <c r="A269" s="1" t="s">
        <v>385</v>
      </c>
      <c r="B269" s="1" t="s">
        <v>333</v>
      </c>
      <c r="C269" s="1" t="s">
        <v>377</v>
      </c>
      <c r="D269" s="1">
        <v>1210</v>
      </c>
      <c r="E269" s="2" t="s">
        <v>383</v>
      </c>
    </row>
    <row r="270" spans="1:5" x14ac:dyDescent="0.25">
      <c r="A270" s="1" t="s">
        <v>386</v>
      </c>
      <c r="B270" s="1" t="s">
        <v>333</v>
      </c>
      <c r="C270" s="1" t="s">
        <v>377</v>
      </c>
      <c r="D270" s="1">
        <v>1210</v>
      </c>
      <c r="E270" s="2" t="s">
        <v>383</v>
      </c>
    </row>
    <row r="271" spans="1:5" x14ac:dyDescent="0.25">
      <c r="A271" s="1" t="s">
        <v>387</v>
      </c>
      <c r="B271" s="1" t="s">
        <v>333</v>
      </c>
      <c r="C271" s="1" t="s">
        <v>377</v>
      </c>
      <c r="D271" s="1">
        <v>1210</v>
      </c>
      <c r="E271" s="2" t="s">
        <v>383</v>
      </c>
    </row>
    <row r="272" spans="1:5" x14ac:dyDescent="0.25">
      <c r="A272" s="1" t="s">
        <v>388</v>
      </c>
      <c r="B272" s="1" t="s">
        <v>333</v>
      </c>
      <c r="C272" s="1" t="s">
        <v>377</v>
      </c>
      <c r="D272" s="1">
        <v>1210</v>
      </c>
      <c r="E272" s="2" t="s">
        <v>383</v>
      </c>
    </row>
    <row r="273" spans="1:5" x14ac:dyDescent="0.25">
      <c r="A273" s="1" t="s">
        <v>389</v>
      </c>
      <c r="B273" s="1" t="s">
        <v>333</v>
      </c>
      <c r="C273" s="1" t="s">
        <v>390</v>
      </c>
      <c r="D273" s="1" t="s">
        <v>391</v>
      </c>
      <c r="E273" s="2" t="s">
        <v>392</v>
      </c>
    </row>
    <row r="274" spans="1:5" x14ac:dyDescent="0.25">
      <c r="A274" s="1" t="s">
        <v>393</v>
      </c>
      <c r="B274" s="1" t="s">
        <v>333</v>
      </c>
      <c r="C274" s="1" t="s">
        <v>390</v>
      </c>
      <c r="D274" s="1" t="s">
        <v>391</v>
      </c>
      <c r="E274" s="2" t="s">
        <v>392</v>
      </c>
    </row>
    <row r="275" spans="1:5" x14ac:dyDescent="0.25">
      <c r="A275" s="1" t="s">
        <v>394</v>
      </c>
      <c r="B275" s="1" t="s">
        <v>333</v>
      </c>
      <c r="C275" s="1" t="s">
        <v>390</v>
      </c>
      <c r="D275" s="1" t="s">
        <v>391</v>
      </c>
      <c r="E275" s="2" t="s">
        <v>392</v>
      </c>
    </row>
    <row r="276" spans="1:5" x14ac:dyDescent="0.25">
      <c r="A276" s="1" t="s">
        <v>395</v>
      </c>
      <c r="B276" s="1" t="s">
        <v>333</v>
      </c>
      <c r="C276" s="1" t="s">
        <v>390</v>
      </c>
      <c r="D276" s="1" t="s">
        <v>391</v>
      </c>
      <c r="E276" s="2" t="s">
        <v>392</v>
      </c>
    </row>
    <row r="277" spans="1:5" x14ac:dyDescent="0.25">
      <c r="A277" s="1" t="s">
        <v>396</v>
      </c>
      <c r="B277" s="1" t="s">
        <v>333</v>
      </c>
      <c r="C277" s="1" t="s">
        <v>390</v>
      </c>
      <c r="D277" s="1" t="s">
        <v>391</v>
      </c>
      <c r="E277" s="2" t="s">
        <v>392</v>
      </c>
    </row>
    <row r="278" spans="1:5" x14ac:dyDescent="0.25">
      <c r="A278" s="1" t="s">
        <v>397</v>
      </c>
      <c r="B278" s="1" t="s">
        <v>333</v>
      </c>
      <c r="C278" s="1" t="s">
        <v>390</v>
      </c>
      <c r="D278" s="1" t="s">
        <v>391</v>
      </c>
      <c r="E278" s="2" t="s">
        <v>392</v>
      </c>
    </row>
    <row r="279" spans="1:5" x14ac:dyDescent="0.25">
      <c r="A279" s="1" t="s">
        <v>398</v>
      </c>
      <c r="B279" s="1" t="s">
        <v>333</v>
      </c>
      <c r="C279" s="1" t="s">
        <v>390</v>
      </c>
      <c r="D279" s="1" t="s">
        <v>391</v>
      </c>
      <c r="E279" s="2" t="s">
        <v>392</v>
      </c>
    </row>
    <row r="280" spans="1:5" x14ac:dyDescent="0.25">
      <c r="A280" s="1" t="s">
        <v>399</v>
      </c>
      <c r="B280" s="1" t="s">
        <v>333</v>
      </c>
      <c r="C280" s="1" t="s">
        <v>390</v>
      </c>
      <c r="D280" s="1" t="s">
        <v>391</v>
      </c>
      <c r="E280" s="2" t="s">
        <v>392</v>
      </c>
    </row>
    <row r="281" spans="1:5" x14ac:dyDescent="0.25">
      <c r="A281" s="1" t="s">
        <v>400</v>
      </c>
      <c r="B281" s="1" t="s">
        <v>333</v>
      </c>
      <c r="C281" s="1" t="s">
        <v>390</v>
      </c>
      <c r="D281" s="1" t="s">
        <v>391</v>
      </c>
      <c r="E281" s="2" t="s">
        <v>392</v>
      </c>
    </row>
    <row r="282" spans="1:5" x14ac:dyDescent="0.25">
      <c r="A282" s="1" t="s">
        <v>401</v>
      </c>
      <c r="B282" s="1" t="s">
        <v>333</v>
      </c>
      <c r="C282" s="1" t="s">
        <v>390</v>
      </c>
      <c r="D282" s="1" t="s">
        <v>391</v>
      </c>
      <c r="E282" s="2" t="s">
        <v>392</v>
      </c>
    </row>
    <row r="283" spans="1:5" x14ac:dyDescent="0.25">
      <c r="A283" s="1" t="s">
        <v>402</v>
      </c>
      <c r="B283" s="1" t="s">
        <v>333</v>
      </c>
      <c r="C283" s="1" t="s">
        <v>390</v>
      </c>
      <c r="D283" s="1" t="s">
        <v>391</v>
      </c>
      <c r="E283" s="2" t="s">
        <v>392</v>
      </c>
    </row>
    <row r="284" spans="1:5" x14ac:dyDescent="0.25">
      <c r="A284" s="1" t="s">
        <v>403</v>
      </c>
      <c r="B284" s="1" t="s">
        <v>333</v>
      </c>
      <c r="C284" s="1" t="s">
        <v>390</v>
      </c>
      <c r="D284" s="1" t="s">
        <v>391</v>
      </c>
      <c r="E284" s="2" t="s">
        <v>392</v>
      </c>
    </row>
    <row r="285" spans="1:5" x14ac:dyDescent="0.25">
      <c r="A285" s="1" t="s">
        <v>404</v>
      </c>
      <c r="B285" s="1" t="s">
        <v>333</v>
      </c>
      <c r="C285" s="1" t="s">
        <v>405</v>
      </c>
      <c r="D285" s="1" t="s">
        <v>335</v>
      </c>
      <c r="E285" s="2" t="s">
        <v>406</v>
      </c>
    </row>
    <row r="286" spans="1:5" x14ac:dyDescent="0.25">
      <c r="A286" s="1" t="s">
        <v>407</v>
      </c>
      <c r="B286" s="1" t="s">
        <v>333</v>
      </c>
      <c r="C286" s="1" t="s">
        <v>359</v>
      </c>
      <c r="D286" s="1" t="s">
        <v>335</v>
      </c>
      <c r="E286" s="2" t="s">
        <v>408</v>
      </c>
    </row>
    <row r="287" spans="1:5" x14ac:dyDescent="0.25">
      <c r="A287" s="1" t="s">
        <v>409</v>
      </c>
      <c r="B287" s="1" t="s">
        <v>333</v>
      </c>
      <c r="C287" s="1" t="s">
        <v>410</v>
      </c>
      <c r="D287" s="1" t="s">
        <v>335</v>
      </c>
      <c r="E287" s="2" t="s">
        <v>408</v>
      </c>
    </row>
    <row r="288" spans="1:5" x14ac:dyDescent="0.25">
      <c r="A288" s="1" t="s">
        <v>358</v>
      </c>
      <c r="B288" s="1" t="s">
        <v>333</v>
      </c>
      <c r="C288" s="1" t="s">
        <v>359</v>
      </c>
      <c r="D288" s="1" t="s">
        <v>360</v>
      </c>
      <c r="E288" s="2" t="s">
        <v>408</v>
      </c>
    </row>
    <row r="289" spans="1:5" x14ac:dyDescent="0.25">
      <c r="A289" s="1" t="s">
        <v>411</v>
      </c>
      <c r="B289" s="1" t="s">
        <v>333</v>
      </c>
      <c r="C289" s="1" t="s">
        <v>412</v>
      </c>
      <c r="D289" s="1">
        <v>45</v>
      </c>
      <c r="E289" s="2" t="s">
        <v>413</v>
      </c>
    </row>
    <row r="290" spans="1:5" x14ac:dyDescent="0.25">
      <c r="A290" s="1" t="s">
        <v>414</v>
      </c>
      <c r="B290" s="1" t="s">
        <v>333</v>
      </c>
      <c r="C290" s="1" t="s">
        <v>412</v>
      </c>
      <c r="D290" s="1">
        <v>45</v>
      </c>
      <c r="E290" s="2" t="s">
        <v>413</v>
      </c>
    </row>
    <row r="291" spans="1:5" x14ac:dyDescent="0.25">
      <c r="A291" s="1" t="s">
        <v>415</v>
      </c>
      <c r="B291" s="1" t="s">
        <v>333</v>
      </c>
      <c r="C291" s="1" t="s">
        <v>412</v>
      </c>
      <c r="D291" s="1">
        <v>45</v>
      </c>
      <c r="E291" s="2" t="s">
        <v>413</v>
      </c>
    </row>
    <row r="292" spans="1:5" x14ac:dyDescent="0.25">
      <c r="A292" s="1" t="s">
        <v>416</v>
      </c>
      <c r="B292" s="1" t="s">
        <v>333</v>
      </c>
      <c r="C292" s="1" t="s">
        <v>412</v>
      </c>
      <c r="D292" s="1">
        <v>45</v>
      </c>
      <c r="E292" s="2" t="s">
        <v>413</v>
      </c>
    </row>
    <row r="293" spans="1:5" x14ac:dyDescent="0.25">
      <c r="A293" s="1" t="s">
        <v>417</v>
      </c>
      <c r="B293" s="1" t="s">
        <v>333</v>
      </c>
      <c r="C293" s="1" t="s">
        <v>412</v>
      </c>
      <c r="D293" s="1">
        <v>45</v>
      </c>
      <c r="E293" s="2" t="s">
        <v>413</v>
      </c>
    </row>
    <row r="294" spans="1:5" x14ac:dyDescent="0.25">
      <c r="A294" s="1" t="s">
        <v>418</v>
      </c>
      <c r="B294" s="1" t="s">
        <v>333</v>
      </c>
      <c r="C294" s="1" t="s">
        <v>412</v>
      </c>
      <c r="D294" s="1">
        <v>45</v>
      </c>
      <c r="E294" s="2" t="s">
        <v>413</v>
      </c>
    </row>
    <row r="295" spans="1:5" x14ac:dyDescent="0.25">
      <c r="A295" s="1" t="s">
        <v>419</v>
      </c>
      <c r="B295" s="1" t="s">
        <v>333</v>
      </c>
      <c r="C295" s="1" t="s">
        <v>420</v>
      </c>
      <c r="D295" s="1" t="s">
        <v>335</v>
      </c>
      <c r="E295" s="2" t="s">
        <v>421</v>
      </c>
    </row>
    <row r="296" spans="1:5" x14ac:dyDescent="0.25">
      <c r="A296" s="1" t="s">
        <v>422</v>
      </c>
      <c r="B296" s="1" t="s">
        <v>333</v>
      </c>
      <c r="C296" s="1" t="s">
        <v>420</v>
      </c>
      <c r="D296" s="1" t="s">
        <v>335</v>
      </c>
      <c r="E296" s="2" t="s">
        <v>421</v>
      </c>
    </row>
    <row r="297" spans="1:5" x14ac:dyDescent="0.25">
      <c r="A297" s="1" t="s">
        <v>423</v>
      </c>
      <c r="B297" s="1" t="s">
        <v>333</v>
      </c>
      <c r="C297" s="1" t="s">
        <v>420</v>
      </c>
      <c r="D297" s="1" t="s">
        <v>335</v>
      </c>
      <c r="E297" s="2" t="s">
        <v>421</v>
      </c>
    </row>
    <row r="298" spans="1:5" x14ac:dyDescent="0.25">
      <c r="A298" s="1" t="s">
        <v>424</v>
      </c>
      <c r="B298" s="1" t="s">
        <v>333</v>
      </c>
      <c r="C298" s="1" t="s">
        <v>420</v>
      </c>
      <c r="D298" s="1" t="s">
        <v>335</v>
      </c>
      <c r="E298" s="2" t="s">
        <v>421</v>
      </c>
    </row>
    <row r="299" spans="1:5" x14ac:dyDescent="0.25">
      <c r="A299" s="1" t="s">
        <v>425</v>
      </c>
      <c r="B299" s="1" t="s">
        <v>333</v>
      </c>
      <c r="C299" s="1" t="s">
        <v>420</v>
      </c>
      <c r="D299" s="1" t="s">
        <v>360</v>
      </c>
      <c r="E299" s="2" t="s">
        <v>421</v>
      </c>
    </row>
    <row r="300" spans="1:5" x14ac:dyDescent="0.25">
      <c r="A300" s="1" t="s">
        <v>426</v>
      </c>
      <c r="B300" s="1" t="s">
        <v>333</v>
      </c>
      <c r="C300" s="1" t="s">
        <v>420</v>
      </c>
      <c r="D300" s="1" t="s">
        <v>335</v>
      </c>
      <c r="E300" s="2" t="s">
        <v>421</v>
      </c>
    </row>
    <row r="301" spans="1:5" x14ac:dyDescent="0.25">
      <c r="A301" s="1" t="s">
        <v>427</v>
      </c>
      <c r="B301" s="1" t="s">
        <v>333</v>
      </c>
      <c r="C301" s="1" t="s">
        <v>420</v>
      </c>
      <c r="D301" s="1" t="s">
        <v>335</v>
      </c>
      <c r="E301" s="2" t="s">
        <v>421</v>
      </c>
    </row>
    <row r="302" spans="1:5" x14ac:dyDescent="0.25">
      <c r="A302" s="1" t="s">
        <v>428</v>
      </c>
      <c r="B302" s="1" t="s">
        <v>333</v>
      </c>
      <c r="C302" s="1" t="s">
        <v>420</v>
      </c>
      <c r="D302" s="1" t="s">
        <v>335</v>
      </c>
      <c r="E302" s="2" t="s">
        <v>421</v>
      </c>
    </row>
    <row r="303" spans="1:5" x14ac:dyDescent="0.25">
      <c r="A303" s="1" t="s">
        <v>429</v>
      </c>
      <c r="B303" s="1" t="s">
        <v>333</v>
      </c>
      <c r="C303" s="1" t="s">
        <v>420</v>
      </c>
      <c r="D303" s="1" t="s">
        <v>335</v>
      </c>
      <c r="E303" s="2" t="s">
        <v>421</v>
      </c>
    </row>
    <row r="304" spans="1:5" x14ac:dyDescent="0.25">
      <c r="A304" s="1" t="s">
        <v>430</v>
      </c>
      <c r="B304" s="1" t="s">
        <v>333</v>
      </c>
      <c r="C304" s="1" t="s">
        <v>420</v>
      </c>
      <c r="D304" s="1" t="s">
        <v>335</v>
      </c>
      <c r="E304" s="2" t="s">
        <v>421</v>
      </c>
    </row>
    <row r="305" spans="1:5" x14ac:dyDescent="0.25">
      <c r="A305" s="1" t="s">
        <v>431</v>
      </c>
      <c r="B305" s="1" t="s">
        <v>333</v>
      </c>
      <c r="C305" s="1" t="s">
        <v>420</v>
      </c>
      <c r="D305" s="1" t="s">
        <v>335</v>
      </c>
      <c r="E305" s="2" t="s">
        <v>421</v>
      </c>
    </row>
    <row r="306" spans="1:5" x14ac:dyDescent="0.25">
      <c r="A306" s="1" t="s">
        <v>432</v>
      </c>
      <c r="B306" s="1" t="s">
        <v>333</v>
      </c>
      <c r="C306" s="1" t="s">
        <v>433</v>
      </c>
      <c r="D306" s="1" t="s">
        <v>335</v>
      </c>
      <c r="E306" s="2" t="s">
        <v>434</v>
      </c>
    </row>
    <row r="307" spans="1:5" x14ac:dyDescent="0.25">
      <c r="A307" s="1" t="s">
        <v>435</v>
      </c>
      <c r="B307" s="1" t="s">
        <v>333</v>
      </c>
      <c r="C307" s="1" t="s">
        <v>436</v>
      </c>
      <c r="D307" s="1">
        <v>1210</v>
      </c>
      <c r="E307" s="2" t="s">
        <v>437</v>
      </c>
    </row>
    <row r="308" spans="1:5" x14ac:dyDescent="0.25">
      <c r="A308" s="1" t="s">
        <v>438</v>
      </c>
      <c r="B308" s="1" t="s">
        <v>333</v>
      </c>
      <c r="C308" s="1" t="s">
        <v>436</v>
      </c>
      <c r="D308" s="1">
        <v>1210</v>
      </c>
      <c r="E308" s="2" t="s">
        <v>437</v>
      </c>
    </row>
    <row r="309" spans="1:5" x14ac:dyDescent="0.25">
      <c r="A309" s="1" t="s">
        <v>439</v>
      </c>
      <c r="B309" s="1" t="s">
        <v>333</v>
      </c>
      <c r="C309" s="1" t="s">
        <v>436</v>
      </c>
      <c r="D309" s="1">
        <v>1210</v>
      </c>
      <c r="E309" s="2" t="s">
        <v>437</v>
      </c>
    </row>
    <row r="310" spans="1:5" x14ac:dyDescent="0.25">
      <c r="A310" s="1" t="s">
        <v>440</v>
      </c>
      <c r="B310" s="1" t="s">
        <v>333</v>
      </c>
      <c r="C310" s="1" t="s">
        <v>436</v>
      </c>
      <c r="D310" s="1">
        <v>1210</v>
      </c>
      <c r="E310" s="2" t="s">
        <v>437</v>
      </c>
    </row>
    <row r="311" spans="1:5" x14ac:dyDescent="0.25">
      <c r="A311" s="1" t="s">
        <v>441</v>
      </c>
      <c r="B311" s="1" t="s">
        <v>333</v>
      </c>
      <c r="C311" s="1" t="s">
        <v>436</v>
      </c>
      <c r="D311" s="1">
        <v>1210</v>
      </c>
      <c r="E311" s="2" t="s">
        <v>437</v>
      </c>
    </row>
    <row r="312" spans="1:5" x14ac:dyDescent="0.25">
      <c r="A312" s="1" t="s">
        <v>442</v>
      </c>
      <c r="B312" s="1" t="s">
        <v>333</v>
      </c>
      <c r="C312" s="1" t="s">
        <v>436</v>
      </c>
      <c r="D312" s="1">
        <v>1210</v>
      </c>
      <c r="E312" s="2" t="s">
        <v>437</v>
      </c>
    </row>
    <row r="313" spans="1:5" x14ac:dyDescent="0.25">
      <c r="A313" s="1" t="s">
        <v>443</v>
      </c>
      <c r="B313" s="1" t="s">
        <v>333</v>
      </c>
      <c r="C313" s="1">
        <v>100</v>
      </c>
      <c r="D313" s="1">
        <v>1210</v>
      </c>
      <c r="E313" s="2" t="s">
        <v>444</v>
      </c>
    </row>
    <row r="314" spans="1:5" x14ac:dyDescent="0.25">
      <c r="A314" s="1" t="s">
        <v>445</v>
      </c>
      <c r="B314" s="1" t="s">
        <v>333</v>
      </c>
      <c r="C314" s="1">
        <v>100</v>
      </c>
      <c r="D314" s="1">
        <v>1210</v>
      </c>
      <c r="E314" s="2" t="s">
        <v>444</v>
      </c>
    </row>
    <row r="315" spans="1:5" x14ac:dyDescent="0.25">
      <c r="A315" s="1" t="s">
        <v>446</v>
      </c>
      <c r="B315" s="1" t="s">
        <v>333</v>
      </c>
      <c r="C315" s="1">
        <v>100</v>
      </c>
      <c r="D315" s="1">
        <v>1210</v>
      </c>
      <c r="E315" s="2" t="s">
        <v>444</v>
      </c>
    </row>
    <row r="316" spans="1:5" x14ac:dyDescent="0.25">
      <c r="A316" s="1" t="s">
        <v>447</v>
      </c>
      <c r="B316" s="1" t="s">
        <v>333</v>
      </c>
      <c r="C316" s="1">
        <v>100</v>
      </c>
      <c r="D316" s="1">
        <v>1210</v>
      </c>
      <c r="E316" s="2" t="s">
        <v>444</v>
      </c>
    </row>
    <row r="317" spans="1:5" x14ac:dyDescent="0.25">
      <c r="A317" s="1" t="s">
        <v>448</v>
      </c>
      <c r="B317" s="1" t="s">
        <v>333</v>
      </c>
      <c r="C317" s="1">
        <v>100</v>
      </c>
      <c r="D317" s="1">
        <v>1210</v>
      </c>
      <c r="E317" s="2" t="s">
        <v>444</v>
      </c>
    </row>
    <row r="318" spans="1:5" x14ac:dyDescent="0.25">
      <c r="A318" s="1" t="s">
        <v>449</v>
      </c>
      <c r="B318" s="1" t="s">
        <v>333</v>
      </c>
      <c r="C318" s="1">
        <v>100</v>
      </c>
      <c r="D318" s="1">
        <v>1210</v>
      </c>
      <c r="E318" s="2" t="s">
        <v>444</v>
      </c>
    </row>
    <row r="320" spans="1:5" x14ac:dyDescent="0.25">
      <c r="A320" s="1" t="s">
        <v>452</v>
      </c>
      <c r="B320" s="1" t="s">
        <v>333</v>
      </c>
      <c r="C320" s="1">
        <v>470</v>
      </c>
      <c r="D320" s="1" t="s">
        <v>335</v>
      </c>
      <c r="E320" s="2" t="s">
        <v>451</v>
      </c>
    </row>
    <row r="321" spans="1:5" x14ac:dyDescent="0.25">
      <c r="A321" s="1" t="s">
        <v>453</v>
      </c>
      <c r="B321" s="1" t="s">
        <v>333</v>
      </c>
      <c r="C321" s="1" t="s">
        <v>346</v>
      </c>
      <c r="D321" s="1" t="s">
        <v>335</v>
      </c>
      <c r="E321" s="2" t="s">
        <v>451</v>
      </c>
    </row>
    <row r="322" spans="1:5" x14ac:dyDescent="0.25">
      <c r="A322" s="1" t="s">
        <v>454</v>
      </c>
      <c r="B322" s="1" t="s">
        <v>455</v>
      </c>
      <c r="D322" s="1" t="s">
        <v>295</v>
      </c>
      <c r="E322" s="2" t="s">
        <v>456</v>
      </c>
    </row>
    <row r="323" spans="1:5" x14ac:dyDescent="0.25">
      <c r="A323" s="1" t="s">
        <v>457</v>
      </c>
      <c r="B323" s="1" t="s">
        <v>455</v>
      </c>
      <c r="D323" s="1" t="s">
        <v>295</v>
      </c>
      <c r="E323" s="2" t="s">
        <v>456</v>
      </c>
    </row>
    <row r="324" spans="1:5" x14ac:dyDescent="0.25">
      <c r="A324" s="1" t="s">
        <v>458</v>
      </c>
      <c r="B324" s="1" t="s">
        <v>459</v>
      </c>
      <c r="D324" s="1" t="s">
        <v>295</v>
      </c>
      <c r="E324" s="2" t="s">
        <v>460</v>
      </c>
    </row>
    <row r="325" spans="1:5" x14ac:dyDescent="0.25">
      <c r="A325" s="1" t="s">
        <v>461</v>
      </c>
      <c r="B325" s="1" t="s">
        <v>459</v>
      </c>
      <c r="D325" s="1" t="s">
        <v>295</v>
      </c>
      <c r="E325" s="2" t="s">
        <v>460</v>
      </c>
    </row>
    <row r="326" spans="1:5" x14ac:dyDescent="0.25">
      <c r="A326" s="1" t="s">
        <v>462</v>
      </c>
      <c r="B326" s="1" t="s">
        <v>463</v>
      </c>
      <c r="C326" s="1" t="s">
        <v>464</v>
      </c>
      <c r="D326" s="1" t="s">
        <v>201</v>
      </c>
      <c r="E326" s="2" t="s">
        <v>465</v>
      </c>
    </row>
    <row r="327" spans="1:5" x14ac:dyDescent="0.25">
      <c r="A327" s="1" t="s">
        <v>466</v>
      </c>
      <c r="B327" s="1" t="s">
        <v>463</v>
      </c>
      <c r="C327" s="1" t="s">
        <v>464</v>
      </c>
      <c r="D327" s="1" t="s">
        <v>201</v>
      </c>
      <c r="E327" s="2" t="s">
        <v>465</v>
      </c>
    </row>
    <row r="328" spans="1:5" x14ac:dyDescent="0.25">
      <c r="A328" s="1" t="s">
        <v>467</v>
      </c>
      <c r="B328" s="1" t="s">
        <v>463</v>
      </c>
      <c r="C328" s="1" t="s">
        <v>468</v>
      </c>
      <c r="D328" s="1" t="s">
        <v>469</v>
      </c>
      <c r="E328" s="2" t="s">
        <v>470</v>
      </c>
    </row>
    <row r="329" spans="1:5" x14ac:dyDescent="0.25">
      <c r="A329" s="1" t="s">
        <v>471</v>
      </c>
      <c r="B329" s="1" t="s">
        <v>463</v>
      </c>
      <c r="C329" s="1" t="s">
        <v>468</v>
      </c>
      <c r="D329" s="1" t="s">
        <v>469</v>
      </c>
      <c r="E329" s="2" t="s">
        <v>470</v>
      </c>
    </row>
    <row r="330" spans="1:5" x14ac:dyDescent="0.25">
      <c r="A330" s="1" t="s">
        <v>472</v>
      </c>
      <c r="B330" s="1" t="s">
        <v>463</v>
      </c>
      <c r="C330" s="1" t="s">
        <v>468</v>
      </c>
      <c r="D330" s="1" t="s">
        <v>469</v>
      </c>
      <c r="E330" s="2" t="s">
        <v>470</v>
      </c>
    </row>
    <row r="331" spans="1:5" x14ac:dyDescent="0.25">
      <c r="A331" s="1" t="s">
        <v>473</v>
      </c>
      <c r="B331" s="1" t="s">
        <v>463</v>
      </c>
      <c r="C331" s="1" t="s">
        <v>468</v>
      </c>
      <c r="D331" s="1" t="s">
        <v>469</v>
      </c>
      <c r="E331" s="2" t="s">
        <v>470</v>
      </c>
    </row>
    <row r="332" spans="1:5" x14ac:dyDescent="0.25">
      <c r="A332" s="1" t="s">
        <v>474</v>
      </c>
      <c r="B332" s="1" t="s">
        <v>463</v>
      </c>
      <c r="C332" s="1" t="s">
        <v>468</v>
      </c>
      <c r="D332" s="1" t="s">
        <v>469</v>
      </c>
      <c r="E332" s="2" t="s">
        <v>470</v>
      </c>
    </row>
    <row r="333" spans="1:5" x14ac:dyDescent="0.25">
      <c r="A333" s="1" t="s">
        <v>475</v>
      </c>
      <c r="B333" s="1" t="s">
        <v>463</v>
      </c>
      <c r="C333" s="1" t="s">
        <v>468</v>
      </c>
      <c r="D333" s="1" t="s">
        <v>469</v>
      </c>
      <c r="E333" s="2" t="s">
        <v>470</v>
      </c>
    </row>
    <row r="334" spans="1:5" x14ac:dyDescent="0.25">
      <c r="A334" s="1" t="s">
        <v>476</v>
      </c>
      <c r="B334" s="1" t="s">
        <v>477</v>
      </c>
      <c r="C334" s="1" t="s">
        <v>478</v>
      </c>
      <c r="D334" s="1" t="s">
        <v>479</v>
      </c>
      <c r="E334" s="2" t="s">
        <v>480</v>
      </c>
    </row>
    <row r="335" spans="1:5" x14ac:dyDescent="0.25">
      <c r="A335" s="1" t="s">
        <v>481</v>
      </c>
      <c r="B335" s="1" t="s">
        <v>477</v>
      </c>
      <c r="C335" s="1" t="s">
        <v>482</v>
      </c>
      <c r="D335" s="1" t="s">
        <v>483</v>
      </c>
      <c r="E335" s="2" t="s">
        <v>484</v>
      </c>
    </row>
    <row r="336" spans="1:5" x14ac:dyDescent="0.25">
      <c r="A336" s="1" t="s">
        <v>485</v>
      </c>
      <c r="B336" s="1" t="s">
        <v>477</v>
      </c>
      <c r="C336" s="1" t="s">
        <v>482</v>
      </c>
      <c r="D336" s="1" t="s">
        <v>483</v>
      </c>
      <c r="E336" s="2" t="s">
        <v>484</v>
      </c>
    </row>
    <row r="337" spans="1:5" x14ac:dyDescent="0.25">
      <c r="A337" s="1" t="s">
        <v>486</v>
      </c>
      <c r="B337" s="1" t="s">
        <v>477</v>
      </c>
      <c r="C337" s="1" t="s">
        <v>482</v>
      </c>
      <c r="D337" s="1" t="s">
        <v>483</v>
      </c>
      <c r="E337" s="2" t="s">
        <v>484</v>
      </c>
    </row>
    <row r="338" spans="1:5" x14ac:dyDescent="0.25">
      <c r="A338" s="1" t="s">
        <v>487</v>
      </c>
      <c r="B338" s="1" t="s">
        <v>477</v>
      </c>
      <c r="C338" s="1" t="s">
        <v>482</v>
      </c>
      <c r="D338" s="1" t="s">
        <v>483</v>
      </c>
      <c r="E338" s="2" t="s">
        <v>484</v>
      </c>
    </row>
    <row r="339" spans="1:5" x14ac:dyDescent="0.25">
      <c r="A339" s="1" t="s">
        <v>488</v>
      </c>
      <c r="B339" s="1" t="s">
        <v>477</v>
      </c>
      <c r="C339" s="1" t="s">
        <v>482</v>
      </c>
      <c r="D339" s="1" t="s">
        <v>483</v>
      </c>
      <c r="E339" s="2" t="s">
        <v>484</v>
      </c>
    </row>
    <row r="340" spans="1:5" x14ac:dyDescent="0.25">
      <c r="A340" s="1" t="s">
        <v>489</v>
      </c>
      <c r="B340" s="1" t="s">
        <v>477</v>
      </c>
      <c r="C340" s="1" t="s">
        <v>482</v>
      </c>
      <c r="D340" s="1" t="s">
        <v>483</v>
      </c>
      <c r="E340" s="2" t="s">
        <v>484</v>
      </c>
    </row>
    <row r="341" spans="1:5" x14ac:dyDescent="0.25">
      <c r="A341" s="1" t="s">
        <v>490</v>
      </c>
      <c r="B341" s="1" t="s">
        <v>477</v>
      </c>
      <c r="C341" s="1" t="s">
        <v>491</v>
      </c>
      <c r="D341" s="1" t="s">
        <v>492</v>
      </c>
      <c r="E341" s="2" t="s">
        <v>493</v>
      </c>
    </row>
    <row r="342" spans="1:5" x14ac:dyDescent="0.25">
      <c r="A342" s="1" t="s">
        <v>494</v>
      </c>
      <c r="B342" s="1" t="s">
        <v>477</v>
      </c>
      <c r="C342" s="1" t="s">
        <v>491</v>
      </c>
      <c r="D342" s="1" t="s">
        <v>492</v>
      </c>
      <c r="E342" s="2" t="s">
        <v>493</v>
      </c>
    </row>
    <row r="343" spans="1:5" x14ac:dyDescent="0.25">
      <c r="A343" s="1" t="s">
        <v>495</v>
      </c>
      <c r="B343" s="1" t="s">
        <v>477</v>
      </c>
      <c r="C343" s="1" t="s">
        <v>491</v>
      </c>
      <c r="D343" s="1" t="s">
        <v>492</v>
      </c>
      <c r="E343" s="2" t="s">
        <v>493</v>
      </c>
    </row>
    <row r="344" spans="1:5" x14ac:dyDescent="0.25">
      <c r="A344" s="1" t="s">
        <v>496</v>
      </c>
      <c r="B344" s="1" t="s">
        <v>477</v>
      </c>
      <c r="C344" s="1" t="s">
        <v>491</v>
      </c>
      <c r="D344" s="1" t="s">
        <v>492</v>
      </c>
      <c r="E344" s="2" t="s">
        <v>493</v>
      </c>
    </row>
    <row r="345" spans="1:5" x14ac:dyDescent="0.25">
      <c r="A345" s="1" t="s">
        <v>497</v>
      </c>
      <c r="B345" s="1" t="s">
        <v>477</v>
      </c>
      <c r="C345" s="1" t="s">
        <v>491</v>
      </c>
      <c r="D345" s="1" t="s">
        <v>492</v>
      </c>
      <c r="E345" s="2" t="s">
        <v>493</v>
      </c>
    </row>
    <row r="346" spans="1:5" x14ac:dyDescent="0.25">
      <c r="A346" s="1" t="s">
        <v>498</v>
      </c>
      <c r="B346" s="1" t="s">
        <v>477</v>
      </c>
      <c r="C346" s="1" t="s">
        <v>491</v>
      </c>
      <c r="D346" s="1" t="s">
        <v>492</v>
      </c>
      <c r="E346" s="2" t="s">
        <v>493</v>
      </c>
    </row>
    <row r="347" spans="1:5" x14ac:dyDescent="0.25">
      <c r="A347" s="1" t="s">
        <v>499</v>
      </c>
      <c r="B347" s="1" t="s">
        <v>477</v>
      </c>
      <c r="C347" s="1" t="s">
        <v>500</v>
      </c>
      <c r="D347" s="1" t="s">
        <v>483</v>
      </c>
      <c r="E347" s="2" t="s">
        <v>501</v>
      </c>
    </row>
    <row r="348" spans="1:5" x14ac:dyDescent="0.25">
      <c r="A348" s="1" t="s">
        <v>502</v>
      </c>
      <c r="B348" s="1" t="s">
        <v>477</v>
      </c>
      <c r="C348" s="1" t="s">
        <v>500</v>
      </c>
      <c r="D348" s="1" t="s">
        <v>483</v>
      </c>
      <c r="E348" s="2" t="s">
        <v>501</v>
      </c>
    </row>
    <row r="349" spans="1:5" x14ac:dyDescent="0.25">
      <c r="A349" s="1" t="s">
        <v>503</v>
      </c>
      <c r="B349" s="1" t="s">
        <v>477</v>
      </c>
      <c r="C349" s="1" t="s">
        <v>500</v>
      </c>
      <c r="D349" s="1" t="s">
        <v>483</v>
      </c>
      <c r="E349" s="2" t="s">
        <v>501</v>
      </c>
    </row>
    <row r="350" spans="1:5" x14ac:dyDescent="0.25">
      <c r="A350" s="1" t="s">
        <v>504</v>
      </c>
      <c r="B350" s="1" t="s">
        <v>477</v>
      </c>
      <c r="C350" s="1" t="s">
        <v>500</v>
      </c>
      <c r="D350" s="1" t="s">
        <v>483</v>
      </c>
      <c r="E350" s="2" t="s">
        <v>501</v>
      </c>
    </row>
    <row r="351" spans="1:5" x14ac:dyDescent="0.25">
      <c r="A351" s="1" t="s">
        <v>505</v>
      </c>
      <c r="B351" s="1" t="s">
        <v>477</v>
      </c>
      <c r="C351" s="1" t="s">
        <v>500</v>
      </c>
      <c r="D351" s="1" t="s">
        <v>483</v>
      </c>
      <c r="E351" s="2" t="s">
        <v>501</v>
      </c>
    </row>
    <row r="352" spans="1:5" x14ac:dyDescent="0.25">
      <c r="A352" s="1" t="s">
        <v>506</v>
      </c>
      <c r="B352" s="1" t="s">
        <v>477</v>
      </c>
      <c r="C352" s="1" t="s">
        <v>500</v>
      </c>
      <c r="D352" s="1" t="s">
        <v>483</v>
      </c>
      <c r="E352" s="2" t="s">
        <v>501</v>
      </c>
    </row>
    <row r="353" spans="1:5" x14ac:dyDescent="0.25">
      <c r="A353" s="1" t="s">
        <v>507</v>
      </c>
      <c r="E353" s="1" t="s">
        <v>508</v>
      </c>
    </row>
    <row r="354" spans="1:5" x14ac:dyDescent="0.25">
      <c r="E354" s="2" t="s">
        <v>509</v>
      </c>
    </row>
  </sheetData>
  <sortState ref="A234:AMJ243">
    <sortCondition ref="A234:A243"/>
  </sortState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  <hyperlink ref="E22" r:id="rId11"/>
    <hyperlink ref="E23" r:id="rId12"/>
    <hyperlink ref="E24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7" r:id="rId36"/>
    <hyperlink ref="E48" r:id="rId37"/>
    <hyperlink ref="E49" r:id="rId38"/>
    <hyperlink ref="E50" r:id="rId39"/>
    <hyperlink ref="E51" r:id="rId40"/>
    <hyperlink ref="E52" r:id="rId41"/>
    <hyperlink ref="E53" r:id="rId42"/>
    <hyperlink ref="E54" r:id="rId43"/>
    <hyperlink ref="E55" r:id="rId44"/>
    <hyperlink ref="E56" r:id="rId45"/>
    <hyperlink ref="E57" r:id="rId46"/>
    <hyperlink ref="E58" r:id="rId47"/>
    <hyperlink ref="E59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  <hyperlink ref="E69" r:id="rId58"/>
    <hyperlink ref="E70" r:id="rId59"/>
    <hyperlink ref="E149" r:id="rId60"/>
    <hyperlink ref="E150" r:id="rId61"/>
    <hyperlink ref="E151" r:id="rId62"/>
    <hyperlink ref="E152" r:id="rId63"/>
    <hyperlink ref="E153" r:id="rId64"/>
    <hyperlink ref="E178" r:id="rId65"/>
    <hyperlink ref="E179" r:id="rId66"/>
    <hyperlink ref="E180" r:id="rId67"/>
    <hyperlink ref="E181" r:id="rId68"/>
    <hyperlink ref="E182" r:id="rId69"/>
    <hyperlink ref="E183" r:id="rId70"/>
    <hyperlink ref="E184" r:id="rId71"/>
    <hyperlink ref="E185" r:id="rId72"/>
    <hyperlink ref="E186" r:id="rId73"/>
    <hyperlink ref="E187" r:id="rId74"/>
    <hyperlink ref="E188" r:id="rId75"/>
    <hyperlink ref="E189" r:id="rId76"/>
    <hyperlink ref="E190" r:id="rId77"/>
    <hyperlink ref="E191" r:id="rId78"/>
    <hyperlink ref="E192" r:id="rId79"/>
    <hyperlink ref="E193" r:id="rId80"/>
    <hyperlink ref="E194" r:id="rId81"/>
    <hyperlink ref="E195" r:id="rId82"/>
    <hyperlink ref="E196" r:id="rId83"/>
    <hyperlink ref="E197" r:id="rId84"/>
    <hyperlink ref="E198" r:id="rId85"/>
    <hyperlink ref="E199" r:id="rId86"/>
    <hyperlink ref="E201" r:id="rId87"/>
    <hyperlink ref="E202" r:id="rId88"/>
    <hyperlink ref="E203" r:id="rId89"/>
    <hyperlink ref="E204" r:id="rId90"/>
    <hyperlink ref="E205" r:id="rId91"/>
    <hyperlink ref="E206" r:id="rId92"/>
    <hyperlink ref="E207" r:id="rId93"/>
    <hyperlink ref="E208" r:id="rId94"/>
    <hyperlink ref="E209" r:id="rId95"/>
    <hyperlink ref="E210" r:id="rId96"/>
    <hyperlink ref="E211" r:id="rId97"/>
    <hyperlink ref="E212" r:id="rId98"/>
    <hyperlink ref="E213" r:id="rId99"/>
    <hyperlink ref="E214" r:id="rId100"/>
    <hyperlink ref="E215" r:id="rId101"/>
    <hyperlink ref="E216" r:id="rId102"/>
    <hyperlink ref="E217" r:id="rId103"/>
    <hyperlink ref="E218" r:id="rId104"/>
    <hyperlink ref="E219" r:id="rId105"/>
    <hyperlink ref="E220" r:id="rId106"/>
    <hyperlink ref="E221" r:id="rId107"/>
    <hyperlink ref="E222" r:id="rId108"/>
    <hyperlink ref="E223" r:id="rId109"/>
    <hyperlink ref="E224" r:id="rId110"/>
    <hyperlink ref="E225" r:id="rId111"/>
    <hyperlink ref="E226" r:id="rId112"/>
    <hyperlink ref="E227" r:id="rId113"/>
    <hyperlink ref="E228" r:id="rId114"/>
    <hyperlink ref="E229" r:id="rId115"/>
    <hyperlink ref="E230" r:id="rId116"/>
    <hyperlink ref="E231" r:id="rId117"/>
    <hyperlink ref="E232" r:id="rId118"/>
    <hyperlink ref="E233" r:id="rId119"/>
    <hyperlink ref="E243" r:id="rId120"/>
    <hyperlink ref="E242" r:id="rId121"/>
    <hyperlink ref="E237" r:id="rId122"/>
    <hyperlink ref="E236" r:id="rId123"/>
    <hyperlink ref="E235" r:id="rId124"/>
    <hyperlink ref="E234" r:id="rId125"/>
    <hyperlink ref="E238" r:id="rId126"/>
    <hyperlink ref="E239" r:id="rId127"/>
    <hyperlink ref="E240" r:id="rId128"/>
    <hyperlink ref="E244" r:id="rId129"/>
    <hyperlink ref="E245" r:id="rId130"/>
    <hyperlink ref="E246" r:id="rId131"/>
    <hyperlink ref="E247" r:id="rId132"/>
    <hyperlink ref="E248" r:id="rId133"/>
    <hyperlink ref="E249" r:id="rId134"/>
    <hyperlink ref="E250" r:id="rId135"/>
    <hyperlink ref="E251" r:id="rId136"/>
    <hyperlink ref="E252" r:id="rId137"/>
    <hyperlink ref="E254" r:id="rId138"/>
    <hyperlink ref="E255" r:id="rId139"/>
    <hyperlink ref="E256" r:id="rId140"/>
    <hyperlink ref="E257" r:id="rId141"/>
    <hyperlink ref="E258" r:id="rId142"/>
    <hyperlink ref="E259" r:id="rId143"/>
    <hyperlink ref="E260" r:id="rId144"/>
    <hyperlink ref="E261" r:id="rId145"/>
    <hyperlink ref="E262" r:id="rId146"/>
    <hyperlink ref="E263" r:id="rId147"/>
    <hyperlink ref="E267" r:id="rId148"/>
    <hyperlink ref="E268" r:id="rId149"/>
    <hyperlink ref="E269" r:id="rId150"/>
    <hyperlink ref="E270" r:id="rId151"/>
    <hyperlink ref="E271" r:id="rId152"/>
    <hyperlink ref="E272" r:id="rId153"/>
    <hyperlink ref="E273" r:id="rId154"/>
    <hyperlink ref="E274" r:id="rId155"/>
    <hyperlink ref="E275" r:id="rId156"/>
    <hyperlink ref="E276" r:id="rId157"/>
    <hyperlink ref="E277" r:id="rId158"/>
    <hyperlink ref="E278" r:id="rId159"/>
    <hyperlink ref="E279" r:id="rId160"/>
    <hyperlink ref="E280" r:id="rId161"/>
    <hyperlink ref="E281" r:id="rId162"/>
    <hyperlink ref="E282" r:id="rId163"/>
    <hyperlink ref="E283" r:id="rId164"/>
    <hyperlink ref="E284" r:id="rId165"/>
    <hyperlink ref="E285" r:id="rId166"/>
    <hyperlink ref="E286" r:id="rId167"/>
    <hyperlink ref="E287" r:id="rId168"/>
    <hyperlink ref="E289" r:id="rId169"/>
    <hyperlink ref="E290" r:id="rId170"/>
    <hyperlink ref="E291" r:id="rId171"/>
    <hyperlink ref="E292" r:id="rId172"/>
    <hyperlink ref="E293" r:id="rId173"/>
    <hyperlink ref="E294" r:id="rId174"/>
    <hyperlink ref="E295" r:id="rId175"/>
    <hyperlink ref="E296" r:id="rId176"/>
    <hyperlink ref="E297" r:id="rId177"/>
    <hyperlink ref="E298" r:id="rId178"/>
    <hyperlink ref="E299" r:id="rId179"/>
    <hyperlink ref="E300" r:id="rId180"/>
    <hyperlink ref="E301" r:id="rId181"/>
    <hyperlink ref="E302" r:id="rId182"/>
    <hyperlink ref="E303" r:id="rId183"/>
    <hyperlink ref="E304" r:id="rId184"/>
    <hyperlink ref="E305" r:id="rId185"/>
    <hyperlink ref="E306" r:id="rId186"/>
    <hyperlink ref="E307" r:id="rId187"/>
    <hyperlink ref="E308" r:id="rId188"/>
    <hyperlink ref="E309" r:id="rId189"/>
    <hyperlink ref="E310" r:id="rId190"/>
    <hyperlink ref="E311" r:id="rId191"/>
    <hyperlink ref="E312" r:id="rId192"/>
    <hyperlink ref="E313" r:id="rId193"/>
    <hyperlink ref="E314" r:id="rId194"/>
    <hyperlink ref="E315" r:id="rId195"/>
    <hyperlink ref="E316" r:id="rId196"/>
    <hyperlink ref="E317" r:id="rId197"/>
    <hyperlink ref="E318" r:id="rId198"/>
    <hyperlink ref="E320" r:id="rId199"/>
    <hyperlink ref="E321" r:id="rId200"/>
    <hyperlink ref="E322" r:id="rId201"/>
    <hyperlink ref="E323" r:id="rId202"/>
    <hyperlink ref="E324" r:id="rId203"/>
    <hyperlink ref="E325" r:id="rId204"/>
    <hyperlink ref="E326" r:id="rId205"/>
    <hyperlink ref="E327" r:id="rId206"/>
    <hyperlink ref="E335" r:id="rId207"/>
    <hyperlink ref="E336" r:id="rId208"/>
    <hyperlink ref="E337" r:id="rId209"/>
    <hyperlink ref="E338" r:id="rId210"/>
    <hyperlink ref="E339" r:id="rId211"/>
    <hyperlink ref="E340" r:id="rId212"/>
    <hyperlink ref="E353" r:id="rId213"/>
    <hyperlink ref="E241" r:id="rId214"/>
    <hyperlink ref="E288" r:id="rId215"/>
    <hyperlink ref="E200" r:id="rId216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J138"/>
  <sheetViews>
    <sheetView workbookViewId="0">
      <selection activeCell="N7" sqref="N7"/>
    </sheetView>
  </sheetViews>
  <sheetFormatPr defaultRowHeight="15" x14ac:dyDescent="0.25"/>
  <cols>
    <col min="1" max="1024" width="8.125" style="1" customWidth="1"/>
  </cols>
  <sheetData>
    <row r="3" spans="1:17" x14ac:dyDescent="0.25">
      <c r="G3" s="1">
        <f>0.024*37</f>
        <v>0.88800000000000001</v>
      </c>
    </row>
    <row r="4" spans="1:17" x14ac:dyDescent="0.25">
      <c r="A4" s="1">
        <f>(600-200+1)*(0.66666)/(200*10000)</f>
        <v>1.3366533000000002E-4</v>
      </c>
      <c r="G4" s="1">
        <f>1.95+0.25+3/16+0.0625+0.05+0.0625+0.25</f>
        <v>2.8125</v>
      </c>
    </row>
    <row r="5" spans="1:17" x14ac:dyDescent="0.25">
      <c r="K5" s="1">
        <f>0.25*0.5</f>
        <v>0.125</v>
      </c>
      <c r="L5" s="1">
        <f>K5/PI()</f>
        <v>3.9788735772973836E-2</v>
      </c>
    </row>
    <row r="6" spans="1:17" x14ac:dyDescent="0.25">
      <c r="F6" s="1">
        <f>12.4*SQRT(2)</f>
        <v>17.53624817342638</v>
      </c>
      <c r="L6" s="1">
        <f>SQRT(L5)</f>
        <v>0.19947114020071635</v>
      </c>
      <c r="N6" s="1">
        <f>(10*0.000001)/1000</f>
        <v>9.9999999999999986E-9</v>
      </c>
    </row>
    <row r="7" spans="1:17" x14ac:dyDescent="0.25">
      <c r="D7" s="1">
        <f>10*1.24</f>
        <v>12.4</v>
      </c>
      <c r="F7" s="1">
        <f>2/F6</f>
        <v>0.11404948083653992</v>
      </c>
      <c r="G7" s="1">
        <f>605/(605+4700)</f>
        <v>0.11404335532516494</v>
      </c>
      <c r="J7" s="1">
        <f>12.4/3300*12.4</f>
        <v>4.6593939393939396E-2</v>
      </c>
    </row>
    <row r="8" spans="1:17" x14ac:dyDescent="0.25">
      <c r="D8" s="1">
        <f>2/D7</f>
        <v>0.16129032258064516</v>
      </c>
      <c r="E8" s="1">
        <f>1/D8</f>
        <v>6.2</v>
      </c>
    </row>
    <row r="9" spans="1:17" x14ac:dyDescent="0.25">
      <c r="D9" s="1">
        <f>16*22</f>
        <v>352</v>
      </c>
      <c r="F9" s="1">
        <f>1.3/(1.3+6.8)*12.4</f>
        <v>1.9901234567901238</v>
      </c>
    </row>
    <row r="10" spans="1:17" x14ac:dyDescent="0.25">
      <c r="D10" s="1">
        <f>0.001*169</f>
        <v>0.16900000000000001</v>
      </c>
    </row>
    <row r="12" spans="1:17" x14ac:dyDescent="0.25">
      <c r="B12" s="1">
        <v>2.7</v>
      </c>
      <c r="C12" s="1">
        <f t="shared" ref="C12:C25" si="0">B12/(B12+22)</f>
        <v>0.10931174089068826</v>
      </c>
      <c r="D12" s="1">
        <f t="shared" ref="D12:D25" si="1">2.5/C12</f>
        <v>22.87037037037037</v>
      </c>
      <c r="I12" s="1">
        <f>2/7.47*1024</f>
        <v>274.16331994645248</v>
      </c>
      <c r="N12" s="1">
        <v>32624</v>
      </c>
      <c r="O12" s="1">
        <v>0</v>
      </c>
      <c r="Q12" s="1">
        <f>ROUND(N12,0)</f>
        <v>32624</v>
      </c>
    </row>
    <row r="13" spans="1:17" x14ac:dyDescent="0.25">
      <c r="B13" s="1">
        <v>2.75</v>
      </c>
      <c r="C13" s="1">
        <f t="shared" si="0"/>
        <v>0.1111111111111111</v>
      </c>
      <c r="D13" s="1">
        <f t="shared" si="1"/>
        <v>22.5</v>
      </c>
      <c r="I13" s="1">
        <f>2/2.47*1024</f>
        <v>829.14979757085018</v>
      </c>
      <c r="M13" s="1">
        <f>-(32624 - 25381)/5</f>
        <v>-1448.6</v>
      </c>
      <c r="N13" s="1">
        <f>N12+M13</f>
        <v>31175.4</v>
      </c>
      <c r="O13" s="1">
        <v>1</v>
      </c>
      <c r="Q13" s="1">
        <f t="shared" ref="Q13:Q76" si="2">ROUND(N13,0)</f>
        <v>31175</v>
      </c>
    </row>
    <row r="14" spans="1:17" x14ac:dyDescent="0.25">
      <c r="B14" s="1">
        <v>2.8</v>
      </c>
      <c r="C14" s="1">
        <f t="shared" si="0"/>
        <v>0.1129032258064516</v>
      </c>
      <c r="D14" s="1">
        <f t="shared" si="1"/>
        <v>22.142857142857146</v>
      </c>
      <c r="I14" s="1">
        <f>2/4.97*1024</f>
        <v>412.0724346076459</v>
      </c>
      <c r="M14" s="1">
        <f t="shared" ref="M14:M17" si="3">-(32624 - 25381)/5</f>
        <v>-1448.6</v>
      </c>
      <c r="N14" s="1">
        <f t="shared" ref="N14:N77" si="4">N13+M14</f>
        <v>29726.800000000003</v>
      </c>
      <c r="O14" s="1">
        <v>2</v>
      </c>
      <c r="Q14" s="1">
        <f t="shared" si="2"/>
        <v>29727</v>
      </c>
    </row>
    <row r="15" spans="1:17" x14ac:dyDescent="0.25">
      <c r="C15" s="1">
        <f t="shared" si="0"/>
        <v>0</v>
      </c>
      <c r="D15" s="1" t="e">
        <f t="shared" si="1"/>
        <v>#DIV/0!</v>
      </c>
      <c r="M15" s="1">
        <f t="shared" si="3"/>
        <v>-1448.6</v>
      </c>
      <c r="N15" s="1">
        <f t="shared" si="4"/>
        <v>28278.200000000004</v>
      </c>
      <c r="O15" s="1">
        <v>3</v>
      </c>
      <c r="Q15" s="1">
        <f t="shared" si="2"/>
        <v>28278</v>
      </c>
    </row>
    <row r="16" spans="1:17" x14ac:dyDescent="0.25">
      <c r="C16" s="1">
        <f t="shared" si="0"/>
        <v>0</v>
      </c>
      <c r="D16" s="1" t="e">
        <f t="shared" si="1"/>
        <v>#DIV/0!</v>
      </c>
      <c r="M16" s="1">
        <f t="shared" si="3"/>
        <v>-1448.6</v>
      </c>
      <c r="N16" s="1">
        <f t="shared" si="4"/>
        <v>26829.600000000006</v>
      </c>
      <c r="O16" s="1">
        <v>4</v>
      </c>
      <c r="Q16" s="1">
        <f t="shared" si="2"/>
        <v>26830</v>
      </c>
    </row>
    <row r="17" spans="3:17" x14ac:dyDescent="0.25">
      <c r="C17" s="1">
        <f t="shared" si="0"/>
        <v>0</v>
      </c>
      <c r="D17" s="1" t="e">
        <f t="shared" si="1"/>
        <v>#DIV/0!</v>
      </c>
      <c r="M17" s="1">
        <f t="shared" si="3"/>
        <v>-1448.6</v>
      </c>
      <c r="N17" s="1">
        <f t="shared" si="4"/>
        <v>25381.000000000007</v>
      </c>
      <c r="O17" s="1">
        <v>5</v>
      </c>
      <c r="Q17" s="1">
        <f t="shared" si="2"/>
        <v>25381</v>
      </c>
    </row>
    <row r="18" spans="3:17" x14ac:dyDescent="0.25">
      <c r="C18" s="1">
        <f t="shared" si="0"/>
        <v>0</v>
      </c>
      <c r="D18" s="1" t="e">
        <f t="shared" si="1"/>
        <v>#DIV/0!</v>
      </c>
      <c r="M18" s="1">
        <v>-1096.8000000000015</v>
      </c>
      <c r="N18" s="1">
        <f t="shared" si="4"/>
        <v>24284.200000000004</v>
      </c>
      <c r="O18" s="1">
        <v>6</v>
      </c>
      <c r="Q18" s="1">
        <f t="shared" si="2"/>
        <v>24284</v>
      </c>
    </row>
    <row r="19" spans="3:17" x14ac:dyDescent="0.25">
      <c r="C19" s="1">
        <f t="shared" si="0"/>
        <v>0</v>
      </c>
      <c r="D19" s="1" t="e">
        <f t="shared" si="1"/>
        <v>#DIV/0!</v>
      </c>
      <c r="M19" s="1">
        <v>-1096.8000000000015</v>
      </c>
      <c r="N19" s="1">
        <f t="shared" si="4"/>
        <v>23187.4</v>
      </c>
      <c r="O19" s="1">
        <v>7</v>
      </c>
      <c r="Q19" s="1">
        <f t="shared" si="2"/>
        <v>23187</v>
      </c>
    </row>
    <row r="20" spans="3:17" x14ac:dyDescent="0.25">
      <c r="C20" s="1">
        <f t="shared" si="0"/>
        <v>0</v>
      </c>
      <c r="D20" s="1" t="e">
        <f t="shared" si="1"/>
        <v>#DIV/0!</v>
      </c>
      <c r="M20" s="1">
        <v>-1096.8000000000015</v>
      </c>
      <c r="N20" s="1">
        <f t="shared" si="4"/>
        <v>22090.6</v>
      </c>
      <c r="O20" s="1">
        <v>8</v>
      </c>
      <c r="Q20" s="1">
        <f t="shared" si="2"/>
        <v>22091</v>
      </c>
    </row>
    <row r="21" spans="3:17" x14ac:dyDescent="0.25">
      <c r="C21" s="1">
        <f t="shared" si="0"/>
        <v>0</v>
      </c>
      <c r="D21" s="1" t="e">
        <f t="shared" si="1"/>
        <v>#DIV/0!</v>
      </c>
      <c r="M21" s="1">
        <v>-1096.8000000000015</v>
      </c>
      <c r="N21" s="1">
        <f t="shared" si="4"/>
        <v>20993.799999999996</v>
      </c>
      <c r="O21" s="1">
        <v>9</v>
      </c>
      <c r="Q21" s="1">
        <f t="shared" si="2"/>
        <v>20994</v>
      </c>
    </row>
    <row r="22" spans="3:17" x14ac:dyDescent="0.25">
      <c r="C22" s="1">
        <f t="shared" si="0"/>
        <v>0</v>
      </c>
      <c r="D22" s="1" t="e">
        <f t="shared" si="1"/>
        <v>#DIV/0!</v>
      </c>
      <c r="J22" s="1">
        <f>16000000/2000</f>
        <v>8000</v>
      </c>
      <c r="K22" s="1">
        <f>(15711-19897)/5</f>
        <v>-837.2</v>
      </c>
      <c r="M22" s="1">
        <v>-1096.8000000000015</v>
      </c>
      <c r="N22" s="1">
        <f t="shared" si="4"/>
        <v>19896.999999999993</v>
      </c>
      <c r="O22" s="1">
        <v>10</v>
      </c>
      <c r="Q22" s="1">
        <f t="shared" si="2"/>
        <v>19897</v>
      </c>
    </row>
    <row r="23" spans="3:17" x14ac:dyDescent="0.25">
      <c r="C23" s="1">
        <f t="shared" si="0"/>
        <v>0</v>
      </c>
      <c r="D23" s="1" t="e">
        <f t="shared" si="1"/>
        <v>#DIV/0!</v>
      </c>
      <c r="J23" s="1">
        <f>30000000/8000</f>
        <v>3750</v>
      </c>
      <c r="K23" s="1">
        <f>(12493-15711)/5</f>
        <v>-643.6</v>
      </c>
      <c r="M23" s="1">
        <v>-837.2</v>
      </c>
      <c r="N23" s="1">
        <f t="shared" si="4"/>
        <v>19059.799999999992</v>
      </c>
      <c r="O23" s="1">
        <v>11</v>
      </c>
      <c r="Q23" s="1">
        <f t="shared" si="2"/>
        <v>19060</v>
      </c>
    </row>
    <row r="24" spans="3:17" x14ac:dyDescent="0.25">
      <c r="C24" s="1">
        <f t="shared" si="0"/>
        <v>0</v>
      </c>
      <c r="D24" s="1" t="e">
        <f t="shared" si="1"/>
        <v>#DIV/0!</v>
      </c>
      <c r="J24" s="1">
        <f>3750/2</f>
        <v>1875</v>
      </c>
      <c r="K24" s="1">
        <f>(10000-12493)/5</f>
        <v>-498.6</v>
      </c>
      <c r="M24" s="1">
        <v>-837.2</v>
      </c>
      <c r="N24" s="1">
        <f t="shared" si="4"/>
        <v>18222.599999999991</v>
      </c>
      <c r="O24" s="1">
        <v>12</v>
      </c>
      <c r="Q24" s="1">
        <f t="shared" si="2"/>
        <v>18223</v>
      </c>
    </row>
    <row r="25" spans="3:17" x14ac:dyDescent="0.25">
      <c r="C25" s="1">
        <f t="shared" si="0"/>
        <v>0</v>
      </c>
      <c r="D25" s="1" t="e">
        <f t="shared" si="1"/>
        <v>#DIV/0!</v>
      </c>
      <c r="M25" s="1">
        <v>-837.2</v>
      </c>
      <c r="N25" s="1">
        <f t="shared" si="4"/>
        <v>17385.399999999991</v>
      </c>
      <c r="O25" s="1">
        <v>13</v>
      </c>
      <c r="Q25" s="1">
        <f t="shared" si="2"/>
        <v>17385</v>
      </c>
    </row>
    <row r="26" spans="3:17" x14ac:dyDescent="0.25">
      <c r="M26" s="1">
        <v>-837.2</v>
      </c>
      <c r="N26" s="1">
        <f t="shared" si="4"/>
        <v>16548.19999999999</v>
      </c>
      <c r="O26" s="1">
        <v>14</v>
      </c>
      <c r="Q26" s="1">
        <f t="shared" si="2"/>
        <v>16548</v>
      </c>
    </row>
    <row r="27" spans="3:17" x14ac:dyDescent="0.25">
      <c r="J27" s="1">
        <f>4*30</f>
        <v>120</v>
      </c>
      <c r="M27" s="1">
        <v>-837.2</v>
      </c>
      <c r="N27" s="1">
        <f t="shared" si="4"/>
        <v>15710.999999999989</v>
      </c>
      <c r="O27" s="1">
        <v>15</v>
      </c>
      <c r="Q27" s="1">
        <f t="shared" si="2"/>
        <v>15711</v>
      </c>
    </row>
    <row r="28" spans="3:17" x14ac:dyDescent="0.25">
      <c r="M28" s="1">
        <f>(12493-15711)/5</f>
        <v>-643.6</v>
      </c>
      <c r="N28" s="1">
        <f t="shared" si="4"/>
        <v>15067.399999999989</v>
      </c>
      <c r="O28" s="1">
        <v>16</v>
      </c>
      <c r="Q28" s="1">
        <f t="shared" si="2"/>
        <v>15067</v>
      </c>
    </row>
    <row r="29" spans="3:17" x14ac:dyDescent="0.25">
      <c r="M29" s="1">
        <f t="shared" ref="M29:M32" si="5">(12493-15711)/5</f>
        <v>-643.6</v>
      </c>
      <c r="N29" s="1">
        <f t="shared" si="4"/>
        <v>14423.799999999988</v>
      </c>
      <c r="O29" s="1">
        <v>17</v>
      </c>
      <c r="Q29" s="1">
        <f t="shared" si="2"/>
        <v>14424</v>
      </c>
    </row>
    <row r="30" spans="3:17" x14ac:dyDescent="0.25">
      <c r="M30" s="1">
        <f t="shared" si="5"/>
        <v>-643.6</v>
      </c>
      <c r="N30" s="1">
        <f t="shared" si="4"/>
        <v>13780.199999999988</v>
      </c>
      <c r="O30" s="1">
        <v>18</v>
      </c>
      <c r="Q30" s="1">
        <f t="shared" si="2"/>
        <v>13780</v>
      </c>
    </row>
    <row r="31" spans="3:17" x14ac:dyDescent="0.25">
      <c r="M31" s="1">
        <f t="shared" si="5"/>
        <v>-643.6</v>
      </c>
      <c r="N31" s="1">
        <f t="shared" si="4"/>
        <v>13136.599999999988</v>
      </c>
      <c r="O31" s="1">
        <v>19</v>
      </c>
      <c r="Q31" s="1">
        <f t="shared" si="2"/>
        <v>13137</v>
      </c>
    </row>
    <row r="32" spans="3:17" x14ac:dyDescent="0.25">
      <c r="M32" s="1">
        <f t="shared" si="5"/>
        <v>-643.6</v>
      </c>
      <c r="N32" s="1">
        <f t="shared" si="4"/>
        <v>12492.999999999987</v>
      </c>
      <c r="O32" s="1">
        <v>20</v>
      </c>
      <c r="Q32" s="1">
        <f t="shared" si="2"/>
        <v>12493</v>
      </c>
    </row>
    <row r="33" spans="8:17" x14ac:dyDescent="0.25">
      <c r="M33" s="1">
        <v>-498.6</v>
      </c>
      <c r="N33" s="1">
        <f t="shared" si="4"/>
        <v>11994.399999999987</v>
      </c>
      <c r="O33" s="1">
        <v>21</v>
      </c>
      <c r="Q33" s="1">
        <f t="shared" si="2"/>
        <v>11994</v>
      </c>
    </row>
    <row r="34" spans="8:17" x14ac:dyDescent="0.25">
      <c r="M34" s="1">
        <v>-498.6</v>
      </c>
      <c r="N34" s="1">
        <f t="shared" si="4"/>
        <v>11495.799999999987</v>
      </c>
      <c r="O34" s="1">
        <v>22</v>
      </c>
      <c r="Q34" s="1">
        <f t="shared" si="2"/>
        <v>11496</v>
      </c>
    </row>
    <row r="35" spans="8:17" x14ac:dyDescent="0.25">
      <c r="M35" s="1">
        <v>-498.6</v>
      </c>
      <c r="N35" s="1">
        <f t="shared" si="4"/>
        <v>10997.199999999986</v>
      </c>
      <c r="O35" s="1">
        <v>23</v>
      </c>
      <c r="Q35" s="1">
        <f t="shared" si="2"/>
        <v>10997</v>
      </c>
    </row>
    <row r="36" spans="8:17" x14ac:dyDescent="0.25">
      <c r="H36" s="1">
        <v>-388.79999999999711</v>
      </c>
      <c r="M36" s="1">
        <v>-498.6</v>
      </c>
      <c r="N36" s="1">
        <f t="shared" si="4"/>
        <v>10498.599999999986</v>
      </c>
      <c r="O36" s="1">
        <v>24</v>
      </c>
      <c r="Q36" s="1">
        <f t="shared" si="2"/>
        <v>10499</v>
      </c>
    </row>
    <row r="37" spans="8:17" x14ac:dyDescent="0.25">
      <c r="M37" s="1">
        <v>-498.6</v>
      </c>
      <c r="N37" s="1">
        <f t="shared" si="4"/>
        <v>9999.9999999999854</v>
      </c>
      <c r="O37" s="1">
        <v>25</v>
      </c>
      <c r="Q37" s="1">
        <f t="shared" si="2"/>
        <v>10000</v>
      </c>
    </row>
    <row r="38" spans="8:17" x14ac:dyDescent="0.25">
      <c r="M38" s="1">
        <v>-388.79999999999711</v>
      </c>
      <c r="N38" s="1">
        <f t="shared" si="4"/>
        <v>9611.199999999988</v>
      </c>
      <c r="O38" s="1">
        <v>26</v>
      </c>
      <c r="Q38" s="1">
        <f t="shared" si="2"/>
        <v>9611</v>
      </c>
    </row>
    <row r="39" spans="8:17" x14ac:dyDescent="0.25">
      <c r="M39" s="1">
        <v>-388.79999999999711</v>
      </c>
      <c r="N39" s="1">
        <f t="shared" si="4"/>
        <v>9222.3999999999905</v>
      </c>
      <c r="O39" s="1">
        <v>27</v>
      </c>
      <c r="Q39" s="1">
        <f t="shared" si="2"/>
        <v>9222</v>
      </c>
    </row>
    <row r="40" spans="8:17" x14ac:dyDescent="0.25">
      <c r="M40" s="1">
        <v>-388.79999999999711</v>
      </c>
      <c r="N40" s="1">
        <f t="shared" si="4"/>
        <v>8833.5999999999931</v>
      </c>
      <c r="O40" s="1">
        <v>28</v>
      </c>
      <c r="Q40" s="1">
        <f t="shared" si="2"/>
        <v>8834</v>
      </c>
    </row>
    <row r="41" spans="8:17" x14ac:dyDescent="0.25">
      <c r="M41" s="1">
        <v>-388.79999999999711</v>
      </c>
      <c r="N41" s="1">
        <f t="shared" si="4"/>
        <v>8444.7999999999956</v>
      </c>
      <c r="O41" s="1">
        <v>29</v>
      </c>
      <c r="Q41" s="1">
        <f t="shared" si="2"/>
        <v>8445</v>
      </c>
    </row>
    <row r="42" spans="8:17" x14ac:dyDescent="0.25">
      <c r="M42" s="1">
        <v>-388.79999999999711</v>
      </c>
      <c r="N42" s="1">
        <f t="shared" si="4"/>
        <v>8055.9999999999982</v>
      </c>
      <c r="O42" s="1">
        <v>30</v>
      </c>
      <c r="Q42" s="1">
        <f t="shared" si="2"/>
        <v>8056</v>
      </c>
    </row>
    <row r="43" spans="8:17" x14ac:dyDescent="0.25">
      <c r="H43" s="1">
        <f>(N47-N42)/5</f>
        <v>-305.26000000000022</v>
      </c>
      <c r="M43" s="1">
        <v>-305.26000000000005</v>
      </c>
      <c r="N43" s="1">
        <f t="shared" si="4"/>
        <v>7750.739999999998</v>
      </c>
      <c r="O43" s="1">
        <v>31</v>
      </c>
      <c r="Q43" s="1">
        <f t="shared" si="2"/>
        <v>7751</v>
      </c>
    </row>
    <row r="44" spans="8:17" x14ac:dyDescent="0.25">
      <c r="M44" s="1">
        <v>-305.26000000000005</v>
      </c>
      <c r="N44" s="1">
        <f t="shared" si="4"/>
        <v>7445.4799999999977</v>
      </c>
      <c r="O44" s="1">
        <v>32</v>
      </c>
      <c r="Q44" s="1">
        <f t="shared" si="2"/>
        <v>7445</v>
      </c>
    </row>
    <row r="45" spans="8:17" x14ac:dyDescent="0.25">
      <c r="M45" s="1">
        <v>-305.26000000000005</v>
      </c>
      <c r="N45" s="1">
        <f t="shared" si="4"/>
        <v>7140.2199999999975</v>
      </c>
      <c r="O45" s="1">
        <v>33</v>
      </c>
      <c r="Q45" s="1">
        <f t="shared" si="2"/>
        <v>7140</v>
      </c>
    </row>
    <row r="46" spans="8:17" x14ac:dyDescent="0.25">
      <c r="M46" s="1">
        <v>-305.26000000000005</v>
      </c>
      <c r="N46" s="1">
        <f t="shared" si="4"/>
        <v>6834.9599999999973</v>
      </c>
      <c r="O46" s="1">
        <v>34</v>
      </c>
      <c r="Q46" s="1">
        <f t="shared" si="2"/>
        <v>6835</v>
      </c>
    </row>
    <row r="47" spans="8:17" x14ac:dyDescent="0.25">
      <c r="M47" s="1">
        <v>-305.26000000000005</v>
      </c>
      <c r="N47" s="1">
        <f t="shared" si="4"/>
        <v>6529.6999999999971</v>
      </c>
      <c r="O47" s="1">
        <v>35</v>
      </c>
      <c r="Q47" s="1">
        <f t="shared" si="2"/>
        <v>6530</v>
      </c>
    </row>
    <row r="48" spans="8:17" x14ac:dyDescent="0.25">
      <c r="M48" s="1">
        <v>-241.16000000000003</v>
      </c>
      <c r="N48" s="1">
        <f t="shared" si="4"/>
        <v>6288.5399999999972</v>
      </c>
      <c r="O48" s="1">
        <v>36</v>
      </c>
      <c r="Q48" s="1">
        <f t="shared" si="2"/>
        <v>6289</v>
      </c>
    </row>
    <row r="49" spans="8:17" x14ac:dyDescent="0.25">
      <c r="M49" s="1">
        <v>-241.16000000000003</v>
      </c>
      <c r="N49" s="1">
        <f t="shared" si="4"/>
        <v>6047.3799999999974</v>
      </c>
      <c r="O49" s="1">
        <v>37</v>
      </c>
      <c r="Q49" s="1">
        <f t="shared" si="2"/>
        <v>6047</v>
      </c>
    </row>
    <row r="50" spans="8:17" x14ac:dyDescent="0.25">
      <c r="M50" s="1">
        <v>-241.16000000000003</v>
      </c>
      <c r="N50" s="1">
        <f t="shared" si="4"/>
        <v>5806.2199999999975</v>
      </c>
      <c r="O50" s="1">
        <v>38</v>
      </c>
      <c r="Q50" s="1">
        <f t="shared" si="2"/>
        <v>5806</v>
      </c>
    </row>
    <row r="51" spans="8:17" x14ac:dyDescent="0.25">
      <c r="M51" s="1">
        <v>-241.16000000000003</v>
      </c>
      <c r="N51" s="1">
        <f t="shared" si="4"/>
        <v>5565.0599999999977</v>
      </c>
      <c r="O51" s="1">
        <v>39</v>
      </c>
      <c r="Q51" s="1">
        <f t="shared" si="2"/>
        <v>5565</v>
      </c>
    </row>
    <row r="52" spans="8:17" x14ac:dyDescent="0.25">
      <c r="H52" s="1">
        <f>(N52-N47)/5</f>
        <v>-241.15999999999985</v>
      </c>
      <c r="M52" s="1">
        <v>-241.16000000000003</v>
      </c>
      <c r="N52" s="1">
        <f t="shared" si="4"/>
        <v>5323.8999999999978</v>
      </c>
      <c r="O52" s="1">
        <v>40</v>
      </c>
      <c r="Q52" s="1">
        <f t="shared" si="2"/>
        <v>5324</v>
      </c>
    </row>
    <row r="53" spans="8:17" x14ac:dyDescent="0.25">
      <c r="M53" s="1">
        <v>-191.71999999999989</v>
      </c>
      <c r="N53" s="1">
        <f t="shared" si="4"/>
        <v>5132.1799999999976</v>
      </c>
      <c r="O53" s="1">
        <v>41</v>
      </c>
      <c r="Q53" s="1">
        <f t="shared" si="2"/>
        <v>5132</v>
      </c>
    </row>
    <row r="54" spans="8:17" x14ac:dyDescent="0.25">
      <c r="M54" s="1">
        <v>-191.71999999999989</v>
      </c>
      <c r="N54" s="1">
        <f t="shared" si="4"/>
        <v>4940.4599999999973</v>
      </c>
      <c r="O54" s="1">
        <v>42</v>
      </c>
      <c r="Q54" s="1">
        <f t="shared" si="2"/>
        <v>4940</v>
      </c>
    </row>
    <row r="55" spans="8:17" x14ac:dyDescent="0.25">
      <c r="H55" s="1">
        <f>(N57-N52)/5</f>
        <v>-191.72000000000025</v>
      </c>
      <c r="M55" s="1">
        <v>-191.71999999999989</v>
      </c>
      <c r="N55" s="1">
        <f t="shared" si="4"/>
        <v>4748.7399999999971</v>
      </c>
      <c r="O55" s="1">
        <v>43</v>
      </c>
      <c r="Q55" s="1">
        <f t="shared" si="2"/>
        <v>4749</v>
      </c>
    </row>
    <row r="56" spans="8:17" x14ac:dyDescent="0.25">
      <c r="M56" s="1">
        <v>-191.71999999999989</v>
      </c>
      <c r="N56" s="1">
        <f t="shared" si="4"/>
        <v>4557.0199999999968</v>
      </c>
      <c r="O56" s="1">
        <v>44</v>
      </c>
      <c r="Q56" s="1">
        <f t="shared" si="2"/>
        <v>4557</v>
      </c>
    </row>
    <row r="57" spans="8:17" x14ac:dyDescent="0.25">
      <c r="M57" s="1">
        <v>-191.71999999999989</v>
      </c>
      <c r="N57" s="1">
        <f t="shared" si="4"/>
        <v>4365.2999999999965</v>
      </c>
      <c r="O57" s="1">
        <v>45</v>
      </c>
      <c r="Q57" s="1">
        <f t="shared" si="2"/>
        <v>4365</v>
      </c>
    </row>
    <row r="58" spans="8:17" x14ac:dyDescent="0.25">
      <c r="M58" s="1">
        <v>-153.32000000000008</v>
      </c>
      <c r="N58" s="1">
        <f t="shared" si="4"/>
        <v>4211.9799999999968</v>
      </c>
      <c r="O58" s="1">
        <v>46</v>
      </c>
      <c r="Q58" s="1">
        <f t="shared" si="2"/>
        <v>4212</v>
      </c>
    </row>
    <row r="59" spans="8:17" x14ac:dyDescent="0.25">
      <c r="M59" s="1">
        <v>-153.32000000000008</v>
      </c>
      <c r="N59" s="1">
        <f t="shared" si="4"/>
        <v>4058.6599999999967</v>
      </c>
      <c r="O59" s="1">
        <v>47</v>
      </c>
      <c r="Q59" s="1">
        <f t="shared" si="2"/>
        <v>4059</v>
      </c>
    </row>
    <row r="60" spans="8:17" x14ac:dyDescent="0.25">
      <c r="M60" s="1">
        <v>-153.32000000000008</v>
      </c>
      <c r="N60" s="1">
        <f t="shared" si="4"/>
        <v>3905.3399999999965</v>
      </c>
      <c r="O60" s="1">
        <v>48</v>
      </c>
      <c r="Q60" s="1">
        <f t="shared" si="2"/>
        <v>3905</v>
      </c>
    </row>
    <row r="61" spans="8:17" x14ac:dyDescent="0.25">
      <c r="M61" s="1">
        <v>-153.32000000000008</v>
      </c>
      <c r="N61" s="1">
        <f t="shared" si="4"/>
        <v>3752.0199999999963</v>
      </c>
      <c r="O61" s="1">
        <v>49</v>
      </c>
      <c r="Q61" s="1">
        <f t="shared" si="2"/>
        <v>3752</v>
      </c>
    </row>
    <row r="62" spans="8:17" x14ac:dyDescent="0.25">
      <c r="H62" s="1">
        <f>(N62-N57)/5</f>
        <v>-153.32000000000008</v>
      </c>
      <c r="M62" s="1">
        <v>-153.32000000000008</v>
      </c>
      <c r="N62" s="1">
        <f t="shared" si="4"/>
        <v>3598.6999999999962</v>
      </c>
      <c r="O62" s="1">
        <v>50</v>
      </c>
      <c r="Q62" s="1">
        <f t="shared" si="2"/>
        <v>3599</v>
      </c>
    </row>
    <row r="63" spans="8:17" x14ac:dyDescent="0.25">
      <c r="M63" s="1">
        <v>-123.27999999999993</v>
      </c>
      <c r="N63" s="1">
        <f t="shared" si="4"/>
        <v>3475.4199999999964</v>
      </c>
      <c r="O63" s="1">
        <v>51</v>
      </c>
      <c r="Q63" s="1">
        <f t="shared" si="2"/>
        <v>3475</v>
      </c>
    </row>
    <row r="64" spans="8:17" x14ac:dyDescent="0.25">
      <c r="M64" s="1">
        <v>-123.27999999999993</v>
      </c>
      <c r="N64" s="1">
        <f t="shared" si="4"/>
        <v>3352.1399999999967</v>
      </c>
      <c r="O64" s="1">
        <v>52</v>
      </c>
      <c r="Q64" s="1">
        <f t="shared" si="2"/>
        <v>3352</v>
      </c>
    </row>
    <row r="65" spans="1:17" x14ac:dyDescent="0.25">
      <c r="M65" s="1">
        <v>-123.27999999999993</v>
      </c>
      <c r="N65" s="1">
        <f t="shared" si="4"/>
        <v>3228.8599999999969</v>
      </c>
      <c r="O65" s="1">
        <v>53</v>
      </c>
      <c r="Q65" s="1">
        <f t="shared" si="2"/>
        <v>3229</v>
      </c>
    </row>
    <row r="66" spans="1:17" x14ac:dyDescent="0.25">
      <c r="M66" s="1">
        <v>-123.27999999999993</v>
      </c>
      <c r="N66" s="1">
        <f t="shared" si="4"/>
        <v>3105.5799999999972</v>
      </c>
      <c r="O66" s="1">
        <v>54</v>
      </c>
      <c r="Q66" s="1">
        <f t="shared" si="2"/>
        <v>3106</v>
      </c>
    </row>
    <row r="67" spans="1:17" x14ac:dyDescent="0.25">
      <c r="H67" s="1">
        <f>(N67-N62)/5</f>
        <v>-123.27999999999975</v>
      </c>
      <c r="M67" s="1">
        <v>-123.27999999999993</v>
      </c>
      <c r="N67" s="1">
        <f t="shared" si="4"/>
        <v>2982.2999999999975</v>
      </c>
      <c r="O67" s="1">
        <v>55</v>
      </c>
      <c r="Q67" s="1">
        <f t="shared" si="2"/>
        <v>2982</v>
      </c>
    </row>
    <row r="68" spans="1:17" x14ac:dyDescent="0.25">
      <c r="M68" s="1">
        <v>-99.7</v>
      </c>
      <c r="N68" s="1">
        <f t="shared" si="4"/>
        <v>2882.5999999999976</v>
      </c>
      <c r="O68" s="1">
        <v>56</v>
      </c>
      <c r="Q68" s="1">
        <f t="shared" si="2"/>
        <v>2883</v>
      </c>
    </row>
    <row r="69" spans="1:17" x14ac:dyDescent="0.25">
      <c r="M69" s="1">
        <v>-99.7</v>
      </c>
      <c r="N69" s="1">
        <f t="shared" si="4"/>
        <v>2782.8999999999978</v>
      </c>
      <c r="O69" s="1">
        <v>57</v>
      </c>
      <c r="Q69" s="1">
        <f t="shared" si="2"/>
        <v>2783</v>
      </c>
    </row>
    <row r="70" spans="1:17" x14ac:dyDescent="0.25">
      <c r="M70" s="1">
        <v>-99.7</v>
      </c>
      <c r="N70" s="1">
        <f t="shared" si="4"/>
        <v>2683.199999999998</v>
      </c>
      <c r="O70" s="1">
        <v>58</v>
      </c>
      <c r="Q70" s="1">
        <f t="shared" si="2"/>
        <v>2683</v>
      </c>
    </row>
    <row r="71" spans="1:17" x14ac:dyDescent="0.25">
      <c r="M71" s="1">
        <v>-99.7</v>
      </c>
      <c r="N71" s="1">
        <f t="shared" si="4"/>
        <v>2583.4999999999982</v>
      </c>
      <c r="O71" s="1">
        <v>59</v>
      </c>
      <c r="Q71" s="1">
        <f t="shared" si="2"/>
        <v>2584</v>
      </c>
    </row>
    <row r="72" spans="1:17" x14ac:dyDescent="0.25">
      <c r="H72" s="1">
        <f>(N72-N67)/5</f>
        <v>-99.699999999999818</v>
      </c>
      <c r="M72" s="1">
        <v>-99.7</v>
      </c>
      <c r="N72" s="1">
        <f t="shared" si="4"/>
        <v>2483.7999999999984</v>
      </c>
      <c r="O72" s="1">
        <v>60</v>
      </c>
      <c r="Q72" s="1">
        <f t="shared" si="2"/>
        <v>2484</v>
      </c>
    </row>
    <row r="73" spans="1:17" x14ac:dyDescent="0.25">
      <c r="A73" s="1" t="s">
        <v>510</v>
      </c>
      <c r="M73" s="1">
        <v>-81.019999999999712</v>
      </c>
      <c r="N73" s="1">
        <f t="shared" si="4"/>
        <v>2402.7799999999988</v>
      </c>
      <c r="O73" s="1">
        <v>61</v>
      </c>
      <c r="Q73" s="1">
        <f t="shared" si="2"/>
        <v>2403</v>
      </c>
    </row>
    <row r="74" spans="1:17" x14ac:dyDescent="0.25">
      <c r="M74" s="1">
        <v>-81.019999999999712</v>
      </c>
      <c r="N74" s="1">
        <f t="shared" si="4"/>
        <v>2321.7599999999993</v>
      </c>
      <c r="O74" s="1">
        <v>62</v>
      </c>
      <c r="Q74" s="1">
        <f t="shared" si="2"/>
        <v>2322</v>
      </c>
    </row>
    <row r="75" spans="1:17" x14ac:dyDescent="0.25">
      <c r="M75" s="1">
        <v>-81.019999999999712</v>
      </c>
      <c r="N75" s="1">
        <f t="shared" si="4"/>
        <v>2240.7399999999998</v>
      </c>
      <c r="O75" s="1">
        <v>63</v>
      </c>
      <c r="Q75" s="1">
        <f t="shared" si="2"/>
        <v>2241</v>
      </c>
    </row>
    <row r="76" spans="1:17" x14ac:dyDescent="0.25">
      <c r="M76" s="1">
        <v>-81.019999999999712</v>
      </c>
      <c r="N76" s="1">
        <f t="shared" si="4"/>
        <v>2159.7200000000003</v>
      </c>
      <c r="O76" s="1">
        <v>64</v>
      </c>
      <c r="Q76" s="1">
        <f t="shared" si="2"/>
        <v>2160</v>
      </c>
    </row>
    <row r="77" spans="1:17" x14ac:dyDescent="0.25">
      <c r="H77" s="1">
        <f>(N77-N72)/5</f>
        <v>-81.019999999999527</v>
      </c>
      <c r="M77" s="1">
        <v>-81.019999999999712</v>
      </c>
      <c r="N77" s="1">
        <f t="shared" si="4"/>
        <v>2078.7000000000007</v>
      </c>
      <c r="O77" s="1">
        <v>65</v>
      </c>
      <c r="Q77" s="1">
        <f t="shared" ref="Q77:Q138" si="6">ROUND(N77,0)</f>
        <v>2079</v>
      </c>
    </row>
    <row r="78" spans="1:17" x14ac:dyDescent="0.25">
      <c r="M78" s="1">
        <v>-66.19999999999996</v>
      </c>
      <c r="N78" s="1">
        <f t="shared" ref="N78:N138" si="7">N77+M78</f>
        <v>2012.5000000000007</v>
      </c>
      <c r="O78" s="1">
        <v>66</v>
      </c>
      <c r="Q78" s="1">
        <f t="shared" si="6"/>
        <v>2013</v>
      </c>
    </row>
    <row r="79" spans="1:17" x14ac:dyDescent="0.25">
      <c r="M79" s="1">
        <v>-66.19999999999996</v>
      </c>
      <c r="N79" s="1">
        <f t="shared" si="7"/>
        <v>1946.3000000000006</v>
      </c>
      <c r="O79" s="1">
        <v>67</v>
      </c>
      <c r="Q79" s="1">
        <f t="shared" si="6"/>
        <v>1946</v>
      </c>
    </row>
    <row r="80" spans="1:17" x14ac:dyDescent="0.25">
      <c r="M80" s="1">
        <v>-66.19999999999996</v>
      </c>
      <c r="N80" s="1">
        <f t="shared" si="7"/>
        <v>1880.1000000000006</v>
      </c>
      <c r="O80" s="1">
        <v>68</v>
      </c>
      <c r="Q80" s="1">
        <f t="shared" si="6"/>
        <v>1880</v>
      </c>
    </row>
    <row r="81" spans="7:17" x14ac:dyDescent="0.25">
      <c r="M81" s="1">
        <v>-66.19999999999996</v>
      </c>
      <c r="N81" s="1">
        <f t="shared" si="7"/>
        <v>1813.9000000000005</v>
      </c>
      <c r="O81" s="1">
        <v>69</v>
      </c>
      <c r="Q81" s="1">
        <f t="shared" si="6"/>
        <v>1814</v>
      </c>
    </row>
    <row r="82" spans="7:17" x14ac:dyDescent="0.25">
      <c r="G82" s="1" t="s">
        <v>11</v>
      </c>
      <c r="H82" s="1">
        <f>(N82-N77)/5</f>
        <v>-66.200000000000045</v>
      </c>
      <c r="M82" s="1">
        <v>-66.19999999999996</v>
      </c>
      <c r="N82" s="1">
        <f t="shared" si="7"/>
        <v>1747.7000000000005</v>
      </c>
      <c r="O82" s="1">
        <v>70</v>
      </c>
      <c r="Q82" s="1">
        <f t="shared" si="6"/>
        <v>1748</v>
      </c>
    </row>
    <row r="83" spans="7:17" x14ac:dyDescent="0.25">
      <c r="H83" s="1">
        <f t="shared" ref="H83:H137" si="8">(N83-N78)/5</f>
        <v>-63.832000000000015</v>
      </c>
      <c r="M83" s="1">
        <v>-54.359999999999992</v>
      </c>
      <c r="N83" s="1">
        <f t="shared" si="7"/>
        <v>1693.3400000000006</v>
      </c>
      <c r="O83" s="1">
        <v>71</v>
      </c>
      <c r="Q83" s="1">
        <f t="shared" si="6"/>
        <v>1693</v>
      </c>
    </row>
    <row r="84" spans="7:17" x14ac:dyDescent="0.25">
      <c r="H84" s="1">
        <f t="shared" si="8"/>
        <v>-61.463999999999984</v>
      </c>
      <c r="M84" s="1">
        <v>-54.359999999999992</v>
      </c>
      <c r="N84" s="1">
        <f t="shared" si="7"/>
        <v>1638.9800000000007</v>
      </c>
      <c r="O84" s="1">
        <v>72</v>
      </c>
      <c r="Q84" s="1">
        <f t="shared" si="6"/>
        <v>1639</v>
      </c>
    </row>
    <row r="85" spans="7:17" x14ac:dyDescent="0.25">
      <c r="H85" s="1">
        <f t="shared" si="8"/>
        <v>-59.095999999999961</v>
      </c>
      <c r="M85" s="1">
        <v>-54.359999999999992</v>
      </c>
      <c r="N85" s="1">
        <f t="shared" si="7"/>
        <v>1584.6200000000008</v>
      </c>
      <c r="O85" s="1">
        <v>73</v>
      </c>
      <c r="Q85" s="1">
        <f t="shared" si="6"/>
        <v>1585</v>
      </c>
    </row>
    <row r="86" spans="7:17" x14ac:dyDescent="0.25">
      <c r="H86" s="1">
        <f t="shared" si="8"/>
        <v>-56.72799999999993</v>
      </c>
      <c r="M86" s="1">
        <v>-54.359999999999992</v>
      </c>
      <c r="N86" s="1">
        <f t="shared" si="7"/>
        <v>1530.2600000000009</v>
      </c>
      <c r="O86" s="1">
        <v>74</v>
      </c>
      <c r="Q86" s="1">
        <f t="shared" si="6"/>
        <v>1530</v>
      </c>
    </row>
    <row r="87" spans="7:17" x14ac:dyDescent="0.25">
      <c r="H87" s="1">
        <f t="shared" si="8"/>
        <v>-54.3599999999999</v>
      </c>
      <c r="M87" s="1">
        <v>-54.359999999999992</v>
      </c>
      <c r="N87" s="1">
        <f t="shared" si="7"/>
        <v>1475.900000000001</v>
      </c>
      <c r="O87" s="1">
        <v>75</v>
      </c>
      <c r="Q87" s="1">
        <f t="shared" si="6"/>
        <v>1476</v>
      </c>
    </row>
    <row r="88" spans="7:17" x14ac:dyDescent="0.25">
      <c r="H88" s="1">
        <f t="shared" si="8"/>
        <v>-52.451999999999906</v>
      </c>
      <c r="M88" s="1">
        <v>-44.820000000000029</v>
      </c>
      <c r="N88" s="1">
        <f t="shared" si="7"/>
        <v>1431.0800000000011</v>
      </c>
      <c r="O88" s="1">
        <v>76</v>
      </c>
      <c r="Q88" s="1">
        <f t="shared" si="6"/>
        <v>1431</v>
      </c>
    </row>
    <row r="89" spans="7:17" x14ac:dyDescent="0.25">
      <c r="H89" s="1">
        <f t="shared" si="8"/>
        <v>-50.543999999999912</v>
      </c>
      <c r="M89" s="1">
        <v>-44.820000000000029</v>
      </c>
      <c r="N89" s="1">
        <f t="shared" si="7"/>
        <v>1386.2600000000011</v>
      </c>
      <c r="O89" s="1">
        <v>77</v>
      </c>
      <c r="Q89" s="1">
        <f t="shared" si="6"/>
        <v>1386</v>
      </c>
    </row>
    <row r="90" spans="7:17" x14ac:dyDescent="0.25">
      <c r="H90" s="1">
        <f t="shared" si="8"/>
        <v>-48.635999999999925</v>
      </c>
      <c r="M90" s="1">
        <v>-44.820000000000029</v>
      </c>
      <c r="N90" s="1">
        <f t="shared" si="7"/>
        <v>1341.4400000000012</v>
      </c>
      <c r="O90" s="1">
        <v>78</v>
      </c>
      <c r="Q90" s="1">
        <f t="shared" si="6"/>
        <v>1341</v>
      </c>
    </row>
    <row r="91" spans="7:17" x14ac:dyDescent="0.25">
      <c r="H91" s="1">
        <f t="shared" si="8"/>
        <v>-46.72799999999993</v>
      </c>
      <c r="M91" s="1">
        <v>-44.820000000000029</v>
      </c>
      <c r="N91" s="1">
        <f t="shared" si="7"/>
        <v>1296.6200000000013</v>
      </c>
      <c r="O91" s="1">
        <v>79</v>
      </c>
      <c r="Q91" s="1">
        <f t="shared" si="6"/>
        <v>1297</v>
      </c>
    </row>
    <row r="92" spans="7:17" x14ac:dyDescent="0.25">
      <c r="H92" s="1">
        <f t="shared" si="8"/>
        <v>-44.819999999999936</v>
      </c>
      <c r="M92" s="1">
        <v>-44.820000000000029</v>
      </c>
      <c r="N92" s="1">
        <f t="shared" si="7"/>
        <v>1251.8000000000013</v>
      </c>
      <c r="O92" s="1">
        <v>80</v>
      </c>
      <c r="Q92" s="1">
        <f t="shared" si="6"/>
        <v>1252</v>
      </c>
    </row>
    <row r="93" spans="7:17" x14ac:dyDescent="0.25">
      <c r="H93" s="1">
        <f t="shared" si="8"/>
        <v>-43.28399999999997</v>
      </c>
      <c r="M93" s="1">
        <v>-37.140000000000008</v>
      </c>
      <c r="N93" s="1">
        <f t="shared" si="7"/>
        <v>1214.6600000000012</v>
      </c>
      <c r="O93" s="1">
        <v>81</v>
      </c>
      <c r="Q93" s="1">
        <f t="shared" si="6"/>
        <v>1215</v>
      </c>
    </row>
    <row r="94" spans="7:17" x14ac:dyDescent="0.25">
      <c r="H94" s="1">
        <f t="shared" si="8"/>
        <v>-41.748000000000005</v>
      </c>
      <c r="M94" s="1">
        <v>-37.140000000000008</v>
      </c>
      <c r="N94" s="1">
        <f t="shared" si="7"/>
        <v>1177.5200000000011</v>
      </c>
      <c r="O94" s="1">
        <v>82</v>
      </c>
      <c r="Q94" s="1">
        <f t="shared" si="6"/>
        <v>1178</v>
      </c>
    </row>
    <row r="95" spans="7:17" x14ac:dyDescent="0.25">
      <c r="H95" s="1">
        <f t="shared" si="8"/>
        <v>-40.212000000000032</v>
      </c>
      <c r="M95" s="1">
        <v>-37.140000000000008</v>
      </c>
      <c r="N95" s="1">
        <f t="shared" si="7"/>
        <v>1140.380000000001</v>
      </c>
      <c r="O95" s="1">
        <v>83</v>
      </c>
      <c r="Q95" s="1">
        <f t="shared" si="6"/>
        <v>1140</v>
      </c>
    </row>
    <row r="96" spans="7:17" x14ac:dyDescent="0.25">
      <c r="H96" s="1">
        <f t="shared" si="8"/>
        <v>-38.676000000000066</v>
      </c>
      <c r="M96" s="1">
        <v>-37.140000000000008</v>
      </c>
      <c r="N96" s="1">
        <f t="shared" si="7"/>
        <v>1103.2400000000009</v>
      </c>
      <c r="O96" s="1">
        <v>84</v>
      </c>
      <c r="Q96" s="1">
        <f t="shared" si="6"/>
        <v>1103</v>
      </c>
    </row>
    <row r="97" spans="8:17" x14ac:dyDescent="0.25">
      <c r="H97" s="1">
        <f t="shared" si="8"/>
        <v>-37.1400000000001</v>
      </c>
      <c r="M97" s="1">
        <v>-37.140000000000008</v>
      </c>
      <c r="N97" s="1">
        <f t="shared" si="7"/>
        <v>1066.1000000000008</v>
      </c>
      <c r="O97" s="1">
        <v>85</v>
      </c>
      <c r="Q97" s="1">
        <f t="shared" si="6"/>
        <v>1066</v>
      </c>
    </row>
    <row r="98" spans="8:17" x14ac:dyDescent="0.25">
      <c r="H98" s="1">
        <f t="shared" si="8"/>
        <v>-35.892400000000087</v>
      </c>
      <c r="M98" s="1">
        <v>-30.901999999999976</v>
      </c>
      <c r="N98" s="1">
        <f t="shared" si="7"/>
        <v>1035.1980000000008</v>
      </c>
      <c r="O98" s="1">
        <v>86</v>
      </c>
      <c r="Q98" s="1">
        <f t="shared" si="6"/>
        <v>1035</v>
      </c>
    </row>
    <row r="99" spans="8:17" x14ac:dyDescent="0.25">
      <c r="H99" s="1">
        <f t="shared" si="8"/>
        <v>-34.644800000000053</v>
      </c>
      <c r="M99" s="1">
        <v>-30.901999999999976</v>
      </c>
      <c r="N99" s="1">
        <f t="shared" si="7"/>
        <v>1004.2960000000008</v>
      </c>
      <c r="O99" s="1">
        <v>87</v>
      </c>
      <c r="Q99" s="1">
        <f t="shared" si="6"/>
        <v>1004</v>
      </c>
    </row>
    <row r="100" spans="8:17" x14ac:dyDescent="0.25">
      <c r="H100" s="1">
        <f t="shared" si="8"/>
        <v>-33.397200000000019</v>
      </c>
      <c r="M100" s="1">
        <v>-30.901999999999976</v>
      </c>
      <c r="N100" s="1">
        <f t="shared" si="7"/>
        <v>973.39400000000091</v>
      </c>
      <c r="O100" s="1">
        <v>88</v>
      </c>
      <c r="Q100" s="1">
        <f t="shared" si="6"/>
        <v>973</v>
      </c>
    </row>
    <row r="101" spans="8:17" x14ac:dyDescent="0.25">
      <c r="H101" s="1">
        <f t="shared" si="8"/>
        <v>-32.149599999999985</v>
      </c>
      <c r="M101" s="1">
        <v>-30.901999999999976</v>
      </c>
      <c r="N101" s="1">
        <f t="shared" si="7"/>
        <v>942.49200000000098</v>
      </c>
      <c r="O101" s="1">
        <v>89</v>
      </c>
      <c r="Q101" s="1">
        <f t="shared" si="6"/>
        <v>942</v>
      </c>
    </row>
    <row r="102" spans="8:17" x14ac:dyDescent="0.25">
      <c r="H102" s="1">
        <f t="shared" si="8"/>
        <v>-30.901999999999951</v>
      </c>
      <c r="M102" s="1">
        <v>-30.901999999999976</v>
      </c>
      <c r="N102" s="1">
        <f t="shared" si="7"/>
        <v>911.59000000000106</v>
      </c>
      <c r="O102" s="1">
        <v>90</v>
      </c>
      <c r="Q102" s="1">
        <f t="shared" si="6"/>
        <v>912</v>
      </c>
    </row>
    <row r="103" spans="8:17" x14ac:dyDescent="0.25">
      <c r="H103" s="1">
        <f t="shared" si="8"/>
        <v>-29.886799999999948</v>
      </c>
      <c r="M103" s="1">
        <v>-25.826000000000001</v>
      </c>
      <c r="N103" s="1">
        <f t="shared" si="7"/>
        <v>885.76400000000103</v>
      </c>
      <c r="O103" s="1">
        <v>91</v>
      </c>
      <c r="Q103" s="1">
        <f t="shared" si="6"/>
        <v>886</v>
      </c>
    </row>
    <row r="104" spans="8:17" x14ac:dyDescent="0.25">
      <c r="H104" s="1">
        <f t="shared" si="8"/>
        <v>-28.871599999999965</v>
      </c>
      <c r="M104" s="1">
        <v>-25.826000000000001</v>
      </c>
      <c r="N104" s="1">
        <f t="shared" si="7"/>
        <v>859.93800000000101</v>
      </c>
      <c r="O104" s="1">
        <v>92</v>
      </c>
      <c r="Q104" s="1">
        <f t="shared" si="6"/>
        <v>860</v>
      </c>
    </row>
    <row r="105" spans="8:17" x14ac:dyDescent="0.25">
      <c r="H105" s="1">
        <f t="shared" si="8"/>
        <v>-27.856399999999987</v>
      </c>
      <c r="M105" s="1">
        <v>-25.826000000000001</v>
      </c>
      <c r="N105" s="1">
        <f t="shared" si="7"/>
        <v>834.11200000000099</v>
      </c>
      <c r="O105" s="1">
        <v>93</v>
      </c>
      <c r="Q105" s="1">
        <f t="shared" si="6"/>
        <v>834</v>
      </c>
    </row>
    <row r="106" spans="8:17" x14ac:dyDescent="0.25">
      <c r="H106" s="1">
        <f t="shared" si="8"/>
        <v>-26.841200000000004</v>
      </c>
      <c r="M106" s="1">
        <v>-25.826000000000001</v>
      </c>
      <c r="N106" s="1">
        <f t="shared" si="7"/>
        <v>808.28600000000097</v>
      </c>
      <c r="O106" s="1">
        <v>94</v>
      </c>
      <c r="Q106" s="1">
        <f t="shared" si="6"/>
        <v>808</v>
      </c>
    </row>
    <row r="107" spans="8:17" x14ac:dyDescent="0.25">
      <c r="H107" s="1">
        <f t="shared" si="8"/>
        <v>-25.826000000000022</v>
      </c>
      <c r="M107" s="1">
        <v>-25.826000000000001</v>
      </c>
      <c r="N107" s="1">
        <f t="shared" si="7"/>
        <v>782.46000000000095</v>
      </c>
      <c r="O107" s="1">
        <v>95</v>
      </c>
      <c r="Q107" s="1">
        <f t="shared" si="6"/>
        <v>782</v>
      </c>
    </row>
    <row r="108" spans="8:17" x14ac:dyDescent="0.25">
      <c r="H108" s="1">
        <f t="shared" si="8"/>
        <v>-24.994800000000009</v>
      </c>
      <c r="M108" s="1">
        <v>-21.670000000000005</v>
      </c>
      <c r="N108" s="1">
        <f t="shared" si="7"/>
        <v>760.79000000000099</v>
      </c>
      <c r="O108" s="1">
        <v>96</v>
      </c>
      <c r="Q108" s="1">
        <f t="shared" si="6"/>
        <v>761</v>
      </c>
    </row>
    <row r="109" spans="8:17" x14ac:dyDescent="0.25">
      <c r="H109" s="1">
        <f t="shared" si="8"/>
        <v>-24.163599999999995</v>
      </c>
      <c r="M109" s="1">
        <v>-21.670000000000005</v>
      </c>
      <c r="N109" s="1">
        <f t="shared" si="7"/>
        <v>739.12000000000103</v>
      </c>
      <c r="O109" s="1">
        <v>97</v>
      </c>
      <c r="Q109" s="1">
        <f t="shared" si="6"/>
        <v>739</v>
      </c>
    </row>
    <row r="110" spans="8:17" x14ac:dyDescent="0.25">
      <c r="H110" s="1">
        <f t="shared" si="8"/>
        <v>-23.332399999999986</v>
      </c>
      <c r="M110" s="1">
        <v>-21.670000000000005</v>
      </c>
      <c r="N110" s="1">
        <f t="shared" si="7"/>
        <v>717.45000000000107</v>
      </c>
      <c r="O110" s="1">
        <v>98</v>
      </c>
      <c r="Q110" s="1">
        <f t="shared" si="6"/>
        <v>717</v>
      </c>
    </row>
    <row r="111" spans="8:17" x14ac:dyDescent="0.25">
      <c r="H111" s="1">
        <f t="shared" si="8"/>
        <v>-22.501199999999972</v>
      </c>
      <c r="M111" s="1">
        <v>-21.670000000000005</v>
      </c>
      <c r="N111" s="1">
        <f t="shared" si="7"/>
        <v>695.78000000000111</v>
      </c>
      <c r="O111" s="1">
        <v>99</v>
      </c>
      <c r="Q111" s="1">
        <f t="shared" si="6"/>
        <v>696</v>
      </c>
    </row>
    <row r="112" spans="8:17" x14ac:dyDescent="0.25">
      <c r="H112" s="1">
        <f t="shared" si="8"/>
        <v>-21.669999999999959</v>
      </c>
      <c r="M112" s="1">
        <v>-21.670000000000005</v>
      </c>
      <c r="N112" s="1">
        <f t="shared" si="7"/>
        <v>674.11000000000115</v>
      </c>
      <c r="O112" s="1">
        <v>100</v>
      </c>
      <c r="Q112" s="1">
        <f t="shared" si="6"/>
        <v>674</v>
      </c>
    </row>
    <row r="113" spans="8:17" x14ac:dyDescent="0.25">
      <c r="H113" s="1">
        <f t="shared" si="8"/>
        <v>-20.98679999999997</v>
      </c>
      <c r="M113" s="1">
        <v>-18.253999999999998</v>
      </c>
      <c r="N113" s="1">
        <f t="shared" si="7"/>
        <v>655.85600000000113</v>
      </c>
      <c r="O113" s="1">
        <v>101</v>
      </c>
      <c r="Q113" s="1">
        <f t="shared" si="6"/>
        <v>656</v>
      </c>
    </row>
    <row r="114" spans="8:17" x14ac:dyDescent="0.25">
      <c r="H114" s="1">
        <f t="shared" si="8"/>
        <v>-20.303599999999982</v>
      </c>
      <c r="M114" s="1">
        <v>-18.253999999999998</v>
      </c>
      <c r="N114" s="1">
        <f t="shared" si="7"/>
        <v>637.60200000000111</v>
      </c>
      <c r="O114" s="1">
        <v>102</v>
      </c>
      <c r="Q114" s="1">
        <f t="shared" si="6"/>
        <v>638</v>
      </c>
    </row>
    <row r="115" spans="8:17" x14ac:dyDescent="0.25">
      <c r="H115" s="1">
        <f t="shared" si="8"/>
        <v>-19.620399999999997</v>
      </c>
      <c r="M115" s="1">
        <v>-18.253999999999998</v>
      </c>
      <c r="N115" s="1">
        <f t="shared" si="7"/>
        <v>619.34800000000109</v>
      </c>
      <c r="O115" s="1">
        <v>103</v>
      </c>
      <c r="Q115" s="1">
        <f t="shared" si="6"/>
        <v>619</v>
      </c>
    </row>
    <row r="116" spans="8:17" x14ac:dyDescent="0.25">
      <c r="H116" s="1">
        <f t="shared" si="8"/>
        <v>-18.937200000000008</v>
      </c>
      <c r="M116" s="1">
        <v>-18.253999999999998</v>
      </c>
      <c r="N116" s="1">
        <f t="shared" si="7"/>
        <v>601.09400000000107</v>
      </c>
      <c r="O116" s="1">
        <v>104</v>
      </c>
      <c r="Q116" s="1">
        <f t="shared" si="6"/>
        <v>601</v>
      </c>
    </row>
    <row r="117" spans="8:17" x14ac:dyDescent="0.25">
      <c r="H117" s="1">
        <f t="shared" si="8"/>
        <v>-18.254000000000019</v>
      </c>
      <c r="M117" s="1">
        <v>-18.253999999999998</v>
      </c>
      <c r="N117" s="1">
        <f t="shared" si="7"/>
        <v>582.84000000000106</v>
      </c>
      <c r="O117" s="1">
        <v>105</v>
      </c>
      <c r="Q117" s="1">
        <f t="shared" si="6"/>
        <v>583</v>
      </c>
    </row>
    <row r="118" spans="8:17" x14ac:dyDescent="0.25">
      <c r="H118" s="1">
        <f t="shared" si="8"/>
        <v>-17.68960000000002</v>
      </c>
      <c r="M118" s="1">
        <v>-15.432000000000006</v>
      </c>
      <c r="N118" s="1">
        <f t="shared" si="7"/>
        <v>567.40800000000104</v>
      </c>
      <c r="O118" s="1">
        <v>106</v>
      </c>
      <c r="Q118" s="1">
        <f t="shared" si="6"/>
        <v>567</v>
      </c>
    </row>
    <row r="119" spans="8:17" x14ac:dyDescent="0.25">
      <c r="H119" s="1">
        <f t="shared" si="8"/>
        <v>-17.125200000000017</v>
      </c>
      <c r="M119" s="1">
        <v>-15.432000000000006</v>
      </c>
      <c r="N119" s="1">
        <f t="shared" si="7"/>
        <v>551.97600000000102</v>
      </c>
      <c r="O119" s="1">
        <v>107</v>
      </c>
      <c r="Q119" s="1">
        <f t="shared" si="6"/>
        <v>552</v>
      </c>
    </row>
    <row r="120" spans="8:17" x14ac:dyDescent="0.25">
      <c r="H120" s="1">
        <f t="shared" si="8"/>
        <v>-16.560800000000018</v>
      </c>
      <c r="M120" s="1">
        <v>-15.432000000000006</v>
      </c>
      <c r="N120" s="1">
        <f t="shared" si="7"/>
        <v>536.54400000000101</v>
      </c>
      <c r="O120" s="1">
        <v>108</v>
      </c>
      <c r="Q120" s="1">
        <f t="shared" si="6"/>
        <v>537</v>
      </c>
    </row>
    <row r="121" spans="8:17" x14ac:dyDescent="0.25">
      <c r="H121" s="1">
        <f t="shared" si="8"/>
        <v>-15.996400000000017</v>
      </c>
      <c r="M121" s="1">
        <v>-15.432000000000006</v>
      </c>
      <c r="N121" s="1">
        <f t="shared" si="7"/>
        <v>521.11200000000099</v>
      </c>
      <c r="O121" s="1">
        <v>109</v>
      </c>
      <c r="Q121" s="1">
        <f t="shared" si="6"/>
        <v>521</v>
      </c>
    </row>
    <row r="122" spans="8:17" x14ac:dyDescent="0.25">
      <c r="H122" s="1">
        <f t="shared" si="8"/>
        <v>-15.432000000000016</v>
      </c>
      <c r="M122" s="1">
        <v>-15.432000000000006</v>
      </c>
      <c r="N122" s="1">
        <f t="shared" si="7"/>
        <v>505.68000000000097</v>
      </c>
      <c r="O122" s="1">
        <v>110</v>
      </c>
      <c r="Q122" s="1">
        <f t="shared" si="6"/>
        <v>506</v>
      </c>
    </row>
    <row r="123" spans="8:17" x14ac:dyDescent="0.25">
      <c r="H123" s="1">
        <f t="shared" si="8"/>
        <v>-14.965200000000015</v>
      </c>
      <c r="M123" s="1">
        <v>-13.098000000000003</v>
      </c>
      <c r="N123" s="1">
        <f t="shared" si="7"/>
        <v>492.58200000000096</v>
      </c>
      <c r="O123" s="1">
        <v>111</v>
      </c>
      <c r="Q123" s="1">
        <f t="shared" si="6"/>
        <v>493</v>
      </c>
    </row>
    <row r="124" spans="8:17" x14ac:dyDescent="0.25">
      <c r="H124" s="1">
        <f t="shared" si="8"/>
        <v>-14.498400000000014</v>
      </c>
      <c r="M124" s="1">
        <v>-13.098000000000003</v>
      </c>
      <c r="N124" s="1">
        <f t="shared" si="7"/>
        <v>479.48400000000095</v>
      </c>
      <c r="O124" s="1">
        <v>112</v>
      </c>
      <c r="Q124" s="1">
        <f t="shared" si="6"/>
        <v>479</v>
      </c>
    </row>
    <row r="125" spans="8:17" x14ac:dyDescent="0.25">
      <c r="H125" s="1">
        <f t="shared" si="8"/>
        <v>-14.031600000000015</v>
      </c>
      <c r="M125" s="1">
        <v>-13.098000000000003</v>
      </c>
      <c r="N125" s="1">
        <f t="shared" si="7"/>
        <v>466.38600000000093</v>
      </c>
      <c r="O125" s="1">
        <v>113</v>
      </c>
      <c r="Q125" s="1">
        <f t="shared" si="6"/>
        <v>466</v>
      </c>
    </row>
    <row r="126" spans="8:17" x14ac:dyDescent="0.25">
      <c r="H126" s="1">
        <f t="shared" si="8"/>
        <v>-13.564800000000014</v>
      </c>
      <c r="M126" s="1">
        <v>-13.098000000000003</v>
      </c>
      <c r="N126" s="1">
        <f t="shared" si="7"/>
        <v>453.28800000000092</v>
      </c>
      <c r="O126" s="1">
        <v>114</v>
      </c>
      <c r="Q126" s="1">
        <f t="shared" si="6"/>
        <v>453</v>
      </c>
    </row>
    <row r="127" spans="8:17" x14ac:dyDescent="0.25">
      <c r="H127" s="1">
        <f t="shared" si="8"/>
        <v>-13.098000000000013</v>
      </c>
      <c r="M127" s="1">
        <v>-13.098000000000003</v>
      </c>
      <c r="N127" s="1">
        <f t="shared" si="7"/>
        <v>440.19000000000091</v>
      </c>
      <c r="O127" s="1">
        <v>115</v>
      </c>
      <c r="Q127" s="1">
        <f t="shared" si="6"/>
        <v>440</v>
      </c>
    </row>
    <row r="128" spans="8:17" x14ac:dyDescent="0.25">
      <c r="H128" s="1">
        <f t="shared" si="8"/>
        <v>-12.709600000000012</v>
      </c>
      <c r="M128" s="1">
        <v>-11.155999999999995</v>
      </c>
      <c r="N128" s="1">
        <f t="shared" si="7"/>
        <v>429.0340000000009</v>
      </c>
      <c r="O128" s="1">
        <v>116</v>
      </c>
      <c r="Q128" s="1">
        <f t="shared" si="6"/>
        <v>429</v>
      </c>
    </row>
    <row r="129" spans="8:17" x14ac:dyDescent="0.25">
      <c r="H129" s="1">
        <f t="shared" si="8"/>
        <v>-12.32120000000001</v>
      </c>
      <c r="M129" s="1">
        <v>-11.155999999999995</v>
      </c>
      <c r="N129" s="1">
        <f t="shared" si="7"/>
        <v>417.8780000000009</v>
      </c>
      <c r="O129" s="1">
        <v>117</v>
      </c>
      <c r="Q129" s="1">
        <f t="shared" si="6"/>
        <v>418</v>
      </c>
    </row>
    <row r="130" spans="8:17" x14ac:dyDescent="0.25">
      <c r="H130" s="1">
        <f t="shared" si="8"/>
        <v>-11.932800000000009</v>
      </c>
      <c r="M130" s="1">
        <v>-11.155999999999995</v>
      </c>
      <c r="N130" s="1">
        <f t="shared" si="7"/>
        <v>406.72200000000089</v>
      </c>
      <c r="O130" s="1">
        <v>118</v>
      </c>
      <c r="Q130" s="1">
        <f t="shared" si="6"/>
        <v>407</v>
      </c>
    </row>
    <row r="131" spans="8:17" x14ac:dyDescent="0.25">
      <c r="H131" s="1">
        <f t="shared" si="8"/>
        <v>-11.544400000000007</v>
      </c>
      <c r="M131" s="1">
        <v>-11.155999999999995</v>
      </c>
      <c r="N131" s="1">
        <f t="shared" si="7"/>
        <v>395.56600000000088</v>
      </c>
      <c r="O131" s="1">
        <v>119</v>
      </c>
      <c r="Q131" s="1">
        <f t="shared" si="6"/>
        <v>396</v>
      </c>
    </row>
    <row r="132" spans="8:17" x14ac:dyDescent="0.25">
      <c r="H132" s="1">
        <f t="shared" si="8"/>
        <v>-11.156000000000006</v>
      </c>
      <c r="M132" s="1">
        <v>-11.155999999999995</v>
      </c>
      <c r="N132" s="1">
        <f t="shared" si="7"/>
        <v>384.41000000000088</v>
      </c>
      <c r="O132" s="1">
        <v>120</v>
      </c>
      <c r="Q132" s="1">
        <f t="shared" si="6"/>
        <v>384</v>
      </c>
    </row>
    <row r="133" spans="8:17" x14ac:dyDescent="0.25">
      <c r="H133" s="1">
        <f t="shared" si="8"/>
        <v>-10.831200000000001</v>
      </c>
      <c r="M133" s="1">
        <v>-9.5320000000000054</v>
      </c>
      <c r="N133" s="1">
        <f t="shared" si="7"/>
        <v>374.8780000000009</v>
      </c>
      <c r="O133" s="1">
        <v>121</v>
      </c>
      <c r="Q133" s="1">
        <f t="shared" si="6"/>
        <v>375</v>
      </c>
    </row>
    <row r="134" spans="8:17" x14ac:dyDescent="0.25">
      <c r="H134" s="1">
        <f t="shared" si="8"/>
        <v>-10.506399999999996</v>
      </c>
      <c r="M134" s="1">
        <v>-9.5320000000000054</v>
      </c>
      <c r="N134" s="1">
        <f t="shared" si="7"/>
        <v>365.34600000000091</v>
      </c>
      <c r="O134" s="1">
        <v>122</v>
      </c>
      <c r="Q134" s="1">
        <f t="shared" si="6"/>
        <v>365</v>
      </c>
    </row>
    <row r="135" spans="8:17" x14ac:dyDescent="0.25">
      <c r="H135" s="1">
        <f t="shared" si="8"/>
        <v>-10.181599999999992</v>
      </c>
      <c r="M135" s="1">
        <v>-9.5320000000000054</v>
      </c>
      <c r="N135" s="1">
        <f t="shared" si="7"/>
        <v>355.81400000000093</v>
      </c>
      <c r="O135" s="1">
        <v>123</v>
      </c>
      <c r="Q135" s="1">
        <f t="shared" si="6"/>
        <v>356</v>
      </c>
    </row>
    <row r="136" spans="8:17" x14ac:dyDescent="0.25">
      <c r="H136" s="1">
        <f t="shared" si="8"/>
        <v>-9.8567999999999873</v>
      </c>
      <c r="M136" s="1">
        <v>-9.5320000000000054</v>
      </c>
      <c r="N136" s="1">
        <f t="shared" si="7"/>
        <v>346.28200000000095</v>
      </c>
      <c r="O136" s="1">
        <v>124</v>
      </c>
      <c r="Q136" s="1">
        <f t="shared" si="6"/>
        <v>346</v>
      </c>
    </row>
    <row r="137" spans="8:17" x14ac:dyDescent="0.25">
      <c r="H137" s="1">
        <f t="shared" si="8"/>
        <v>-9.5319999999999823</v>
      </c>
      <c r="M137" s="1">
        <v>-9.5320000000000054</v>
      </c>
      <c r="N137" s="1">
        <f t="shared" si="7"/>
        <v>336.75000000000097</v>
      </c>
      <c r="O137" s="1">
        <v>125</v>
      </c>
      <c r="Q137" s="1">
        <f t="shared" si="6"/>
        <v>337</v>
      </c>
    </row>
    <row r="138" spans="8:17" x14ac:dyDescent="0.25">
      <c r="M138" s="1">
        <v>-9.5320000000000054</v>
      </c>
      <c r="N138" s="1">
        <f t="shared" si="7"/>
        <v>327.21800000000098</v>
      </c>
      <c r="O138" s="1">
        <v>126</v>
      </c>
      <c r="Q138" s="1">
        <f t="shared" si="6"/>
        <v>327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ACControlAndDriverBoardBOM8-13-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MPaulHolmes</dc:creator>
  <cp:lastModifiedBy>MPaulHolmes</cp:lastModifiedBy>
  <cp:revision>5</cp:revision>
  <dcterms:created xsi:type="dcterms:W3CDTF">2015-10-07T14:17:08Z</dcterms:created>
  <dcterms:modified xsi:type="dcterms:W3CDTF">2016-03-03T13:19:48Z</dcterms:modified>
</cp:coreProperties>
</file>