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drive.gsk.com/personal/maria-santos_m_martinez-martinez_gsk_com/Documents/Desktop/"/>
    </mc:Choice>
  </mc:AlternateContent>
  <xr:revisionPtr revIDLastSave="0" documentId="8_{7A29B66F-B30C-403A-80EE-615F0808BFE8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Dosing_extra" sheetId="8" state="hidden" r:id="rId1"/>
    <sheet name="Blood_Conc-time" sheetId="9" r:id="rId2"/>
    <sheet name="po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6" i="7" l="1"/>
  <c r="L26" i="7"/>
  <c r="J27" i="7"/>
  <c r="L27" i="7"/>
  <c r="M27" i="7"/>
  <c r="I27" i="7"/>
  <c r="I26" i="7"/>
  <c r="M24" i="7"/>
  <c r="M25" i="7"/>
  <c r="M23" i="7"/>
  <c r="M26" i="7" s="1"/>
  <c r="K24" i="7"/>
  <c r="K25" i="7"/>
  <c r="K23" i="7"/>
  <c r="K27" i="7" s="1"/>
  <c r="K26" i="7" l="1"/>
  <c r="F3" i="8"/>
  <c r="C3" i="8" l="1"/>
  <c r="B46" i="8"/>
  <c r="G3" i="8"/>
  <c r="G44" i="8" s="1"/>
  <c r="M2" i="7" s="1"/>
  <c r="B3" i="8" l="1"/>
  <c r="D3" i="8" s="1"/>
  <c r="H4" i="7"/>
  <c r="D44" i="8" l="1"/>
  <c r="J2" i="7" s="1"/>
  <c r="G46" i="8" l="1"/>
  <c r="M4" i="7" s="1"/>
  <c r="E39" i="7" l="1"/>
  <c r="E40" i="7"/>
  <c r="D39" i="7"/>
  <c r="D40" i="7"/>
  <c r="C40" i="7"/>
  <c r="C39" i="7"/>
</calcChain>
</file>

<file path=xl/sharedStrings.xml><?xml version="1.0" encoding="utf-8"?>
<sst xmlns="http://schemas.openxmlformats.org/spreadsheetml/2006/main" count="125" uniqueCount="81">
  <si>
    <t>Parameter</t>
  </si>
  <si>
    <t>Units</t>
  </si>
  <si>
    <t>Avg Dose (µg)</t>
  </si>
  <si>
    <t>Avg Weight (Kg)</t>
  </si>
  <si>
    <t>Admin Check Dose (mg/Kg)</t>
  </si>
  <si>
    <t>QC DETERMINATION</t>
  </si>
  <si>
    <t>Compound</t>
  </si>
  <si>
    <t>Dosage</t>
  </si>
  <si>
    <t>Volume of</t>
  </si>
  <si>
    <t>Dose (µg)</t>
  </si>
  <si>
    <t>Weight (gr)</t>
  </si>
  <si>
    <t>Weight (Kg)</t>
  </si>
  <si>
    <t>Conc (mg/ml)</t>
  </si>
  <si>
    <t>Injection (ml)</t>
  </si>
  <si>
    <t>Injection (µl)</t>
  </si>
  <si>
    <t>QC DETERMINATION (µg/ml)</t>
  </si>
  <si>
    <t>Q1</t>
  </si>
  <si>
    <t>Q2</t>
  </si>
  <si>
    <t xml:space="preserve"> </t>
  </si>
  <si>
    <t>DNAUC0-t</t>
  </si>
  <si>
    <t>Cmax /dose</t>
  </si>
  <si>
    <t>Tmax</t>
  </si>
  <si>
    <t>Cmax</t>
  </si>
  <si>
    <t>Cmax_D</t>
  </si>
  <si>
    <t>AUClast</t>
  </si>
  <si>
    <t>animal_ID</t>
  </si>
  <si>
    <t>(h)</t>
  </si>
  <si>
    <t>(ug/mL)</t>
  </si>
  <si>
    <t>(kg*ug/mL/mg)</t>
  </si>
  <si>
    <t>(h*ug/mL)</t>
  </si>
  <si>
    <t>Mean</t>
  </si>
  <si>
    <t>SD</t>
  </si>
  <si>
    <t>DNAUClast</t>
  </si>
  <si>
    <t>PF-06342505_Pkpo10222012_100mg/kg_Fal</t>
  </si>
  <si>
    <t>PF-06342505_Fal_po_100mg/Kg</t>
  </si>
  <si>
    <t>Rsq</t>
  </si>
  <si>
    <t>Rsq_adjusted</t>
  </si>
  <si>
    <t>Corr_XY</t>
  </si>
  <si>
    <t>No_points_lambda_z</t>
  </si>
  <si>
    <t>Lambda_z</t>
  </si>
  <si>
    <t>1/h</t>
  </si>
  <si>
    <t>Lambda_z_lower</t>
  </si>
  <si>
    <t>h</t>
  </si>
  <si>
    <t>Lambda_z_upper</t>
  </si>
  <si>
    <t>HL_Lambda_z</t>
  </si>
  <si>
    <t>Tlag</t>
  </si>
  <si>
    <t>ug/mL</t>
  </si>
  <si>
    <t>kg*ug/mL/mg</t>
  </si>
  <si>
    <t>Tlast</t>
  </si>
  <si>
    <t>Clast</t>
  </si>
  <si>
    <t>h*ug/mL</t>
  </si>
  <si>
    <t>AUCall</t>
  </si>
  <si>
    <t>AUCINF_obs</t>
  </si>
  <si>
    <t>AUCINF_D_obs</t>
  </si>
  <si>
    <t>h*kg*ug/mL/mg</t>
  </si>
  <si>
    <t>AUC_%Extrap_obs</t>
  </si>
  <si>
    <t>%</t>
  </si>
  <si>
    <t>Vz_F_obs</t>
  </si>
  <si>
    <t>mL/kg</t>
  </si>
  <si>
    <t>Cl_F_obs</t>
  </si>
  <si>
    <t>mL/h/kg</t>
  </si>
  <si>
    <t>AUCINF_pred</t>
  </si>
  <si>
    <t>AUCINF_D_pred</t>
  </si>
  <si>
    <t>AUC_%Extrap_pred</t>
  </si>
  <si>
    <t>Vz_F_pred</t>
  </si>
  <si>
    <t>Cl_F_pred</t>
  </si>
  <si>
    <t>AUMClast</t>
  </si>
  <si>
    <t>h*h*ug/mL</t>
  </si>
  <si>
    <t>AUMCINF_obs</t>
  </si>
  <si>
    <t>AUMC_%Extrap_obs</t>
  </si>
  <si>
    <t>AUMCINF_pred</t>
  </si>
  <si>
    <t>AUMC_%Extrap_pred</t>
  </si>
  <si>
    <t>MRTlast</t>
  </si>
  <si>
    <t>MRTINF_obs</t>
  </si>
  <si>
    <t>MRTINF_pred</t>
  </si>
  <si>
    <t>time</t>
  </si>
  <si>
    <t>blood_conc</t>
  </si>
  <si>
    <t>group</t>
  </si>
  <si>
    <t>time_dose</t>
  </si>
  <si>
    <t>dose</t>
  </si>
  <si>
    <t>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</si>
</sst>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&quot;EUR&quot;_-;\-* #,##0\ &quot;EUR&quot;_-;_-* &quot;-&quot;\ &quot;EUR&quot;_-;_-@_-"/>
    <numFmt numFmtId="165" formatCode="_-* #,##0.00\ &quot;EUR&quot;_-;\-* #,##0.00\ &quot;EUR&quot;_-;_-* &quot;-&quot;??\ &quot;EUR&quot;_-;_-@_-"/>
    <numFmt numFmtId="166" formatCode="0.00000"/>
    <numFmt numFmtId="167" formatCode="0.0000"/>
    <numFmt numFmtId="168" formatCode="0.000"/>
    <numFmt numFmtId="169" formatCode="_-* #,##0\ _e_u_r_-;\-* #,##0\ _e_u_r_-;_-* &quot;-&quot;\ _e_u_r_-;_-@_-"/>
    <numFmt numFmtId="170" formatCode="_-* #,##0.00\ _e_u_r_-;\-* #,##0.00\ _e_u_r_-;_-* &quot;-&quot;??\ _e_u_r_-;_-@_-"/>
    <numFmt numFmtId="171" formatCode="0.0"/>
  </numFmts>
  <fonts count="25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9"/>
      <name val="Courier New"/>
      <family val="3"/>
    </font>
    <font>
      <sz val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name val="Courier New"/>
      <family val="3"/>
    </font>
    <font>
      <b/>
      <sz val="14"/>
      <name val="Calibri"/>
      <family val="2"/>
      <scheme val="minor"/>
    </font>
    <font>
      <b/>
      <sz val="14"/>
      <name val="Calibri"/>
      <family val="2"/>
    </font>
    <font>
      <b/>
      <sz val="8"/>
      <color rgb="FF000000"/>
      <name val="Tahoma"/>
      <family val="2"/>
    </font>
    <font>
      <b/>
      <sz val="1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249977111117893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</borders>
  <cellStyleXfs count="7">
    <xf numFmtId="0" fontId="0" fillId="0" borderId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171">
    <xf numFmtId="0" fontId="0" fillId="0" borderId="0" xfId="0"/>
    <xf numFmtId="0" fontId="3" fillId="0" borderId="1" xfId="0" applyFont="1" applyBorder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0" fillId="0" borderId="0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3" xfId="0" applyFill="1" applyBorder="1"/>
    <xf numFmtId="0" fontId="0" fillId="3" borderId="7" xfId="0" applyFill="1" applyBorder="1"/>
    <xf numFmtId="0" fontId="0" fillId="3" borderId="8" xfId="0" applyFill="1" applyBorder="1"/>
    <xf numFmtId="0" fontId="6" fillId="0" borderId="9" xfId="5" applyFont="1" applyBorder="1" applyAlignment="1">
      <alignment horizontal="center"/>
    </xf>
    <xf numFmtId="0" fontId="6" fillId="0" borderId="10" xfId="5" applyFont="1" applyBorder="1" applyAlignment="1">
      <alignment horizontal="center"/>
    </xf>
    <xf numFmtId="2" fontId="6" fillId="0" borderId="11" xfId="5" applyNumberFormat="1" applyFont="1" applyBorder="1" applyAlignment="1">
      <alignment horizontal="center"/>
    </xf>
    <xf numFmtId="2" fontId="6" fillId="3" borderId="9" xfId="5" applyNumberFormat="1" applyFont="1" applyFill="1" applyBorder="1" applyAlignment="1">
      <alignment horizontal="center"/>
    </xf>
    <xf numFmtId="0" fontId="6" fillId="0" borderId="12" xfId="5" applyFont="1" applyBorder="1" applyAlignment="1">
      <alignment horizontal="center"/>
    </xf>
    <xf numFmtId="0" fontId="1" fillId="0" borderId="0" xfId="5" applyBorder="1"/>
    <xf numFmtId="0" fontId="1" fillId="0" borderId="0" xfId="5"/>
    <xf numFmtId="0" fontId="6" fillId="0" borderId="13" xfId="5" applyFont="1" applyBorder="1" applyAlignment="1">
      <alignment horizontal="center"/>
    </xf>
    <xf numFmtId="0" fontId="6" fillId="0" borderId="14" xfId="5" applyFont="1" applyBorder="1" applyAlignment="1">
      <alignment horizontal="center"/>
    </xf>
    <xf numFmtId="2" fontId="6" fillId="0" borderId="15" xfId="5" applyNumberFormat="1" applyFont="1" applyBorder="1" applyAlignment="1">
      <alignment horizontal="center"/>
    </xf>
    <xf numFmtId="0" fontId="1" fillId="0" borderId="15" xfId="5" applyBorder="1" applyAlignment="1">
      <alignment horizontal="center"/>
    </xf>
    <xf numFmtId="0" fontId="1" fillId="3" borderId="15" xfId="5" applyFill="1" applyBorder="1" applyAlignment="1">
      <alignment horizontal="center"/>
    </xf>
    <xf numFmtId="2" fontId="6" fillId="3" borderId="13" xfId="5" applyNumberFormat="1" applyFont="1" applyFill="1" applyBorder="1" applyAlignment="1">
      <alignment horizontal="center"/>
    </xf>
    <xf numFmtId="0" fontId="1" fillId="0" borderId="13" xfId="5" applyBorder="1" applyAlignment="1">
      <alignment horizontal="center"/>
    </xf>
    <xf numFmtId="0" fontId="7" fillId="3" borderId="0" xfId="5" applyFont="1" applyFill="1" applyBorder="1" applyAlignment="1">
      <alignment horizontal="center"/>
    </xf>
    <xf numFmtId="2" fontId="8" fillId="0" borderId="16" xfId="5" applyNumberFormat="1" applyFont="1" applyFill="1" applyBorder="1" applyAlignment="1">
      <alignment horizontal="center"/>
    </xf>
    <xf numFmtId="2" fontId="1" fillId="0" borderId="16" xfId="5" applyNumberFormat="1" applyBorder="1"/>
    <xf numFmtId="0" fontId="1" fillId="4" borderId="16" xfId="5" applyFill="1" applyBorder="1"/>
    <xf numFmtId="0" fontId="1" fillId="0" borderId="12" xfId="5" applyBorder="1"/>
    <xf numFmtId="0" fontId="7" fillId="0" borderId="12" xfId="5" applyFont="1" applyBorder="1" applyAlignment="1">
      <alignment horizontal="center"/>
    </xf>
    <xf numFmtId="0" fontId="1" fillId="4" borderId="17" xfId="5" applyFill="1" applyBorder="1"/>
    <xf numFmtId="0" fontId="1" fillId="0" borderId="1" xfId="5" applyBorder="1"/>
    <xf numFmtId="0" fontId="7" fillId="5" borderId="18" xfId="5" applyFont="1" applyFill="1" applyBorder="1" applyAlignment="1">
      <alignment horizontal="center"/>
    </xf>
    <xf numFmtId="0" fontId="7" fillId="5" borderId="1" xfId="5" applyFont="1" applyFill="1" applyBorder="1" applyAlignment="1">
      <alignment horizontal="center"/>
    </xf>
    <xf numFmtId="2" fontId="6" fillId="5" borderId="17" xfId="5" applyNumberFormat="1" applyFont="1" applyFill="1" applyBorder="1" applyAlignment="1">
      <alignment horizontal="center"/>
    </xf>
    <xf numFmtId="0" fontId="1" fillId="5" borderId="17" xfId="5" applyFill="1" applyBorder="1"/>
    <xf numFmtId="0" fontId="1" fillId="5" borderId="18" xfId="5" applyFill="1" applyBorder="1"/>
    <xf numFmtId="0" fontId="1" fillId="0" borderId="16" xfId="5" applyFill="1" applyBorder="1" applyAlignment="1">
      <alignment horizontal="center"/>
    </xf>
    <xf numFmtId="0" fontId="1" fillId="0" borderId="3" xfId="5" applyFill="1" applyBorder="1" applyAlignment="1">
      <alignment horizontal="center"/>
    </xf>
    <xf numFmtId="2" fontId="6" fillId="0" borderId="0" xfId="5" applyNumberFormat="1" applyFont="1" applyFill="1" applyBorder="1" applyAlignment="1">
      <alignment horizontal="center"/>
    </xf>
    <xf numFmtId="0" fontId="1" fillId="6" borderId="19" xfId="5" applyFill="1" applyBorder="1"/>
    <xf numFmtId="0" fontId="1" fillId="0" borderId="2" xfId="5" applyBorder="1"/>
    <xf numFmtId="0" fontId="1" fillId="0" borderId="0" xfId="5" applyFill="1" applyBorder="1" applyAlignment="1">
      <alignment horizontal="center"/>
    </xf>
    <xf numFmtId="0" fontId="1" fillId="0" borderId="3" xfId="5" applyFill="1" applyBorder="1"/>
    <xf numFmtId="0" fontId="1" fillId="0" borderId="16" xfId="5" applyBorder="1"/>
    <xf numFmtId="0" fontId="1" fillId="0" borderId="0" xfId="5" applyFill="1" applyBorder="1"/>
    <xf numFmtId="0" fontId="1" fillId="0" borderId="20" xfId="5" applyFont="1" applyBorder="1"/>
    <xf numFmtId="0" fontId="1" fillId="0" borderId="0" xfId="5" applyAlignment="1">
      <alignment horizontal="left"/>
    </xf>
    <xf numFmtId="0" fontId="1" fillId="7" borderId="19" xfId="5" applyFill="1" applyBorder="1" applyAlignment="1">
      <alignment horizontal="center"/>
    </xf>
    <xf numFmtId="0" fontId="1" fillId="0" borderId="0" xfId="5" applyBorder="1" applyAlignment="1">
      <alignment horizontal="right"/>
    </xf>
    <xf numFmtId="0" fontId="1" fillId="0" borderId="0" xfId="5" applyFont="1" applyBorder="1" applyAlignment="1">
      <alignment horizontal="right"/>
    </xf>
    <xf numFmtId="0" fontId="1" fillId="0" borderId="0" xfId="5" applyFont="1" applyBorder="1" applyAlignment="1">
      <alignment horizontal="center"/>
    </xf>
    <xf numFmtId="0" fontId="1" fillId="0" borderId="0" xfId="5" applyFont="1" applyBorder="1"/>
    <xf numFmtId="0" fontId="1" fillId="0" borderId="0" xfId="5" applyBorder="1" applyAlignment="1">
      <alignment horizontal="center"/>
    </xf>
    <xf numFmtId="0" fontId="1" fillId="0" borderId="0" xfId="5" applyFill="1" applyBorder="1" applyAlignment="1">
      <alignment horizontal="right"/>
    </xf>
    <xf numFmtId="0" fontId="1" fillId="0" borderId="2" xfId="5" applyFont="1" applyBorder="1" applyAlignment="1">
      <alignment horizontal="right"/>
    </xf>
    <xf numFmtId="0" fontId="1" fillId="0" borderId="6" xfId="5" applyFont="1" applyBorder="1" applyAlignment="1">
      <alignment horizontal="right"/>
    </xf>
    <xf numFmtId="0" fontId="1" fillId="6" borderId="21" xfId="5" applyFill="1" applyBorder="1"/>
    <xf numFmtId="2" fontId="1" fillId="6" borderId="19" xfId="5" applyNumberFormat="1" applyFill="1" applyBorder="1"/>
    <xf numFmtId="0" fontId="1" fillId="4" borderId="7" xfId="5" applyFont="1" applyFill="1" applyBorder="1" applyAlignment="1">
      <alignment horizontal="left"/>
    </xf>
    <xf numFmtId="0" fontId="1" fillId="4" borderId="8" xfId="5" applyFont="1" applyFill="1" applyBorder="1" applyAlignment="1">
      <alignment horizontal="left"/>
    </xf>
    <xf numFmtId="0" fontId="14" fillId="0" borderId="3" xfId="0" applyFont="1" applyBorder="1" applyAlignment="1">
      <alignment vertical="top" wrapText="1"/>
    </xf>
    <xf numFmtId="0" fontId="14" fillId="0" borderId="0" xfId="0" applyFont="1"/>
    <xf numFmtId="0" fontId="11" fillId="0" borderId="0" xfId="0" applyFont="1" applyAlignment="1">
      <alignment horizontal="left"/>
    </xf>
    <xf numFmtId="0" fontId="12" fillId="0" borderId="0" xfId="0" applyFont="1"/>
    <xf numFmtId="0" fontId="6" fillId="3" borderId="16" xfId="5" applyFont="1" applyFill="1" applyBorder="1" applyAlignment="1">
      <alignment horizontal="center"/>
    </xf>
    <xf numFmtId="0" fontId="9" fillId="0" borderId="0" xfId="0" applyFont="1"/>
    <xf numFmtId="0" fontId="13" fillId="0" borderId="0" xfId="0" applyFont="1" applyAlignment="1">
      <alignment vertical="top" wrapText="1"/>
    </xf>
    <xf numFmtId="167" fontId="9" fillId="0" borderId="0" xfId="0" applyNumberFormat="1" applyFont="1"/>
    <xf numFmtId="168" fontId="9" fillId="0" borderId="0" xfId="0" applyNumberFormat="1" applyFont="1"/>
    <xf numFmtId="166" fontId="9" fillId="0" borderId="0" xfId="0" applyNumberFormat="1" applyFont="1"/>
    <xf numFmtId="2" fontId="1" fillId="0" borderId="0" xfId="5" applyNumberFormat="1" applyBorder="1"/>
    <xf numFmtId="0" fontId="7" fillId="4" borderId="12" xfId="5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0" fillId="0" borderId="0" xfId="0" applyFont="1" applyBorder="1"/>
    <xf numFmtId="0" fontId="1" fillId="0" borderId="9" xfId="5" applyBorder="1"/>
    <xf numFmtId="2" fontId="2" fillId="0" borderId="0" xfId="0" applyNumberFormat="1" applyFont="1" applyFill="1" applyBorder="1" applyAlignment="1">
      <alignment horizontal="center"/>
    </xf>
    <xf numFmtId="171" fontId="2" fillId="0" borderId="0" xfId="0" applyNumberFormat="1" applyFont="1" applyFill="1" applyBorder="1" applyAlignment="1">
      <alignment horizontal="center"/>
    </xf>
    <xf numFmtId="0" fontId="1" fillId="0" borderId="13" xfId="5" applyBorder="1"/>
    <xf numFmtId="2" fontId="1" fillId="0" borderId="0" xfId="0" applyNumberFormat="1" applyFont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15" fillId="0" borderId="0" xfId="0" applyFont="1"/>
    <xf numFmtId="0" fontId="6" fillId="4" borderId="16" xfId="5" applyFont="1" applyFill="1" applyBorder="1" applyAlignment="1">
      <alignment horizontal="center"/>
    </xf>
    <xf numFmtId="0" fontId="0" fillId="0" borderId="0" xfId="0" applyFill="1" applyBorder="1"/>
    <xf numFmtId="0" fontId="7" fillId="0" borderId="12" xfId="5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7" fontId="1" fillId="0" borderId="0" xfId="0" applyNumberFormat="1" applyFont="1" applyBorder="1" applyAlignment="1">
      <alignment horizontal="center"/>
    </xf>
    <xf numFmtId="0" fontId="1" fillId="0" borderId="0" xfId="6" applyFont="1" applyFill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1" fillId="0" borderId="0" xfId="0" applyFont="1"/>
    <xf numFmtId="167" fontId="1" fillId="0" borderId="0" xfId="0" applyNumberFormat="1" applyFont="1"/>
    <xf numFmtId="0" fontId="0" fillId="0" borderId="0" xfId="0" applyBorder="1" applyAlignment="1">
      <alignment horizontal="center" wrapText="1"/>
    </xf>
    <xf numFmtId="0" fontId="1" fillId="0" borderId="0" xfId="0" applyFont="1" applyBorder="1"/>
    <xf numFmtId="0" fontId="0" fillId="0" borderId="0" xfId="0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 wrapText="1"/>
    </xf>
    <xf numFmtId="0" fontId="17" fillId="0" borderId="0" xfId="6" applyFont="1" applyFill="1" applyBorder="1" applyAlignment="1">
      <alignment horizontal="center" textRotation="90"/>
    </xf>
    <xf numFmtId="2" fontId="0" fillId="0" borderId="0" xfId="0" applyNumberFormat="1" applyBorder="1" applyAlignment="1">
      <alignment horizontal="center" wrapText="1"/>
    </xf>
    <xf numFmtId="0" fontId="0" fillId="0" borderId="0" xfId="0" applyFill="1"/>
    <xf numFmtId="0" fontId="1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18" fillId="0" borderId="0" xfId="0" applyFont="1" applyFill="1" applyBorder="1" applyAlignment="1">
      <alignment horizontal="center" vertical="center" wrapText="1" readingOrder="1"/>
    </xf>
    <xf numFmtId="0" fontId="19" fillId="0" borderId="0" xfId="0" applyFont="1" applyFill="1" applyBorder="1" applyAlignment="1">
      <alignment horizontal="center" vertical="center" wrapText="1" readingOrder="1"/>
    </xf>
    <xf numFmtId="0" fontId="20" fillId="0" borderId="0" xfId="5" applyFont="1" applyFill="1" applyBorder="1"/>
    <xf numFmtId="0" fontId="20" fillId="0" borderId="0" xfId="0" applyFont="1" applyFill="1" applyBorder="1" applyAlignment="1">
      <alignment horizontal="center"/>
    </xf>
    <xf numFmtId="0" fontId="21" fillId="0" borderId="0" xfId="6" applyFont="1" applyFill="1" applyBorder="1" applyAlignment="1">
      <alignment horizontal="center" textRotation="90"/>
    </xf>
    <xf numFmtId="0" fontId="22" fillId="0" borderId="0" xfId="6" applyFont="1" applyFill="1" applyBorder="1" applyAlignment="1">
      <alignment horizontal="center"/>
    </xf>
    <xf numFmtId="0" fontId="20" fillId="0" borderId="0" xfId="6" applyFont="1" applyFill="1" applyBorder="1" applyAlignment="1">
      <alignment horizontal="center"/>
    </xf>
    <xf numFmtId="1" fontId="22" fillId="0" borderId="0" xfId="6" applyNumberFormat="1" applyFont="1" applyFill="1" applyBorder="1" applyAlignment="1">
      <alignment horizontal="center"/>
    </xf>
    <xf numFmtId="2" fontId="22" fillId="0" borderId="0" xfId="6" applyNumberFormat="1" applyFont="1" applyFill="1" applyBorder="1" applyAlignment="1">
      <alignment horizontal="center"/>
    </xf>
    <xf numFmtId="1" fontId="22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167" fontId="20" fillId="0" borderId="0" xfId="0" applyNumberFormat="1" applyFont="1" applyFill="1" applyBorder="1" applyAlignment="1">
      <alignment horizontal="center"/>
    </xf>
    <xf numFmtId="167" fontId="23" fillId="0" borderId="0" xfId="0" applyNumberFormat="1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2" fontId="23" fillId="0" borderId="0" xfId="0" applyNumberFormat="1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 textRotation="90"/>
    </xf>
    <xf numFmtId="2" fontId="20" fillId="0" borderId="0" xfId="0" applyNumberFormat="1" applyFont="1" applyFill="1" applyBorder="1" applyAlignment="1">
      <alignment horizontal="center"/>
    </xf>
    <xf numFmtId="168" fontId="20" fillId="0" borderId="0" xfId="0" applyNumberFormat="1" applyFont="1" applyFill="1" applyBorder="1"/>
    <xf numFmtId="0" fontId="16" fillId="0" borderId="2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wrapText="1"/>
    </xf>
    <xf numFmtId="0" fontId="16" fillId="0" borderId="2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0" borderId="31" xfId="0" applyFont="1" applyBorder="1" applyAlignment="1">
      <alignment horizontal="center" wrapText="1"/>
    </xf>
    <xf numFmtId="0" fontId="1" fillId="0" borderId="32" xfId="0" applyFont="1" applyBorder="1" applyAlignment="1">
      <alignment horizontal="center" wrapText="1"/>
    </xf>
    <xf numFmtId="0" fontId="1" fillId="0" borderId="33" xfId="0" applyFont="1" applyBorder="1" applyAlignment="1">
      <alignment horizontal="center" wrapText="1"/>
    </xf>
    <xf numFmtId="2" fontId="0" fillId="0" borderId="0" xfId="0" applyNumberFormat="1" applyFill="1" applyBorder="1" applyAlignment="1">
      <alignment horizontal="center" wrapText="1"/>
    </xf>
    <xf numFmtId="167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 wrapText="1"/>
    </xf>
    <xf numFmtId="167" fontId="1" fillId="0" borderId="23" xfId="0" applyNumberFormat="1" applyFont="1" applyBorder="1" applyAlignment="1">
      <alignment horizontal="center" wrapText="1"/>
    </xf>
    <xf numFmtId="167" fontId="1" fillId="0" borderId="32" xfId="0" applyNumberFormat="1" applyFont="1" applyBorder="1" applyAlignment="1">
      <alignment horizontal="center" wrapText="1"/>
    </xf>
    <xf numFmtId="0" fontId="16" fillId="0" borderId="34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167" fontId="0" fillId="0" borderId="37" xfId="0" applyNumberFormat="1" applyBorder="1" applyAlignment="1">
      <alignment horizontal="center"/>
    </xf>
    <xf numFmtId="0" fontId="16" fillId="0" borderId="36" xfId="0" applyFont="1" applyBorder="1" applyAlignment="1">
      <alignment horizontal="center" vertical="center"/>
    </xf>
    <xf numFmtId="2" fontId="1" fillId="0" borderId="32" xfId="0" applyNumberFormat="1" applyFont="1" applyBorder="1" applyAlignment="1">
      <alignment horizontal="center" wrapText="1"/>
    </xf>
    <xf numFmtId="0" fontId="1" fillId="0" borderId="38" xfId="0" applyFont="1" applyBorder="1" applyAlignment="1">
      <alignment horizontal="center" wrapText="1"/>
    </xf>
    <xf numFmtId="167" fontId="1" fillId="0" borderId="39" xfId="0" applyNumberFormat="1" applyFont="1" applyBorder="1" applyAlignment="1">
      <alignment horizontal="center" wrapText="1"/>
    </xf>
    <xf numFmtId="0" fontId="16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wrapText="1"/>
    </xf>
    <xf numFmtId="2" fontId="1" fillId="0" borderId="41" xfId="0" applyNumberFormat="1" applyFont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42" xfId="0" applyFont="1" applyBorder="1" applyAlignment="1">
      <alignment horizontal="center" wrapText="1"/>
    </xf>
    <xf numFmtId="0" fontId="9" fillId="0" borderId="21" xfId="0" applyFont="1" applyBorder="1" applyAlignment="1">
      <alignment horizontal="center"/>
    </xf>
    <xf numFmtId="0" fontId="1" fillId="0" borderId="43" xfId="0" applyFont="1" applyBorder="1" applyAlignment="1">
      <alignment horizontal="center" wrapText="1"/>
    </xf>
    <xf numFmtId="0" fontId="0" fillId="0" borderId="44" xfId="0" applyBorder="1" applyAlignment="1">
      <alignment horizontal="center"/>
    </xf>
    <xf numFmtId="1" fontId="9" fillId="0" borderId="19" xfId="0" applyNumberFormat="1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" fillId="0" borderId="46" xfId="0" applyFont="1" applyBorder="1" applyAlignment="1">
      <alignment horizontal="center" wrapText="1"/>
    </xf>
    <xf numFmtId="0" fontId="16" fillId="0" borderId="47" xfId="0" applyFont="1" applyBorder="1" applyAlignment="1">
      <alignment horizontal="center" vertical="center"/>
    </xf>
    <xf numFmtId="2" fontId="1" fillId="0" borderId="24" xfId="0" applyNumberFormat="1" applyFont="1" applyBorder="1" applyAlignment="1">
      <alignment horizontal="center" wrapText="1"/>
    </xf>
    <xf numFmtId="2" fontId="0" fillId="0" borderId="44" xfId="0" applyNumberFormat="1" applyBorder="1" applyAlignment="1">
      <alignment horizontal="center"/>
    </xf>
    <xf numFmtId="2" fontId="0" fillId="0" borderId="45" xfId="0" applyNumberFormat="1" applyBorder="1" applyAlignment="1">
      <alignment horizontal="center"/>
    </xf>
    <xf numFmtId="2" fontId="9" fillId="0" borderId="19" xfId="0" applyNumberFormat="1" applyFont="1" applyBorder="1" applyAlignment="1">
      <alignment horizontal="center"/>
    </xf>
    <xf numFmtId="0" fontId="16" fillId="0" borderId="48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</cellXfs>
  <cellStyles count="7">
    <cellStyle name="Millares [0]_AUC_datasheet" xfId="1" xr:uid="{00000000-0005-0000-0000-000000000000}"/>
    <cellStyle name="Millares_AUC_datasheet" xfId="2" xr:uid="{00000000-0005-0000-0000-000001000000}"/>
    <cellStyle name="Moneda [0]_AUC_datasheet" xfId="3" xr:uid="{00000000-0005-0000-0000-000002000000}"/>
    <cellStyle name="Moneda_AUC_datasheet" xfId="4" xr:uid="{00000000-0005-0000-0000-000003000000}"/>
    <cellStyle name="Normal" xfId="0" builtinId="0"/>
    <cellStyle name="Normal 2" xfId="6" xr:uid="{00000000-0005-0000-0000-000005000000}"/>
    <cellStyle name="Normal_New Pyridones PK Analisys DataSheet" xfId="5" xr:uid="{00000000-0005-0000-0000-000006000000}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zoomScale="75" workbookViewId="0">
      <selection activeCell="A3" sqref="A3"/>
    </sheetView>
  </sheetViews>
  <sheetFormatPr defaultColWidth="11.42578125" defaultRowHeight="12.75" x14ac:dyDescent="0.2"/>
  <cols>
    <col min="1" max="1" width="37.42578125" style="21" customWidth="1"/>
    <col min="2" max="2" width="17.28515625" style="52" customWidth="1"/>
    <col min="3" max="3" width="17.85546875" style="21" customWidth="1"/>
    <col min="4" max="4" width="15.5703125" style="52" customWidth="1"/>
    <col min="5" max="5" width="13.7109375" style="21" customWidth="1"/>
    <col min="6" max="6" width="17.85546875" style="21" customWidth="1"/>
    <col min="7" max="7" width="15.5703125" style="49" customWidth="1"/>
    <col min="8" max="8" width="16.140625" style="20" customWidth="1"/>
    <col min="9" max="9" width="16.7109375" style="20" customWidth="1"/>
    <col min="10" max="10" width="14.5703125" style="20" bestFit="1" customWidth="1"/>
    <col min="11" max="11" width="20.85546875" style="20" bestFit="1" customWidth="1"/>
    <col min="12" max="12" width="9.140625" style="20" customWidth="1"/>
    <col min="13" max="13" width="15.5703125" style="20" customWidth="1"/>
    <col min="14" max="16" width="11.42578125" style="20" customWidth="1"/>
    <col min="17" max="16384" width="11.42578125" style="21"/>
  </cols>
  <sheetData>
    <row r="1" spans="1:17" x14ac:dyDescent="0.2">
      <c r="A1" s="15" t="s">
        <v>6</v>
      </c>
      <c r="B1" s="16" t="s">
        <v>7</v>
      </c>
      <c r="C1" s="17" t="s">
        <v>8</v>
      </c>
      <c r="D1" s="17" t="s">
        <v>9</v>
      </c>
      <c r="E1" s="70" t="s">
        <v>10</v>
      </c>
      <c r="F1" s="18" t="s">
        <v>8</v>
      </c>
      <c r="G1" s="19" t="s">
        <v>11</v>
      </c>
    </row>
    <row r="2" spans="1:17" x14ac:dyDescent="0.2">
      <c r="A2" s="22"/>
      <c r="B2" s="23" t="s">
        <v>12</v>
      </c>
      <c r="C2" s="24" t="s">
        <v>13</v>
      </c>
      <c r="D2" s="25"/>
      <c r="E2" s="26"/>
      <c r="F2" s="27" t="s">
        <v>14</v>
      </c>
      <c r="G2" s="28"/>
    </row>
    <row r="3" spans="1:17" x14ac:dyDescent="0.2">
      <c r="A3" s="77" t="s">
        <v>34</v>
      </c>
      <c r="B3" s="29">
        <f>B$46/1000</f>
        <v>5</v>
      </c>
      <c r="C3" s="30">
        <f>F3/1000</f>
        <v>0.46</v>
      </c>
      <c r="D3" s="31">
        <f>B3*C3*1000</f>
        <v>2300.0000000000005</v>
      </c>
      <c r="E3" s="85">
        <v>23</v>
      </c>
      <c r="F3" s="32">
        <f>E3*20</f>
        <v>460</v>
      </c>
      <c r="G3" s="80">
        <f>E3/1000</f>
        <v>2.3E-2</v>
      </c>
      <c r="I3" s="109"/>
      <c r="J3" s="109"/>
      <c r="K3" s="109"/>
      <c r="L3" s="109"/>
      <c r="M3" s="109"/>
      <c r="N3" s="50"/>
      <c r="O3" s="50"/>
      <c r="P3" s="50"/>
      <c r="Q3" s="50"/>
    </row>
    <row r="4" spans="1:17" x14ac:dyDescent="0.2">
      <c r="A4" s="89"/>
      <c r="B4" s="29"/>
      <c r="C4" s="30"/>
      <c r="D4" s="31"/>
      <c r="E4" s="87"/>
      <c r="F4" s="32"/>
      <c r="G4" s="80"/>
      <c r="I4" s="110"/>
      <c r="J4" s="111"/>
      <c r="K4" s="111"/>
      <c r="L4" s="111"/>
      <c r="M4" s="111"/>
      <c r="N4" s="101"/>
      <c r="O4" s="101"/>
      <c r="P4" s="50"/>
      <c r="Q4" s="50"/>
    </row>
    <row r="5" spans="1:17" x14ac:dyDescent="0.2">
      <c r="A5" s="89"/>
      <c r="B5" s="29"/>
      <c r="C5" s="30"/>
      <c r="D5" s="31"/>
      <c r="E5" s="87"/>
      <c r="F5" s="32"/>
      <c r="G5" s="80"/>
      <c r="I5" s="110"/>
      <c r="J5" s="112"/>
      <c r="K5" s="112"/>
      <c r="L5" s="112"/>
      <c r="M5" s="113"/>
      <c r="N5" s="92"/>
      <c r="O5" s="92"/>
      <c r="P5" s="92"/>
      <c r="Q5" s="50"/>
    </row>
    <row r="6" spans="1:17" x14ac:dyDescent="0.2">
      <c r="A6" s="34"/>
      <c r="B6" s="29"/>
      <c r="C6" s="30"/>
      <c r="D6" s="31"/>
      <c r="E6" s="32"/>
      <c r="F6" s="32"/>
      <c r="G6" s="33"/>
      <c r="I6" s="110"/>
      <c r="J6" s="112"/>
      <c r="K6" s="112"/>
      <c r="L6" s="112"/>
      <c r="M6" s="113"/>
      <c r="N6" s="92"/>
      <c r="O6" s="92"/>
      <c r="P6" s="92"/>
      <c r="Q6" s="50"/>
    </row>
    <row r="7" spans="1:17" x14ac:dyDescent="0.2">
      <c r="A7" s="34"/>
      <c r="B7" s="29"/>
      <c r="C7" s="30"/>
      <c r="D7" s="31"/>
      <c r="E7" s="32"/>
      <c r="F7" s="32"/>
      <c r="G7" s="33"/>
      <c r="H7" s="78"/>
      <c r="I7" s="110"/>
      <c r="J7" s="112"/>
      <c r="K7" s="112"/>
      <c r="L7" s="112"/>
      <c r="M7" s="113"/>
      <c r="N7" s="92"/>
      <c r="O7" s="92"/>
      <c r="P7" s="92"/>
      <c r="Q7" s="50"/>
    </row>
    <row r="8" spans="1:17" x14ac:dyDescent="0.2">
      <c r="A8" s="34"/>
      <c r="B8" s="29"/>
      <c r="C8" s="30"/>
      <c r="D8" s="31"/>
      <c r="E8" s="32"/>
      <c r="F8" s="32"/>
      <c r="G8" s="33"/>
      <c r="H8" s="78"/>
      <c r="I8" s="110"/>
      <c r="J8" s="112"/>
      <c r="K8" s="112"/>
      <c r="L8" s="112"/>
      <c r="M8" s="113"/>
      <c r="N8" s="92"/>
      <c r="O8" s="92"/>
      <c r="P8" s="92"/>
      <c r="Q8" s="50"/>
    </row>
    <row r="9" spans="1:17" x14ac:dyDescent="0.2">
      <c r="A9" s="34"/>
      <c r="B9" s="29"/>
      <c r="C9" s="30"/>
      <c r="D9" s="31"/>
      <c r="E9" s="32"/>
      <c r="F9" s="32"/>
      <c r="G9" s="33"/>
      <c r="I9" s="110"/>
      <c r="J9" s="112"/>
      <c r="K9" s="112"/>
      <c r="L9" s="112"/>
      <c r="M9" s="113"/>
      <c r="N9" s="92"/>
      <c r="O9" s="92"/>
      <c r="P9" s="92"/>
      <c r="Q9" s="50"/>
    </row>
    <row r="10" spans="1:17" x14ac:dyDescent="0.2">
      <c r="A10" s="34"/>
      <c r="B10" s="29"/>
      <c r="C10" s="30"/>
      <c r="D10" s="31"/>
      <c r="E10" s="32"/>
      <c r="F10" s="32"/>
      <c r="G10" s="33"/>
      <c r="I10" s="110"/>
      <c r="J10" s="109"/>
      <c r="K10" s="109"/>
      <c r="L10" s="109"/>
      <c r="M10" s="109"/>
      <c r="N10" s="50"/>
      <c r="O10" s="50"/>
      <c r="P10" s="50"/>
      <c r="Q10" s="50"/>
    </row>
    <row r="11" spans="1:17" x14ac:dyDescent="0.2">
      <c r="A11" s="34"/>
      <c r="B11" s="29"/>
      <c r="C11" s="30"/>
      <c r="D11" s="31"/>
      <c r="E11" s="32"/>
      <c r="F11" s="32"/>
      <c r="G11" s="33"/>
      <c r="I11" s="110"/>
      <c r="J11" s="109"/>
      <c r="K11" s="109"/>
      <c r="L11" s="109"/>
      <c r="M11" s="109"/>
      <c r="N11" s="50"/>
      <c r="O11" s="50"/>
      <c r="P11" s="50"/>
      <c r="Q11" s="50"/>
    </row>
    <row r="12" spans="1:17" x14ac:dyDescent="0.2">
      <c r="A12" s="34"/>
      <c r="B12" s="29"/>
      <c r="C12" s="30"/>
      <c r="D12" s="31"/>
      <c r="E12" s="32"/>
      <c r="F12" s="32"/>
      <c r="G12" s="33"/>
      <c r="I12" s="110"/>
      <c r="J12" s="109"/>
      <c r="K12" s="109"/>
      <c r="L12" s="109"/>
      <c r="M12" s="109"/>
      <c r="N12" s="50"/>
      <c r="O12" s="50"/>
      <c r="P12" s="50"/>
      <c r="Q12" s="50"/>
    </row>
    <row r="13" spans="1:17" x14ac:dyDescent="0.2">
      <c r="A13" s="34"/>
      <c r="B13" s="29"/>
      <c r="C13" s="30"/>
      <c r="D13" s="31"/>
      <c r="E13" s="32"/>
      <c r="F13" s="32"/>
      <c r="G13" s="33"/>
      <c r="I13" s="110"/>
      <c r="J13" s="109"/>
      <c r="K13" s="109"/>
      <c r="L13" s="109"/>
      <c r="M13" s="109"/>
    </row>
    <row r="14" spans="1:17" ht="14.25" x14ac:dyDescent="0.2">
      <c r="A14" s="34"/>
      <c r="B14" s="29"/>
      <c r="C14" s="30"/>
      <c r="D14" s="31"/>
      <c r="E14" s="32"/>
      <c r="F14" s="32"/>
      <c r="G14" s="33"/>
      <c r="H14" s="79"/>
      <c r="I14" s="110"/>
      <c r="J14" s="109"/>
      <c r="K14" s="109"/>
      <c r="L14" s="109"/>
      <c r="M14" s="109"/>
    </row>
    <row r="15" spans="1:17" x14ac:dyDescent="0.2">
      <c r="A15" s="34"/>
      <c r="B15" s="29"/>
      <c r="C15" s="30"/>
      <c r="D15" s="31"/>
      <c r="E15" s="32"/>
      <c r="F15" s="32"/>
      <c r="G15" s="33"/>
      <c r="I15" s="110"/>
      <c r="J15" s="114"/>
      <c r="K15" s="115"/>
      <c r="L15" s="112"/>
      <c r="M15" s="113"/>
      <c r="N15" s="50"/>
      <c r="O15" s="50"/>
    </row>
    <row r="16" spans="1:17" x14ac:dyDescent="0.2">
      <c r="A16" s="34"/>
      <c r="B16" s="29"/>
      <c r="C16" s="30"/>
      <c r="D16" s="31"/>
      <c r="E16" s="32"/>
      <c r="F16" s="32"/>
      <c r="G16" s="80"/>
      <c r="I16" s="125"/>
      <c r="J16" s="116"/>
      <c r="K16" s="117"/>
      <c r="L16" s="118"/>
      <c r="M16" s="113"/>
      <c r="N16" s="50"/>
      <c r="O16" s="50"/>
    </row>
    <row r="17" spans="1:15" x14ac:dyDescent="0.2">
      <c r="A17" s="34"/>
      <c r="B17" s="29"/>
      <c r="C17" s="30"/>
      <c r="D17" s="31"/>
      <c r="E17" s="32"/>
      <c r="F17" s="32"/>
      <c r="G17" s="33"/>
      <c r="I17" s="126"/>
      <c r="J17" s="111"/>
      <c r="K17" s="111"/>
      <c r="L17" s="111"/>
      <c r="M17" s="111"/>
      <c r="N17" s="50"/>
      <c r="O17" s="50"/>
    </row>
    <row r="18" spans="1:15" x14ac:dyDescent="0.2">
      <c r="A18" s="34"/>
      <c r="B18" s="29"/>
      <c r="C18" s="30"/>
      <c r="D18" s="31"/>
      <c r="E18" s="32"/>
      <c r="F18" s="32"/>
      <c r="G18" s="33"/>
      <c r="I18" s="119"/>
      <c r="J18" s="127"/>
      <c r="K18" s="112"/>
      <c r="L18" s="112"/>
      <c r="M18" s="112"/>
      <c r="N18" s="50"/>
      <c r="O18" s="50"/>
    </row>
    <row r="19" spans="1:15" x14ac:dyDescent="0.2">
      <c r="A19" s="34"/>
      <c r="B19" s="29"/>
      <c r="C19" s="30"/>
      <c r="D19" s="31"/>
      <c r="E19" s="32"/>
      <c r="F19" s="32"/>
      <c r="G19" s="33"/>
      <c r="I19" s="119"/>
      <c r="J19" s="127"/>
      <c r="K19" s="112"/>
      <c r="L19" s="112"/>
      <c r="M19" s="112"/>
      <c r="N19" s="50"/>
      <c r="O19" s="50"/>
    </row>
    <row r="20" spans="1:15" x14ac:dyDescent="0.2">
      <c r="A20" s="34"/>
      <c r="B20" s="29"/>
      <c r="C20" s="30"/>
      <c r="D20" s="31"/>
      <c r="E20" s="32"/>
      <c r="F20" s="32"/>
      <c r="G20" s="33"/>
      <c r="I20" s="119"/>
      <c r="J20" s="127"/>
      <c r="K20" s="112"/>
      <c r="L20" s="112"/>
      <c r="M20" s="112"/>
      <c r="N20" s="50"/>
      <c r="O20" s="50"/>
    </row>
    <row r="21" spans="1:15" x14ac:dyDescent="0.2">
      <c r="A21" s="34"/>
      <c r="B21" s="29"/>
      <c r="C21" s="30"/>
      <c r="D21" s="31"/>
      <c r="E21" s="32"/>
      <c r="F21" s="32"/>
      <c r="G21" s="33"/>
      <c r="I21" s="119"/>
      <c r="J21" s="127"/>
      <c r="K21" s="112"/>
      <c r="L21" s="112"/>
      <c r="M21" s="112"/>
      <c r="N21" s="50"/>
      <c r="O21" s="50"/>
    </row>
    <row r="22" spans="1:15" x14ac:dyDescent="0.2">
      <c r="A22" s="34"/>
      <c r="B22" s="29"/>
      <c r="C22" s="30"/>
      <c r="D22" s="31"/>
      <c r="E22" s="32"/>
      <c r="F22" s="32"/>
      <c r="G22" s="33"/>
      <c r="I22" s="119"/>
      <c r="J22" s="127"/>
      <c r="K22" s="112"/>
      <c r="L22" s="112"/>
      <c r="M22" s="112"/>
      <c r="N22" s="50"/>
      <c r="O22" s="50"/>
    </row>
    <row r="23" spans="1:15" x14ac:dyDescent="0.2">
      <c r="A23" s="34"/>
      <c r="B23" s="29"/>
      <c r="C23" s="30"/>
      <c r="D23" s="31"/>
      <c r="E23" s="32"/>
      <c r="F23" s="32"/>
      <c r="G23" s="33"/>
      <c r="I23" s="120"/>
      <c r="J23" s="121"/>
      <c r="K23" s="109"/>
      <c r="L23" s="109"/>
      <c r="M23" s="109"/>
      <c r="N23" s="50"/>
      <c r="O23" s="50"/>
    </row>
    <row r="24" spans="1:15" x14ac:dyDescent="0.2">
      <c r="A24" s="34"/>
      <c r="B24" s="29"/>
      <c r="C24" s="30"/>
      <c r="D24" s="31"/>
      <c r="E24" s="32"/>
      <c r="F24" s="32"/>
      <c r="G24" s="83"/>
      <c r="I24" s="122"/>
      <c r="J24" s="123"/>
      <c r="K24" s="109"/>
      <c r="L24" s="109"/>
      <c r="M24" s="109"/>
      <c r="N24" s="50"/>
      <c r="O24" s="50"/>
    </row>
    <row r="25" spans="1:15" x14ac:dyDescent="0.2">
      <c r="A25" s="34"/>
      <c r="B25" s="29"/>
      <c r="C25" s="30"/>
      <c r="D25" s="31"/>
      <c r="E25" s="32"/>
      <c r="F25" s="32"/>
      <c r="G25" s="33"/>
      <c r="H25" s="81"/>
      <c r="I25" s="124"/>
      <c r="J25" s="109"/>
      <c r="K25" s="109"/>
      <c r="L25" s="109"/>
      <c r="M25" s="109"/>
      <c r="N25" s="50"/>
      <c r="O25" s="50"/>
    </row>
    <row r="26" spans="1:15" x14ac:dyDescent="0.2">
      <c r="A26" s="34"/>
      <c r="B26" s="29"/>
      <c r="C26" s="30"/>
      <c r="D26" s="31"/>
      <c r="E26" s="32"/>
      <c r="F26" s="32"/>
      <c r="G26" s="33"/>
      <c r="H26" s="82"/>
      <c r="I26" s="109"/>
      <c r="J26" s="110"/>
      <c r="K26" s="109"/>
      <c r="L26" s="109"/>
      <c r="M26" s="109"/>
      <c r="N26" s="50"/>
      <c r="O26" s="50"/>
    </row>
    <row r="27" spans="1:15" x14ac:dyDescent="0.2">
      <c r="A27" s="34"/>
      <c r="B27" s="29"/>
      <c r="C27" s="30"/>
      <c r="D27" s="31"/>
      <c r="E27" s="32"/>
      <c r="F27" s="32"/>
      <c r="G27" s="33"/>
      <c r="H27" s="82"/>
      <c r="I27" s="109"/>
      <c r="J27" s="110"/>
      <c r="K27" s="109"/>
      <c r="L27" s="109"/>
      <c r="M27" s="109"/>
    </row>
    <row r="28" spans="1:15" x14ac:dyDescent="0.2">
      <c r="A28" s="34"/>
      <c r="B28" s="29"/>
      <c r="C28" s="30"/>
      <c r="D28" s="31"/>
      <c r="E28" s="32"/>
      <c r="F28" s="32"/>
      <c r="G28" s="33"/>
      <c r="H28" s="76"/>
      <c r="I28" s="109"/>
      <c r="J28" s="110"/>
      <c r="K28" s="109"/>
      <c r="L28" s="109"/>
      <c r="M28" s="109"/>
    </row>
    <row r="29" spans="1:15" x14ac:dyDescent="0.2">
      <c r="A29" s="34"/>
      <c r="B29" s="29"/>
      <c r="C29" s="30"/>
      <c r="D29" s="31"/>
      <c r="E29" s="32"/>
      <c r="F29" s="32"/>
      <c r="G29" s="33"/>
      <c r="I29" s="109"/>
      <c r="J29" s="110"/>
      <c r="K29" s="109"/>
      <c r="L29" s="109"/>
      <c r="M29" s="109"/>
    </row>
    <row r="30" spans="1:15" x14ac:dyDescent="0.2">
      <c r="A30" s="34"/>
      <c r="B30" s="29"/>
      <c r="C30" s="30"/>
      <c r="D30" s="31"/>
      <c r="E30" s="32"/>
      <c r="F30" s="32"/>
      <c r="G30" s="33"/>
      <c r="I30" s="109"/>
      <c r="J30" s="110"/>
      <c r="K30" s="109"/>
      <c r="L30" s="109"/>
      <c r="M30" s="109"/>
    </row>
    <row r="31" spans="1:15" x14ac:dyDescent="0.2">
      <c r="A31" s="34"/>
      <c r="B31" s="29"/>
      <c r="C31" s="30"/>
      <c r="D31" s="31"/>
      <c r="E31" s="32"/>
      <c r="F31" s="32"/>
      <c r="G31" s="33"/>
      <c r="I31" s="109"/>
      <c r="J31" s="110"/>
      <c r="K31" s="109"/>
      <c r="L31" s="109"/>
      <c r="M31" s="109"/>
    </row>
    <row r="32" spans="1:15" x14ac:dyDescent="0.2">
      <c r="A32" s="34"/>
      <c r="B32" s="29"/>
      <c r="C32" s="30"/>
      <c r="D32" s="31"/>
      <c r="E32" s="32"/>
      <c r="F32" s="32"/>
      <c r="G32" s="33"/>
    </row>
    <row r="33" spans="1:16" x14ac:dyDescent="0.2">
      <c r="A33" s="34"/>
      <c r="B33" s="29"/>
      <c r="C33" s="30"/>
      <c r="D33" s="31"/>
      <c r="E33" s="32"/>
      <c r="F33" s="32"/>
      <c r="G33" s="33"/>
    </row>
    <row r="34" spans="1:16" x14ac:dyDescent="0.2">
      <c r="A34" s="34"/>
      <c r="B34" s="29"/>
      <c r="C34" s="30"/>
      <c r="D34" s="31"/>
      <c r="E34" s="32"/>
      <c r="F34" s="32"/>
      <c r="G34" s="33"/>
    </row>
    <row r="35" spans="1:16" x14ac:dyDescent="0.2">
      <c r="A35" s="34"/>
      <c r="B35" s="29"/>
      <c r="C35" s="30"/>
      <c r="D35" s="31"/>
      <c r="E35" s="32"/>
      <c r="F35" s="32"/>
      <c r="G35" s="33"/>
    </row>
    <row r="36" spans="1:16" x14ac:dyDescent="0.2">
      <c r="A36" s="34"/>
      <c r="B36" s="29"/>
      <c r="C36" s="30"/>
      <c r="D36" s="31"/>
      <c r="E36" s="32"/>
      <c r="F36" s="32"/>
      <c r="G36" s="33"/>
    </row>
    <row r="37" spans="1:16" x14ac:dyDescent="0.2">
      <c r="A37" s="34"/>
      <c r="B37" s="29"/>
      <c r="C37" s="30"/>
      <c r="D37" s="31"/>
      <c r="E37" s="32"/>
      <c r="F37" s="32"/>
      <c r="G37" s="33"/>
    </row>
    <row r="38" spans="1:16" x14ac:dyDescent="0.2">
      <c r="A38" s="34"/>
      <c r="B38" s="29"/>
      <c r="C38" s="30"/>
      <c r="D38" s="31"/>
      <c r="E38" s="32"/>
      <c r="F38" s="32"/>
      <c r="G38" s="33"/>
    </row>
    <row r="39" spans="1:16" x14ac:dyDescent="0.2">
      <c r="A39" s="34"/>
      <c r="B39" s="29"/>
      <c r="C39" s="30"/>
      <c r="D39" s="31"/>
      <c r="E39" s="32"/>
      <c r="F39" s="32"/>
      <c r="G39" s="33"/>
    </row>
    <row r="40" spans="1:16" x14ac:dyDescent="0.2">
      <c r="A40" s="34"/>
      <c r="B40" s="29"/>
      <c r="C40" s="30"/>
      <c r="D40" s="31"/>
      <c r="E40" s="32"/>
      <c r="F40" s="32"/>
      <c r="G40" s="33"/>
      <c r="H40" s="57" t="s">
        <v>18</v>
      </c>
    </row>
    <row r="41" spans="1:16" x14ac:dyDescent="0.2">
      <c r="A41" s="34"/>
      <c r="B41" s="29"/>
      <c r="C41" s="30"/>
      <c r="D41" s="31"/>
      <c r="E41" s="32"/>
      <c r="F41" s="32"/>
      <c r="G41" s="33"/>
    </row>
    <row r="42" spans="1:16" s="36" customFormat="1" ht="13.5" thickBot="1" x14ac:dyDescent="0.25">
      <c r="A42" s="34"/>
      <c r="B42" s="29"/>
      <c r="C42" s="30"/>
      <c r="D42" s="31"/>
      <c r="E42" s="35"/>
      <c r="F42" s="35"/>
      <c r="G42" s="33"/>
    </row>
    <row r="43" spans="1:16" s="36" customFormat="1" ht="8.25" customHeight="1" thickBot="1" x14ac:dyDescent="0.25">
      <c r="A43" s="37"/>
      <c r="B43" s="38"/>
      <c r="C43" s="39"/>
      <c r="D43" s="40"/>
      <c r="E43" s="40"/>
      <c r="F43" s="40"/>
      <c r="G43" s="41"/>
      <c r="H43" s="20"/>
      <c r="I43" s="20"/>
      <c r="J43" s="20"/>
      <c r="K43" s="20"/>
      <c r="L43" s="20"/>
      <c r="M43" s="20"/>
      <c r="N43" s="20"/>
      <c r="O43" s="20"/>
      <c r="P43" s="20"/>
    </row>
    <row r="44" spans="1:16" ht="13.5" thickBot="1" x14ac:dyDescent="0.25">
      <c r="A44" s="42"/>
      <c r="B44" s="43"/>
      <c r="C44" s="44" t="s">
        <v>2</v>
      </c>
      <c r="D44" s="63">
        <f>AVERAGE(D3:D43)</f>
        <v>2300.0000000000005</v>
      </c>
      <c r="E44" s="46"/>
      <c r="F44" s="44" t="s">
        <v>3</v>
      </c>
      <c r="G44" s="45">
        <f>AVERAGE(G3:G43)</f>
        <v>2.3E-2</v>
      </c>
    </row>
    <row r="45" spans="1:16" ht="13.5" thickBot="1" x14ac:dyDescent="0.25">
      <c r="A45" s="42"/>
      <c r="B45" s="47"/>
      <c r="C45" s="44"/>
      <c r="D45" s="48"/>
      <c r="E45" s="20"/>
      <c r="F45" s="20"/>
      <c r="H45" s="50"/>
    </row>
    <row r="46" spans="1:16" ht="13.5" thickBot="1" x14ac:dyDescent="0.25">
      <c r="A46" s="51" t="s">
        <v>15</v>
      </c>
      <c r="B46" s="62">
        <f>AVERAGE(B48:B49)</f>
        <v>5000</v>
      </c>
      <c r="E46" s="21" t="s">
        <v>4</v>
      </c>
      <c r="G46" s="53">
        <f>(D44/1000)/G44</f>
        <v>100.00000000000001</v>
      </c>
      <c r="H46" s="47"/>
      <c r="I46" s="44"/>
      <c r="J46" s="50"/>
    </row>
    <row r="47" spans="1:16" ht="13.5" thickBot="1" x14ac:dyDescent="0.25"/>
    <row r="48" spans="1:16" x14ac:dyDescent="0.2">
      <c r="A48" s="60" t="s">
        <v>16</v>
      </c>
      <c r="B48" s="64">
        <v>5000</v>
      </c>
    </row>
    <row r="49" spans="1:4" ht="13.5" thickBot="1" x14ac:dyDescent="0.25">
      <c r="A49" s="61" t="s">
        <v>17</v>
      </c>
      <c r="B49" s="65">
        <v>5000</v>
      </c>
    </row>
    <row r="51" spans="1:4" x14ac:dyDescent="0.2">
      <c r="A51" s="55"/>
      <c r="B51" s="56"/>
      <c r="C51" s="56"/>
      <c r="D51" s="56"/>
    </row>
    <row r="52" spans="1:4" x14ac:dyDescent="0.2">
      <c r="A52" s="57"/>
      <c r="B52" s="54"/>
      <c r="C52" s="54"/>
      <c r="D52" s="58"/>
    </row>
    <row r="53" spans="1:4" x14ac:dyDescent="0.2">
      <c r="A53" s="20"/>
      <c r="B53" s="54"/>
      <c r="C53" s="54"/>
      <c r="D53" s="58"/>
    </row>
    <row r="54" spans="1:4" x14ac:dyDescent="0.2">
      <c r="A54" s="20"/>
      <c r="B54" s="54"/>
      <c r="C54" s="54"/>
      <c r="D54" s="58"/>
    </row>
    <row r="55" spans="1:4" x14ac:dyDescent="0.2">
      <c r="A55" s="20"/>
      <c r="B55" s="54"/>
      <c r="C55" s="54"/>
      <c r="D55" s="58"/>
    </row>
    <row r="56" spans="1:4" x14ac:dyDescent="0.2">
      <c r="A56" s="50"/>
      <c r="B56" s="59"/>
      <c r="C56" s="54"/>
      <c r="D56" s="58"/>
    </row>
    <row r="57" spans="1:4" x14ac:dyDescent="0.2">
      <c r="A57" s="20"/>
      <c r="B57" s="54"/>
      <c r="C57" s="54"/>
      <c r="D57" s="58"/>
    </row>
    <row r="58" spans="1:4" x14ac:dyDescent="0.2">
      <c r="A58" s="20"/>
      <c r="B58" s="54"/>
      <c r="C58" s="54"/>
      <c r="D58" s="58"/>
    </row>
    <row r="59" spans="1:4" x14ac:dyDescent="0.2">
      <c r="A59" s="20"/>
      <c r="B59" s="54"/>
      <c r="C59" s="54"/>
      <c r="D59" s="58"/>
    </row>
  </sheetData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9"/>
  <sheetViews>
    <sheetView tabSelected="1" workbookViewId="0">
      <selection activeCell="C37" sqref="C37"/>
    </sheetView>
  </sheetViews>
  <sheetFormatPr defaultRowHeight="12.75" x14ac:dyDescent="0.2"/>
  <sheetData>
    <row r="1" spans="1:6" x14ac:dyDescent="0.2">
      <c r="A1" t="s">
        <v>75</v>
      </c>
      <c r="B1" t="s">
        <v>76</v>
      </c>
      <c r="C1" t="s">
        <v>25</v>
      </c>
      <c r="D1" t="s">
        <v>77</v>
      </c>
      <c r="E1" t="s">
        <v>78</v>
      </c>
      <c r="F1" t="s">
        <v>79</v>
      </c>
    </row>
    <row r="2" spans="1:6" x14ac:dyDescent="0.2">
      <c r="A2" t="s">
        <v>42</v>
      </c>
      <c r="B2" t="s">
        <v>46</v>
      </c>
      <c r="E2" t="s">
        <v>42</v>
      </c>
      <c r="F2" t="s">
        <v>80</v>
      </c>
    </row>
    <row r="3" spans="1:6" x14ac:dyDescent="0.2">
      <c r="A3">
        <v>0</v>
      </c>
      <c r="B3">
        <v>0</v>
      </c>
      <c r="C3">
        <v>1</v>
      </c>
      <c r="E3">
        <v>0</v>
      </c>
      <c r="F3">
        <v>100</v>
      </c>
    </row>
    <row r="4" spans="1:6" x14ac:dyDescent="0.2">
      <c r="A4">
        <v>0.25</v>
      </c>
      <c r="B4">
        <v>1.48</v>
      </c>
      <c r="C4">
        <v>1</v>
      </c>
    </row>
    <row r="5" spans="1:6" x14ac:dyDescent="0.2">
      <c r="A5">
        <v>0.5</v>
      </c>
      <c r="B5">
        <v>2.67</v>
      </c>
      <c r="C5">
        <v>1</v>
      </c>
    </row>
    <row r="6" spans="1:6" x14ac:dyDescent="0.2">
      <c r="A6">
        <v>1</v>
      </c>
      <c r="B6">
        <v>4.01</v>
      </c>
      <c r="C6">
        <v>1</v>
      </c>
    </row>
    <row r="7" spans="1:6" x14ac:dyDescent="0.2">
      <c r="A7">
        <v>2</v>
      </c>
      <c r="B7">
        <v>4.21</v>
      </c>
      <c r="C7">
        <v>1</v>
      </c>
    </row>
    <row r="8" spans="1:6" x14ac:dyDescent="0.2">
      <c r="A8">
        <v>4</v>
      </c>
      <c r="B8">
        <v>1.57</v>
      </c>
      <c r="C8">
        <v>1</v>
      </c>
    </row>
    <row r="9" spans="1:6" x14ac:dyDescent="0.2">
      <c r="A9">
        <v>6</v>
      </c>
      <c r="B9">
        <v>1.39</v>
      </c>
      <c r="C9">
        <v>1</v>
      </c>
    </row>
    <row r="10" spans="1:6" x14ac:dyDescent="0.2">
      <c r="A10">
        <v>8</v>
      </c>
      <c r="B10">
        <v>0.47599999999999998</v>
      </c>
      <c r="C10">
        <v>1</v>
      </c>
    </row>
    <row r="11" spans="1:6" x14ac:dyDescent="0.2">
      <c r="A11">
        <v>23</v>
      </c>
      <c r="C11">
        <v>1</v>
      </c>
    </row>
    <row r="12" spans="1:6" x14ac:dyDescent="0.2">
      <c r="A12">
        <v>0</v>
      </c>
      <c r="B12">
        <v>0</v>
      </c>
      <c r="C12">
        <v>2</v>
      </c>
    </row>
    <row r="13" spans="1:6" x14ac:dyDescent="0.2">
      <c r="A13">
        <v>0.25</v>
      </c>
      <c r="B13">
        <v>1.57</v>
      </c>
      <c r="C13">
        <v>2</v>
      </c>
      <c r="E13">
        <v>0</v>
      </c>
      <c r="F13">
        <v>100</v>
      </c>
    </row>
    <row r="14" spans="1:6" x14ac:dyDescent="0.2">
      <c r="A14">
        <v>0.5</v>
      </c>
      <c r="B14">
        <v>3.74</v>
      </c>
      <c r="C14">
        <v>2</v>
      </c>
    </row>
    <row r="15" spans="1:6" x14ac:dyDescent="0.2">
      <c r="A15">
        <v>1</v>
      </c>
      <c r="B15">
        <v>4.97</v>
      </c>
      <c r="C15">
        <v>2</v>
      </c>
    </row>
    <row r="16" spans="1:6" x14ac:dyDescent="0.2">
      <c r="A16">
        <v>2</v>
      </c>
      <c r="B16">
        <v>5.17</v>
      </c>
      <c r="C16">
        <v>2</v>
      </c>
    </row>
    <row r="17" spans="1:6" x14ac:dyDescent="0.2">
      <c r="A17">
        <v>4</v>
      </c>
      <c r="B17">
        <v>2</v>
      </c>
      <c r="C17">
        <v>2</v>
      </c>
    </row>
    <row r="18" spans="1:6" x14ac:dyDescent="0.2">
      <c r="A18">
        <v>6</v>
      </c>
      <c r="B18">
        <v>0.51300000000000001</v>
      </c>
      <c r="C18">
        <v>2</v>
      </c>
    </row>
    <row r="19" spans="1:6" x14ac:dyDescent="0.2">
      <c r="A19">
        <v>8</v>
      </c>
      <c r="B19">
        <v>8.4599999999999995E-2</v>
      </c>
      <c r="C19">
        <v>2</v>
      </c>
    </row>
    <row r="20" spans="1:6" x14ac:dyDescent="0.2">
      <c r="A20">
        <v>23</v>
      </c>
      <c r="C20">
        <v>2</v>
      </c>
    </row>
    <row r="21" spans="1:6" x14ac:dyDescent="0.2">
      <c r="A21">
        <v>0</v>
      </c>
      <c r="B21">
        <v>0</v>
      </c>
      <c r="C21">
        <v>3</v>
      </c>
    </row>
    <row r="22" spans="1:6" x14ac:dyDescent="0.2">
      <c r="A22">
        <v>0.25</v>
      </c>
      <c r="B22">
        <v>2.04</v>
      </c>
      <c r="C22">
        <v>3</v>
      </c>
    </row>
    <row r="23" spans="1:6" x14ac:dyDescent="0.2">
      <c r="A23">
        <v>0.5</v>
      </c>
      <c r="B23">
        <v>4.75</v>
      </c>
      <c r="C23">
        <v>3</v>
      </c>
      <c r="E23">
        <v>0</v>
      </c>
      <c r="F23">
        <v>100</v>
      </c>
    </row>
    <row r="24" spans="1:6" x14ac:dyDescent="0.2">
      <c r="A24">
        <v>1</v>
      </c>
      <c r="B24">
        <v>4.7699999999999996</v>
      </c>
      <c r="C24">
        <v>3</v>
      </c>
    </row>
    <row r="25" spans="1:6" x14ac:dyDescent="0.2">
      <c r="A25">
        <v>2</v>
      </c>
      <c r="B25">
        <v>5.74</v>
      </c>
      <c r="C25">
        <v>3</v>
      </c>
    </row>
    <row r="26" spans="1:6" x14ac:dyDescent="0.2">
      <c r="A26">
        <v>4</v>
      </c>
      <c r="B26">
        <v>1.76</v>
      </c>
      <c r="C26">
        <v>3</v>
      </c>
    </row>
    <row r="27" spans="1:6" x14ac:dyDescent="0.2">
      <c r="A27">
        <v>6</v>
      </c>
      <c r="B27">
        <v>0.86399999999999999</v>
      </c>
      <c r="C27">
        <v>3</v>
      </c>
    </row>
    <row r="28" spans="1:6" x14ac:dyDescent="0.2">
      <c r="A28">
        <v>8</v>
      </c>
      <c r="B28">
        <v>0.13600000000000001</v>
      </c>
      <c r="C28">
        <v>3</v>
      </c>
    </row>
    <row r="29" spans="1:6" x14ac:dyDescent="0.2">
      <c r="A29">
        <v>23</v>
      </c>
      <c r="C29">
        <v>3</v>
      </c>
    </row>
  </sheetData>
  <pageMargins left="0.7" right="0.7" top="0.75" bottom="0.75" header="0.3" footer="0.3"/>
  <customProperties>
    <customPr name="HeliumHeader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62"/>
  <sheetViews>
    <sheetView zoomScale="85" zoomScaleNormal="85" workbookViewId="0">
      <selection activeCell="B43" sqref="B43"/>
    </sheetView>
  </sheetViews>
  <sheetFormatPr defaultRowHeight="12.75" x14ac:dyDescent="0.2"/>
  <cols>
    <col min="1" max="1" width="20.42578125" customWidth="1"/>
    <col min="2" max="2" width="14" customWidth="1"/>
    <col min="3" max="4" width="10.7109375" bestFit="1" customWidth="1"/>
    <col min="5" max="5" width="13.85546875" customWidth="1"/>
    <col min="6" max="6" width="14.28515625" customWidth="1"/>
    <col min="7" max="7" width="19.42578125" bestFit="1" customWidth="1"/>
    <col min="8" max="8" width="12.7109375" customWidth="1"/>
    <col min="9" max="9" width="16.85546875" customWidth="1"/>
    <col min="10" max="10" width="17.140625" customWidth="1"/>
    <col min="11" max="11" width="24.5703125" bestFit="1" customWidth="1"/>
    <col min="12" max="12" width="15.7109375" customWidth="1"/>
    <col min="13" max="13" width="12.5703125" bestFit="1" customWidth="1"/>
    <col min="14" max="14" width="18.42578125" customWidth="1"/>
    <col min="21" max="21" width="14.28515625" bestFit="1" customWidth="1"/>
    <col min="22" max="23" width="9.7109375" bestFit="1" customWidth="1"/>
    <col min="24" max="24" width="12.5703125" bestFit="1" customWidth="1"/>
    <col min="25" max="25" width="11.28515625" bestFit="1" customWidth="1"/>
    <col min="26" max="26" width="11.42578125" bestFit="1" customWidth="1"/>
  </cols>
  <sheetData>
    <row r="1" spans="1:26" ht="18.75" thickBot="1" x14ac:dyDescent="0.3">
      <c r="A1" s="1"/>
      <c r="B1" s="1"/>
      <c r="C1" s="68" t="s">
        <v>33</v>
      </c>
      <c r="D1" s="69"/>
      <c r="E1" s="69"/>
      <c r="F1" s="69"/>
      <c r="G1" s="69"/>
    </row>
    <row r="2" spans="1:26" ht="18.75" x14ac:dyDescent="0.3">
      <c r="A2" s="66" t="s">
        <v>0</v>
      </c>
      <c r="B2" s="66" t="s">
        <v>1</v>
      </c>
      <c r="C2" s="67">
        <v>1</v>
      </c>
      <c r="D2" s="67">
        <v>2</v>
      </c>
      <c r="E2" s="86">
        <v>3</v>
      </c>
      <c r="G2" s="4"/>
      <c r="H2" s="5"/>
      <c r="I2" s="5" t="s">
        <v>2</v>
      </c>
      <c r="J2" s="12">
        <f>Dosing_extra!D44</f>
        <v>2300.0000000000005</v>
      </c>
      <c r="K2" s="5"/>
      <c r="L2" s="5" t="s">
        <v>3</v>
      </c>
      <c r="M2" s="13">
        <f>Dosing_extra!G44</f>
        <v>2.3E-2</v>
      </c>
    </row>
    <row r="3" spans="1:26" x14ac:dyDescent="0.2">
      <c r="A3" t="s">
        <v>35</v>
      </c>
      <c r="C3">
        <v>0.82565036000000003</v>
      </c>
      <c r="D3" s="71">
        <v>0.99354109000000002</v>
      </c>
      <c r="E3">
        <v>0.93827897000000005</v>
      </c>
      <c r="G3" s="6"/>
      <c r="H3" s="7"/>
      <c r="I3" s="7"/>
      <c r="J3" s="7"/>
      <c r="K3" s="7"/>
      <c r="L3" s="7"/>
      <c r="M3" s="8"/>
    </row>
    <row r="4" spans="1:26" ht="13.5" thickBot="1" x14ac:dyDescent="0.25">
      <c r="A4" t="s">
        <v>36</v>
      </c>
      <c r="C4">
        <v>0.65130072000000006</v>
      </c>
      <c r="D4" s="71">
        <v>0.98708218000000003</v>
      </c>
      <c r="E4">
        <v>0.87655793000000004</v>
      </c>
      <c r="G4" s="9" t="s">
        <v>5</v>
      </c>
      <c r="H4" s="11">
        <f>Dosing_extra!B46</f>
        <v>5000</v>
      </c>
      <c r="I4" s="10"/>
      <c r="J4" s="10"/>
      <c r="K4" s="10" t="s">
        <v>4</v>
      </c>
      <c r="L4" s="10"/>
      <c r="M4" s="14">
        <f>Dosing_extra!G46</f>
        <v>100.00000000000001</v>
      </c>
    </row>
    <row r="5" spans="1:26" x14ac:dyDescent="0.2">
      <c r="A5" t="s">
        <v>37</v>
      </c>
      <c r="C5">
        <v>-0.90865304999999996</v>
      </c>
      <c r="D5" s="71">
        <v>-0.99676531000000002</v>
      </c>
      <c r="E5">
        <v>-0.96864801</v>
      </c>
    </row>
    <row r="6" spans="1:26" x14ac:dyDescent="0.2">
      <c r="A6" t="s">
        <v>38</v>
      </c>
      <c r="C6">
        <v>3</v>
      </c>
      <c r="D6" s="71">
        <v>3</v>
      </c>
      <c r="E6">
        <v>3</v>
      </c>
    </row>
    <row r="7" spans="1:26" x14ac:dyDescent="0.2">
      <c r="A7" t="s">
        <v>39</v>
      </c>
      <c r="B7" t="s">
        <v>40</v>
      </c>
      <c r="C7">
        <v>0.29835326000000001</v>
      </c>
      <c r="D7" s="71">
        <v>0.79074204999999997</v>
      </c>
      <c r="E7">
        <v>0.64010354999999997</v>
      </c>
    </row>
    <row r="8" spans="1:26" x14ac:dyDescent="0.2">
      <c r="A8" t="s">
        <v>41</v>
      </c>
      <c r="B8" t="s">
        <v>42</v>
      </c>
      <c r="C8">
        <v>4</v>
      </c>
      <c r="D8" s="71">
        <v>4</v>
      </c>
      <c r="E8">
        <v>4</v>
      </c>
      <c r="G8" s="3"/>
      <c r="H8" s="3"/>
      <c r="I8" s="3"/>
      <c r="J8" s="3"/>
      <c r="K8" s="3"/>
      <c r="L8" s="3"/>
      <c r="M8" s="3"/>
      <c r="N8" s="3"/>
    </row>
    <row r="9" spans="1:26" x14ac:dyDescent="0.2">
      <c r="A9" t="s">
        <v>43</v>
      </c>
      <c r="B9" t="s">
        <v>42</v>
      </c>
      <c r="C9">
        <v>8</v>
      </c>
      <c r="D9" s="71">
        <v>8</v>
      </c>
      <c r="E9">
        <v>8</v>
      </c>
      <c r="G9" s="88"/>
      <c r="H9" s="169"/>
      <c r="I9" s="104"/>
      <c r="J9" s="104"/>
      <c r="K9" s="104"/>
      <c r="L9" s="104"/>
      <c r="M9" s="104"/>
      <c r="N9" s="3"/>
    </row>
    <row r="10" spans="1:26" x14ac:dyDescent="0.2">
      <c r="A10" t="s">
        <v>44</v>
      </c>
      <c r="B10" t="s">
        <v>42</v>
      </c>
      <c r="C10">
        <v>2.3232431999999998</v>
      </c>
      <c r="D10" s="71">
        <v>0.87657812000000002</v>
      </c>
      <c r="E10">
        <v>1.0828673</v>
      </c>
      <c r="G10" s="88"/>
      <c r="H10" s="169"/>
      <c r="I10" s="104"/>
      <c r="J10" s="104"/>
      <c r="K10" s="104"/>
      <c r="L10" s="104"/>
      <c r="M10" s="104"/>
      <c r="N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t="s">
        <v>45</v>
      </c>
      <c r="B11" t="s">
        <v>42</v>
      </c>
      <c r="C11">
        <v>0</v>
      </c>
      <c r="D11" s="71">
        <v>0</v>
      </c>
      <c r="E11">
        <v>0</v>
      </c>
      <c r="G11" s="88"/>
      <c r="H11" s="88"/>
      <c r="I11" s="88"/>
      <c r="J11" s="88"/>
      <c r="K11" s="88"/>
      <c r="L11" s="88"/>
      <c r="M11" s="88"/>
      <c r="N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t="s">
        <v>21</v>
      </c>
      <c r="B12" t="s">
        <v>42</v>
      </c>
      <c r="C12">
        <v>2</v>
      </c>
      <c r="D12" s="74">
        <v>2</v>
      </c>
      <c r="E12">
        <v>2</v>
      </c>
      <c r="G12" s="88"/>
      <c r="H12" s="88"/>
      <c r="I12" s="88"/>
      <c r="J12" s="88"/>
      <c r="K12" s="88"/>
      <c r="L12" s="88"/>
      <c r="M12" s="88"/>
      <c r="N12" s="3"/>
      <c r="Q12" s="3"/>
      <c r="R12" s="170"/>
      <c r="S12" s="93"/>
      <c r="T12" s="93"/>
      <c r="U12" s="93"/>
      <c r="V12" s="93"/>
      <c r="W12" s="93"/>
      <c r="X12" s="93"/>
      <c r="Y12" s="93"/>
      <c r="Z12" s="93"/>
    </row>
    <row r="13" spans="1:26" x14ac:dyDescent="0.2">
      <c r="A13" t="s">
        <v>22</v>
      </c>
      <c r="B13" t="s">
        <v>46</v>
      </c>
      <c r="C13">
        <v>4.21</v>
      </c>
      <c r="D13" s="71">
        <v>5.17</v>
      </c>
      <c r="E13">
        <v>5.74</v>
      </c>
      <c r="G13" s="88"/>
      <c r="H13" s="169"/>
      <c r="I13" s="104"/>
      <c r="J13" s="104"/>
      <c r="K13" s="104"/>
      <c r="L13" s="104"/>
      <c r="M13" s="88"/>
      <c r="N13" s="3"/>
      <c r="Q13" s="3"/>
      <c r="R13" s="170"/>
      <c r="S13" s="93"/>
      <c r="T13" s="93"/>
      <c r="U13" s="93"/>
      <c r="V13" s="93"/>
      <c r="W13" s="93"/>
      <c r="X13" s="93"/>
      <c r="Y13" s="93"/>
      <c r="Z13" s="93"/>
    </row>
    <row r="14" spans="1:26" x14ac:dyDescent="0.2">
      <c r="A14" t="s">
        <v>23</v>
      </c>
      <c r="B14" t="s">
        <v>47</v>
      </c>
      <c r="C14">
        <v>4.2099999999999999E-2</v>
      </c>
      <c r="D14" s="71">
        <v>5.1700000000000003E-2</v>
      </c>
      <c r="E14">
        <v>5.74E-2</v>
      </c>
      <c r="G14" s="169"/>
      <c r="H14" s="169"/>
      <c r="I14" s="104"/>
      <c r="J14" s="104"/>
      <c r="K14" s="104"/>
      <c r="L14" s="104"/>
      <c r="M14" s="104"/>
      <c r="Q14" s="3"/>
      <c r="R14" s="96"/>
      <c r="S14" s="98"/>
      <c r="T14" s="99"/>
      <c r="U14" s="100"/>
      <c r="V14" s="99"/>
      <c r="W14" s="91"/>
      <c r="X14" s="99"/>
      <c r="Y14" s="99"/>
      <c r="Z14" s="91"/>
    </row>
    <row r="15" spans="1:26" x14ac:dyDescent="0.2">
      <c r="A15" t="s">
        <v>48</v>
      </c>
      <c r="B15" t="s">
        <v>42</v>
      </c>
      <c r="C15">
        <v>8</v>
      </c>
      <c r="D15" s="71">
        <v>8</v>
      </c>
      <c r="E15">
        <v>8</v>
      </c>
      <c r="G15" s="169"/>
      <c r="H15" s="105"/>
      <c r="I15" s="105"/>
      <c r="J15" s="105"/>
      <c r="K15" s="105"/>
      <c r="L15" s="105"/>
      <c r="M15" s="104"/>
      <c r="Q15" s="3"/>
      <c r="R15" s="96"/>
      <c r="S15" s="98"/>
      <c r="T15" s="99"/>
      <c r="U15" s="100"/>
      <c r="V15" s="99"/>
      <c r="W15" s="91"/>
      <c r="X15" s="99"/>
      <c r="Y15" s="99"/>
      <c r="Z15" s="91"/>
    </row>
    <row r="16" spans="1:26" x14ac:dyDescent="0.2">
      <c r="A16" t="s">
        <v>49</v>
      </c>
      <c r="B16" t="s">
        <v>46</v>
      </c>
      <c r="C16">
        <v>0.47599999999999998</v>
      </c>
      <c r="D16" s="71">
        <v>8.4599999999999995E-2</v>
      </c>
      <c r="E16">
        <v>0.13600000000000001</v>
      </c>
      <c r="F16" s="3"/>
      <c r="G16" s="136"/>
      <c r="H16" s="105"/>
      <c r="I16" s="105"/>
      <c r="J16" s="105"/>
      <c r="K16" s="105"/>
      <c r="L16" s="105"/>
      <c r="M16" s="137"/>
      <c r="Q16" s="3"/>
      <c r="R16" s="96"/>
      <c r="S16" s="98"/>
      <c r="T16" s="99"/>
      <c r="U16" s="100"/>
      <c r="V16" s="99"/>
      <c r="W16" s="99"/>
      <c r="X16" s="99"/>
      <c r="Y16" s="99"/>
      <c r="Z16" s="91"/>
    </row>
    <row r="17" spans="1:26" x14ac:dyDescent="0.2">
      <c r="A17" t="s">
        <v>24</v>
      </c>
      <c r="B17" t="s">
        <v>50</v>
      </c>
      <c r="C17">
        <v>16.498760999999998</v>
      </c>
      <c r="D17" s="71">
        <v>17.444251999999999</v>
      </c>
      <c r="E17">
        <v>18.778393999999999</v>
      </c>
      <c r="F17" s="3"/>
      <c r="G17" s="136"/>
      <c r="H17" s="105"/>
      <c r="I17" s="105"/>
      <c r="J17" s="105"/>
      <c r="K17" s="105"/>
      <c r="L17" s="105"/>
      <c r="M17" s="137"/>
      <c r="O17" s="3"/>
      <c r="P17" s="3"/>
      <c r="Q17" s="3"/>
      <c r="R17" s="96"/>
      <c r="S17" s="98"/>
      <c r="T17" s="99"/>
      <c r="U17" s="100"/>
      <c r="V17" s="99"/>
      <c r="W17" s="91"/>
      <c r="X17" s="99"/>
      <c r="Y17" s="99"/>
      <c r="Z17" s="91"/>
    </row>
    <row r="18" spans="1:26" x14ac:dyDescent="0.2">
      <c r="A18" t="s">
        <v>51</v>
      </c>
      <c r="B18" t="s">
        <v>50</v>
      </c>
      <c r="C18">
        <v>16.498760999999998</v>
      </c>
      <c r="D18" s="71">
        <v>17.444251999999999</v>
      </c>
      <c r="E18">
        <v>18.778393999999999</v>
      </c>
      <c r="F18" s="3"/>
      <c r="G18" s="136"/>
      <c r="H18" s="90"/>
      <c r="I18" s="137"/>
      <c r="J18" s="138"/>
      <c r="K18" s="137"/>
      <c r="L18" s="137"/>
      <c r="M18" s="137"/>
      <c r="O18" s="3"/>
      <c r="P18" s="3"/>
      <c r="Q18" s="3"/>
      <c r="R18" s="96"/>
      <c r="S18" s="98"/>
      <c r="T18" s="91"/>
      <c r="U18" s="100"/>
      <c r="V18" s="91"/>
      <c r="W18" s="91"/>
      <c r="X18" s="91"/>
      <c r="Y18" s="99"/>
      <c r="Z18" s="91"/>
    </row>
    <row r="19" spans="1:26" x14ac:dyDescent="0.2">
      <c r="A19" t="s">
        <v>52</v>
      </c>
      <c r="B19" t="s">
        <v>50</v>
      </c>
      <c r="C19">
        <v>18.094185</v>
      </c>
      <c r="D19" s="71">
        <v>17.55124</v>
      </c>
      <c r="E19">
        <v>18.990859</v>
      </c>
      <c r="G19" s="136"/>
      <c r="H19" s="90"/>
      <c r="I19" s="137"/>
      <c r="J19" s="138"/>
      <c r="K19" s="137"/>
      <c r="L19" s="137"/>
      <c r="M19" s="137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5" thickBot="1" x14ac:dyDescent="0.25">
      <c r="A20" t="s">
        <v>53</v>
      </c>
      <c r="B20" t="s">
        <v>54</v>
      </c>
      <c r="C20">
        <v>0.18094184999999999</v>
      </c>
      <c r="D20" s="71">
        <v>0.17551240000000001</v>
      </c>
      <c r="E20">
        <v>0.18990858999999999</v>
      </c>
      <c r="G20" s="102"/>
      <c r="H20" s="98"/>
      <c r="I20" s="91"/>
      <c r="J20" s="100"/>
      <c r="K20" s="91"/>
      <c r="L20" s="99"/>
      <c r="M20" s="91"/>
      <c r="O20" s="3"/>
      <c r="P20" s="3"/>
    </row>
    <row r="21" spans="1:26" ht="13.5" thickTop="1" x14ac:dyDescent="0.2">
      <c r="A21" t="s">
        <v>55</v>
      </c>
      <c r="B21" t="s">
        <v>56</v>
      </c>
      <c r="C21">
        <v>8.8173308000000006</v>
      </c>
      <c r="D21" s="71">
        <v>0.6095758</v>
      </c>
      <c r="E21">
        <v>1.1187784000000001</v>
      </c>
      <c r="G21" s="3"/>
      <c r="H21" s="167" t="s">
        <v>25</v>
      </c>
      <c r="I21" s="130" t="s">
        <v>21</v>
      </c>
      <c r="J21" s="130" t="s">
        <v>22</v>
      </c>
      <c r="K21" s="130" t="s">
        <v>23</v>
      </c>
      <c r="L21" s="141" t="s">
        <v>24</v>
      </c>
      <c r="M21" s="142" t="s">
        <v>32</v>
      </c>
      <c r="N21" s="90"/>
      <c r="O21" s="3"/>
      <c r="P21" s="3"/>
    </row>
    <row r="22" spans="1:26" ht="13.5" thickBot="1" x14ac:dyDescent="0.25">
      <c r="A22" t="s">
        <v>57</v>
      </c>
      <c r="B22" t="s">
        <v>58</v>
      </c>
      <c r="C22">
        <v>18523.804</v>
      </c>
      <c r="D22" s="71">
        <v>7205.3877000000002</v>
      </c>
      <c r="E22">
        <v>8226.3114999999998</v>
      </c>
      <c r="G22" s="3"/>
      <c r="H22" s="168"/>
      <c r="I22" s="148" t="s">
        <v>26</v>
      </c>
      <c r="J22" s="148" t="s">
        <v>27</v>
      </c>
      <c r="K22" s="128" t="s">
        <v>28</v>
      </c>
      <c r="L22" s="160" t="s">
        <v>29</v>
      </c>
      <c r="M22" s="144" t="s">
        <v>29</v>
      </c>
      <c r="N22" s="84"/>
      <c r="O22" s="3"/>
      <c r="P22" s="3"/>
    </row>
    <row r="23" spans="1:26" ht="13.5" thickBot="1" x14ac:dyDescent="0.25">
      <c r="A23" t="s">
        <v>59</v>
      </c>
      <c r="B23" t="s">
        <v>60</v>
      </c>
      <c r="C23">
        <v>5526.6373999999996</v>
      </c>
      <c r="D23" s="73">
        <v>5697.6030000000001</v>
      </c>
      <c r="E23">
        <v>5265.6912000000002</v>
      </c>
      <c r="G23" s="3"/>
      <c r="H23" s="146">
        <v>1</v>
      </c>
      <c r="I23" s="156">
        <v>2</v>
      </c>
      <c r="J23" s="151">
        <v>4.21</v>
      </c>
      <c r="K23" s="159">
        <f>J23/100</f>
        <v>4.2099999999999999E-2</v>
      </c>
      <c r="L23" s="162">
        <v>16.498760999999998</v>
      </c>
      <c r="M23" s="143">
        <f>L23/100</f>
        <v>0.16498760999999998</v>
      </c>
      <c r="N23" s="84"/>
      <c r="O23" s="3"/>
      <c r="P23" s="3"/>
    </row>
    <row r="24" spans="1:26" ht="13.5" thickBot="1" x14ac:dyDescent="0.25">
      <c r="A24" t="s">
        <v>61</v>
      </c>
      <c r="B24" t="s">
        <v>50</v>
      </c>
      <c r="C24">
        <v>18.367850000000001</v>
      </c>
      <c r="D24" s="71">
        <v>17.559414</v>
      </c>
      <c r="E24">
        <v>19.035207</v>
      </c>
      <c r="G24" s="3"/>
      <c r="H24" s="146">
        <v>2</v>
      </c>
      <c r="I24" s="157">
        <v>2</v>
      </c>
      <c r="J24" s="154">
        <v>5.17</v>
      </c>
      <c r="K24" s="159">
        <f t="shared" ref="K24:K25" si="0">J24/100</f>
        <v>5.1699999999999996E-2</v>
      </c>
      <c r="L24" s="164">
        <v>17.444251999999999</v>
      </c>
      <c r="M24" s="143">
        <f t="shared" ref="M24:M25" si="1">L24/100</f>
        <v>0.17444251999999999</v>
      </c>
      <c r="N24" s="88"/>
      <c r="O24" s="3"/>
      <c r="P24" s="3"/>
    </row>
    <row r="25" spans="1:26" ht="13.5" thickBot="1" x14ac:dyDescent="0.25">
      <c r="A25" t="s">
        <v>62</v>
      </c>
      <c r="B25" t="s">
        <v>54</v>
      </c>
      <c r="C25">
        <v>0.18367849999999999</v>
      </c>
      <c r="D25" s="71">
        <v>0.17559414000000001</v>
      </c>
      <c r="E25">
        <v>0.19035207000000001</v>
      </c>
      <c r="F25" s="103"/>
      <c r="G25" s="88"/>
      <c r="H25" s="146">
        <v>3</v>
      </c>
      <c r="I25" s="158">
        <v>2</v>
      </c>
      <c r="J25" s="152">
        <v>5.74</v>
      </c>
      <c r="K25" s="159">
        <f t="shared" si="0"/>
        <v>5.74E-2</v>
      </c>
      <c r="L25" s="163">
        <v>18.778393999999999</v>
      </c>
      <c r="M25" s="143">
        <f t="shared" si="1"/>
        <v>0.18778393999999998</v>
      </c>
      <c r="N25" s="88"/>
      <c r="O25" s="3"/>
      <c r="P25" s="3"/>
    </row>
    <row r="26" spans="1:26" ht="13.5" thickBot="1" x14ac:dyDescent="0.25">
      <c r="A26" t="s">
        <v>63</v>
      </c>
      <c r="B26" t="s">
        <v>56</v>
      </c>
      <c r="C26">
        <v>10.175872999999999</v>
      </c>
      <c r="D26" s="71">
        <v>0.65584001000000003</v>
      </c>
      <c r="E26">
        <v>1.3491504999999999</v>
      </c>
      <c r="F26" s="103"/>
      <c r="G26" s="169"/>
      <c r="H26" s="146" t="s">
        <v>30</v>
      </c>
      <c r="I26" s="155">
        <f>AVERAGE(I23:I25)</f>
        <v>2</v>
      </c>
      <c r="J26" s="153">
        <f t="shared" ref="J26:M26" si="2">AVERAGE(J23:J25)</f>
        <v>5.04</v>
      </c>
      <c r="K26" s="147">
        <f t="shared" si="2"/>
        <v>5.04E-2</v>
      </c>
      <c r="L26" s="161">
        <f t="shared" si="2"/>
        <v>17.57380233333333</v>
      </c>
      <c r="M26" s="139">
        <f t="shared" si="2"/>
        <v>0.17573802333333333</v>
      </c>
      <c r="N26" s="88"/>
      <c r="O26" s="3"/>
      <c r="P26" s="3"/>
    </row>
    <row r="27" spans="1:26" ht="13.5" thickBot="1" x14ac:dyDescent="0.25">
      <c r="A27" t="s">
        <v>64</v>
      </c>
      <c r="B27" t="s">
        <v>58</v>
      </c>
      <c r="C27">
        <v>18247.815999999999</v>
      </c>
      <c r="D27" s="71">
        <v>7202.0337</v>
      </c>
      <c r="E27">
        <v>8207.1458999999995</v>
      </c>
      <c r="F27" s="103"/>
      <c r="G27" s="169"/>
      <c r="H27" s="133" t="s">
        <v>31</v>
      </c>
      <c r="I27" s="149">
        <f>STDEV(I23:I25)</f>
        <v>0</v>
      </c>
      <c r="J27" s="150">
        <f t="shared" ref="J27:M27" si="3">STDEV(J23:J25)</f>
        <v>0.77323993688893411</v>
      </c>
      <c r="K27" s="140">
        <f t="shared" si="3"/>
        <v>7.732399368889302E-3</v>
      </c>
      <c r="L27" s="145">
        <f t="shared" si="3"/>
        <v>1.1453248972768966</v>
      </c>
      <c r="M27" s="140">
        <f t="shared" si="3"/>
        <v>1.1453248972768965E-2</v>
      </c>
      <c r="N27" s="88"/>
    </row>
    <row r="28" spans="1:26" ht="13.5" thickTop="1" x14ac:dyDescent="0.2">
      <c r="A28" t="s">
        <v>65</v>
      </c>
      <c r="B28" t="s">
        <v>60</v>
      </c>
      <c r="C28">
        <v>5444.2952999999998</v>
      </c>
      <c r="D28" s="71">
        <v>5694.9508999999998</v>
      </c>
      <c r="E28">
        <v>5253.4233000000004</v>
      </c>
      <c r="F28" s="103"/>
      <c r="G28" s="105"/>
      <c r="H28" s="105"/>
      <c r="I28" s="105"/>
      <c r="J28" s="105"/>
      <c r="K28" s="105"/>
      <c r="L28" s="105"/>
      <c r="M28" s="106"/>
      <c r="N28" s="88"/>
    </row>
    <row r="29" spans="1:26" ht="15.75" x14ac:dyDescent="0.2">
      <c r="A29" t="s">
        <v>66</v>
      </c>
      <c r="B29" t="s">
        <v>67</v>
      </c>
      <c r="C29">
        <v>49.366504999999997</v>
      </c>
      <c r="D29" s="71">
        <v>42.322418999999996</v>
      </c>
      <c r="E29">
        <v>46.818962999999997</v>
      </c>
      <c r="F29" s="103"/>
      <c r="G29" s="107"/>
      <c r="H29" s="107"/>
      <c r="I29" s="107"/>
      <c r="J29" s="107"/>
      <c r="K29" s="107"/>
      <c r="L29" s="107"/>
      <c r="M29" s="105"/>
      <c r="N29" s="88"/>
    </row>
    <row r="30" spans="1:26" ht="16.5" thickBot="1" x14ac:dyDescent="0.25">
      <c r="A30" t="s">
        <v>68</v>
      </c>
      <c r="B30" t="s">
        <v>67</v>
      </c>
      <c r="C30">
        <v>67.477332000000004</v>
      </c>
      <c r="D30" s="71">
        <v>43.313625000000002</v>
      </c>
      <c r="E30">
        <v>48.850611999999998</v>
      </c>
      <c r="F30" s="103"/>
      <c r="G30" s="107"/>
      <c r="H30" s="107"/>
      <c r="I30" s="107"/>
      <c r="J30" s="107"/>
      <c r="K30" s="107"/>
      <c r="L30" s="107"/>
      <c r="M30" s="105"/>
      <c r="N30" s="88"/>
    </row>
    <row r="31" spans="1:26" ht="16.5" thickTop="1" x14ac:dyDescent="0.2">
      <c r="A31" t="s">
        <v>69</v>
      </c>
      <c r="B31" t="s">
        <v>56</v>
      </c>
      <c r="C31">
        <v>26.839867999999999</v>
      </c>
      <c r="D31" s="71">
        <v>2.2884388000000002</v>
      </c>
      <c r="E31">
        <v>4.1589014999999998</v>
      </c>
      <c r="F31" s="103"/>
      <c r="G31" s="108"/>
      <c r="H31" s="167" t="s">
        <v>25</v>
      </c>
      <c r="I31" s="130" t="s">
        <v>21</v>
      </c>
      <c r="J31" s="130" t="s">
        <v>22</v>
      </c>
      <c r="K31" s="130" t="s">
        <v>23</v>
      </c>
      <c r="L31" s="165" t="s">
        <v>24</v>
      </c>
      <c r="M31" s="105"/>
      <c r="N31" s="88"/>
    </row>
    <row r="32" spans="1:26" ht="16.5" thickBot="1" x14ac:dyDescent="0.25">
      <c r="A32" t="s">
        <v>70</v>
      </c>
      <c r="B32" t="s">
        <v>67</v>
      </c>
      <c r="C32">
        <v>70.583901999999995</v>
      </c>
      <c r="D32" s="71">
        <v>43.38935</v>
      </c>
      <c r="E32">
        <v>49.274678000000002</v>
      </c>
      <c r="F32" s="103"/>
      <c r="G32" s="108"/>
      <c r="H32" s="168"/>
      <c r="I32" s="128" t="s">
        <v>26</v>
      </c>
      <c r="J32" s="128" t="s">
        <v>27</v>
      </c>
      <c r="K32" s="128" t="s">
        <v>28</v>
      </c>
      <c r="L32" s="166" t="s">
        <v>29</v>
      </c>
      <c r="M32" s="105"/>
      <c r="N32" s="88"/>
    </row>
    <row r="33" spans="1:14" ht="13.5" thickBot="1" x14ac:dyDescent="0.25">
      <c r="A33" t="s">
        <v>71</v>
      </c>
      <c r="B33" t="s">
        <v>56</v>
      </c>
      <c r="C33">
        <v>30.059823999999999</v>
      </c>
      <c r="D33" s="71">
        <v>2.4589691999999999</v>
      </c>
      <c r="E33">
        <v>4.9837261000000002</v>
      </c>
      <c r="F33" s="103"/>
      <c r="G33" s="88"/>
      <c r="H33" s="131">
        <v>1</v>
      </c>
      <c r="I33" s="129">
        <v>2</v>
      </c>
      <c r="J33" s="129">
        <v>4.21</v>
      </c>
      <c r="K33" s="129">
        <v>0.04</v>
      </c>
      <c r="L33" s="132">
        <v>16.5</v>
      </c>
      <c r="M33" s="88"/>
      <c r="N33" s="88"/>
    </row>
    <row r="34" spans="1:14" ht="13.5" thickBot="1" x14ac:dyDescent="0.25">
      <c r="A34" t="s">
        <v>72</v>
      </c>
      <c r="B34" t="s">
        <v>42</v>
      </c>
      <c r="C34">
        <v>2.9921340999999999</v>
      </c>
      <c r="D34" s="71">
        <v>2.4261526999999998</v>
      </c>
      <c r="E34">
        <v>2.4932357999999999</v>
      </c>
      <c r="F34" s="103"/>
      <c r="G34" s="88"/>
      <c r="H34" s="131">
        <v>2</v>
      </c>
      <c r="I34" s="129">
        <v>2</v>
      </c>
      <c r="J34" s="129">
        <v>5.17</v>
      </c>
      <c r="K34" s="129">
        <v>0.05</v>
      </c>
      <c r="L34" s="132">
        <v>17.440000000000001</v>
      </c>
      <c r="M34" s="88"/>
      <c r="N34" s="88"/>
    </row>
    <row r="35" spans="1:14" ht="13.5" thickBot="1" x14ac:dyDescent="0.25">
      <c r="A35" t="s">
        <v>73</v>
      </c>
      <c r="B35" t="s">
        <v>42</v>
      </c>
      <c r="C35">
        <v>3.7292274000000001</v>
      </c>
      <c r="D35" s="71">
        <v>2.4678384000000002</v>
      </c>
      <c r="E35">
        <v>2.5723224</v>
      </c>
      <c r="F35" s="103"/>
      <c r="G35" s="88"/>
      <c r="H35" s="131">
        <v>3</v>
      </c>
      <c r="I35" s="129">
        <v>2</v>
      </c>
      <c r="J35" s="129">
        <v>5.74</v>
      </c>
      <c r="K35" s="129">
        <v>0.06</v>
      </c>
      <c r="L35" s="132">
        <v>18.78</v>
      </c>
      <c r="M35" s="88"/>
      <c r="N35" s="88"/>
    </row>
    <row r="36" spans="1:14" ht="13.5" thickBot="1" x14ac:dyDescent="0.25">
      <c r="A36" t="s">
        <v>74</v>
      </c>
      <c r="B36" t="s">
        <v>42</v>
      </c>
      <c r="C36">
        <v>3.8427961000000002</v>
      </c>
      <c r="D36" s="71">
        <v>2.4710022</v>
      </c>
      <c r="E36">
        <v>2.5886073999999999</v>
      </c>
      <c r="F36" s="103"/>
      <c r="G36" s="88"/>
      <c r="H36" s="131" t="s">
        <v>30</v>
      </c>
      <c r="I36" s="129">
        <v>2</v>
      </c>
      <c r="J36" s="129">
        <v>5.04</v>
      </c>
      <c r="K36" s="129">
        <v>0.05</v>
      </c>
      <c r="L36" s="132">
        <v>17.574000000000002</v>
      </c>
      <c r="M36" s="88"/>
      <c r="N36" s="88"/>
    </row>
    <row r="37" spans="1:14" ht="14.25" thickBot="1" x14ac:dyDescent="0.25">
      <c r="A37" s="72"/>
      <c r="B37" s="72"/>
      <c r="C37" s="71"/>
      <c r="D37" s="71"/>
      <c r="G37" s="3"/>
      <c r="H37" s="133" t="s">
        <v>31</v>
      </c>
      <c r="I37" s="134">
        <v>0</v>
      </c>
      <c r="J37" s="134">
        <v>0.77300000000000002</v>
      </c>
      <c r="K37" s="134">
        <v>8.0000000000000002E-3</v>
      </c>
      <c r="L37" s="135">
        <v>1.145</v>
      </c>
      <c r="M37" s="3"/>
      <c r="N37" s="3"/>
    </row>
    <row r="38" spans="1:14" ht="13.5" thickTop="1" x14ac:dyDescent="0.2">
      <c r="A38" s="2"/>
      <c r="B38" s="2"/>
      <c r="F38" s="3"/>
      <c r="G38" s="3"/>
      <c r="H38" s="3"/>
      <c r="I38" s="3"/>
      <c r="J38" s="97"/>
      <c r="K38" s="3"/>
      <c r="L38" s="3"/>
      <c r="M38" s="3"/>
      <c r="N38" s="3"/>
    </row>
    <row r="39" spans="1:14" ht="13.5" x14ac:dyDescent="0.2">
      <c r="A39" s="72" t="s">
        <v>19</v>
      </c>
      <c r="B39" s="72"/>
      <c r="C39" s="71">
        <f>C17/$M$4</f>
        <v>0.16498760999999995</v>
      </c>
      <c r="D39" s="71">
        <f>D17/$M$4</f>
        <v>0.17444251999999996</v>
      </c>
      <c r="E39" s="71">
        <f>E17/$M$4</f>
        <v>0.18778393999999995</v>
      </c>
      <c r="G39" s="3"/>
      <c r="H39" s="3"/>
      <c r="I39" s="3"/>
      <c r="J39" s="97"/>
      <c r="K39" s="3"/>
      <c r="L39" s="3"/>
      <c r="M39" s="3"/>
      <c r="N39" s="3"/>
    </row>
    <row r="40" spans="1:14" ht="13.5" x14ac:dyDescent="0.2">
      <c r="A40" s="72" t="s">
        <v>20</v>
      </c>
      <c r="B40" s="72"/>
      <c r="C40" s="73">
        <f>C13/$M$4</f>
        <v>4.2099999999999992E-2</v>
      </c>
      <c r="D40" s="73">
        <f>D13/$M$4</f>
        <v>5.1699999999999989E-2</v>
      </c>
      <c r="E40" s="73">
        <f>E13/$M$4</f>
        <v>5.7399999999999993E-2</v>
      </c>
      <c r="G40" s="3"/>
      <c r="H40" s="3"/>
      <c r="I40" s="3"/>
      <c r="J40" s="97"/>
      <c r="K40" s="3"/>
      <c r="L40" s="3"/>
      <c r="M40" s="3"/>
      <c r="N40" s="3"/>
    </row>
    <row r="41" spans="1:14" ht="13.5" x14ac:dyDescent="0.2">
      <c r="A41" s="72"/>
      <c r="B41" s="71"/>
      <c r="C41" s="71"/>
      <c r="D41" s="71"/>
      <c r="G41" s="3"/>
      <c r="H41" s="3"/>
      <c r="I41" s="3"/>
      <c r="J41" s="97"/>
      <c r="K41" s="3"/>
      <c r="L41" s="3"/>
      <c r="M41" s="3"/>
      <c r="N41" s="3"/>
    </row>
    <row r="42" spans="1:14" ht="13.5" x14ac:dyDescent="0.2">
      <c r="A42" s="72"/>
      <c r="B42" s="71"/>
      <c r="C42" s="71"/>
      <c r="D42" s="71"/>
      <c r="J42" s="94"/>
    </row>
    <row r="43" spans="1:14" ht="13.5" x14ac:dyDescent="0.2">
      <c r="A43" s="72"/>
      <c r="B43" s="71"/>
      <c r="C43" s="73"/>
      <c r="D43" s="73"/>
      <c r="E43" s="73"/>
      <c r="J43" s="94"/>
    </row>
    <row r="44" spans="1:14" ht="13.5" x14ac:dyDescent="0.2">
      <c r="A44" s="72"/>
      <c r="C44" s="75"/>
      <c r="D44" s="75"/>
      <c r="E44" s="75"/>
      <c r="J44" s="94"/>
    </row>
    <row r="45" spans="1:14" x14ac:dyDescent="0.2">
      <c r="J45" s="94"/>
    </row>
    <row r="46" spans="1:14" x14ac:dyDescent="0.2">
      <c r="A46" s="71"/>
      <c r="C46" s="74"/>
      <c r="D46" s="73"/>
      <c r="J46" s="94"/>
    </row>
    <row r="47" spans="1:14" x14ac:dyDescent="0.2">
      <c r="A47" s="71"/>
      <c r="C47" s="74"/>
      <c r="D47" s="74"/>
      <c r="J47" s="94"/>
    </row>
    <row r="48" spans="1:14" x14ac:dyDescent="0.2">
      <c r="J48" s="95"/>
    </row>
    <row r="49" spans="8:10" x14ac:dyDescent="0.2">
      <c r="J49" s="94"/>
    </row>
    <row r="50" spans="8:10" x14ac:dyDescent="0.2">
      <c r="J50" s="94"/>
    </row>
    <row r="51" spans="8:10" x14ac:dyDescent="0.2">
      <c r="J51" s="94"/>
    </row>
    <row r="52" spans="8:10" x14ac:dyDescent="0.2">
      <c r="J52" s="94"/>
    </row>
    <row r="53" spans="8:10" x14ac:dyDescent="0.2">
      <c r="J53" s="94"/>
    </row>
    <row r="54" spans="8:10" x14ac:dyDescent="0.2">
      <c r="J54" s="94"/>
    </row>
    <row r="55" spans="8:10" x14ac:dyDescent="0.2">
      <c r="J55" s="94"/>
    </row>
    <row r="56" spans="8:10" x14ac:dyDescent="0.2">
      <c r="J56" s="94"/>
    </row>
    <row r="57" spans="8:10" x14ac:dyDescent="0.2">
      <c r="J57" s="94"/>
    </row>
    <row r="58" spans="8:10" x14ac:dyDescent="0.2">
      <c r="J58" s="94"/>
    </row>
    <row r="59" spans="8:10" x14ac:dyDescent="0.2">
      <c r="J59" s="94"/>
    </row>
    <row r="60" spans="8:10" x14ac:dyDescent="0.2">
      <c r="J60" s="94"/>
    </row>
    <row r="61" spans="8:10" x14ac:dyDescent="0.2">
      <c r="J61" s="94"/>
    </row>
    <row r="62" spans="8:10" ht="13.5" x14ac:dyDescent="0.2">
      <c r="H62" s="72"/>
      <c r="I62" s="72"/>
      <c r="J62" s="94"/>
    </row>
  </sheetData>
  <mergeCells count="7">
    <mergeCell ref="H31:H32"/>
    <mergeCell ref="H9:H10"/>
    <mergeCell ref="G14:G15"/>
    <mergeCell ref="G26:G27"/>
    <mergeCell ref="R12:R13"/>
    <mergeCell ref="H13:H14"/>
    <mergeCell ref="H21:H22"/>
  </mergeCells>
  <phoneticPr fontId="5" type="noConversion"/>
  <pageMargins left="0.75" right="0.75" top="1" bottom="1" header="0.5" footer="0.5"/>
  <pageSetup paperSize="9" scale="78" orientation="landscape" r:id="rId1"/>
  <headerFooter alignWithMargins="0">
    <oddHeader>&amp;L&amp;BGlaxoSmithKline Confidential&amp;B&amp;C&amp;D&amp;RPage &amp;P</oddHeader>
    <oddFooter>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CF56C0A8675B4A9D15314EC1BF798B" ma:contentTypeVersion="13" ma:contentTypeDescription="Create a new document." ma:contentTypeScope="" ma:versionID="19d7eb06179e7128397828d548482621">
  <xsd:schema xmlns:xsd="http://www.w3.org/2001/XMLSchema" xmlns:xs="http://www.w3.org/2001/XMLSchema" xmlns:p="http://schemas.microsoft.com/office/2006/metadata/properties" xmlns:ns3="c9d4c52d-8358-49fb-834d-3ccf24aeefe0" xmlns:ns4="4ea05e39-e84f-4ad6-bd1a-97e9f6a82d6f" targetNamespace="http://schemas.microsoft.com/office/2006/metadata/properties" ma:root="true" ma:fieldsID="9045db3ea97f1d3d9838c9374a5e53eb" ns3:_="" ns4:_="">
    <xsd:import namespace="c9d4c52d-8358-49fb-834d-3ccf24aeefe0"/>
    <xsd:import namespace="4ea05e39-e84f-4ad6-bd1a-97e9f6a82d6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4c52d-8358-49fb-834d-3ccf24aeef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05e39-e84f-4ad6-bd1a-97e9f6a82d6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794BC83-7EC6-4EFF-A94D-5FB778B8CB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d4c52d-8358-49fb-834d-3ccf24aeefe0"/>
    <ds:schemaRef ds:uri="4ea05e39-e84f-4ad6-bd1a-97e9f6a82d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3134B5-F5F7-4A4F-9C4C-A93DA3A6A4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02F204-AAFB-4671-B179-FA9B4F86127B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9d4c52d-8358-49fb-834d-3ccf24aeefe0"/>
    <ds:schemaRef ds:uri="http://purl.org/dc/terms/"/>
    <ds:schemaRef ds:uri="4ea05e39-e84f-4ad6-bd1a-97e9f6a82d6f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Dosing_extra</vt:lpstr>
      <vt:lpstr>Blood_Conc-time</vt:lpstr>
      <vt:lpstr>po</vt:lpstr>
    </vt:vector>
  </TitlesOfParts>
  <Company>GlaxoSmithKline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Glaxo Wellcome</dc:creator>
  <cp:lastModifiedBy>Maria Santos Martinez-Martinez</cp:lastModifiedBy>
  <cp:lastPrinted>2009-03-09T12:30:01Z</cp:lastPrinted>
  <dcterms:created xsi:type="dcterms:W3CDTF">2005-03-15T12:03:34Z</dcterms:created>
  <dcterms:modified xsi:type="dcterms:W3CDTF">2021-03-05T14:34:25Z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0x0101008ACF56C0A8675B4A9D15314EC1BF798B</vt:lpwstr>
  </property>
</Properties>
</file>