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240" yWindow="396" windowWidth="24000" windowHeight="10344"/>
  </bookViews>
  <sheets>
    <sheet name="Results" sheetId="7" r:id="rId1"/>
    <sheet name="Graphs" sheetId="8" r:id="rId2"/>
    <sheet name="Protocol" sheetId="4" r:id="rId3"/>
    <sheet name="Plate Maps" sheetId="6" r:id="rId4"/>
    <sheet name="Stock Calculations" sheetId="3" r:id="rId5"/>
    <sheet name="Historic results" sheetId="9" r:id="rId6"/>
  </sheets>
  <externalReferences>
    <externalReference r:id="rId7"/>
    <externalReference r:id="rId8"/>
    <externalReference r:id="rId9"/>
    <externalReference r:id="rId10"/>
  </externalReferences>
  <definedNames>
    <definedName name="aa" localSheetId="5">'Historic results'!aa</definedName>
    <definedName name="aa" localSheetId="3">'Plate Maps'!aa</definedName>
    <definedName name="aa" localSheetId="2">Protocol!aa</definedName>
    <definedName name="aa" localSheetId="4">'Stock Calculations'!aa</definedName>
    <definedName name="aa">[0]!aa</definedName>
    <definedName name="aaa" localSheetId="5">'Historic results'!aaa</definedName>
    <definedName name="aaa" localSheetId="3">'Plate Maps'!aaa</definedName>
    <definedName name="aaa" localSheetId="2">Protocol!aaa</definedName>
    <definedName name="aaa" localSheetId="4">'Stock Calculations'!aaa</definedName>
    <definedName name="aaa">[0]!aaa</definedName>
    <definedName name="as" localSheetId="5">'Historic results'!as</definedName>
    <definedName name="as" localSheetId="3">'Plate Maps'!as</definedName>
    <definedName name="as" localSheetId="2">Protocol!as</definedName>
    <definedName name="as" localSheetId="4">'Stock Calculations'!as</definedName>
    <definedName name="as">[0]!as</definedName>
    <definedName name="aw" localSheetId="5">'Historic results'!aw</definedName>
    <definedName name="aw" localSheetId="3">'Plate Maps'!aw</definedName>
    <definedName name="aw" localSheetId="2">Protocol!aw</definedName>
    <definedName name="aw" localSheetId="4">'Stock Calculations'!aw</definedName>
    <definedName name="aw">[0]!aw</definedName>
    <definedName name="cds" localSheetId="5">'Historic results'!cds</definedName>
    <definedName name="cds" localSheetId="3">'Plate Maps'!cds</definedName>
    <definedName name="cds" localSheetId="2">Protocol!cds</definedName>
    <definedName name="cds" localSheetId="4">'Stock Calculations'!cds</definedName>
    <definedName name="cds">[0]!cds</definedName>
    <definedName name="Conc" localSheetId="5">#REF!</definedName>
    <definedName name="Conc" localSheetId="3">#REF!</definedName>
    <definedName name="Conc" localSheetId="2">#REF!</definedName>
    <definedName name="Conc" localSheetId="4">#REF!</definedName>
    <definedName name="Conc">#REF!</definedName>
    <definedName name="cz" localSheetId="5">'Historic results'!cz</definedName>
    <definedName name="cz" localSheetId="3">'Plate Maps'!cz</definedName>
    <definedName name="cz" localSheetId="2">Protocol!cz</definedName>
    <definedName name="cz" localSheetId="4">'Stock Calculations'!cz</definedName>
    <definedName name="cz">[0]!cz</definedName>
    <definedName name="DoseVolume" localSheetId="5">#REF!</definedName>
    <definedName name="DoseVolume" localSheetId="3">#REF!</definedName>
    <definedName name="DoseVolume" localSheetId="2">#REF!</definedName>
    <definedName name="DoseVolume" localSheetId="4">#REF!</definedName>
    <definedName name="DoseVolume">#REF!</definedName>
    <definedName name="EliminationRate">[1]!EliminationRate</definedName>
    <definedName name="fgh" localSheetId="5">'Historic results'!fgh</definedName>
    <definedName name="fgh" localSheetId="3">'Plate Maps'!fgh</definedName>
    <definedName name="fgh" localSheetId="2">Protocol!fgh</definedName>
    <definedName name="fgh" localSheetId="4">'Stock Calculations'!fgh</definedName>
    <definedName name="fgh">[0]!fgh</definedName>
    <definedName name="fs" localSheetId="5">'Historic results'!fs</definedName>
    <definedName name="fs" localSheetId="3">'Plate Maps'!fs</definedName>
    <definedName name="fs" localSheetId="2">Protocol!fs</definedName>
    <definedName name="fs" localSheetId="4">'Stock Calculations'!fs</definedName>
    <definedName name="fs">[0]!fs</definedName>
    <definedName name="HLmin" localSheetId="5">'[2]standard values'!#REF!</definedName>
    <definedName name="HLmin" localSheetId="3">'[2]standard values'!#REF!</definedName>
    <definedName name="HLmin" localSheetId="2">'[2]standard values'!#REF!</definedName>
    <definedName name="HLmin" localSheetId="4">'[2]standard values'!#REF!</definedName>
    <definedName name="HLmin">'[2]standard values'!#REF!</definedName>
    <definedName name="HLmin2" localSheetId="3">'[3]standard values'!#REF!</definedName>
    <definedName name="HLmin2" localSheetId="2">'[3]standard values'!#REF!</definedName>
    <definedName name="HLmin2" localSheetId="4">'[3]standard values'!#REF!</definedName>
    <definedName name="HLmin2">'[3]standard values'!#REF!</definedName>
    <definedName name="HLmin3" localSheetId="3">'[3]standard values'!#REF!</definedName>
    <definedName name="HLmin3" localSheetId="2">'[3]standard values'!#REF!</definedName>
    <definedName name="HLmin3" localSheetId="4">'[3]standard values'!#REF!</definedName>
    <definedName name="HLmin3">'[3]standard values'!#REF!</definedName>
    <definedName name="HLmin4" localSheetId="3">'[3]standard values'!#REF!</definedName>
    <definedName name="HLmin4" localSheetId="2">'[3]standard values'!#REF!</definedName>
    <definedName name="HLmin4">'[3]standard values'!#REF!</definedName>
    <definedName name="HLraw" localSheetId="3">'[2]standard values'!#REF!</definedName>
    <definedName name="HLraw" localSheetId="2">'[2]standard values'!#REF!</definedName>
    <definedName name="HLraw">'[2]standard values'!#REF!</definedName>
    <definedName name="HLraw2" localSheetId="3">'[3]standard values'!#REF!</definedName>
    <definedName name="HLraw2" localSheetId="2">'[3]standard values'!#REF!</definedName>
    <definedName name="HLraw2">'[3]standard values'!#REF!</definedName>
    <definedName name="HLraw3" localSheetId="3">'[3]standard values'!#REF!</definedName>
    <definedName name="HLraw3" localSheetId="2">'[3]standard values'!#REF!</definedName>
    <definedName name="HLraw3">'[3]standard values'!#REF!</definedName>
    <definedName name="Macro5" localSheetId="5">#REF!</definedName>
    <definedName name="Macro5" localSheetId="3">#REF!</definedName>
    <definedName name="Macro5" localSheetId="2">#REF!</definedName>
    <definedName name="Macro5" localSheetId="4">#REF!</definedName>
    <definedName name="Macro5">#REF!</definedName>
    <definedName name="MASSsalt" localSheetId="5">[4]Report!#REF!</definedName>
    <definedName name="MASSsalt" localSheetId="3">[4]Report!#REF!</definedName>
    <definedName name="MASSsalt" localSheetId="2">[4]Report!#REF!</definedName>
    <definedName name="MASSsalt" localSheetId="4">[4]Report!#REF!</definedName>
    <definedName name="MASSsalt">[4]Report!#REF!</definedName>
    <definedName name="MASSsalt3" localSheetId="3">'[3]Report(053283-060)'!#REF!</definedName>
    <definedName name="MASSsalt3" localSheetId="2">'[3]Report(053283-060)'!#REF!</definedName>
    <definedName name="MASSsalt3">'[3]Report(053283-060)'!#REF!</definedName>
    <definedName name="MWbase" localSheetId="5">#REF!</definedName>
    <definedName name="MWbase" localSheetId="3">#REF!</definedName>
    <definedName name="MWbase" localSheetId="2">#REF!</definedName>
    <definedName name="MWbase" localSheetId="4">#REF!</definedName>
    <definedName name="MWbase">#REF!</definedName>
    <definedName name="MWsalt" localSheetId="5">#REF!</definedName>
    <definedName name="MWsalt" localSheetId="3">#REF!</definedName>
    <definedName name="MWsalt" localSheetId="2">#REF!</definedName>
    <definedName name="MWsalt">#REF!</definedName>
    <definedName name="_xlnm.Print_Area" localSheetId="1">Graphs!$A$1:$T$71</definedName>
    <definedName name="_xlnm.Print_Area" localSheetId="4">'Stock Calculations'!$A$1:$O$33</definedName>
    <definedName name="PrintWorksheet">[1]!PrintWorksheet</definedName>
    <definedName name="PrintWorksheet3" localSheetId="5">'Historic results'!PrintWorksheet3</definedName>
    <definedName name="PrintWorksheet3" localSheetId="3">'Plate Maps'!PrintWorksheet3</definedName>
    <definedName name="PrintWorksheet3" localSheetId="2">Protocol!PrintWorksheet3</definedName>
    <definedName name="PrintWorksheet3" localSheetId="4">'Stock Calculations'!PrintWorksheet3</definedName>
    <definedName name="PrintWorksheet3">[0]!PrintWorksheet3</definedName>
    <definedName name="Printworksheet4" localSheetId="5">'Historic results'!Printworksheet4</definedName>
    <definedName name="Printworksheet4" localSheetId="3">'Plate Maps'!Printworksheet4</definedName>
    <definedName name="Printworksheet4" localSheetId="2">Protocol!Printworksheet4</definedName>
    <definedName name="Printworksheet4" localSheetId="4">'Stock Calculations'!Printworksheet4</definedName>
    <definedName name="Printworksheet4">[0]!Printworksheet4</definedName>
    <definedName name="sd" localSheetId="5">'Historic results'!sd</definedName>
    <definedName name="sd" localSheetId="3">'Plate Maps'!sd</definedName>
    <definedName name="sd" localSheetId="2">Protocol!sd</definedName>
    <definedName name="sd" localSheetId="4">'Stock Calculations'!sd</definedName>
    <definedName name="sd">[0]!sd</definedName>
    <definedName name="sx" localSheetId="5">'Historic results'!sx</definedName>
    <definedName name="sx" localSheetId="3">'Plate Maps'!sx</definedName>
    <definedName name="sx" localSheetId="2">Protocol!sx</definedName>
    <definedName name="sx" localSheetId="4">'Stock Calculations'!sx</definedName>
    <definedName name="sx">[0]!sx</definedName>
    <definedName name="Time" localSheetId="5">#REF!</definedName>
    <definedName name="Time" localSheetId="3">#REF!</definedName>
    <definedName name="Time" localSheetId="2">#REF!</definedName>
    <definedName name="Time" localSheetId="4">#REF!</definedName>
    <definedName name="Time">#REF!</definedName>
    <definedName name="VOLUMEstock" localSheetId="5">[4]Report!#REF!</definedName>
    <definedName name="VOLUMEstock" localSheetId="3">[4]Report!#REF!</definedName>
    <definedName name="VOLUMEstock" localSheetId="2">[4]Report!#REF!</definedName>
    <definedName name="VOLUMEstock" localSheetId="4">[4]Report!#REF!</definedName>
    <definedName name="VOLUMEstock">[4]Report!#REF!</definedName>
    <definedName name="x" localSheetId="5">'Historic results'!x</definedName>
    <definedName name="x" localSheetId="3">'Plate Maps'!x</definedName>
    <definedName name="x" localSheetId="2">Protocol!x</definedName>
    <definedName name="x" localSheetId="4">'Stock Calculations'!x</definedName>
    <definedName name="x">[0]!x</definedName>
    <definedName name="xa" localSheetId="5">'Historic results'!xa</definedName>
    <definedName name="xa" localSheetId="3">'Plate Maps'!xa</definedName>
    <definedName name="xa" localSheetId="2">Protocol!xa</definedName>
    <definedName name="xa" localSheetId="4">'Stock Calculations'!xa</definedName>
    <definedName name="xa">[0]!xa</definedName>
    <definedName name="xx" localSheetId="5">'Historic results'!xx</definedName>
    <definedName name="xx" localSheetId="3">'Plate Maps'!xx</definedName>
    <definedName name="xx" localSheetId="2">Protocol!xx</definedName>
    <definedName name="xx" localSheetId="4">'Stock Calculations'!xx</definedName>
    <definedName name="xx">[0]!xx</definedName>
    <definedName name="xxx" localSheetId="5">'Historic results'!xxx</definedName>
    <definedName name="xxx" localSheetId="3">'Plate Maps'!xxx</definedName>
    <definedName name="xxx" localSheetId="2">Protocol!xxx</definedName>
    <definedName name="xxx" localSheetId="4">'Stock Calculations'!xxx</definedName>
    <definedName name="xxx">[0]!xxx</definedName>
    <definedName name="y" localSheetId="5">'Historic results'!y</definedName>
    <definedName name="y" localSheetId="3">'Plate Maps'!y</definedName>
    <definedName name="y" localSheetId="2">Protocol!y</definedName>
    <definedName name="y" localSheetId="4">'Stock Calculations'!y</definedName>
    <definedName name="y">[0]!y</definedName>
    <definedName name="yy" localSheetId="5">'Historic results'!yy</definedName>
    <definedName name="yy" localSheetId="3">'Plate Maps'!yy</definedName>
    <definedName name="yy" localSheetId="2">Protocol!yy</definedName>
    <definedName name="yy" localSheetId="4">'Stock Calculations'!yy</definedName>
    <definedName name="yy">[0]!yy</definedName>
    <definedName name="z" localSheetId="5">'Historic results'!z</definedName>
    <definedName name="z" localSheetId="3">'Plate Maps'!z</definedName>
    <definedName name="z" localSheetId="2">Protocol!z</definedName>
    <definedName name="z" localSheetId="4">'Stock Calculations'!z</definedName>
    <definedName name="z">[0]!z</definedName>
    <definedName name="zx" localSheetId="5">'Historic results'!zx</definedName>
    <definedName name="zx" localSheetId="3">'Plate Maps'!zx</definedName>
    <definedName name="zx" localSheetId="2">Protocol!zx</definedName>
    <definedName name="zx" localSheetId="4">'Stock Calculations'!zx</definedName>
    <definedName name="zx">[0]!zx</definedName>
    <definedName name="zxc" localSheetId="5">'Historic results'!zxc</definedName>
    <definedName name="zxc" localSheetId="3">'Plate Maps'!zxc</definedName>
    <definedName name="zxc" localSheetId="2">Protocol!zxc</definedName>
    <definedName name="zxc" localSheetId="4">'Stock Calculations'!zxc</definedName>
    <definedName name="zxc">[0]!zxc</definedName>
    <definedName name="zz" localSheetId="5">'Historic results'!zz</definedName>
    <definedName name="zz" localSheetId="3">'Plate Maps'!zz</definedName>
    <definedName name="zz" localSheetId="2">Protocol!zz</definedName>
    <definedName name="zz" localSheetId="4">'Stock Calculations'!zz</definedName>
    <definedName name="zz">[0]!zz</definedName>
  </definedNames>
  <calcPr calcId="145621"/>
</workbook>
</file>

<file path=xl/calcChain.xml><?xml version="1.0" encoding="utf-8"?>
<calcChain xmlns="http://schemas.openxmlformats.org/spreadsheetml/2006/main">
  <c r="R4" i="8" l="1"/>
  <c r="R5" i="8"/>
  <c r="R3" i="8"/>
  <c r="A22" i="4" l="1"/>
  <c r="A21" i="4"/>
  <c r="D21" i="4"/>
  <c r="C21" i="4"/>
  <c r="B21" i="4"/>
  <c r="D22" i="4"/>
  <c r="C22" i="4"/>
  <c r="B22" i="4"/>
  <c r="K20" i="4"/>
  <c r="L20" i="4" s="1"/>
  <c r="E16" i="4"/>
  <c r="D16" i="4"/>
  <c r="D17" i="4"/>
  <c r="C16" i="4"/>
  <c r="B16" i="4" s="1"/>
  <c r="A17" i="4"/>
  <c r="A16" i="4"/>
  <c r="E11" i="4"/>
  <c r="F11" i="4"/>
  <c r="F12" i="4"/>
  <c r="E12" i="4"/>
  <c r="G7" i="3" l="1"/>
  <c r="J7" i="3" s="1"/>
  <c r="K7" i="3" s="1"/>
  <c r="G8" i="3"/>
  <c r="J8" i="3" s="1"/>
  <c r="K8" i="3" s="1"/>
  <c r="G9" i="3"/>
  <c r="J9" i="3" s="1"/>
  <c r="K9" i="3" s="1"/>
  <c r="G10" i="3"/>
  <c r="J10" i="3" s="1"/>
  <c r="K10" i="3" s="1"/>
  <c r="G11" i="3"/>
  <c r="J11" i="3" s="1"/>
  <c r="K11" i="3" s="1"/>
  <c r="G6" i="3"/>
  <c r="J6" i="3" s="1"/>
  <c r="K6" i="3" s="1"/>
  <c r="G5" i="3"/>
  <c r="J5" i="3" s="1"/>
  <c r="K5" i="3" s="1"/>
  <c r="G4" i="3"/>
  <c r="J4" i="3" s="1"/>
  <c r="K4" i="3" s="1"/>
  <c r="B17" i="4" l="1"/>
  <c r="C17" i="4"/>
  <c r="E17" i="4" l="1"/>
  <c r="G22" i="3" l="1"/>
  <c r="J22" i="3" s="1"/>
  <c r="K22" i="3" s="1"/>
  <c r="G23" i="3"/>
  <c r="J23" i="3" s="1"/>
  <c r="K23" i="3" s="1"/>
  <c r="G24" i="3"/>
  <c r="J24" i="3" s="1"/>
  <c r="K24" i="3" s="1"/>
  <c r="G25" i="3"/>
  <c r="J25" i="3" s="1"/>
  <c r="K25" i="3" s="1"/>
  <c r="G26" i="3"/>
  <c r="J26" i="3" s="1"/>
  <c r="K26" i="3" s="1"/>
  <c r="G27" i="3"/>
  <c r="J27" i="3" s="1"/>
  <c r="K27" i="3" s="1"/>
  <c r="G28" i="3"/>
  <c r="J28" i="3"/>
  <c r="K28" i="3" s="1"/>
  <c r="G29" i="3"/>
  <c r="J29" i="3" s="1"/>
  <c r="K29" i="3" s="1"/>
  <c r="G30" i="3"/>
  <c r="J30" i="3" s="1"/>
  <c r="K30" i="3" s="1"/>
  <c r="G31" i="3"/>
  <c r="J31" i="3" s="1"/>
  <c r="K31" i="3" s="1"/>
  <c r="G32" i="3"/>
  <c r="J32" i="3" s="1"/>
  <c r="K32" i="3" s="1"/>
  <c r="G33" i="3"/>
  <c r="J33" i="3" s="1"/>
  <c r="K33" i="3" s="1"/>
</calcChain>
</file>

<file path=xl/sharedStrings.xml><?xml version="1.0" encoding="utf-8"?>
<sst xmlns="http://schemas.openxmlformats.org/spreadsheetml/2006/main" count="459" uniqueCount="221">
  <si>
    <t>Molformula</t>
  </si>
  <si>
    <t>MMV668956</t>
  </si>
  <si>
    <t>C21H15F4N5O2</t>
  </si>
  <si>
    <t>MMV669784</t>
  </si>
  <si>
    <t>C18H11ClF2N4O2</t>
  </si>
  <si>
    <t>MMV669844</t>
  </si>
  <si>
    <t>C21H15F2N5O2</t>
  </si>
  <si>
    <t>MMV670947</t>
  </si>
  <si>
    <t>C21H16F4N4O3</t>
  </si>
  <si>
    <t>MMV669846</t>
  </si>
  <si>
    <t>C20H14ClF2N3O</t>
  </si>
  <si>
    <t>MMV670946</t>
  </si>
  <si>
    <t>C19H12F4N4O2</t>
  </si>
  <si>
    <t>MMV670250</t>
  </si>
  <si>
    <t>MMV672727</t>
  </si>
  <si>
    <t>C21H15F5N4O2</t>
  </si>
  <si>
    <t>MMV670246</t>
  </si>
  <si>
    <t>C19H12ClF2N5O2</t>
  </si>
  <si>
    <t>MMV671927</t>
  </si>
  <si>
    <t>C20H16F3N5O</t>
  </si>
  <si>
    <t>MMV670944</t>
  </si>
  <si>
    <t>C19H11F5N6O2</t>
  </si>
  <si>
    <t>MMV672939</t>
  </si>
  <si>
    <t>C20H14F4N4O2</t>
  </si>
  <si>
    <t>Compound</t>
  </si>
  <si>
    <t>Batch MW</t>
  </si>
  <si>
    <t>Exact MW</t>
  </si>
  <si>
    <t>moles of salt</t>
  </si>
  <si>
    <t>salt MW</t>
  </si>
  <si>
    <t>FW</t>
  </si>
  <si>
    <t>want (mM)</t>
  </si>
  <si>
    <t>mg/mL needed</t>
  </si>
  <si>
    <t>DMSO</t>
  </si>
  <si>
    <t>Amt. of solvent to add (uL)</t>
  </si>
  <si>
    <t>Solvent Used</t>
  </si>
  <si>
    <t>Diluted to 100 uM by adding 10 uL of 10 mM stock to 990 uL of 50/50 acetonitrile/water</t>
  </si>
  <si>
    <t>mg weighed out (mg)</t>
  </si>
  <si>
    <r>
      <t>KP</t>
    </r>
    <r>
      <rPr>
        <vertAlign val="subscript"/>
        <sz val="11"/>
        <rFont val="Arial"/>
        <family val="2"/>
      </rPr>
      <t>i</t>
    </r>
    <r>
      <rPr>
        <sz val="11"/>
        <rFont val="Arial"/>
        <family val="2"/>
      </rPr>
      <t>, pH 7.4</t>
    </r>
  </si>
  <si>
    <t>mM</t>
  </si>
  <si>
    <t>uM</t>
  </si>
  <si>
    <t xml:space="preserve">gender </t>
  </si>
  <si>
    <t>protein content</t>
  </si>
  <si>
    <t>protein</t>
  </si>
  <si>
    <t>Final Rx Vol (ul)</t>
  </si>
  <si>
    <t>(mg/mL)</t>
  </si>
  <si>
    <t>mix</t>
  </si>
  <si>
    <r>
      <t xml:space="preserve"> 100mM KP</t>
    </r>
    <r>
      <rPr>
        <b/>
        <vertAlign val="subscript"/>
        <sz val="11"/>
        <rFont val="Arial"/>
        <family val="2"/>
      </rPr>
      <t>i</t>
    </r>
    <r>
      <rPr>
        <b/>
        <sz val="11"/>
        <rFont val="Arial"/>
        <family val="2"/>
      </rPr>
      <t>, pH 7.4</t>
    </r>
  </si>
  <si>
    <t>human cytosol</t>
  </si>
  <si>
    <t>Reagent Vol (µL)</t>
  </si>
  <si>
    <t xml:space="preserve">final concentration = </t>
  </si>
  <si>
    <t>Carbazeran</t>
  </si>
  <si>
    <t>Zoniporide</t>
  </si>
  <si>
    <t>Zaleplon</t>
  </si>
  <si>
    <t># compounds</t>
  </si>
  <si>
    <t>replicates</t>
  </si>
  <si>
    <t>Total</t>
  </si>
  <si>
    <t>1. Prepare Stock Solutions:</t>
  </si>
  <si>
    <t>1. Thaw Reagents on Ice:</t>
  </si>
  <si>
    <t>3. Prepare Master Mix:</t>
  </si>
  <si>
    <t>Cytosolic Stability</t>
  </si>
  <si>
    <t>Final Conc.     (1 mg/mL)</t>
  </si>
  <si>
    <t>µL added to 500µL incubation</t>
  </si>
  <si>
    <t>ul for 500 ul</t>
  </si>
  <si>
    <t>tuning solution #1</t>
  </si>
  <si>
    <t>tuning solution #2</t>
  </si>
  <si>
    <t>tuning solution #3</t>
  </si>
  <si>
    <t>tuning solution #4</t>
  </si>
  <si>
    <t>Time (min)</t>
  </si>
  <si>
    <t>NAME</t>
  </si>
  <si>
    <t>Human</t>
  </si>
  <si>
    <t>substrate concentration</t>
  </si>
  <si>
    <t>Plate1</t>
  </si>
  <si>
    <t>A</t>
  </si>
  <si>
    <t>B</t>
  </si>
  <si>
    <t>C</t>
  </si>
  <si>
    <t>D</t>
  </si>
  <si>
    <t>E</t>
  </si>
  <si>
    <t>F</t>
  </si>
  <si>
    <t>G</t>
  </si>
  <si>
    <t>H</t>
  </si>
  <si>
    <t>Plate2</t>
  </si>
  <si>
    <t>protein content (mg/mL)</t>
  </si>
  <si>
    <t>substrate concentration (uM)</t>
  </si>
  <si>
    <t>Plate3</t>
  </si>
  <si>
    <t>blank</t>
  </si>
  <si>
    <t xml:space="preserve">Controls were run at a final concentration of 2 uM  </t>
  </si>
  <si>
    <t>Test Compounds</t>
  </si>
  <si>
    <t>Control Compounds</t>
  </si>
  <si>
    <t>r²</t>
  </si>
  <si>
    <t>T½ (min)</t>
  </si>
  <si>
    <t>SD of T1/2</t>
  </si>
  <si>
    <t>CLint,app (µL/min/mg)</t>
  </si>
  <si>
    <t>&gt;360</t>
  </si>
  <si>
    <t>&lt;1.9</t>
  </si>
  <si>
    <t>1 uM MMV670250 in (-/-) MIX Human Liver Cytosol (Celsis FDD; 1mg/mL)</t>
  </si>
  <si>
    <t>2 uM carbazeran in (-/-) MIX Human Liver Cytosol (Celsis FDD; 1mg/mL)</t>
  </si>
  <si>
    <t>2 uM zoniporide in (-/-) MIX Human Liver Cytosol (Celsis FDD; 1mg/mL)</t>
  </si>
  <si>
    <t>2 uM zaleplon in (-/-) MIX Human Liver Cytosol (Celsis FDD; 1mg/mL)</t>
  </si>
  <si>
    <t>Scientist: Christine Orozco (VBN# 00702597)</t>
  </si>
  <si>
    <t>High</t>
  </si>
  <si>
    <t>Moderate</t>
  </si>
  <si>
    <t>Low</t>
  </si>
  <si>
    <t>(-/-) indicates that no co factor was added to the sample incubation</t>
  </si>
  <si>
    <t xml:space="preserve"># of incubations </t>
  </si>
  <si>
    <t xml:space="preserve">Cytosol FDD </t>
  </si>
  <si>
    <t>AO Yardstick Ranking</t>
  </si>
  <si>
    <t>(1 or 2 µM)</t>
  </si>
  <si>
    <t>1 mg/mL</t>
  </si>
  <si>
    <r>
      <t>4. Add 495 uL master mix to each sample well and warm for 5 min in dry heat block at 37</t>
    </r>
    <r>
      <rPr>
        <vertAlign val="superscript"/>
        <sz val="11"/>
        <rFont val="Arial"/>
        <family val="2"/>
      </rPr>
      <t>o</t>
    </r>
    <r>
      <rPr>
        <sz val="11"/>
        <rFont val="Arial"/>
        <family val="2"/>
      </rPr>
      <t>C</t>
    </r>
  </si>
  <si>
    <t>6. Repeat sample collection at the follow timepoints (min): 5, 10, 20, 30, 60, 120, 180 - After the last timepoint, vortex and centrifuged at ~ 3000rpm for 5 min.</t>
  </si>
  <si>
    <t>MMV688896</t>
  </si>
  <si>
    <t>MMV897708</t>
  </si>
  <si>
    <t>MMV639565</t>
  </si>
  <si>
    <t>MMV663915</t>
  </si>
  <si>
    <t xml:space="preserve"> MMV693155</t>
  </si>
  <si>
    <t>MMV672687</t>
  </si>
  <si>
    <t>MMV897709</t>
  </si>
  <si>
    <t>C20H16F2N4O3</t>
  </si>
  <si>
    <t>2-((3-(4-(difluoromethoxy)phenyl)-[1,2,4]triazolo[4,3-a]pyrazin-5-yl)oxy)-1-phenylethan-1-ol</t>
  </si>
  <si>
    <t>C20H13F2N5O2</t>
  </si>
  <si>
    <t>4-(5-(2-(3,4-difluorophenyl)-2-hydroxyethoxy)-[1,2,4]triazolo[4,3-a]pyrazin-3-yl)benzonitrile</t>
  </si>
  <si>
    <t>C19H13ClF2N4O</t>
  </si>
  <si>
    <t>3-(4-chlorophenyl)-5-(3,4-difluorophenethoxy)-[1,2,4]triazolo[4,3-a]pyrazine</t>
  </si>
  <si>
    <t>C19H15ClN4O</t>
  </si>
  <si>
    <t>3-(4-chlorophenyl)-5-phenethoxy-[1,2,4]triazolo[4,3-a]pyrazine</t>
  </si>
  <si>
    <t>C21H18F2N4O3</t>
  </si>
  <si>
    <t>3-((3-(4-(difluoromethoxy)phenyl)-[1,2,4]triazolo[4,3-a]pyrazin-5-yl)oxy)-2-phenylpropan-1-ol</t>
  </si>
  <si>
    <t>C20H14F4N4O3</t>
  </si>
  <si>
    <t>2-((3-(4-(difluoromethoxy)phenyl)-[1,2,4]triazolo[4,3-a]pyrazin-5-yl)oxy)-1-(3,4-difluorophenyl)ethan-1-ol</t>
  </si>
  <si>
    <t>4-(5-(2-(3,4-difluorophenyl)-2-methoxyethoxy)-[1,2,4]triazolo[4,3-a]pyrazin-3-yl)benzonitrile</t>
  </si>
  <si>
    <t>N-(4-chlorophenyl)-3-(4-(difluoromethoxy)phenyl)-[1,2,4]triazolo[4,3-a]pyrazine-5-carboxamide</t>
  </si>
  <si>
    <t xml:space="preserve">OSM-W-7 </t>
  </si>
  <si>
    <t>w7</t>
  </si>
  <si>
    <t>Plate4</t>
  </si>
  <si>
    <t xml:space="preserve">Cytosol AZN </t>
  </si>
  <si>
    <t>Allopurinol Free Cytosol (AZN)</t>
  </si>
  <si>
    <t>prepared</t>
  </si>
  <si>
    <t>4/7/2016_CO</t>
  </si>
  <si>
    <t>Human Cytosol Celsis (FDD)</t>
  </si>
  <si>
    <t>single incubation</t>
  </si>
  <si>
    <t>7. Transfer 150 uL of supernatant and dry with heated N2 air, reconsisitute in 150 uL of 90/10 water/acetonitrile and analyze by LC/MS/MS</t>
  </si>
  <si>
    <t>amount supplied</t>
  </si>
  <si>
    <t>Prepared</t>
  </si>
  <si>
    <t>CO 5/2/2017</t>
  </si>
  <si>
    <t>material supply was insufficient</t>
  </si>
  <si>
    <t>protein content (1 mg/mL)</t>
  </si>
  <si>
    <t>&lt;3.9</t>
  </si>
  <si>
    <t>1 uM MMV688896 in (-/-) MIX Human Liver Cytosol (Celsis FDD; 1mg/mL)</t>
  </si>
  <si>
    <t>1 uM MMV897708 in (-/-) MIX Human Liver Cytosol (Celsis FDD; 1mg/mL)</t>
  </si>
  <si>
    <t>1 uM MMV639565 in (-/-) MIX Human Liver Cytosol (Celsis FDD; 1mg/mL)</t>
  </si>
  <si>
    <t>1 uM MMV663915 in (-/-) MIX Human Liver Cytosol (Celsis FDD; 1mg/mL)</t>
  </si>
  <si>
    <t>1 uM MMV693155 in (-/-) MIX Human Liver Cytosol (Celsis FDD; 1mg/mL)</t>
  </si>
  <si>
    <t>1 uM MMV672687 in (-/-) MIX Human Liver Cytosol (Celsis FDD; 1mg/mL)</t>
  </si>
  <si>
    <t>1 uM OSM-W-7 in (-/-) MIX Human Liver Cytosol (Celsis FDD; 1mg/mL)</t>
  </si>
  <si>
    <t>2 uM carbazeran in (-/-) MIX Human Liver Cytosol (Celsis AZN; 1mg/mL)</t>
  </si>
  <si>
    <t>2 uM zoniporide in (-/-) MIX Human Liver Cytosol (Celsis AZN; 1mg/mL)</t>
  </si>
  <si>
    <t>2 uM zaleplon in (-/-) MIX Human Liver Cytosol (Celsis AZN; 1mg/mL)</t>
  </si>
  <si>
    <t>&gt;340</t>
  </si>
  <si>
    <t>&lt;2.1</t>
  </si>
  <si>
    <t>1 uM MMV897708 in (-/-) MIX Human Liver Cytosol (Celsis AZN; 1mg/mL)</t>
  </si>
  <si>
    <t>&gt;230</t>
  </si>
  <si>
    <t>&lt;3.1</t>
  </si>
  <si>
    <t>1 uM MMV693155 in (-/-) MIX Human Liver Cytosol (Celsis AZN; 1mg/mL)</t>
  </si>
  <si>
    <t>1 uM MMV672687 in (-/-) MIX Human Liver Cytosol (Celsis AZN; 1mg/mL)</t>
  </si>
  <si>
    <t>1 uM MMV670250 in (-/-) MIX Human Liver Cytosol (Celsis AZN; 1mg/mL)</t>
  </si>
  <si>
    <t>1 uM OSM-W-7 in (-/-) MIX Human Liver Cytosol (Celsis AZN; 1mg/mL)</t>
  </si>
  <si>
    <t>Open Source Malaria Substrate Depletion in Cytosol (standard vs. allopurinol-free cytosol)</t>
  </si>
  <si>
    <t xml:space="preserve">Clearance values for all three controls are in an acceptable range.  All test compounds were run in the same experiment as the controls and can be directly compared to the control data in a yardstick approach.  </t>
  </si>
  <si>
    <t>Data reported are an average of n=2</t>
  </si>
  <si>
    <t>Allopurinol-free Cytosol</t>
  </si>
  <si>
    <t>Standard Cytosol</t>
  </si>
  <si>
    <t>1 uM MMV688896 in (-/-) MIX Human Liver Cytosol (Celsis AZN; 1mg/mL)*</t>
  </si>
  <si>
    <t>1 uM MMV663915 in (-/-) MIX Human Liver Cytosol (Celsis AZN; 1mg/mL)^</t>
  </si>
  <si>
    <r>
      <t>^low r</t>
    </r>
    <r>
      <rPr>
        <vertAlign val="superscript"/>
        <sz val="11"/>
        <rFont val="Arial"/>
        <family val="2"/>
      </rPr>
      <t>2</t>
    </r>
    <r>
      <rPr>
        <sz val="11"/>
        <rFont val="Arial"/>
        <family val="2"/>
      </rPr>
      <t>, data to be repeated for accuracy</t>
    </r>
  </si>
  <si>
    <r>
      <t>* disparate replicates data are from n=1 (other replicate T</t>
    </r>
    <r>
      <rPr>
        <vertAlign val="subscript"/>
        <sz val="11"/>
        <rFont val="Arial"/>
        <family val="2"/>
      </rPr>
      <t>1/2</t>
    </r>
    <r>
      <rPr>
        <sz val="11"/>
        <rFont val="Arial"/>
        <family val="2"/>
      </rPr>
      <t xml:space="preserve"> &gt;360 min) </t>
    </r>
  </si>
  <si>
    <t>FDD</t>
  </si>
  <si>
    <t>Standard</t>
  </si>
  <si>
    <t>Allopurinol-Free</t>
  </si>
  <si>
    <t>2 uM substrate</t>
  </si>
  <si>
    <t>AZN</t>
  </si>
  <si>
    <t xml:space="preserve">Zaleplon clearance in Cytosol FDD is &lt;3.9 ul/min/mg  - the lowest measurable value is reported here </t>
  </si>
  <si>
    <t>All three AO substrates have 2-3X higher clearance in the Allopurinol-free cytosol due to higher AO activity, not XO.</t>
  </si>
  <si>
    <t>fold difference</t>
  </si>
  <si>
    <t>carbazeran</t>
  </si>
  <si>
    <t>1/9/17 C.Orozco</t>
  </si>
  <si>
    <t>zoniporide</t>
  </si>
  <si>
    <t>4/25/17 A. Dantonio</t>
  </si>
  <si>
    <t>zaleplon</t>
  </si>
  <si>
    <t>7/3/14 C. Orozco</t>
  </si>
  <si>
    <t>5. To start the reaction, add 5 ul of compound to each of the samples, mixed gently, then add 50 uL of activated mixture to 200 ul of ACN w/ 50 ng/ml internal standard (1 ng/mL Terfenadine and 50 ng/mL CP-628374) for T0.</t>
  </si>
  <si>
    <t>709 swapped out for 250</t>
  </si>
  <si>
    <t>Open Source Malaria Substrate Depletion in Cytosol</t>
  </si>
  <si>
    <t>/Root/PDM/Groton/Orozco, Christine VBN#00702597/Enzymology/OpenSource Malaria/141007_Cytosol_AO_12Compounds_CCO</t>
  </si>
  <si>
    <t>Description</t>
  </si>
  <si>
    <t>1 uM MMV670246 in (-/-) MIX Human Liver Cytosol (Celsis FDD; 1mg/mL)</t>
  </si>
  <si>
    <t>1 uM MMV668956 in (-/-) MIX Human Liver Cytosol (Celsis FDD; 1mg/mL)</t>
  </si>
  <si>
    <t>1 uM MMV669784 in (-/-) MIX Human Liver Cytosol (Celsis FDD; 1mg/mL)</t>
  </si>
  <si>
    <t>1 uM MMV670944 in (-/-) MIX Human Liver Cytosol (Celsis FDD; 1mg/mL)</t>
  </si>
  <si>
    <t>1 uM MMV670946 in (-/-) MIX Human Liver Cytosol (Celsis FDD; 1mg/mL)</t>
  </si>
  <si>
    <t>Moderate - Low</t>
  </si>
  <si>
    <t>1 uM MMV669846 in (-/-) MIX Human Liver Cytosol (Celsis FDD; 1mg/mL)</t>
  </si>
  <si>
    <t>1 uM MMV669844 in (-/-) MIX Human Liver Cytosol (Celsis FDD; 1mg/mL)</t>
  </si>
  <si>
    <t>1 uM MMV670947 in (-/-) MIX Human Liver Cytosol (Celsis FDD; 1mg/mL)</t>
  </si>
  <si>
    <t>1 uM MMV672727 in (-/-) MIX Human Liver Cytosol (Celsis FDD; 1mg/mL)</t>
  </si>
  <si>
    <t>1 uM MMV671927 in (-/-) MIX Human Liver Cytosol (Celsis FDD; 1mg/mL)</t>
  </si>
  <si>
    <t>inadequate methods</t>
  </si>
  <si>
    <t>1 uM MMV672939 in (-/-) MIX Human Liver Cytosol (Celsis FDD; 1mg/mL)</t>
  </si>
  <si>
    <t>variable</t>
  </si>
  <si>
    <t>Note: Internal standard, terfenadine, was fluctuating and was not used for final results.  Area counts were used for all compounds to determine final results.</t>
  </si>
  <si>
    <t>Data reported here are an average of n=3 for the controls and an average of n=2 for the test compounds</t>
  </si>
  <si>
    <t xml:space="preserve">Clearance values for all three controls are slightly lower than typical results, but in the correct range.  All test compounds were run in the same experiment as the controls and can be directly compared to the control data in a yardstick approach.  </t>
  </si>
  <si>
    <t>MMV670250 - LC/MS/MS method did not detect compound - need to develop new methods and repeat</t>
  </si>
  <si>
    <t>MMV672939 - Variability in data  - repeat to distinguish low or moderate clearance</t>
  </si>
  <si>
    <t>/Root/PDM/Groton/Orozco, Christine VBN#00702597/Enzymology/OpenSource Malaria/170503_Cytosol_AO_8Compounds_CCO</t>
  </si>
  <si>
    <t>Internal standard, terfenadine, was used to calculate an area ratio used for all final results.</t>
  </si>
  <si>
    <t>1 uM MMV639565 in (-/-) MIX Human Liver Cytosol (Celsis AZN; 1mg/mL)*^</t>
  </si>
  <si>
    <t>Moderate -High</t>
  </si>
  <si>
    <t>Moderate-High</t>
  </si>
  <si>
    <t>Test compounds that are classified as "Low" have a lower clearance than zaleplon (low reference), these compounds most likely do not have any AO metabolism.</t>
  </si>
  <si>
    <t>Incubation for 3 hours, 2x incubation time can be extrapolated</t>
  </si>
  <si>
    <t>Stable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</si>
</sst>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mmm\-yyyy"/>
  </numFmts>
  <fonts count="52" x14ac:knownFonts="1">
    <font>
      <sz val="8.5"/>
      <color theme="1"/>
      <name val="Verdana"/>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5"/>
      <color theme="1"/>
      <name val="Verdana"/>
      <family val="2"/>
    </font>
    <font>
      <b/>
      <sz val="18"/>
      <color theme="3"/>
      <name val="Cambria"/>
      <family val="2"/>
      <scheme val="major"/>
    </font>
    <font>
      <b/>
      <sz val="15"/>
      <color theme="3"/>
      <name val="Verdana"/>
      <family val="2"/>
    </font>
    <font>
      <b/>
      <sz val="13"/>
      <color theme="3"/>
      <name val="Verdana"/>
      <family val="2"/>
    </font>
    <font>
      <b/>
      <sz val="11"/>
      <color theme="3"/>
      <name val="Verdana"/>
      <family val="2"/>
    </font>
    <font>
      <sz val="8.5"/>
      <color rgb="FF006100"/>
      <name val="Verdana"/>
      <family val="2"/>
    </font>
    <font>
      <sz val="8.5"/>
      <color rgb="FF9C0006"/>
      <name val="Verdana"/>
      <family val="2"/>
    </font>
    <font>
      <sz val="8.5"/>
      <color rgb="FF9C6500"/>
      <name val="Verdana"/>
      <family val="2"/>
    </font>
    <font>
      <sz val="8.5"/>
      <color rgb="FF3F3F76"/>
      <name val="Verdana"/>
      <family val="2"/>
    </font>
    <font>
      <b/>
      <sz val="8.5"/>
      <color rgb="FF3F3F3F"/>
      <name val="Verdana"/>
      <family val="2"/>
    </font>
    <font>
      <b/>
      <sz val="8.5"/>
      <color rgb="FFFA7D00"/>
      <name val="Verdana"/>
      <family val="2"/>
    </font>
    <font>
      <sz val="8.5"/>
      <color rgb="FFFA7D00"/>
      <name val="Verdana"/>
      <family val="2"/>
    </font>
    <font>
      <b/>
      <sz val="8.5"/>
      <color theme="0"/>
      <name val="Verdana"/>
      <family val="2"/>
    </font>
    <font>
      <sz val="8.5"/>
      <color rgb="FFFF0000"/>
      <name val="Verdana"/>
      <family val="2"/>
    </font>
    <font>
      <i/>
      <sz val="8.5"/>
      <color rgb="FF7F7F7F"/>
      <name val="Verdana"/>
      <family val="2"/>
    </font>
    <font>
      <b/>
      <sz val="8.5"/>
      <color theme="1"/>
      <name val="Verdana"/>
      <family val="2"/>
    </font>
    <font>
      <sz val="8.5"/>
      <color theme="0"/>
      <name val="Verdana"/>
      <family val="2"/>
    </font>
    <font>
      <sz val="8.5"/>
      <name val="Verdana"/>
      <family val="2"/>
    </font>
    <font>
      <sz val="11"/>
      <name val="Calibri"/>
      <family val="2"/>
      <scheme val="minor"/>
    </font>
    <font>
      <sz val="10"/>
      <name val="Arial"/>
    </font>
    <font>
      <sz val="10"/>
      <name val="Arial"/>
      <family val="2"/>
    </font>
    <font>
      <b/>
      <sz val="11"/>
      <name val="Calibri"/>
      <family val="2"/>
      <scheme val="minor"/>
    </font>
    <font>
      <sz val="11"/>
      <name val="Times New Roman"/>
      <family val="1"/>
    </font>
    <font>
      <sz val="11"/>
      <color rgb="FFFF0000"/>
      <name val="Calibri"/>
      <family val="2"/>
      <scheme val="minor"/>
    </font>
    <font>
      <b/>
      <sz val="12"/>
      <name val="Arial"/>
      <family val="2"/>
    </font>
    <font>
      <b/>
      <sz val="14"/>
      <name val="Arial"/>
      <family val="2"/>
    </font>
    <font>
      <sz val="11"/>
      <name val="Arial"/>
      <family val="2"/>
    </font>
    <font>
      <b/>
      <sz val="11"/>
      <name val="Arial"/>
      <family val="2"/>
    </font>
    <font>
      <vertAlign val="subscript"/>
      <sz val="11"/>
      <name val="Arial"/>
      <family val="2"/>
    </font>
    <font>
      <b/>
      <u/>
      <sz val="10"/>
      <name val="Arial"/>
      <family val="2"/>
    </font>
    <font>
      <sz val="9"/>
      <name val="Arial"/>
      <family val="2"/>
    </font>
    <font>
      <b/>
      <vertAlign val="subscript"/>
      <sz val="11"/>
      <name val="Arial"/>
      <family val="2"/>
    </font>
    <font>
      <b/>
      <sz val="11"/>
      <name val="Times New Roman"/>
      <family val="1"/>
    </font>
    <font>
      <b/>
      <i/>
      <sz val="11"/>
      <name val="Calibri"/>
      <family val="2"/>
      <scheme val="minor"/>
    </font>
    <font>
      <sz val="11"/>
      <name val="Times New Roman"/>
    </font>
    <font>
      <i/>
      <sz val="11"/>
      <name val="Times New Roman"/>
      <family val="1"/>
    </font>
    <font>
      <i/>
      <sz val="11"/>
      <name val="Arial"/>
      <family val="2"/>
    </font>
    <font>
      <u/>
      <sz val="8.5"/>
      <color theme="10"/>
      <name val="Verdana"/>
      <family val="2"/>
    </font>
    <font>
      <vertAlign val="superscript"/>
      <sz val="11"/>
      <name val="Arial"/>
      <family val="2"/>
    </font>
    <font>
      <sz val="11"/>
      <color rgb="FFFF0000"/>
      <name val="Arial"/>
      <family val="2"/>
    </font>
    <font>
      <b/>
      <sz val="11"/>
      <color rgb="FFFF0000"/>
      <name val="Arial"/>
      <family val="2"/>
    </font>
    <font>
      <sz val="11"/>
      <color rgb="FFFF0000"/>
      <name val="Times New Roman"/>
      <family val="1"/>
    </font>
    <font>
      <sz val="11"/>
      <color rgb="FF1F497D"/>
      <name val="Calibri"/>
      <family val="2"/>
    </font>
    <font>
      <sz val="11"/>
      <color theme="1"/>
      <name val="Arial"/>
      <family val="2"/>
    </font>
    <font>
      <b/>
      <sz val="11"/>
      <color theme="1"/>
      <name val="Arial"/>
      <family val="2"/>
    </font>
    <font>
      <i/>
      <sz val="11"/>
      <color theme="3"/>
      <name val="Arial"/>
      <family val="2"/>
    </font>
    <font>
      <i/>
      <sz val="11"/>
      <color theme="1"/>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rgb="FFFFFF00"/>
        <bgColor indexed="64"/>
      </patternFill>
    </fill>
  </fills>
  <borders count="4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thin">
        <color indexed="64"/>
      </bottom>
      <diagonal/>
    </border>
    <border>
      <left/>
      <right style="thin">
        <color indexed="64"/>
      </right>
      <top/>
      <bottom style="medium">
        <color indexed="64"/>
      </bottom>
      <diagonal/>
    </border>
  </borders>
  <cellStyleXfs count="69">
    <xf numFmtId="0" fontId="0" fillId="0" borderId="0"/>
    <xf numFmtId="0" fontId="6" fillId="0" borderId="0" applyNumberFormat="0" applyFill="0" applyBorder="0" applyAlignment="0" applyProtection="0"/>
    <xf numFmtId="0" fontId="7" fillId="0" borderId="1" applyNumberFormat="0" applyFill="0" applyAlignment="0" applyProtection="0"/>
    <xf numFmtId="0" fontId="8" fillId="0" borderId="2" applyNumberFormat="0" applyFill="0" applyAlignment="0" applyProtection="0"/>
    <xf numFmtId="0" fontId="9" fillId="0" borderId="3"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4" applyNumberFormat="0" applyAlignment="0" applyProtection="0"/>
    <xf numFmtId="0" fontId="14" fillId="6" borderId="5" applyNumberFormat="0" applyAlignment="0" applyProtection="0"/>
    <xf numFmtId="0" fontId="15" fillId="6" borderId="4" applyNumberFormat="0" applyAlignment="0" applyProtection="0"/>
    <xf numFmtId="0" fontId="16" fillId="0" borderId="6" applyNumberFormat="0" applyFill="0" applyAlignment="0" applyProtection="0"/>
    <xf numFmtId="0" fontId="17" fillId="7" borderId="7" applyNumberFormat="0" applyAlignment="0" applyProtection="0"/>
    <xf numFmtId="0" fontId="18" fillId="0" borderId="0" applyNumberFormat="0" applyFill="0" applyBorder="0" applyAlignment="0" applyProtection="0"/>
    <xf numFmtId="0" fontId="5" fillId="8" borderId="8" applyNumberFormat="0" applyFont="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1" fillId="32" borderId="0" applyNumberFormat="0" applyBorder="0" applyAlignment="0" applyProtection="0"/>
    <xf numFmtId="0" fontId="4" fillId="0" borderId="0"/>
    <xf numFmtId="0" fontId="24"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4" fillId="0" borderId="0"/>
    <xf numFmtId="0" fontId="4" fillId="8" borderId="8" applyNumberFormat="0" applyFont="0" applyAlignment="0" applyProtection="0"/>
    <xf numFmtId="9" fontId="4" fillId="0" borderId="0" applyFont="0" applyFill="0" applyBorder="0" applyAlignment="0" applyProtection="0"/>
    <xf numFmtId="9" fontId="4" fillId="0" borderId="0" applyFont="0" applyFill="0" applyBorder="0" applyAlignment="0" applyProtection="0"/>
    <xf numFmtId="0" fontId="27" fillId="0" borderId="0"/>
    <xf numFmtId="0" fontId="25" fillId="0" borderId="0"/>
    <xf numFmtId="0" fontId="25" fillId="0" borderId="0"/>
    <xf numFmtId="0" fontId="3" fillId="0" borderId="0"/>
    <xf numFmtId="0" fontId="3" fillId="0" borderId="0"/>
    <xf numFmtId="0" fontId="25" fillId="0" borderId="0"/>
    <xf numFmtId="0" fontId="39" fillId="0" borderId="0"/>
    <xf numFmtId="0" fontId="42" fillId="0" borderId="0" applyNumberFormat="0" applyFill="0" applyBorder="0" applyAlignment="0" applyProtection="0"/>
  </cellStyleXfs>
  <cellXfs count="202">
    <xf numFmtId="0" fontId="0" fillId="0" borderId="0" xfId="0"/>
    <xf numFmtId="14" fontId="23" fillId="0" borderId="0" xfId="42" applyNumberFormat="1" applyFont="1" applyAlignment="1">
      <alignment horizontal="center"/>
    </xf>
    <xf numFmtId="0" fontId="23" fillId="0" borderId="0" xfId="42" applyFont="1" applyAlignment="1">
      <alignment horizontal="center"/>
    </xf>
    <xf numFmtId="0" fontId="23" fillId="0" borderId="0" xfId="42" applyFont="1" applyAlignment="1">
      <alignment horizontal="center" wrapText="1"/>
    </xf>
    <xf numFmtId="0" fontId="23" fillId="0" borderId="0" xfId="42" applyFont="1" applyBorder="1" applyAlignment="1">
      <alignment horizontal="center"/>
    </xf>
    <xf numFmtId="0" fontId="23" fillId="0" borderId="0" xfId="42" applyFont="1" applyBorder="1" applyAlignment="1">
      <alignment horizontal="center" wrapText="1"/>
    </xf>
    <xf numFmtId="164" fontId="23" fillId="33" borderId="0" xfId="42" applyNumberFormat="1" applyFont="1" applyFill="1" applyBorder="1" applyAlignment="1">
      <alignment horizontal="center"/>
    </xf>
    <xf numFmtId="2" fontId="23" fillId="0" borderId="0" xfId="42" applyNumberFormat="1" applyFont="1" applyBorder="1" applyAlignment="1">
      <alignment horizontal="center"/>
    </xf>
    <xf numFmtId="0" fontId="26" fillId="0" borderId="0" xfId="42" applyFont="1" applyBorder="1" applyAlignment="1">
      <alignment horizontal="center" wrapText="1"/>
    </xf>
    <xf numFmtId="0" fontId="26" fillId="0" borderId="0" xfId="42" applyFont="1" applyBorder="1" applyAlignment="1">
      <alignment horizontal="center"/>
    </xf>
    <xf numFmtId="0" fontId="26" fillId="0" borderId="0" xfId="0" applyFont="1" applyAlignment="1">
      <alignment horizontal="center"/>
    </xf>
    <xf numFmtId="0" fontId="23" fillId="0" borderId="0" xfId="0" applyFont="1" applyBorder="1" applyAlignment="1">
      <alignment horizontal="center" vertical="center"/>
    </xf>
    <xf numFmtId="164" fontId="28" fillId="0" borderId="0" xfId="0" applyNumberFormat="1" applyFont="1" applyBorder="1" applyAlignment="1">
      <alignment horizontal="center" vertical="center"/>
    </xf>
    <xf numFmtId="165" fontId="29" fillId="0" borderId="0" xfId="61" applyNumberFormat="1" applyFont="1" applyAlignment="1">
      <alignment horizontal="center"/>
    </xf>
    <xf numFmtId="0" fontId="30" fillId="0" borderId="0" xfId="61" applyFont="1"/>
    <xf numFmtId="0" fontId="31" fillId="0" borderId="0" xfId="61" applyFont="1"/>
    <xf numFmtId="0" fontId="32" fillId="0" borderId="0" xfId="61" applyFont="1"/>
    <xf numFmtId="0" fontId="32" fillId="0" borderId="0" xfId="61" applyFont="1" applyBorder="1" applyAlignment="1">
      <alignment horizontal="center"/>
    </xf>
    <xf numFmtId="0" fontId="31" fillId="0" borderId="0" xfId="61" applyFont="1" applyAlignment="1">
      <alignment horizontal="center"/>
    </xf>
    <xf numFmtId="0" fontId="31" fillId="0" borderId="0" xfId="61" applyFont="1" applyAlignment="1">
      <alignment horizontal="left"/>
    </xf>
    <xf numFmtId="0" fontId="31" fillId="0" borderId="0" xfId="61" applyFont="1" applyAlignment="1">
      <alignment horizontal="right"/>
    </xf>
    <xf numFmtId="0" fontId="31" fillId="0" borderId="0" xfId="61" applyFont="1" applyBorder="1" applyAlignment="1">
      <alignment horizontal="center"/>
    </xf>
    <xf numFmtId="0" fontId="31" fillId="0" borderId="0" xfId="61" applyFont="1" applyAlignment="1">
      <alignment horizontal="right" vertical="center" wrapText="1"/>
    </xf>
    <xf numFmtId="164" fontId="31" fillId="0" borderId="0" xfId="61" applyNumberFormat="1" applyFont="1" applyAlignment="1">
      <alignment horizontal="center"/>
    </xf>
    <xf numFmtId="164" fontId="34" fillId="0" borderId="0" xfId="62" applyNumberFormat="1" applyFont="1" applyBorder="1" applyAlignment="1">
      <alignment horizontal="left"/>
    </xf>
    <xf numFmtId="49" fontId="34" fillId="0" borderId="0" xfId="62" applyNumberFormat="1" applyFont="1" applyFill="1" applyBorder="1" applyAlignment="1">
      <alignment horizontal="left"/>
    </xf>
    <xf numFmtId="164" fontId="35" fillId="0" borderId="0" xfId="62" applyNumberFormat="1" applyFont="1" applyBorder="1" applyAlignment="1">
      <alignment horizontal="left"/>
    </xf>
    <xf numFmtId="164" fontId="25" fillId="0" borderId="0" xfId="62" applyNumberFormat="1" applyFont="1" applyFill="1" applyBorder="1" applyAlignment="1">
      <alignment horizontal="left"/>
    </xf>
    <xf numFmtId="0" fontId="32" fillId="0" borderId="11" xfId="61" applyFont="1" applyBorder="1" applyAlignment="1">
      <alignment horizontal="center" wrapText="1"/>
    </xf>
    <xf numFmtId="0" fontId="32" fillId="0" borderId="11" xfId="61" applyFont="1" applyFill="1" applyBorder="1" applyAlignment="1">
      <alignment horizontal="center" vertical="center" wrapText="1"/>
    </xf>
    <xf numFmtId="164" fontId="35" fillId="0" borderId="0" xfId="62" applyNumberFormat="1" applyFont="1" applyFill="1" applyBorder="1" applyAlignment="1">
      <alignment horizontal="left"/>
    </xf>
    <xf numFmtId="0" fontId="31" fillId="0" borderId="14" xfId="61" applyFont="1" applyBorder="1" applyAlignment="1">
      <alignment horizontal="center"/>
    </xf>
    <xf numFmtId="0" fontId="31" fillId="0" borderId="15" xfId="61" applyFont="1" applyBorder="1"/>
    <xf numFmtId="0" fontId="31" fillId="0" borderId="15" xfId="61" applyFont="1" applyBorder="1" applyAlignment="1">
      <alignment horizontal="center"/>
    </xf>
    <xf numFmtId="1" fontId="31" fillId="0" borderId="15" xfId="61" applyNumberFormat="1" applyFont="1" applyBorder="1" applyAlignment="1">
      <alignment horizontal="center"/>
    </xf>
    <xf numFmtId="2" fontId="31" fillId="0" borderId="16" xfId="61" applyNumberFormat="1" applyFont="1" applyBorder="1" applyAlignment="1">
      <alignment horizontal="center"/>
    </xf>
    <xf numFmtId="0" fontId="32" fillId="0" borderId="17" xfId="61" applyFont="1" applyBorder="1" applyAlignment="1">
      <alignment horizontal="center" wrapText="1"/>
    </xf>
    <xf numFmtId="164" fontId="32" fillId="0" borderId="15" xfId="61" applyNumberFormat="1" applyFont="1" applyBorder="1" applyAlignment="1">
      <alignment horizontal="center"/>
    </xf>
    <xf numFmtId="0" fontId="32" fillId="0" borderId="18" xfId="61" applyFont="1" applyBorder="1" applyAlignment="1">
      <alignment horizontal="center"/>
    </xf>
    <xf numFmtId="0" fontId="31" fillId="0" borderId="0" xfId="61" applyFont="1" applyBorder="1" applyAlignment="1">
      <alignment horizontal="center" vertical="center" wrapText="1"/>
    </xf>
    <xf numFmtId="0" fontId="31" fillId="0" borderId="19" xfId="61" applyFont="1" applyBorder="1"/>
    <xf numFmtId="1" fontId="31" fillId="0" borderId="19" xfId="61" applyNumberFormat="1" applyFont="1" applyBorder="1" applyAlignment="1">
      <alignment horizontal="center"/>
    </xf>
    <xf numFmtId="0" fontId="35" fillId="0" borderId="0" xfId="43" applyFont="1" applyAlignment="1">
      <alignment horizontal="left"/>
    </xf>
    <xf numFmtId="1" fontId="31" fillId="0" borderId="0" xfId="61" applyNumberFormat="1" applyFont="1" applyAlignment="1">
      <alignment horizontal="center"/>
    </xf>
    <xf numFmtId="0" fontId="25" fillId="0" borderId="0" xfId="61" applyFont="1"/>
    <xf numFmtId="0" fontId="25" fillId="0" borderId="0" xfId="61" applyFont="1" applyAlignment="1">
      <alignment horizontal="center"/>
    </xf>
    <xf numFmtId="0" fontId="31" fillId="0" borderId="10" xfId="61" applyFont="1" applyBorder="1"/>
    <xf numFmtId="0" fontId="32" fillId="0" borderId="11" xfId="61" applyFont="1" applyBorder="1" applyAlignment="1">
      <alignment horizontal="center" vertical="center" wrapText="1"/>
    </xf>
    <xf numFmtId="0" fontId="32" fillId="0" borderId="12" xfId="61" applyFont="1" applyBorder="1" applyAlignment="1">
      <alignment horizontal="center" vertical="center" wrapText="1"/>
    </xf>
    <xf numFmtId="0" fontId="31" fillId="0" borderId="20" xfId="61" applyFont="1" applyBorder="1" applyAlignment="1"/>
    <xf numFmtId="0" fontId="32" fillId="0" borderId="0" xfId="61" applyFont="1" applyBorder="1" applyAlignment="1">
      <alignment horizontal="center" vertical="center" wrapText="1"/>
    </xf>
    <xf numFmtId="0" fontId="31" fillId="0" borderId="21" xfId="61" applyFont="1" applyBorder="1" applyAlignment="1">
      <alignment horizontal="center" vertical="center" wrapText="1"/>
    </xf>
    <xf numFmtId="0" fontId="31" fillId="0" borderId="0" xfId="61" applyFont="1" applyBorder="1"/>
    <xf numFmtId="1" fontId="31" fillId="0" borderId="0" xfId="61" applyNumberFormat="1" applyFont="1" applyBorder="1" applyAlignment="1">
      <alignment horizontal="center"/>
    </xf>
    <xf numFmtId="2" fontId="31" fillId="0" borderId="0" xfId="61" applyNumberFormat="1" applyFont="1" applyBorder="1" applyAlignment="1">
      <alignment horizontal="center"/>
    </xf>
    <xf numFmtId="0" fontId="32" fillId="0" borderId="0" xfId="61" applyFont="1" applyBorder="1" applyAlignment="1">
      <alignment horizontal="left"/>
    </xf>
    <xf numFmtId="164" fontId="31" fillId="0" borderId="0" xfId="61" applyNumberFormat="1" applyFont="1" applyBorder="1" applyAlignment="1">
      <alignment horizontal="center"/>
    </xf>
    <xf numFmtId="0" fontId="32" fillId="0" borderId="12" xfId="61" applyFont="1" applyBorder="1" applyAlignment="1">
      <alignment horizontal="center" wrapText="1"/>
    </xf>
    <xf numFmtId="1" fontId="31" fillId="0" borderId="22" xfId="61" applyNumberFormat="1" applyFont="1" applyBorder="1" applyAlignment="1">
      <alignment horizontal="center"/>
    </xf>
    <xf numFmtId="164" fontId="31" fillId="0" borderId="22" xfId="61" applyNumberFormat="1" applyFont="1" applyBorder="1" applyAlignment="1">
      <alignment horizontal="center"/>
    </xf>
    <xf numFmtId="2" fontId="31" fillId="0" borderId="22" xfId="61" applyNumberFormat="1" applyFont="1" applyBorder="1" applyAlignment="1">
      <alignment horizontal="center"/>
    </xf>
    <xf numFmtId="1" fontId="31" fillId="0" borderId="23" xfId="61" applyNumberFormat="1" applyFont="1" applyBorder="1" applyAlignment="1">
      <alignment horizontal="center"/>
    </xf>
    <xf numFmtId="0" fontId="23" fillId="0" borderId="10" xfId="42" applyFont="1" applyBorder="1" applyAlignment="1">
      <alignment horizontal="center"/>
    </xf>
    <xf numFmtId="0" fontId="23" fillId="0" borderId="11" xfId="0" applyFont="1" applyBorder="1" applyAlignment="1">
      <alignment horizontal="center" vertical="center"/>
    </xf>
    <xf numFmtId="0" fontId="23" fillId="0" borderId="11" xfId="42" applyFont="1" applyBorder="1" applyAlignment="1">
      <alignment horizontal="center"/>
    </xf>
    <xf numFmtId="164" fontId="28" fillId="0" borderId="11" xfId="0" applyNumberFormat="1" applyFont="1" applyBorder="1" applyAlignment="1">
      <alignment horizontal="center" vertical="center"/>
    </xf>
    <xf numFmtId="2" fontId="23" fillId="0" borderId="11" xfId="42" applyNumberFormat="1" applyFont="1" applyBorder="1" applyAlignment="1">
      <alignment horizontal="center"/>
    </xf>
    <xf numFmtId="164" fontId="23" fillId="33" borderId="11" xfId="42" applyNumberFormat="1" applyFont="1" applyFill="1" applyBorder="1" applyAlignment="1">
      <alignment horizontal="center"/>
    </xf>
    <xf numFmtId="0" fontId="23" fillId="0" borderId="12" xfId="42" applyFont="1" applyBorder="1" applyAlignment="1">
      <alignment horizontal="center"/>
    </xf>
    <xf numFmtId="0" fontId="23" fillId="0" borderId="20" xfId="42" applyFont="1" applyBorder="1" applyAlignment="1">
      <alignment horizontal="center"/>
    </xf>
    <xf numFmtId="0" fontId="23" fillId="0" borderId="21" xfId="42" applyFont="1" applyBorder="1" applyAlignment="1">
      <alignment horizontal="center"/>
    </xf>
    <xf numFmtId="0" fontId="23" fillId="0" borderId="14" xfId="42" applyFont="1" applyBorder="1" applyAlignment="1">
      <alignment horizontal="center"/>
    </xf>
    <xf numFmtId="0" fontId="23" fillId="0" borderId="15" xfId="0" applyFont="1" applyBorder="1" applyAlignment="1">
      <alignment horizontal="center" vertical="center"/>
    </xf>
    <xf numFmtId="0" fontId="23" fillId="0" borderId="15" xfId="42" applyFont="1" applyBorder="1" applyAlignment="1">
      <alignment horizontal="center"/>
    </xf>
    <xf numFmtId="164" fontId="28" fillId="0" borderId="15" xfId="0" applyNumberFormat="1" applyFont="1" applyBorder="1" applyAlignment="1">
      <alignment horizontal="center" vertical="center"/>
    </xf>
    <xf numFmtId="2" fontId="23" fillId="0" borderId="15" xfId="42" applyNumberFormat="1" applyFont="1" applyBorder="1" applyAlignment="1">
      <alignment horizontal="center"/>
    </xf>
    <xf numFmtId="164" fontId="23" fillId="33" borderId="15" xfId="42" applyNumberFormat="1" applyFont="1" applyFill="1" applyBorder="1" applyAlignment="1">
      <alignment horizontal="center"/>
    </xf>
    <xf numFmtId="0" fontId="23" fillId="0" borderId="16" xfId="42" applyFont="1" applyBorder="1" applyAlignment="1">
      <alignment horizontal="center"/>
    </xf>
    <xf numFmtId="0" fontId="38" fillId="0" borderId="0" xfId="42" applyFont="1" applyBorder="1" applyAlignment="1">
      <alignment horizontal="center"/>
    </xf>
    <xf numFmtId="0" fontId="27" fillId="0" borderId="0" xfId="67" applyFont="1" applyBorder="1" applyAlignment="1">
      <alignment horizontal="center"/>
    </xf>
    <xf numFmtId="0" fontId="40" fillId="0" borderId="0" xfId="67" applyFont="1" applyBorder="1" applyAlignment="1">
      <alignment horizontal="center"/>
    </xf>
    <xf numFmtId="0" fontId="32" fillId="0" borderId="10" xfId="61" applyFont="1" applyBorder="1" applyAlignment="1">
      <alignment vertical="center"/>
    </xf>
    <xf numFmtId="0" fontId="32" fillId="0" borderId="11" xfId="61" applyFont="1" applyBorder="1" applyAlignment="1">
      <alignment horizontal="center" vertical="center"/>
    </xf>
    <xf numFmtId="0" fontId="32" fillId="0" borderId="12" xfId="61" applyFont="1" applyBorder="1" applyAlignment="1">
      <alignment horizontal="center" vertical="center"/>
    </xf>
    <xf numFmtId="0" fontId="31" fillId="0" borderId="0" xfId="61" applyFont="1" applyAlignment="1">
      <alignment horizontal="center" vertical="center"/>
    </xf>
    <xf numFmtId="0" fontId="32" fillId="0" borderId="13" xfId="61" applyFont="1" applyBorder="1" applyAlignment="1">
      <alignment horizontal="center" vertical="center" wrapText="1"/>
    </xf>
    <xf numFmtId="0" fontId="41" fillId="0" borderId="0" xfId="61" applyFont="1"/>
    <xf numFmtId="0" fontId="27" fillId="0" borderId="0" xfId="67" applyFont="1" applyBorder="1" applyAlignment="1">
      <alignment horizontal="center" wrapText="1"/>
    </xf>
    <xf numFmtId="0" fontId="31" fillId="0" borderId="0" xfId="61" applyFont="1" applyAlignment="1">
      <alignment horizontal="left" vertical="center" wrapText="1"/>
    </xf>
    <xf numFmtId="2" fontId="31" fillId="0" borderId="15" xfId="61" applyNumberFormat="1" applyFont="1" applyBorder="1" applyAlignment="1">
      <alignment horizontal="center"/>
    </xf>
    <xf numFmtId="0" fontId="44" fillId="0" borderId="0" xfId="0" applyFont="1" applyAlignment="1">
      <alignment horizontal="center" vertical="center"/>
    </xf>
    <xf numFmtId="0" fontId="44" fillId="0" borderId="0" xfId="0" applyFont="1"/>
    <xf numFmtId="0" fontId="45" fillId="0" borderId="0" xfId="0" applyFont="1"/>
    <xf numFmtId="0" fontId="46" fillId="0" borderId="0" xfId="67" applyFont="1" applyAlignment="1">
      <alignment horizontal="center"/>
    </xf>
    <xf numFmtId="0" fontId="46" fillId="0" borderId="0" xfId="67" applyFont="1"/>
    <xf numFmtId="0" fontId="46" fillId="0" borderId="0" xfId="67" applyFont="1" applyBorder="1"/>
    <xf numFmtId="0" fontId="38" fillId="34" borderId="0" xfId="42" applyFont="1" applyFill="1" applyBorder="1" applyAlignment="1">
      <alignment horizontal="center"/>
    </xf>
    <xf numFmtId="0" fontId="23" fillId="0" borderId="0" xfId="42" applyFont="1" applyAlignment="1">
      <alignment horizontal="left"/>
    </xf>
    <xf numFmtId="0" fontId="23" fillId="0" borderId="0" xfId="42" applyFont="1" applyAlignment="1">
      <alignment horizontal="left" wrapText="1"/>
    </xf>
    <xf numFmtId="0" fontId="23" fillId="0" borderId="11" xfId="42" applyFont="1" applyBorder="1" applyAlignment="1">
      <alignment horizontal="left"/>
    </xf>
    <xf numFmtId="0" fontId="2" fillId="0" borderId="20" xfId="0" applyFont="1" applyBorder="1"/>
    <xf numFmtId="0" fontId="23" fillId="0" borderId="0" xfId="42" applyFont="1" applyBorder="1" applyAlignment="1">
      <alignment horizontal="left"/>
    </xf>
    <xf numFmtId="0" fontId="23" fillId="0" borderId="15" xfId="42" applyFont="1" applyBorder="1" applyAlignment="1">
      <alignment horizontal="left"/>
    </xf>
    <xf numFmtId="0" fontId="47" fillId="0" borderId="14" xfId="0" applyFont="1" applyBorder="1"/>
    <xf numFmtId="0" fontId="28" fillId="0" borderId="11" xfId="42" applyFont="1" applyBorder="1" applyAlignment="1">
      <alignment horizontal="center" wrapText="1"/>
    </xf>
    <xf numFmtId="0" fontId="28" fillId="0" borderId="0" xfId="42" applyFont="1" applyBorder="1" applyAlignment="1">
      <alignment horizontal="center" wrapText="1"/>
    </xf>
    <xf numFmtId="0" fontId="28" fillId="0" borderId="15" xfId="42" applyFont="1" applyBorder="1" applyAlignment="1">
      <alignment horizontal="center"/>
    </xf>
    <xf numFmtId="165" fontId="37" fillId="0" borderId="0" xfId="67" applyNumberFormat="1" applyFont="1" applyBorder="1" applyAlignment="1">
      <alignment horizontal="center"/>
    </xf>
    <xf numFmtId="0" fontId="37" fillId="0" borderId="0" xfId="67" applyFont="1" applyBorder="1" applyAlignment="1">
      <alignment horizontal="center"/>
    </xf>
    <xf numFmtId="0" fontId="27" fillId="0" borderId="0" xfId="0" applyFont="1" applyBorder="1"/>
    <xf numFmtId="0" fontId="27" fillId="0" borderId="0" xfId="42" applyFont="1" applyBorder="1" applyAlignment="1">
      <alignment horizontal="center"/>
    </xf>
    <xf numFmtId="0" fontId="27" fillId="0" borderId="0" xfId="67" applyFont="1" applyFill="1" applyBorder="1" applyAlignment="1">
      <alignment horizontal="center"/>
    </xf>
    <xf numFmtId="0" fontId="28" fillId="0" borderId="0" xfId="42" applyFont="1" applyAlignment="1">
      <alignment horizontal="left" vertical="top"/>
    </xf>
    <xf numFmtId="0" fontId="28" fillId="0" borderId="0" xfId="42" applyFont="1" applyAlignment="1">
      <alignment horizontal="center"/>
    </xf>
    <xf numFmtId="0" fontId="28" fillId="0" borderId="0" xfId="42" applyFont="1" applyAlignment="1">
      <alignment horizontal="center" wrapText="1"/>
    </xf>
    <xf numFmtId="0" fontId="31" fillId="0" borderId="10" xfId="61" applyFont="1" applyBorder="1" applyAlignment="1"/>
    <xf numFmtId="0" fontId="31" fillId="0" borderId="11" xfId="61" applyFont="1" applyBorder="1" applyAlignment="1">
      <alignment horizontal="center"/>
    </xf>
    <xf numFmtId="164" fontId="32" fillId="0" borderId="11" xfId="61" applyNumberFormat="1" applyFont="1" applyBorder="1" applyAlignment="1">
      <alignment horizontal="center"/>
    </xf>
    <xf numFmtId="2" fontId="31" fillId="0" borderId="12" xfId="61" applyNumberFormat="1" applyFont="1" applyBorder="1" applyAlignment="1">
      <alignment horizontal="center"/>
    </xf>
    <xf numFmtId="14" fontId="31" fillId="0" borderId="0" xfId="61" applyNumberFormat="1" applyFont="1" applyAlignment="1">
      <alignment horizontal="left"/>
    </xf>
    <xf numFmtId="0" fontId="31" fillId="0" borderId="14" xfId="61" applyFont="1" applyBorder="1" applyAlignment="1"/>
    <xf numFmtId="0" fontId="31" fillId="0" borderId="10" xfId="61" applyFont="1" applyBorder="1" applyAlignment="1">
      <alignment horizontal="center"/>
    </xf>
    <xf numFmtId="0" fontId="25" fillId="0" borderId="0" xfId="43" applyFont="1" applyFill="1" applyAlignment="1">
      <alignment horizontal="left"/>
    </xf>
    <xf numFmtId="0" fontId="25" fillId="0" borderId="0" xfId="62" applyFont="1" applyFill="1" applyAlignment="1">
      <alignment horizontal="left"/>
    </xf>
    <xf numFmtId="0" fontId="23" fillId="0" borderId="11" xfId="42" applyFont="1" applyBorder="1" applyAlignment="1">
      <alignment horizontal="center" wrapText="1"/>
    </xf>
    <xf numFmtId="0" fontId="23" fillId="0" borderId="0" xfId="42" applyFont="1" applyAlignment="1">
      <alignment horizontal="left" vertical="top"/>
    </xf>
    <xf numFmtId="0" fontId="1" fillId="0" borderId="10" xfId="0" applyFont="1" applyBorder="1"/>
    <xf numFmtId="0" fontId="23" fillId="0" borderId="0" xfId="0" applyFont="1" applyBorder="1" applyAlignment="1">
      <alignment horizontal="left" vertical="center"/>
    </xf>
    <xf numFmtId="0" fontId="26" fillId="34" borderId="10" xfId="42" applyFont="1" applyFill="1" applyBorder="1" applyAlignment="1">
      <alignment horizontal="center"/>
    </xf>
    <xf numFmtId="0" fontId="37" fillId="0" borderId="0" xfId="67" applyFont="1" applyBorder="1" applyAlignment="1">
      <alignment horizontal="left"/>
    </xf>
    <xf numFmtId="0" fontId="27" fillId="0" borderId="0" xfId="67" applyFont="1" applyBorder="1" applyAlignment="1">
      <alignment horizontal="left"/>
    </xf>
    <xf numFmtId="0" fontId="31" fillId="0" borderId="0" xfId="0" applyFont="1" applyAlignment="1">
      <alignment horizontal="center" vertical="center"/>
    </xf>
    <xf numFmtId="0" fontId="31" fillId="0" borderId="0" xfId="0" applyFont="1" applyAlignment="1">
      <alignment horizontal="left" vertical="center"/>
    </xf>
    <xf numFmtId="14" fontId="31" fillId="0" borderId="0" xfId="0" applyNumberFormat="1" applyFont="1" applyAlignment="1">
      <alignment horizontal="left" vertical="center"/>
    </xf>
    <xf numFmtId="0" fontId="31" fillId="0" borderId="11" xfId="0" applyFont="1" applyBorder="1" applyAlignment="1">
      <alignment horizontal="center" vertical="center"/>
    </xf>
    <xf numFmtId="0" fontId="31" fillId="0" borderId="12" xfId="0" applyFont="1" applyBorder="1" applyAlignment="1">
      <alignment horizontal="center" vertical="center"/>
    </xf>
    <xf numFmtId="0" fontId="31" fillId="0" borderId="0" xfId="0" applyFont="1" applyBorder="1" applyAlignment="1">
      <alignment horizontal="center" vertical="center"/>
    </xf>
    <xf numFmtId="0" fontId="31" fillId="0" borderId="21" xfId="0" applyFont="1" applyBorder="1" applyAlignment="1">
      <alignment horizontal="center" vertical="center"/>
    </xf>
    <xf numFmtId="0" fontId="31" fillId="0" borderId="11" xfId="0" applyFont="1" applyFill="1" applyBorder="1" applyAlignment="1">
      <alignment horizontal="center" vertical="center"/>
    </xf>
    <xf numFmtId="164" fontId="31" fillId="0" borderId="0" xfId="0" applyNumberFormat="1" applyFont="1" applyBorder="1" applyAlignment="1">
      <alignment horizontal="center" vertical="center"/>
    </xf>
    <xf numFmtId="2" fontId="31" fillId="0" borderId="0" xfId="0" applyNumberFormat="1" applyFont="1" applyBorder="1" applyAlignment="1">
      <alignment horizontal="center" vertical="center"/>
    </xf>
    <xf numFmtId="0" fontId="31" fillId="0" borderId="15" xfId="0" applyFont="1" applyBorder="1" applyAlignment="1">
      <alignment horizontal="center" vertical="center"/>
    </xf>
    <xf numFmtId="0" fontId="31" fillId="0" borderId="16" xfId="0" applyFont="1" applyBorder="1" applyAlignment="1">
      <alignment horizontal="center" vertical="center"/>
    </xf>
    <xf numFmtId="0" fontId="31" fillId="0" borderId="0" xfId="0" applyFont="1"/>
    <xf numFmtId="0" fontId="0" fillId="0" borderId="0" xfId="0" applyBorder="1"/>
    <xf numFmtId="164" fontId="0" fillId="0" borderId="0" xfId="0" applyNumberFormat="1" applyAlignment="1">
      <alignment horizontal="center"/>
    </xf>
    <xf numFmtId="0" fontId="20" fillId="0" borderId="0" xfId="0" applyFont="1" applyAlignment="1">
      <alignment horizontal="center"/>
    </xf>
    <xf numFmtId="0" fontId="48" fillId="0" borderId="0" xfId="0" applyFont="1" applyAlignment="1">
      <alignment horizontal="left" vertical="center"/>
    </xf>
    <xf numFmtId="0" fontId="48" fillId="0" borderId="0" xfId="0" applyFont="1" applyAlignment="1">
      <alignment horizontal="center" vertical="center"/>
    </xf>
    <xf numFmtId="0" fontId="48" fillId="0" borderId="0" xfId="0" applyFont="1"/>
    <xf numFmtId="14" fontId="48" fillId="0" borderId="0" xfId="0" applyNumberFormat="1" applyFont="1" applyAlignment="1">
      <alignment horizontal="left" vertical="center"/>
    </xf>
    <xf numFmtId="0" fontId="42" fillId="0" borderId="0" xfId="68"/>
    <xf numFmtId="0" fontId="49" fillId="0" borderId="0" xfId="0" applyFont="1" applyAlignment="1">
      <alignment horizontal="center" vertical="center"/>
    </xf>
    <xf numFmtId="0" fontId="49" fillId="0" borderId="0" xfId="0" applyFont="1" applyAlignment="1">
      <alignment horizontal="center" vertical="center" wrapText="1"/>
    </xf>
    <xf numFmtId="0" fontId="49" fillId="0" borderId="0" xfId="0" applyFont="1"/>
    <xf numFmtId="0" fontId="48" fillId="0" borderId="10" xfId="0" applyFont="1" applyBorder="1" applyAlignment="1">
      <alignment horizontal="center" vertical="center"/>
    </xf>
    <xf numFmtId="0" fontId="48" fillId="0" borderId="11" xfId="0" applyFont="1" applyBorder="1" applyAlignment="1">
      <alignment horizontal="center" vertical="center"/>
    </xf>
    <xf numFmtId="0" fontId="48" fillId="0" borderId="12" xfId="0" applyFont="1" applyBorder="1" applyAlignment="1">
      <alignment horizontal="center" vertical="center"/>
    </xf>
    <xf numFmtId="0" fontId="48" fillId="0" borderId="20" xfId="0" applyFont="1" applyBorder="1" applyAlignment="1">
      <alignment horizontal="center" vertical="center"/>
    </xf>
    <xf numFmtId="0" fontId="48" fillId="0" borderId="0" xfId="0" applyFont="1" applyBorder="1" applyAlignment="1">
      <alignment horizontal="center" vertical="center"/>
    </xf>
    <xf numFmtId="0" fontId="48" fillId="0" borderId="21" xfId="0" applyFont="1" applyBorder="1" applyAlignment="1">
      <alignment horizontal="center" vertical="center"/>
    </xf>
    <xf numFmtId="0" fontId="48" fillId="0" borderId="10" xfId="0" applyFont="1" applyFill="1" applyBorder="1" applyAlignment="1">
      <alignment horizontal="center" vertical="center"/>
    </xf>
    <xf numFmtId="0" fontId="48" fillId="0" borderId="11" xfId="0" applyFont="1" applyFill="1" applyBorder="1" applyAlignment="1">
      <alignment horizontal="center" vertical="center"/>
    </xf>
    <xf numFmtId="0" fontId="48" fillId="0" borderId="13" xfId="0" applyFont="1" applyFill="1" applyBorder="1" applyAlignment="1">
      <alignment horizontal="center" vertical="center"/>
    </xf>
    <xf numFmtId="164" fontId="48" fillId="0" borderId="0" xfId="0" applyNumberFormat="1" applyFont="1" applyBorder="1" applyAlignment="1">
      <alignment horizontal="center" vertical="center"/>
    </xf>
    <xf numFmtId="164" fontId="48" fillId="0" borderId="17" xfId="0" applyNumberFormat="1" applyFont="1" applyBorder="1" applyAlignment="1">
      <alignment horizontal="center" vertical="center"/>
    </xf>
    <xf numFmtId="0" fontId="48" fillId="0" borderId="17" xfId="0" applyFont="1" applyBorder="1" applyAlignment="1">
      <alignment horizontal="center" vertical="center"/>
    </xf>
    <xf numFmtId="2" fontId="48" fillId="0" borderId="0" xfId="0" applyNumberFormat="1" applyFont="1" applyBorder="1" applyAlignment="1">
      <alignment horizontal="center" vertical="center"/>
    </xf>
    <xf numFmtId="0" fontId="50" fillId="0" borderId="20" xfId="0" applyFont="1" applyBorder="1" applyAlignment="1">
      <alignment horizontal="center" vertical="center"/>
    </xf>
    <xf numFmtId="0" fontId="50" fillId="0" borderId="17" xfId="0" applyFont="1" applyBorder="1" applyAlignment="1">
      <alignment horizontal="center" vertical="center"/>
    </xf>
    <xf numFmtId="0" fontId="50" fillId="0" borderId="14" xfId="0" applyFont="1" applyBorder="1" applyAlignment="1">
      <alignment horizontal="center" vertical="center"/>
    </xf>
    <xf numFmtId="0" fontId="51" fillId="0" borderId="15" xfId="0" applyFont="1" applyBorder="1" applyAlignment="1">
      <alignment horizontal="center" vertical="center"/>
    </xf>
    <xf numFmtId="0" fontId="50" fillId="0" borderId="18" xfId="0" applyFont="1" applyBorder="1" applyAlignment="1">
      <alignment horizontal="center" vertical="center"/>
    </xf>
    <xf numFmtId="0" fontId="50" fillId="0" borderId="0" xfId="0" applyFont="1" applyAlignment="1">
      <alignment horizontal="left" vertical="center"/>
    </xf>
    <xf numFmtId="0" fontId="32" fillId="0" borderId="24" xfId="0" applyFont="1" applyBorder="1" applyAlignment="1">
      <alignment horizontal="center" vertical="center"/>
    </xf>
    <xf numFmtId="0" fontId="32" fillId="0" borderId="25" xfId="0" applyFont="1" applyBorder="1" applyAlignment="1">
      <alignment horizontal="center" vertical="center" wrapText="1"/>
    </xf>
    <xf numFmtId="0" fontId="32" fillId="0" borderId="26" xfId="0" applyFont="1" applyBorder="1" applyAlignment="1">
      <alignment horizontal="center" vertical="center"/>
    </xf>
    <xf numFmtId="0" fontId="31" fillId="0" borderId="27" xfId="0" applyFont="1" applyBorder="1" applyAlignment="1">
      <alignment horizontal="center" vertical="center"/>
    </xf>
    <xf numFmtId="0" fontId="31" fillId="0" borderId="28" xfId="0" applyFont="1" applyBorder="1" applyAlignment="1">
      <alignment horizontal="center" vertical="center"/>
    </xf>
    <xf numFmtId="0" fontId="31" fillId="0" borderId="29" xfId="0" applyFont="1" applyBorder="1" applyAlignment="1">
      <alignment horizontal="center" vertical="center"/>
    </xf>
    <xf numFmtId="0" fontId="31" fillId="0" borderId="30" xfId="0" applyFont="1" applyBorder="1" applyAlignment="1">
      <alignment horizontal="center" vertical="center"/>
    </xf>
    <xf numFmtId="0" fontId="31" fillId="0" borderId="31" xfId="0" applyFont="1" applyBorder="1" applyAlignment="1">
      <alignment horizontal="center" vertical="center"/>
    </xf>
    <xf numFmtId="0" fontId="31" fillId="0" borderId="32" xfId="0" applyFont="1" applyBorder="1" applyAlignment="1">
      <alignment horizontal="center" vertical="center"/>
    </xf>
    <xf numFmtId="0" fontId="31" fillId="0" borderId="33" xfId="0" applyFont="1" applyFill="1" applyBorder="1" applyAlignment="1">
      <alignment horizontal="center" vertical="center"/>
    </xf>
    <xf numFmtId="0" fontId="31" fillId="0" borderId="34" xfId="0" applyFont="1" applyFill="1" applyBorder="1" applyAlignment="1">
      <alignment horizontal="center" vertical="center"/>
    </xf>
    <xf numFmtId="0" fontId="31" fillId="0" borderId="35" xfId="0" applyFont="1" applyFill="1" applyBorder="1" applyAlignment="1">
      <alignment horizontal="center" vertical="center"/>
    </xf>
    <xf numFmtId="0" fontId="31" fillId="0" borderId="35" xfId="0" applyFont="1" applyBorder="1" applyAlignment="1">
      <alignment horizontal="center" vertical="center"/>
    </xf>
    <xf numFmtId="0" fontId="31" fillId="0" borderId="36" xfId="0" applyFont="1" applyBorder="1" applyAlignment="1">
      <alignment horizontal="center" vertical="center"/>
    </xf>
    <xf numFmtId="0" fontId="31" fillId="0" borderId="37" xfId="0" applyFont="1" applyBorder="1" applyAlignment="1">
      <alignment horizontal="center" vertical="center"/>
    </xf>
    <xf numFmtId="0" fontId="31" fillId="0" borderId="38" xfId="0" applyFont="1" applyBorder="1" applyAlignment="1">
      <alignment horizontal="center" vertical="center"/>
    </xf>
    <xf numFmtId="0" fontId="31" fillId="0" borderId="39" xfId="0" applyFont="1" applyBorder="1" applyAlignment="1">
      <alignment horizontal="center" vertical="center"/>
    </xf>
    <xf numFmtId="0" fontId="31" fillId="0" borderId="33" xfId="0" applyFont="1" applyBorder="1" applyAlignment="1">
      <alignment horizontal="center" vertical="center"/>
    </xf>
    <xf numFmtId="164" fontId="31" fillId="0" borderId="37" xfId="0" applyNumberFormat="1" applyFont="1" applyBorder="1" applyAlignment="1">
      <alignment horizontal="center" vertical="center"/>
    </xf>
    <xf numFmtId="0" fontId="31" fillId="0" borderId="40" xfId="0" applyFont="1" applyBorder="1" applyAlignment="1">
      <alignment horizontal="center" vertical="center"/>
    </xf>
    <xf numFmtId="0" fontId="31" fillId="0" borderId="0" xfId="0" applyFont="1" applyAlignment="1">
      <alignment horizontal="left" vertical="center" wrapText="1"/>
    </xf>
    <xf numFmtId="0" fontId="32" fillId="0" borderId="0" xfId="61" applyFont="1" applyAlignment="1">
      <alignment horizontal="left" vertical="center" wrapText="1"/>
    </xf>
    <xf numFmtId="0" fontId="37" fillId="0" borderId="0" xfId="61" applyFont="1" applyAlignment="1">
      <alignment wrapText="1"/>
    </xf>
    <xf numFmtId="0" fontId="31" fillId="0" borderId="0" xfId="61" applyFont="1" applyAlignment="1">
      <alignment horizontal="left" vertical="center" wrapText="1"/>
    </xf>
    <xf numFmtId="0" fontId="27" fillId="0" borderId="0" xfId="61" applyFont="1" applyAlignment="1">
      <alignment horizontal="left" vertical="center" wrapText="1"/>
    </xf>
    <xf numFmtId="0" fontId="22" fillId="0" borderId="0" xfId="0" applyFont="1" applyAlignment="1">
      <alignment wrapText="1"/>
    </xf>
    <xf numFmtId="0" fontId="48" fillId="0" borderId="0" xfId="0" applyFont="1" applyAlignment="1">
      <alignment horizontal="left" vertical="center" wrapText="1"/>
    </xf>
    <xf numFmtId="0" fontId="0" fillId="0" borderId="0" xfId="0" applyAlignment="1">
      <alignment wrapText="1"/>
    </xf>
  </cellXfs>
  <cellStyles count="69">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68" builtinId="8"/>
    <cellStyle name="Input" xfId="9" builtinId="20" customBuiltin="1"/>
    <cellStyle name="Linked Cell" xfId="12" builtinId="24" customBuiltin="1"/>
    <cellStyle name="Neutral" xfId="8" builtinId="28" customBuiltin="1"/>
    <cellStyle name="Normal" xfId="0" builtinId="0"/>
    <cellStyle name="Normal 2" xfId="43"/>
    <cellStyle name="Normal 2 2" xfId="44"/>
    <cellStyle name="Normal 2 3" xfId="63"/>
    <cellStyle name="Normal 3" xfId="45"/>
    <cellStyle name="Normal 3 2" xfId="46"/>
    <cellStyle name="Normal 3 2 2" xfId="47"/>
    <cellStyle name="Normal 3 2 3" xfId="65"/>
    <cellStyle name="Normal 3 3" xfId="42"/>
    <cellStyle name="Normal 3 3 2" xfId="48"/>
    <cellStyle name="Normal 3 4" xfId="49"/>
    <cellStyle name="Normal 4" xfId="50"/>
    <cellStyle name="Normal 4 2" xfId="51"/>
    <cellStyle name="Normal 5" xfId="52"/>
    <cellStyle name="Normal 5 2" xfId="53"/>
    <cellStyle name="Normal 5 2 2" xfId="66"/>
    <cellStyle name="Normal 5 3" xfId="64"/>
    <cellStyle name="Normal 6" xfId="54"/>
    <cellStyle name="Normal 6 2" xfId="55"/>
    <cellStyle name="Normal 7" xfId="56"/>
    <cellStyle name="Normal 8" xfId="57"/>
    <cellStyle name="Normal_Inhibitors 404series_17June08_2nd run_Protocol" xfId="61"/>
    <cellStyle name="Normal_Inhibitors 404series_17June08_2nd run_Protocol 2" xfId="67"/>
    <cellStyle name="Normal_protocol" xfId="62"/>
    <cellStyle name="Note" xfId="15" builtinId="10" customBuiltin="1"/>
    <cellStyle name="Note 2" xfId="58"/>
    <cellStyle name="Output" xfId="10" builtinId="21" customBuiltin="1"/>
    <cellStyle name="Percent 2" xfId="59"/>
    <cellStyle name="Percent 2 2" xfId="60"/>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colors>
    <mruColors>
      <color rgb="FFFFFF99"/>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Graphs!$N$3</c:f>
              <c:strCache>
                <c:ptCount val="1"/>
                <c:pt idx="0">
                  <c:v>Standard</c:v>
                </c:pt>
              </c:strCache>
            </c:strRef>
          </c:tx>
          <c:invertIfNegative val="0"/>
          <c:dLbls>
            <c:showLegendKey val="0"/>
            <c:showVal val="1"/>
            <c:showCatName val="0"/>
            <c:showSerName val="0"/>
            <c:showPercent val="0"/>
            <c:showBubbleSize val="0"/>
            <c:showLeaderLines val="0"/>
          </c:dLbls>
          <c:cat>
            <c:strRef>
              <c:f>Graphs!$O$3:$O$5</c:f>
              <c:strCache>
                <c:ptCount val="3"/>
                <c:pt idx="0">
                  <c:v>Carbazeran</c:v>
                </c:pt>
                <c:pt idx="1">
                  <c:v>Zoniporide</c:v>
                </c:pt>
                <c:pt idx="2">
                  <c:v>Zaleplon</c:v>
                </c:pt>
              </c:strCache>
            </c:strRef>
          </c:cat>
          <c:val>
            <c:numRef>
              <c:f>Graphs!$P$3:$P$5</c:f>
              <c:numCache>
                <c:formatCode>General</c:formatCode>
                <c:ptCount val="3"/>
                <c:pt idx="0">
                  <c:v>230</c:v>
                </c:pt>
                <c:pt idx="1">
                  <c:v>13</c:v>
                </c:pt>
                <c:pt idx="2">
                  <c:v>3.9</c:v>
                </c:pt>
              </c:numCache>
            </c:numRef>
          </c:val>
        </c:ser>
        <c:ser>
          <c:idx val="1"/>
          <c:order val="1"/>
          <c:tx>
            <c:strRef>
              <c:f>Graphs!$N$4</c:f>
              <c:strCache>
                <c:ptCount val="1"/>
                <c:pt idx="0">
                  <c:v>Allopurinol-Free</c:v>
                </c:pt>
              </c:strCache>
            </c:strRef>
          </c:tx>
          <c:invertIfNegative val="0"/>
          <c:dLbls>
            <c:showLegendKey val="0"/>
            <c:showVal val="1"/>
            <c:showCatName val="0"/>
            <c:showSerName val="0"/>
            <c:showPercent val="0"/>
            <c:showBubbleSize val="0"/>
            <c:showLeaderLines val="0"/>
          </c:dLbls>
          <c:cat>
            <c:strRef>
              <c:f>Graphs!$O$3:$O$5</c:f>
              <c:strCache>
                <c:ptCount val="3"/>
                <c:pt idx="0">
                  <c:v>Carbazeran</c:v>
                </c:pt>
                <c:pt idx="1">
                  <c:v>Zoniporide</c:v>
                </c:pt>
                <c:pt idx="2">
                  <c:v>Zaleplon</c:v>
                </c:pt>
              </c:strCache>
            </c:strRef>
          </c:cat>
          <c:val>
            <c:numRef>
              <c:f>Graphs!$Q$3:$Q$5</c:f>
              <c:numCache>
                <c:formatCode>General</c:formatCode>
                <c:ptCount val="3"/>
                <c:pt idx="0">
                  <c:v>630</c:v>
                </c:pt>
                <c:pt idx="1">
                  <c:v>29</c:v>
                </c:pt>
                <c:pt idx="2">
                  <c:v>10</c:v>
                </c:pt>
              </c:numCache>
            </c:numRef>
          </c:val>
        </c:ser>
        <c:dLbls>
          <c:showLegendKey val="0"/>
          <c:showVal val="0"/>
          <c:showCatName val="0"/>
          <c:showSerName val="0"/>
          <c:showPercent val="0"/>
          <c:showBubbleSize val="0"/>
        </c:dLbls>
        <c:gapWidth val="150"/>
        <c:axId val="326158976"/>
        <c:axId val="326570368"/>
      </c:barChart>
      <c:catAx>
        <c:axId val="326158976"/>
        <c:scaling>
          <c:orientation val="minMax"/>
        </c:scaling>
        <c:delete val="0"/>
        <c:axPos val="b"/>
        <c:numFmt formatCode="General" sourceLinked="1"/>
        <c:majorTickMark val="out"/>
        <c:minorTickMark val="none"/>
        <c:tickLblPos val="nextTo"/>
        <c:crossAx val="326570368"/>
        <c:crosses val="autoZero"/>
        <c:auto val="1"/>
        <c:lblAlgn val="ctr"/>
        <c:lblOffset val="100"/>
        <c:noMultiLvlLbl val="0"/>
      </c:catAx>
      <c:valAx>
        <c:axId val="326570368"/>
        <c:scaling>
          <c:orientation val="minMax"/>
        </c:scaling>
        <c:delete val="0"/>
        <c:axPos val="l"/>
        <c:majorGridlines/>
        <c:title>
          <c:tx>
            <c:rich>
              <a:bodyPr rot="-5400000" vert="horz"/>
              <a:lstStyle/>
              <a:p>
                <a:pPr>
                  <a:defRPr/>
                </a:pPr>
                <a:r>
                  <a:rPr lang="en-US"/>
                  <a:t>CLint,app (µL/min/mg)</a:t>
                </a:r>
              </a:p>
            </c:rich>
          </c:tx>
          <c:layout/>
          <c:overlay val="0"/>
        </c:title>
        <c:numFmt formatCode="General" sourceLinked="1"/>
        <c:majorTickMark val="out"/>
        <c:minorTickMark val="none"/>
        <c:tickLblPos val="nextTo"/>
        <c:crossAx val="3261589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1.xml"/><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5</xdr:col>
      <xdr:colOff>518160</xdr:colOff>
      <xdr:row>14</xdr:row>
      <xdr:rowOff>114300</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274320"/>
          <a:ext cx="2956560" cy="1760220"/>
        </a:xfrm>
        <a:prstGeom prst="rect">
          <a:avLst/>
        </a:prstGeom>
      </xdr:spPr>
    </xdr:pic>
    <xdr:clientData/>
  </xdr:twoCellAnchor>
  <xdr:twoCellAnchor editAs="oneCell">
    <xdr:from>
      <xdr:col>6</xdr:col>
      <xdr:colOff>15240</xdr:colOff>
      <xdr:row>2</xdr:row>
      <xdr:rowOff>0</xdr:rowOff>
    </xdr:from>
    <xdr:to>
      <xdr:col>10</xdr:col>
      <xdr:colOff>533400</xdr:colOff>
      <xdr:row>14</xdr:row>
      <xdr:rowOff>114300</xdr:rowOff>
    </xdr:to>
    <xdr:pic>
      <xdr:nvPicPr>
        <xdr:cNvPr id="3" name="Picture 2"/>
        <xdr:cNvPicPr>
          <a:picLocks noChangeAspect="1"/>
        </xdr:cNvPicPr>
      </xdr:nvPicPr>
      <xdr:blipFill>
        <a:blip xmlns:r="http://schemas.openxmlformats.org/officeDocument/2006/relationships" r:embed="rId2"/>
        <a:stretch>
          <a:fillRect/>
        </a:stretch>
      </xdr:blipFill>
      <xdr:spPr>
        <a:xfrm>
          <a:off x="3672840" y="274320"/>
          <a:ext cx="2956560" cy="1760220"/>
        </a:xfrm>
        <a:prstGeom prst="rect">
          <a:avLst/>
        </a:prstGeom>
      </xdr:spPr>
    </xdr:pic>
    <xdr:clientData/>
  </xdr:twoCellAnchor>
  <xdr:twoCellAnchor editAs="oneCell">
    <xdr:from>
      <xdr:col>1</xdr:col>
      <xdr:colOff>0</xdr:colOff>
      <xdr:row>16</xdr:row>
      <xdr:rowOff>0</xdr:rowOff>
    </xdr:from>
    <xdr:to>
      <xdr:col>5</xdr:col>
      <xdr:colOff>518160</xdr:colOff>
      <xdr:row>28</xdr:row>
      <xdr:rowOff>114300</xdr:rowOff>
    </xdr:to>
    <xdr:pic>
      <xdr:nvPicPr>
        <xdr:cNvPr id="4" name="Picture 3"/>
        <xdr:cNvPicPr>
          <a:picLocks noChangeAspect="1"/>
        </xdr:cNvPicPr>
      </xdr:nvPicPr>
      <xdr:blipFill>
        <a:blip xmlns:r="http://schemas.openxmlformats.org/officeDocument/2006/relationships" r:embed="rId3"/>
        <a:stretch>
          <a:fillRect/>
        </a:stretch>
      </xdr:blipFill>
      <xdr:spPr>
        <a:xfrm>
          <a:off x="609600" y="2194560"/>
          <a:ext cx="2956560" cy="1760220"/>
        </a:xfrm>
        <a:prstGeom prst="rect">
          <a:avLst/>
        </a:prstGeom>
      </xdr:spPr>
    </xdr:pic>
    <xdr:clientData/>
  </xdr:twoCellAnchor>
  <xdr:twoCellAnchor editAs="oneCell">
    <xdr:from>
      <xdr:col>6</xdr:col>
      <xdr:colOff>15240</xdr:colOff>
      <xdr:row>16</xdr:row>
      <xdr:rowOff>0</xdr:rowOff>
    </xdr:from>
    <xdr:to>
      <xdr:col>10</xdr:col>
      <xdr:colOff>533400</xdr:colOff>
      <xdr:row>28</xdr:row>
      <xdr:rowOff>114300</xdr:rowOff>
    </xdr:to>
    <xdr:pic>
      <xdr:nvPicPr>
        <xdr:cNvPr id="5" name="Picture 4"/>
        <xdr:cNvPicPr>
          <a:picLocks noChangeAspect="1"/>
        </xdr:cNvPicPr>
      </xdr:nvPicPr>
      <xdr:blipFill>
        <a:blip xmlns:r="http://schemas.openxmlformats.org/officeDocument/2006/relationships" r:embed="rId4"/>
        <a:stretch>
          <a:fillRect/>
        </a:stretch>
      </xdr:blipFill>
      <xdr:spPr>
        <a:xfrm>
          <a:off x="3672840" y="2194560"/>
          <a:ext cx="2956560" cy="1760220"/>
        </a:xfrm>
        <a:prstGeom prst="rect">
          <a:avLst/>
        </a:prstGeom>
      </xdr:spPr>
    </xdr:pic>
    <xdr:clientData/>
  </xdr:twoCellAnchor>
  <xdr:twoCellAnchor editAs="oneCell">
    <xdr:from>
      <xdr:col>1</xdr:col>
      <xdr:colOff>0</xdr:colOff>
      <xdr:row>30</xdr:row>
      <xdr:rowOff>0</xdr:rowOff>
    </xdr:from>
    <xdr:to>
      <xdr:col>5</xdr:col>
      <xdr:colOff>518160</xdr:colOff>
      <xdr:row>42</xdr:row>
      <xdr:rowOff>0</xdr:rowOff>
    </xdr:to>
    <xdr:pic>
      <xdr:nvPicPr>
        <xdr:cNvPr id="6" name="Picture 5"/>
        <xdr:cNvPicPr>
          <a:picLocks noChangeAspect="1"/>
        </xdr:cNvPicPr>
      </xdr:nvPicPr>
      <xdr:blipFill>
        <a:blip xmlns:r="http://schemas.openxmlformats.org/officeDocument/2006/relationships" r:embed="rId5"/>
        <a:stretch>
          <a:fillRect/>
        </a:stretch>
      </xdr:blipFill>
      <xdr:spPr>
        <a:xfrm>
          <a:off x="609600" y="4114800"/>
          <a:ext cx="2956560" cy="1760220"/>
        </a:xfrm>
        <a:prstGeom prst="rect">
          <a:avLst/>
        </a:prstGeom>
      </xdr:spPr>
    </xdr:pic>
    <xdr:clientData/>
  </xdr:twoCellAnchor>
  <xdr:twoCellAnchor editAs="oneCell">
    <xdr:from>
      <xdr:col>6</xdr:col>
      <xdr:colOff>15240</xdr:colOff>
      <xdr:row>30</xdr:row>
      <xdr:rowOff>0</xdr:rowOff>
    </xdr:from>
    <xdr:to>
      <xdr:col>10</xdr:col>
      <xdr:colOff>533400</xdr:colOff>
      <xdr:row>42</xdr:row>
      <xdr:rowOff>0</xdr:rowOff>
    </xdr:to>
    <xdr:pic>
      <xdr:nvPicPr>
        <xdr:cNvPr id="7" name="Picture 6"/>
        <xdr:cNvPicPr>
          <a:picLocks noChangeAspect="1"/>
        </xdr:cNvPicPr>
      </xdr:nvPicPr>
      <xdr:blipFill>
        <a:blip xmlns:r="http://schemas.openxmlformats.org/officeDocument/2006/relationships" r:embed="rId6"/>
        <a:stretch>
          <a:fillRect/>
        </a:stretch>
      </xdr:blipFill>
      <xdr:spPr>
        <a:xfrm>
          <a:off x="3672840" y="4114800"/>
          <a:ext cx="2956560" cy="1760220"/>
        </a:xfrm>
        <a:prstGeom prst="rect">
          <a:avLst/>
        </a:prstGeom>
      </xdr:spPr>
    </xdr:pic>
    <xdr:clientData/>
  </xdr:twoCellAnchor>
  <xdr:twoCellAnchor editAs="oneCell">
    <xdr:from>
      <xdr:col>1</xdr:col>
      <xdr:colOff>0</xdr:colOff>
      <xdr:row>44</xdr:row>
      <xdr:rowOff>0</xdr:rowOff>
    </xdr:from>
    <xdr:to>
      <xdr:col>5</xdr:col>
      <xdr:colOff>518160</xdr:colOff>
      <xdr:row>56</xdr:row>
      <xdr:rowOff>114300</xdr:rowOff>
    </xdr:to>
    <xdr:pic>
      <xdr:nvPicPr>
        <xdr:cNvPr id="8" name="Picture 7"/>
        <xdr:cNvPicPr>
          <a:picLocks noChangeAspect="1"/>
        </xdr:cNvPicPr>
      </xdr:nvPicPr>
      <xdr:blipFill>
        <a:blip xmlns:r="http://schemas.openxmlformats.org/officeDocument/2006/relationships" r:embed="rId7"/>
        <a:stretch>
          <a:fillRect/>
        </a:stretch>
      </xdr:blipFill>
      <xdr:spPr>
        <a:xfrm>
          <a:off x="609600" y="6035040"/>
          <a:ext cx="2956560" cy="1760220"/>
        </a:xfrm>
        <a:prstGeom prst="rect">
          <a:avLst/>
        </a:prstGeom>
      </xdr:spPr>
    </xdr:pic>
    <xdr:clientData/>
  </xdr:twoCellAnchor>
  <xdr:twoCellAnchor editAs="oneCell">
    <xdr:from>
      <xdr:col>6</xdr:col>
      <xdr:colOff>15240</xdr:colOff>
      <xdr:row>44</xdr:row>
      <xdr:rowOff>0</xdr:rowOff>
    </xdr:from>
    <xdr:to>
      <xdr:col>10</xdr:col>
      <xdr:colOff>533400</xdr:colOff>
      <xdr:row>56</xdr:row>
      <xdr:rowOff>114300</xdr:rowOff>
    </xdr:to>
    <xdr:pic>
      <xdr:nvPicPr>
        <xdr:cNvPr id="9" name="Picture 8"/>
        <xdr:cNvPicPr>
          <a:picLocks noChangeAspect="1"/>
        </xdr:cNvPicPr>
      </xdr:nvPicPr>
      <xdr:blipFill>
        <a:blip xmlns:r="http://schemas.openxmlformats.org/officeDocument/2006/relationships" r:embed="rId8"/>
        <a:stretch>
          <a:fillRect/>
        </a:stretch>
      </xdr:blipFill>
      <xdr:spPr>
        <a:xfrm>
          <a:off x="3672840" y="6035040"/>
          <a:ext cx="2956560" cy="1760220"/>
        </a:xfrm>
        <a:prstGeom prst="rect">
          <a:avLst/>
        </a:prstGeom>
      </xdr:spPr>
    </xdr:pic>
    <xdr:clientData/>
  </xdr:twoCellAnchor>
  <xdr:twoCellAnchor editAs="oneCell">
    <xdr:from>
      <xdr:col>6</xdr:col>
      <xdr:colOff>15240</xdr:colOff>
      <xdr:row>58</xdr:row>
      <xdr:rowOff>0</xdr:rowOff>
    </xdr:from>
    <xdr:to>
      <xdr:col>10</xdr:col>
      <xdr:colOff>533400</xdr:colOff>
      <xdr:row>70</xdr:row>
      <xdr:rowOff>114300</xdr:rowOff>
    </xdr:to>
    <xdr:pic>
      <xdr:nvPicPr>
        <xdr:cNvPr id="10" name="Picture 9"/>
        <xdr:cNvPicPr>
          <a:picLocks noChangeAspect="1"/>
        </xdr:cNvPicPr>
      </xdr:nvPicPr>
      <xdr:blipFill>
        <a:blip xmlns:r="http://schemas.openxmlformats.org/officeDocument/2006/relationships" r:embed="rId9"/>
        <a:stretch>
          <a:fillRect/>
        </a:stretch>
      </xdr:blipFill>
      <xdr:spPr>
        <a:xfrm>
          <a:off x="3672840" y="7955280"/>
          <a:ext cx="2956560" cy="1760220"/>
        </a:xfrm>
        <a:prstGeom prst="rect">
          <a:avLst/>
        </a:prstGeom>
      </xdr:spPr>
    </xdr:pic>
    <xdr:clientData/>
  </xdr:twoCellAnchor>
  <xdr:twoCellAnchor editAs="oneCell">
    <xdr:from>
      <xdr:col>1</xdr:col>
      <xdr:colOff>0</xdr:colOff>
      <xdr:row>58</xdr:row>
      <xdr:rowOff>0</xdr:rowOff>
    </xdr:from>
    <xdr:to>
      <xdr:col>5</xdr:col>
      <xdr:colOff>518160</xdr:colOff>
      <xdr:row>70</xdr:row>
      <xdr:rowOff>114300</xdr:rowOff>
    </xdr:to>
    <xdr:pic>
      <xdr:nvPicPr>
        <xdr:cNvPr id="11" name="Picture 10"/>
        <xdr:cNvPicPr>
          <a:picLocks noChangeAspect="1"/>
        </xdr:cNvPicPr>
      </xdr:nvPicPr>
      <xdr:blipFill>
        <a:blip xmlns:r="http://schemas.openxmlformats.org/officeDocument/2006/relationships" r:embed="rId10"/>
        <a:stretch>
          <a:fillRect/>
        </a:stretch>
      </xdr:blipFill>
      <xdr:spPr>
        <a:xfrm>
          <a:off x="609600" y="7955280"/>
          <a:ext cx="2956560" cy="1760220"/>
        </a:xfrm>
        <a:prstGeom prst="rect">
          <a:avLst/>
        </a:prstGeom>
      </xdr:spPr>
    </xdr:pic>
    <xdr:clientData/>
  </xdr:twoCellAnchor>
  <xdr:twoCellAnchor>
    <xdr:from>
      <xdr:col>12</xdr:col>
      <xdr:colOff>190500</xdr:colOff>
      <xdr:row>7</xdr:row>
      <xdr:rowOff>87630</xdr:rowOff>
    </xdr:from>
    <xdr:to>
      <xdr:col>19</xdr:col>
      <xdr:colOff>495300</xdr:colOff>
      <xdr:row>27</xdr:row>
      <xdr:rowOff>87630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Startup" Target="TEMP/P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rononclin15\drugmet\My%20Documents\Cory\IN%20VITRO\Drug%20Binding\CP-646951-01m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rononclin15\drugmet\_eNotebook\053283\053283-06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rononclin15\drugmet\My%20Documents\Cory\Notebook\53033\49335\49335-07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K"/>
    </sheetNames>
    <definedNames>
      <definedName name="EliminationRate"/>
      <definedName name="PrintWorksheet"/>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Analysis"/>
      <sheetName val="KalvassJC20000127a"/>
      <sheetName val="Km&amp;Vmax Plots"/>
      <sheetName val="A"/>
      <sheetName val="B"/>
      <sheetName val="C"/>
      <sheetName val="D"/>
      <sheetName val="E"/>
      <sheetName val="F"/>
      <sheetName val="G"/>
      <sheetName val="H"/>
      <sheetName val="standard values"/>
      <sheetName val="macros1"/>
      <sheetName val="macros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053283-060)"/>
      <sheetName val="Analysis(053283-064)"/>
      <sheetName val="Km&amp;Vmax Plots"/>
      <sheetName val="TessDA20010518a"/>
      <sheetName val="A"/>
      <sheetName val="B"/>
      <sheetName val="C"/>
      <sheetName val="D"/>
      <sheetName val="E"/>
      <sheetName val="F"/>
      <sheetName val="G"/>
      <sheetName val="H"/>
      <sheetName val="standard values"/>
      <sheetName val="macros1"/>
      <sheetName val="macros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Macros-01"/>
      <sheetName val="Macros-02"/>
      <sheetName val="Analysis"/>
      <sheetName val="KalvassJC20000414c101"/>
      <sheetName val="Sheet2"/>
      <sheetName val="Sheet4"/>
      <sheetName val="Sheet3"/>
      <sheetName val="Sheet5"/>
      <sheetName val="Sheet6"/>
      <sheetName val="Sheet7"/>
      <sheetName val="Sheet8"/>
      <sheetName val="Sheet9"/>
      <sheetName val="Sheet10"/>
      <sheetName val="Sheet11"/>
      <sheetName val="Sheet12"/>
      <sheetName val="Sheet13"/>
      <sheetName val="Sheet14"/>
      <sheetName val="Sheet15"/>
      <sheetName val="Sheet16"/>
    </sheetNames>
    <sheetDataSet>
      <sheetData sheetId="0"/>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ewb://biobook:5277/a4a47a30253011e79f6028d2444a5089?action=OPEN"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ewb://biobook:5277/8dcf43a048c711e4bc3f0050b65b1b5b?action=OP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52"/>
  <sheetViews>
    <sheetView tabSelected="1" zoomScale="80" zoomScaleNormal="80" workbookViewId="0">
      <selection activeCell="B35" sqref="B35:G35"/>
    </sheetView>
  </sheetViews>
  <sheetFormatPr defaultRowHeight="13.8" x14ac:dyDescent="0.25"/>
  <cols>
    <col min="1" max="1" width="2.77734375" style="91" customWidth="1"/>
    <col min="2" max="2" width="71.6640625" style="90" customWidth="1"/>
    <col min="3" max="3" width="10.5546875" style="90" customWidth="1"/>
    <col min="4" max="4" width="6" style="90" bestFit="1" customWidth="1"/>
    <col min="5" max="5" width="9.44140625" style="90" bestFit="1" customWidth="1"/>
    <col min="6" max="6" width="15.21875" style="90" customWidth="1"/>
    <col min="7" max="7" width="30.5546875" style="90" customWidth="1"/>
    <col min="8" max="16384" width="8.88671875" style="91"/>
  </cols>
  <sheetData>
    <row r="1" spans="2:7" x14ac:dyDescent="0.25">
      <c r="B1" s="132" t="s">
        <v>98</v>
      </c>
    </row>
    <row r="2" spans="2:7" x14ac:dyDescent="0.25">
      <c r="B2" s="132" t="s">
        <v>166</v>
      </c>
    </row>
    <row r="3" spans="2:7" x14ac:dyDescent="0.25">
      <c r="B3" s="133">
        <v>42858</v>
      </c>
    </row>
    <row r="4" spans="2:7" ht="14.4" thickBot="1" x14ac:dyDescent="0.3">
      <c r="B4" s="151" t="s">
        <v>213</v>
      </c>
    </row>
    <row r="5" spans="2:7" s="92" customFormat="1" ht="28.2" thickBot="1" x14ac:dyDescent="0.3">
      <c r="B5" s="174" t="s">
        <v>170</v>
      </c>
      <c r="C5" s="175" t="s">
        <v>88</v>
      </c>
      <c r="D5" s="175" t="s">
        <v>89</v>
      </c>
      <c r="E5" s="175" t="s">
        <v>90</v>
      </c>
      <c r="F5" s="175" t="s">
        <v>91</v>
      </c>
      <c r="G5" s="176" t="s">
        <v>105</v>
      </c>
    </row>
    <row r="6" spans="2:7" x14ac:dyDescent="0.25">
      <c r="B6" s="177" t="s">
        <v>95</v>
      </c>
      <c r="C6" s="178">
        <v>0.98</v>
      </c>
      <c r="D6" s="178">
        <v>6.2</v>
      </c>
      <c r="E6" s="178">
        <v>0.1</v>
      </c>
      <c r="F6" s="179">
        <v>230</v>
      </c>
      <c r="G6" s="180" t="s">
        <v>99</v>
      </c>
    </row>
    <row r="7" spans="2:7" x14ac:dyDescent="0.25">
      <c r="B7" s="181" t="s">
        <v>96</v>
      </c>
      <c r="C7" s="136">
        <v>0.96699999999999997</v>
      </c>
      <c r="D7" s="136">
        <v>110</v>
      </c>
      <c r="E7" s="136">
        <v>10</v>
      </c>
      <c r="F7" s="137">
        <v>13</v>
      </c>
      <c r="G7" s="182" t="s">
        <v>100</v>
      </c>
    </row>
    <row r="8" spans="2:7" x14ac:dyDescent="0.25">
      <c r="B8" s="181" t="s">
        <v>97</v>
      </c>
      <c r="C8" s="136"/>
      <c r="D8" s="136" t="s">
        <v>92</v>
      </c>
      <c r="E8" s="136"/>
      <c r="F8" s="137" t="s">
        <v>146</v>
      </c>
      <c r="G8" s="182" t="s">
        <v>101</v>
      </c>
    </row>
    <row r="9" spans="2:7" x14ac:dyDescent="0.25">
      <c r="B9" s="183" t="s">
        <v>147</v>
      </c>
      <c r="C9" s="138"/>
      <c r="D9" s="138" t="s">
        <v>92</v>
      </c>
      <c r="E9" s="138"/>
      <c r="F9" s="138" t="s">
        <v>93</v>
      </c>
      <c r="G9" s="184" t="s">
        <v>101</v>
      </c>
    </row>
    <row r="10" spans="2:7" x14ac:dyDescent="0.25">
      <c r="B10" s="181" t="s">
        <v>148</v>
      </c>
      <c r="C10" s="136"/>
      <c r="D10" s="136" t="s">
        <v>92</v>
      </c>
      <c r="E10" s="139"/>
      <c r="F10" s="139" t="s">
        <v>93</v>
      </c>
      <c r="G10" s="185" t="s">
        <v>101</v>
      </c>
    </row>
    <row r="11" spans="2:7" x14ac:dyDescent="0.25">
      <c r="B11" s="181" t="s">
        <v>149</v>
      </c>
      <c r="C11" s="136"/>
      <c r="D11" s="136" t="s">
        <v>92</v>
      </c>
      <c r="E11" s="136"/>
      <c r="F11" s="136" t="s">
        <v>93</v>
      </c>
      <c r="G11" s="185" t="s">
        <v>101</v>
      </c>
    </row>
    <row r="12" spans="2:7" x14ac:dyDescent="0.25">
      <c r="B12" s="181" t="s">
        <v>150</v>
      </c>
      <c r="C12" s="136"/>
      <c r="D12" s="136" t="s">
        <v>92</v>
      </c>
      <c r="E12" s="136"/>
      <c r="F12" s="136" t="s">
        <v>93</v>
      </c>
      <c r="G12" s="185" t="s">
        <v>101</v>
      </c>
    </row>
    <row r="13" spans="2:7" x14ac:dyDescent="0.25">
      <c r="B13" s="181" t="s">
        <v>151</v>
      </c>
      <c r="C13" s="136"/>
      <c r="D13" s="136" t="s">
        <v>92</v>
      </c>
      <c r="E13" s="136"/>
      <c r="F13" s="136" t="s">
        <v>93</v>
      </c>
      <c r="G13" s="185" t="s">
        <v>101</v>
      </c>
    </row>
    <row r="14" spans="2:7" x14ac:dyDescent="0.25">
      <c r="B14" s="181" t="s">
        <v>152</v>
      </c>
      <c r="C14" s="140"/>
      <c r="D14" s="136" t="s">
        <v>92</v>
      </c>
      <c r="E14" s="136"/>
      <c r="F14" s="136" t="s">
        <v>93</v>
      </c>
      <c r="G14" s="185" t="s">
        <v>101</v>
      </c>
    </row>
    <row r="15" spans="2:7" x14ac:dyDescent="0.25">
      <c r="B15" s="181" t="s">
        <v>94</v>
      </c>
      <c r="C15" s="136">
        <v>0.92300000000000004</v>
      </c>
      <c r="D15" s="136">
        <v>17</v>
      </c>
      <c r="E15" s="136">
        <v>1</v>
      </c>
      <c r="F15" s="136">
        <v>40</v>
      </c>
      <c r="G15" s="186" t="s">
        <v>216</v>
      </c>
    </row>
    <row r="16" spans="2:7" ht="14.4" thickBot="1" x14ac:dyDescent="0.3">
      <c r="B16" s="187" t="s">
        <v>153</v>
      </c>
      <c r="C16" s="188">
        <v>0.999</v>
      </c>
      <c r="D16" s="188">
        <v>40</v>
      </c>
      <c r="E16" s="188">
        <v>1</v>
      </c>
      <c r="F16" s="188">
        <v>17</v>
      </c>
      <c r="G16" s="189" t="s">
        <v>100</v>
      </c>
    </row>
    <row r="17" spans="2:7" ht="14.4" thickBot="1" x14ac:dyDescent="0.3"/>
    <row r="18" spans="2:7" ht="28.2" thickBot="1" x14ac:dyDescent="0.3">
      <c r="B18" s="174" t="s">
        <v>169</v>
      </c>
      <c r="C18" s="175" t="s">
        <v>88</v>
      </c>
      <c r="D18" s="175" t="s">
        <v>89</v>
      </c>
      <c r="E18" s="175" t="s">
        <v>90</v>
      </c>
      <c r="F18" s="175" t="s">
        <v>91</v>
      </c>
      <c r="G18" s="176" t="s">
        <v>105</v>
      </c>
    </row>
    <row r="19" spans="2:7" x14ac:dyDescent="0.25">
      <c r="B19" s="177" t="s">
        <v>154</v>
      </c>
      <c r="C19" s="178">
        <v>0.98599999999999999</v>
      </c>
      <c r="D19" s="178">
        <v>2.2000000000000002</v>
      </c>
      <c r="E19" s="178">
        <v>0</v>
      </c>
      <c r="F19" s="179">
        <v>630</v>
      </c>
      <c r="G19" s="180" t="s">
        <v>99</v>
      </c>
    </row>
    <row r="20" spans="2:7" x14ac:dyDescent="0.25">
      <c r="B20" s="181" t="s">
        <v>155</v>
      </c>
      <c r="C20" s="136">
        <v>0.99299999999999999</v>
      </c>
      <c r="D20" s="136">
        <v>48</v>
      </c>
      <c r="E20" s="136">
        <v>1</v>
      </c>
      <c r="F20" s="137">
        <v>29</v>
      </c>
      <c r="G20" s="182" t="s">
        <v>100</v>
      </c>
    </row>
    <row r="21" spans="2:7" x14ac:dyDescent="0.25">
      <c r="B21" s="190" t="s">
        <v>156</v>
      </c>
      <c r="C21" s="141">
        <v>0.86</v>
      </c>
      <c r="D21" s="141">
        <v>140</v>
      </c>
      <c r="E21" s="141">
        <v>10</v>
      </c>
      <c r="F21" s="142">
        <v>10</v>
      </c>
      <c r="G21" s="182" t="s">
        <v>101</v>
      </c>
    </row>
    <row r="22" spans="2:7" x14ac:dyDescent="0.25">
      <c r="B22" s="191" t="s">
        <v>171</v>
      </c>
      <c r="C22" s="134">
        <v>0.85499999999999998</v>
      </c>
      <c r="D22" s="134" t="s">
        <v>157</v>
      </c>
      <c r="E22" s="134"/>
      <c r="F22" s="135" t="s">
        <v>158</v>
      </c>
      <c r="G22" s="184" t="s">
        <v>101</v>
      </c>
    </row>
    <row r="23" spans="2:7" x14ac:dyDescent="0.25">
      <c r="B23" s="181" t="s">
        <v>159</v>
      </c>
      <c r="C23" s="136"/>
      <c r="D23" s="136" t="s">
        <v>92</v>
      </c>
      <c r="E23" s="136"/>
      <c r="F23" s="137" t="s">
        <v>93</v>
      </c>
      <c r="G23" s="185" t="s">
        <v>220</v>
      </c>
    </row>
    <row r="24" spans="2:7" x14ac:dyDescent="0.25">
      <c r="B24" s="181" t="s">
        <v>215</v>
      </c>
      <c r="C24" s="136">
        <v>0.77</v>
      </c>
      <c r="D24" s="136" t="s">
        <v>160</v>
      </c>
      <c r="E24" s="136"/>
      <c r="F24" s="137" t="s">
        <v>161</v>
      </c>
      <c r="G24" s="185" t="s">
        <v>101</v>
      </c>
    </row>
    <row r="25" spans="2:7" x14ac:dyDescent="0.25">
      <c r="B25" s="181" t="s">
        <v>172</v>
      </c>
      <c r="C25" s="136">
        <v>0.76100000000000001</v>
      </c>
      <c r="D25" s="136">
        <v>300</v>
      </c>
      <c r="E25" s="136">
        <v>10</v>
      </c>
      <c r="F25" s="137">
        <v>2.2999999999999998</v>
      </c>
      <c r="G25" s="185" t="s">
        <v>101</v>
      </c>
    </row>
    <row r="26" spans="2:7" x14ac:dyDescent="0.25">
      <c r="B26" s="181" t="s">
        <v>162</v>
      </c>
      <c r="C26" s="136"/>
      <c r="D26" s="136" t="s">
        <v>92</v>
      </c>
      <c r="E26" s="136"/>
      <c r="F26" s="137" t="s">
        <v>93</v>
      </c>
      <c r="G26" s="185" t="s">
        <v>101</v>
      </c>
    </row>
    <row r="27" spans="2:7" x14ac:dyDescent="0.25">
      <c r="B27" s="181" t="s">
        <v>163</v>
      </c>
      <c r="C27" s="136"/>
      <c r="D27" s="136" t="s">
        <v>92</v>
      </c>
      <c r="E27" s="136"/>
      <c r="F27" s="137" t="s">
        <v>93</v>
      </c>
      <c r="G27" s="185" t="s">
        <v>101</v>
      </c>
    </row>
    <row r="28" spans="2:7" x14ac:dyDescent="0.25">
      <c r="B28" s="181" t="s">
        <v>164</v>
      </c>
      <c r="C28" s="136">
        <v>0.97099999999999997</v>
      </c>
      <c r="D28" s="136">
        <v>8.6999999999999993</v>
      </c>
      <c r="E28" s="136">
        <v>0.4</v>
      </c>
      <c r="F28" s="137">
        <v>80</v>
      </c>
      <c r="G28" s="186" t="s">
        <v>217</v>
      </c>
    </row>
    <row r="29" spans="2:7" ht="14.4" thickBot="1" x14ac:dyDescent="0.3">
      <c r="B29" s="187" t="s">
        <v>165</v>
      </c>
      <c r="C29" s="188">
        <v>0.99199999999999999</v>
      </c>
      <c r="D29" s="188">
        <v>19</v>
      </c>
      <c r="E29" s="192">
        <v>0</v>
      </c>
      <c r="F29" s="193">
        <v>37</v>
      </c>
      <c r="G29" s="189" t="s">
        <v>100</v>
      </c>
    </row>
    <row r="30" spans="2:7" x14ac:dyDescent="0.25">
      <c r="B30" s="132" t="s">
        <v>218</v>
      </c>
    </row>
    <row r="31" spans="2:7" x14ac:dyDescent="0.25">
      <c r="B31" s="132" t="s">
        <v>219</v>
      </c>
    </row>
    <row r="32" spans="2:7" x14ac:dyDescent="0.25">
      <c r="B32" s="132" t="s">
        <v>214</v>
      </c>
    </row>
    <row r="33" spans="2:7" x14ac:dyDescent="0.25">
      <c r="B33" s="132" t="s">
        <v>168</v>
      </c>
    </row>
    <row r="34" spans="2:7" ht="13.8" customHeight="1" x14ac:dyDescent="0.25">
      <c r="B34" s="132" t="s">
        <v>102</v>
      </c>
    </row>
    <row r="35" spans="2:7" ht="25.2" customHeight="1" x14ac:dyDescent="0.25">
      <c r="B35" s="194" t="s">
        <v>167</v>
      </c>
      <c r="C35" s="194"/>
      <c r="D35" s="194"/>
      <c r="E35" s="194"/>
      <c r="F35" s="194"/>
      <c r="G35" s="194"/>
    </row>
    <row r="36" spans="2:7" ht="16.2" x14ac:dyDescent="0.25">
      <c r="B36" s="132" t="s">
        <v>174</v>
      </c>
      <c r="C36" s="131"/>
      <c r="D36" s="131"/>
      <c r="E36" s="131"/>
      <c r="F36" s="131"/>
      <c r="G36" s="131"/>
    </row>
    <row r="37" spans="2:7" ht="16.2" x14ac:dyDescent="0.25">
      <c r="B37" s="143" t="s">
        <v>173</v>
      </c>
      <c r="C37" s="131"/>
      <c r="D37" s="131"/>
      <c r="E37" s="131"/>
      <c r="F37" s="131"/>
      <c r="G37" s="131"/>
    </row>
    <row r="38" spans="2:7" x14ac:dyDescent="0.25">
      <c r="B38" s="91"/>
      <c r="C38" s="91"/>
      <c r="D38" s="91"/>
      <c r="E38" s="91"/>
      <c r="F38" s="91"/>
      <c r="G38" s="91"/>
    </row>
    <row r="39" spans="2:7" x14ac:dyDescent="0.25">
      <c r="B39" s="91"/>
      <c r="C39" s="91"/>
      <c r="D39" s="91"/>
      <c r="E39" s="91"/>
      <c r="F39" s="91"/>
      <c r="G39" s="91"/>
    </row>
    <row r="40" spans="2:7" x14ac:dyDescent="0.25">
      <c r="B40" s="91"/>
      <c r="C40" s="91"/>
      <c r="D40" s="91"/>
      <c r="E40" s="91"/>
      <c r="F40" s="91"/>
      <c r="G40" s="91"/>
    </row>
    <row r="41" spans="2:7" x14ac:dyDescent="0.25">
      <c r="B41" s="91"/>
      <c r="C41" s="91"/>
      <c r="D41" s="91"/>
      <c r="E41" s="91"/>
      <c r="F41" s="91"/>
      <c r="G41" s="91"/>
    </row>
    <row r="42" spans="2:7" x14ac:dyDescent="0.25">
      <c r="B42" s="91"/>
      <c r="C42" s="91"/>
      <c r="D42" s="91"/>
      <c r="E42" s="91"/>
      <c r="F42" s="91"/>
      <c r="G42" s="91"/>
    </row>
    <row r="43" spans="2:7" x14ac:dyDescent="0.25">
      <c r="B43" s="131"/>
      <c r="C43" s="131"/>
      <c r="D43" s="131"/>
      <c r="E43" s="131"/>
      <c r="F43" s="131"/>
      <c r="G43" s="131"/>
    </row>
    <row r="44" spans="2:7" x14ac:dyDescent="0.25">
      <c r="B44" s="131"/>
      <c r="C44" s="131"/>
      <c r="D44" s="131"/>
      <c r="E44" s="131"/>
      <c r="F44" s="131"/>
      <c r="G44" s="131"/>
    </row>
    <row r="45" spans="2:7" x14ac:dyDescent="0.25">
      <c r="B45" s="131"/>
      <c r="C45" s="131"/>
      <c r="D45" s="131"/>
      <c r="E45" s="131"/>
      <c r="F45" s="131"/>
      <c r="G45" s="131"/>
    </row>
    <row r="46" spans="2:7" x14ac:dyDescent="0.25">
      <c r="B46" s="131"/>
      <c r="C46" s="131"/>
      <c r="D46" s="131"/>
      <c r="E46" s="131"/>
      <c r="F46" s="131"/>
      <c r="G46" s="131"/>
    </row>
    <row r="47" spans="2:7" x14ac:dyDescent="0.25">
      <c r="B47" s="131"/>
      <c r="C47" s="131"/>
      <c r="D47" s="131"/>
      <c r="E47" s="131"/>
      <c r="F47" s="131"/>
      <c r="G47" s="131"/>
    </row>
    <row r="48" spans="2:7" x14ac:dyDescent="0.25">
      <c r="B48" s="131"/>
      <c r="C48" s="131"/>
      <c r="D48" s="131"/>
      <c r="E48" s="131"/>
      <c r="F48" s="131"/>
      <c r="G48" s="131"/>
    </row>
    <row r="49" spans="2:7" x14ac:dyDescent="0.25">
      <c r="B49" s="131"/>
      <c r="C49" s="131"/>
      <c r="D49" s="131"/>
      <c r="E49" s="131"/>
      <c r="F49" s="131"/>
      <c r="G49" s="131"/>
    </row>
    <row r="50" spans="2:7" x14ac:dyDescent="0.25">
      <c r="B50" s="131"/>
      <c r="C50" s="131"/>
      <c r="D50" s="131"/>
      <c r="E50" s="131"/>
      <c r="F50" s="131"/>
      <c r="G50" s="131"/>
    </row>
    <row r="51" spans="2:7" x14ac:dyDescent="0.25">
      <c r="B51" s="131"/>
      <c r="C51" s="131"/>
      <c r="D51" s="131"/>
      <c r="E51" s="131"/>
      <c r="F51" s="131"/>
      <c r="G51" s="131"/>
    </row>
    <row r="52" spans="2:7" x14ac:dyDescent="0.25">
      <c r="B52" s="131"/>
      <c r="C52" s="131"/>
      <c r="D52" s="131"/>
      <c r="E52" s="131"/>
      <c r="F52" s="131"/>
      <c r="G52" s="131"/>
    </row>
  </sheetData>
  <mergeCells count="1">
    <mergeCell ref="B35:G35"/>
  </mergeCells>
  <hyperlinks>
    <hyperlink ref="B4" r:id="rId1" tooltip="E-Workbook hyper-link" display="ewb://biobook:5277/a4a47a30253011e79f6028d2444a5089?action=OPEN"/>
  </hyperlinks>
  <pageMargins left="0.7" right="0.7" top="0.75" bottom="0.75" header="0.3" footer="0.3"/>
  <pageSetup scale="82"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2:R36"/>
  <sheetViews>
    <sheetView topLeftCell="A40" zoomScaleNormal="100" workbookViewId="0">
      <selection activeCell="L37" sqref="L37"/>
    </sheetView>
  </sheetViews>
  <sheetFormatPr defaultRowHeight="10.8" x14ac:dyDescent="0.2"/>
  <cols>
    <col min="1" max="1" width="3.33203125" customWidth="1"/>
    <col min="14" max="14" width="13.33203125" bestFit="1" customWidth="1"/>
    <col min="15" max="15" width="14" bestFit="1" customWidth="1"/>
    <col min="18" max="18" width="13.6640625" bestFit="1" customWidth="1"/>
  </cols>
  <sheetData>
    <row r="2" spans="14:18" x14ac:dyDescent="0.2">
      <c r="O2" s="146" t="s">
        <v>178</v>
      </c>
      <c r="P2" s="146" t="s">
        <v>175</v>
      </c>
      <c r="Q2" s="146" t="s">
        <v>179</v>
      </c>
      <c r="R2" s="146" t="s">
        <v>182</v>
      </c>
    </row>
    <row r="3" spans="14:18" x14ac:dyDescent="0.2">
      <c r="N3" t="s">
        <v>176</v>
      </c>
      <c r="O3" t="s">
        <v>50</v>
      </c>
      <c r="P3">
        <v>230</v>
      </c>
      <c r="Q3">
        <v>630</v>
      </c>
      <c r="R3" s="145">
        <f>Q3/P3</f>
        <v>2.7391304347826089</v>
      </c>
    </row>
    <row r="4" spans="14:18" x14ac:dyDescent="0.2">
      <c r="N4" t="s">
        <v>177</v>
      </c>
      <c r="O4" t="s">
        <v>51</v>
      </c>
      <c r="P4">
        <v>13</v>
      </c>
      <c r="Q4">
        <v>29</v>
      </c>
      <c r="R4" s="145">
        <f t="shared" ref="R4:R5" si="0">Q4/P4</f>
        <v>2.2307692307692308</v>
      </c>
    </row>
    <row r="5" spans="14:18" x14ac:dyDescent="0.2">
      <c r="O5" t="s">
        <v>52</v>
      </c>
      <c r="P5">
        <v>3.9</v>
      </c>
      <c r="Q5">
        <v>10</v>
      </c>
      <c r="R5" s="145">
        <f t="shared" si="0"/>
        <v>2.5641025641025643</v>
      </c>
    </row>
    <row r="7" spans="14:18" x14ac:dyDescent="0.2">
      <c r="N7" t="s">
        <v>180</v>
      </c>
    </row>
    <row r="30" spans="12:15" x14ac:dyDescent="0.2">
      <c r="M30" t="s">
        <v>181</v>
      </c>
    </row>
    <row r="32" spans="12:15" x14ac:dyDescent="0.2">
      <c r="L32" s="144"/>
      <c r="M32" s="144"/>
      <c r="N32" s="144"/>
      <c r="O32" s="144"/>
    </row>
    <row r="33" spans="12:15" ht="13.8" x14ac:dyDescent="0.2">
      <c r="L33" s="144"/>
      <c r="M33" s="136"/>
      <c r="N33" s="136"/>
      <c r="O33" s="144"/>
    </row>
    <row r="34" spans="12:15" ht="13.8" x14ac:dyDescent="0.2">
      <c r="L34" s="144"/>
      <c r="M34" s="136"/>
      <c r="N34" s="136"/>
      <c r="O34" s="144"/>
    </row>
    <row r="35" spans="12:15" ht="13.8" x14ac:dyDescent="0.2">
      <c r="L35" s="144"/>
      <c r="M35" s="136"/>
      <c r="N35" s="136"/>
      <c r="O35" s="144"/>
    </row>
    <row r="36" spans="12:15" x14ac:dyDescent="0.2">
      <c r="L36" s="144"/>
      <c r="M36" s="144"/>
      <c r="N36" s="144"/>
      <c r="O36" s="144"/>
    </row>
  </sheetData>
  <pageMargins left="0.7" right="0.7" top="0.75" bottom="0.75" header="0.3" footer="0.3"/>
  <pageSetup scale="49" orientation="portrait" r:id="rId1"/>
  <colBreaks count="1" manualBreakCount="1">
    <brk id="20"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topLeftCell="A10" zoomScaleNormal="100" workbookViewId="0">
      <selection activeCell="C31" sqref="C31"/>
    </sheetView>
  </sheetViews>
  <sheetFormatPr defaultRowHeight="13.8" x14ac:dyDescent="0.25"/>
  <cols>
    <col min="1" max="1" width="28.88671875" style="15" customWidth="1"/>
    <col min="2" max="2" width="11.6640625" style="15" customWidth="1"/>
    <col min="3" max="3" width="10.109375" style="15" customWidth="1"/>
    <col min="4" max="4" width="13.21875" style="15" customWidth="1"/>
    <col min="5" max="5" width="17.77734375" style="15" customWidth="1"/>
    <col min="6" max="6" width="11.6640625" style="15" customWidth="1"/>
    <col min="7" max="7" width="3.44140625" style="15" customWidth="1"/>
    <col min="8" max="8" width="16.33203125" style="15" customWidth="1"/>
    <col min="9" max="9" width="10.44140625" style="15" customWidth="1"/>
    <col min="10" max="10" width="15.6640625" style="15" bestFit="1" customWidth="1"/>
    <col min="11" max="254" width="8.88671875" style="15"/>
    <col min="255" max="255" width="19.5546875" style="15" customWidth="1"/>
    <col min="256" max="256" width="14.5546875" style="15" customWidth="1"/>
    <col min="257" max="258" width="10.109375" style="15" customWidth="1"/>
    <col min="259" max="259" width="14.33203125" style="15" bestFit="1" customWidth="1"/>
    <col min="260" max="260" width="13.33203125" style="15" customWidth="1"/>
    <col min="261" max="261" width="14.33203125" style="15" customWidth="1"/>
    <col min="262" max="262" width="11.6640625" style="15" customWidth="1"/>
    <col min="263" max="263" width="11.44140625" style="15" customWidth="1"/>
    <col min="264" max="264" width="2.88671875" style="15" customWidth="1"/>
    <col min="265" max="265" width="10.44140625" style="15" customWidth="1"/>
    <col min="266" max="266" width="12" style="15" customWidth="1"/>
    <col min="267" max="510" width="8.88671875" style="15"/>
    <col min="511" max="511" width="19.5546875" style="15" customWidth="1"/>
    <col min="512" max="512" width="14.5546875" style="15" customWidth="1"/>
    <col min="513" max="514" width="10.109375" style="15" customWidth="1"/>
    <col min="515" max="515" width="14.33203125" style="15" bestFit="1" customWidth="1"/>
    <col min="516" max="516" width="13.33203125" style="15" customWidth="1"/>
    <col min="517" max="517" width="14.33203125" style="15" customWidth="1"/>
    <col min="518" max="518" width="11.6640625" style="15" customWidth="1"/>
    <col min="519" max="519" width="11.44140625" style="15" customWidth="1"/>
    <col min="520" max="520" width="2.88671875" style="15" customWidth="1"/>
    <col min="521" max="521" width="10.44140625" style="15" customWidth="1"/>
    <col min="522" max="522" width="12" style="15" customWidth="1"/>
    <col min="523" max="766" width="8.88671875" style="15"/>
    <col min="767" max="767" width="19.5546875" style="15" customWidth="1"/>
    <col min="768" max="768" width="14.5546875" style="15" customWidth="1"/>
    <col min="769" max="770" width="10.109375" style="15" customWidth="1"/>
    <col min="771" max="771" width="14.33203125" style="15" bestFit="1" customWidth="1"/>
    <col min="772" max="772" width="13.33203125" style="15" customWidth="1"/>
    <col min="773" max="773" width="14.33203125" style="15" customWidth="1"/>
    <col min="774" max="774" width="11.6640625" style="15" customWidth="1"/>
    <col min="775" max="775" width="11.44140625" style="15" customWidth="1"/>
    <col min="776" max="776" width="2.88671875" style="15" customWidth="1"/>
    <col min="777" max="777" width="10.44140625" style="15" customWidth="1"/>
    <col min="778" max="778" width="12" style="15" customWidth="1"/>
    <col min="779" max="1022" width="8.88671875" style="15"/>
    <col min="1023" max="1023" width="19.5546875" style="15" customWidth="1"/>
    <col min="1024" max="1024" width="14.5546875" style="15" customWidth="1"/>
    <col min="1025" max="1026" width="10.109375" style="15" customWidth="1"/>
    <col min="1027" max="1027" width="14.33203125" style="15" bestFit="1" customWidth="1"/>
    <col min="1028" max="1028" width="13.33203125" style="15" customWidth="1"/>
    <col min="1029" max="1029" width="14.33203125" style="15" customWidth="1"/>
    <col min="1030" max="1030" width="11.6640625" style="15" customWidth="1"/>
    <col min="1031" max="1031" width="11.44140625" style="15" customWidth="1"/>
    <col min="1032" max="1032" width="2.88671875" style="15" customWidth="1"/>
    <col min="1033" max="1033" width="10.44140625" style="15" customWidth="1"/>
    <col min="1034" max="1034" width="12" style="15" customWidth="1"/>
    <col min="1035" max="1278" width="8.88671875" style="15"/>
    <col min="1279" max="1279" width="19.5546875" style="15" customWidth="1"/>
    <col min="1280" max="1280" width="14.5546875" style="15" customWidth="1"/>
    <col min="1281" max="1282" width="10.109375" style="15" customWidth="1"/>
    <col min="1283" max="1283" width="14.33203125" style="15" bestFit="1" customWidth="1"/>
    <col min="1284" max="1284" width="13.33203125" style="15" customWidth="1"/>
    <col min="1285" max="1285" width="14.33203125" style="15" customWidth="1"/>
    <col min="1286" max="1286" width="11.6640625" style="15" customWidth="1"/>
    <col min="1287" max="1287" width="11.44140625" style="15" customWidth="1"/>
    <col min="1288" max="1288" width="2.88671875" style="15" customWidth="1"/>
    <col min="1289" max="1289" width="10.44140625" style="15" customWidth="1"/>
    <col min="1290" max="1290" width="12" style="15" customWidth="1"/>
    <col min="1291" max="1534" width="8.88671875" style="15"/>
    <col min="1535" max="1535" width="19.5546875" style="15" customWidth="1"/>
    <col min="1536" max="1536" width="14.5546875" style="15" customWidth="1"/>
    <col min="1537" max="1538" width="10.109375" style="15" customWidth="1"/>
    <col min="1539" max="1539" width="14.33203125" style="15" bestFit="1" customWidth="1"/>
    <col min="1540" max="1540" width="13.33203125" style="15" customWidth="1"/>
    <col min="1541" max="1541" width="14.33203125" style="15" customWidth="1"/>
    <col min="1542" max="1542" width="11.6640625" style="15" customWidth="1"/>
    <col min="1543" max="1543" width="11.44140625" style="15" customWidth="1"/>
    <col min="1544" max="1544" width="2.88671875" style="15" customWidth="1"/>
    <col min="1545" max="1545" width="10.44140625" style="15" customWidth="1"/>
    <col min="1546" max="1546" width="12" style="15" customWidth="1"/>
    <col min="1547" max="1790" width="8.88671875" style="15"/>
    <col min="1791" max="1791" width="19.5546875" style="15" customWidth="1"/>
    <col min="1792" max="1792" width="14.5546875" style="15" customWidth="1"/>
    <col min="1793" max="1794" width="10.109375" style="15" customWidth="1"/>
    <col min="1795" max="1795" width="14.33203125" style="15" bestFit="1" customWidth="1"/>
    <col min="1796" max="1796" width="13.33203125" style="15" customWidth="1"/>
    <col min="1797" max="1797" width="14.33203125" style="15" customWidth="1"/>
    <col min="1798" max="1798" width="11.6640625" style="15" customWidth="1"/>
    <col min="1799" max="1799" width="11.44140625" style="15" customWidth="1"/>
    <col min="1800" max="1800" width="2.88671875" style="15" customWidth="1"/>
    <col min="1801" max="1801" width="10.44140625" style="15" customWidth="1"/>
    <col min="1802" max="1802" width="12" style="15" customWidth="1"/>
    <col min="1803" max="2046" width="8.88671875" style="15"/>
    <col min="2047" max="2047" width="19.5546875" style="15" customWidth="1"/>
    <col min="2048" max="2048" width="14.5546875" style="15" customWidth="1"/>
    <col min="2049" max="2050" width="10.109375" style="15" customWidth="1"/>
    <col min="2051" max="2051" width="14.33203125" style="15" bestFit="1" customWidth="1"/>
    <col min="2052" max="2052" width="13.33203125" style="15" customWidth="1"/>
    <col min="2053" max="2053" width="14.33203125" style="15" customWidth="1"/>
    <col min="2054" max="2054" width="11.6640625" style="15" customWidth="1"/>
    <col min="2055" max="2055" width="11.44140625" style="15" customWidth="1"/>
    <col min="2056" max="2056" width="2.88671875" style="15" customWidth="1"/>
    <col min="2057" max="2057" width="10.44140625" style="15" customWidth="1"/>
    <col min="2058" max="2058" width="12" style="15" customWidth="1"/>
    <col min="2059" max="2302" width="8.88671875" style="15"/>
    <col min="2303" max="2303" width="19.5546875" style="15" customWidth="1"/>
    <col min="2304" max="2304" width="14.5546875" style="15" customWidth="1"/>
    <col min="2305" max="2306" width="10.109375" style="15" customWidth="1"/>
    <col min="2307" max="2307" width="14.33203125" style="15" bestFit="1" customWidth="1"/>
    <col min="2308" max="2308" width="13.33203125" style="15" customWidth="1"/>
    <col min="2309" max="2309" width="14.33203125" style="15" customWidth="1"/>
    <col min="2310" max="2310" width="11.6640625" style="15" customWidth="1"/>
    <col min="2311" max="2311" width="11.44140625" style="15" customWidth="1"/>
    <col min="2312" max="2312" width="2.88671875" style="15" customWidth="1"/>
    <col min="2313" max="2313" width="10.44140625" style="15" customWidth="1"/>
    <col min="2314" max="2314" width="12" style="15" customWidth="1"/>
    <col min="2315" max="2558" width="8.88671875" style="15"/>
    <col min="2559" max="2559" width="19.5546875" style="15" customWidth="1"/>
    <col min="2560" max="2560" width="14.5546875" style="15" customWidth="1"/>
    <col min="2561" max="2562" width="10.109375" style="15" customWidth="1"/>
    <col min="2563" max="2563" width="14.33203125" style="15" bestFit="1" customWidth="1"/>
    <col min="2564" max="2564" width="13.33203125" style="15" customWidth="1"/>
    <col min="2565" max="2565" width="14.33203125" style="15" customWidth="1"/>
    <col min="2566" max="2566" width="11.6640625" style="15" customWidth="1"/>
    <col min="2567" max="2567" width="11.44140625" style="15" customWidth="1"/>
    <col min="2568" max="2568" width="2.88671875" style="15" customWidth="1"/>
    <col min="2569" max="2569" width="10.44140625" style="15" customWidth="1"/>
    <col min="2570" max="2570" width="12" style="15" customWidth="1"/>
    <col min="2571" max="2814" width="8.88671875" style="15"/>
    <col min="2815" max="2815" width="19.5546875" style="15" customWidth="1"/>
    <col min="2816" max="2816" width="14.5546875" style="15" customWidth="1"/>
    <col min="2817" max="2818" width="10.109375" style="15" customWidth="1"/>
    <col min="2819" max="2819" width="14.33203125" style="15" bestFit="1" customWidth="1"/>
    <col min="2820" max="2820" width="13.33203125" style="15" customWidth="1"/>
    <col min="2821" max="2821" width="14.33203125" style="15" customWidth="1"/>
    <col min="2822" max="2822" width="11.6640625" style="15" customWidth="1"/>
    <col min="2823" max="2823" width="11.44140625" style="15" customWidth="1"/>
    <col min="2824" max="2824" width="2.88671875" style="15" customWidth="1"/>
    <col min="2825" max="2825" width="10.44140625" style="15" customWidth="1"/>
    <col min="2826" max="2826" width="12" style="15" customWidth="1"/>
    <col min="2827" max="3070" width="8.88671875" style="15"/>
    <col min="3071" max="3071" width="19.5546875" style="15" customWidth="1"/>
    <col min="3072" max="3072" width="14.5546875" style="15" customWidth="1"/>
    <col min="3073" max="3074" width="10.109375" style="15" customWidth="1"/>
    <col min="3075" max="3075" width="14.33203125" style="15" bestFit="1" customWidth="1"/>
    <col min="3076" max="3076" width="13.33203125" style="15" customWidth="1"/>
    <col min="3077" max="3077" width="14.33203125" style="15" customWidth="1"/>
    <col min="3078" max="3078" width="11.6640625" style="15" customWidth="1"/>
    <col min="3079" max="3079" width="11.44140625" style="15" customWidth="1"/>
    <col min="3080" max="3080" width="2.88671875" style="15" customWidth="1"/>
    <col min="3081" max="3081" width="10.44140625" style="15" customWidth="1"/>
    <col min="3082" max="3082" width="12" style="15" customWidth="1"/>
    <col min="3083" max="3326" width="8.88671875" style="15"/>
    <col min="3327" max="3327" width="19.5546875" style="15" customWidth="1"/>
    <col min="3328" max="3328" width="14.5546875" style="15" customWidth="1"/>
    <col min="3329" max="3330" width="10.109375" style="15" customWidth="1"/>
    <col min="3331" max="3331" width="14.33203125" style="15" bestFit="1" customWidth="1"/>
    <col min="3332" max="3332" width="13.33203125" style="15" customWidth="1"/>
    <col min="3333" max="3333" width="14.33203125" style="15" customWidth="1"/>
    <col min="3334" max="3334" width="11.6640625" style="15" customWidth="1"/>
    <col min="3335" max="3335" width="11.44140625" style="15" customWidth="1"/>
    <col min="3336" max="3336" width="2.88671875" style="15" customWidth="1"/>
    <col min="3337" max="3337" width="10.44140625" style="15" customWidth="1"/>
    <col min="3338" max="3338" width="12" style="15" customWidth="1"/>
    <col min="3339" max="3582" width="8.88671875" style="15"/>
    <col min="3583" max="3583" width="19.5546875" style="15" customWidth="1"/>
    <col min="3584" max="3584" width="14.5546875" style="15" customWidth="1"/>
    <col min="3585" max="3586" width="10.109375" style="15" customWidth="1"/>
    <col min="3587" max="3587" width="14.33203125" style="15" bestFit="1" customWidth="1"/>
    <col min="3588" max="3588" width="13.33203125" style="15" customWidth="1"/>
    <col min="3589" max="3589" width="14.33203125" style="15" customWidth="1"/>
    <col min="3590" max="3590" width="11.6640625" style="15" customWidth="1"/>
    <col min="3591" max="3591" width="11.44140625" style="15" customWidth="1"/>
    <col min="3592" max="3592" width="2.88671875" style="15" customWidth="1"/>
    <col min="3593" max="3593" width="10.44140625" style="15" customWidth="1"/>
    <col min="3594" max="3594" width="12" style="15" customWidth="1"/>
    <col min="3595" max="3838" width="8.88671875" style="15"/>
    <col min="3839" max="3839" width="19.5546875" style="15" customWidth="1"/>
    <col min="3840" max="3840" width="14.5546875" style="15" customWidth="1"/>
    <col min="3841" max="3842" width="10.109375" style="15" customWidth="1"/>
    <col min="3843" max="3843" width="14.33203125" style="15" bestFit="1" customWidth="1"/>
    <col min="3844" max="3844" width="13.33203125" style="15" customWidth="1"/>
    <col min="3845" max="3845" width="14.33203125" style="15" customWidth="1"/>
    <col min="3846" max="3846" width="11.6640625" style="15" customWidth="1"/>
    <col min="3847" max="3847" width="11.44140625" style="15" customWidth="1"/>
    <col min="3848" max="3848" width="2.88671875" style="15" customWidth="1"/>
    <col min="3849" max="3849" width="10.44140625" style="15" customWidth="1"/>
    <col min="3850" max="3850" width="12" style="15" customWidth="1"/>
    <col min="3851" max="4094" width="8.88671875" style="15"/>
    <col min="4095" max="4095" width="19.5546875" style="15" customWidth="1"/>
    <col min="4096" max="4096" width="14.5546875" style="15" customWidth="1"/>
    <col min="4097" max="4098" width="10.109375" style="15" customWidth="1"/>
    <col min="4099" max="4099" width="14.33203125" style="15" bestFit="1" customWidth="1"/>
    <col min="4100" max="4100" width="13.33203125" style="15" customWidth="1"/>
    <col min="4101" max="4101" width="14.33203125" style="15" customWidth="1"/>
    <col min="4102" max="4102" width="11.6640625" style="15" customWidth="1"/>
    <col min="4103" max="4103" width="11.44140625" style="15" customWidth="1"/>
    <col min="4104" max="4104" width="2.88671875" style="15" customWidth="1"/>
    <col min="4105" max="4105" width="10.44140625" style="15" customWidth="1"/>
    <col min="4106" max="4106" width="12" style="15" customWidth="1"/>
    <col min="4107" max="4350" width="8.88671875" style="15"/>
    <col min="4351" max="4351" width="19.5546875" style="15" customWidth="1"/>
    <col min="4352" max="4352" width="14.5546875" style="15" customWidth="1"/>
    <col min="4353" max="4354" width="10.109375" style="15" customWidth="1"/>
    <col min="4355" max="4355" width="14.33203125" style="15" bestFit="1" customWidth="1"/>
    <col min="4356" max="4356" width="13.33203125" style="15" customWidth="1"/>
    <col min="4357" max="4357" width="14.33203125" style="15" customWidth="1"/>
    <col min="4358" max="4358" width="11.6640625" style="15" customWidth="1"/>
    <col min="4359" max="4359" width="11.44140625" style="15" customWidth="1"/>
    <col min="4360" max="4360" width="2.88671875" style="15" customWidth="1"/>
    <col min="4361" max="4361" width="10.44140625" style="15" customWidth="1"/>
    <col min="4362" max="4362" width="12" style="15" customWidth="1"/>
    <col min="4363" max="4606" width="8.88671875" style="15"/>
    <col min="4607" max="4607" width="19.5546875" style="15" customWidth="1"/>
    <col min="4608" max="4608" width="14.5546875" style="15" customWidth="1"/>
    <col min="4609" max="4610" width="10.109375" style="15" customWidth="1"/>
    <col min="4611" max="4611" width="14.33203125" style="15" bestFit="1" customWidth="1"/>
    <col min="4612" max="4612" width="13.33203125" style="15" customWidth="1"/>
    <col min="4613" max="4613" width="14.33203125" style="15" customWidth="1"/>
    <col min="4614" max="4614" width="11.6640625" style="15" customWidth="1"/>
    <col min="4615" max="4615" width="11.44140625" style="15" customWidth="1"/>
    <col min="4616" max="4616" width="2.88671875" style="15" customWidth="1"/>
    <col min="4617" max="4617" width="10.44140625" style="15" customWidth="1"/>
    <col min="4618" max="4618" width="12" style="15" customWidth="1"/>
    <col min="4619" max="4862" width="8.88671875" style="15"/>
    <col min="4863" max="4863" width="19.5546875" style="15" customWidth="1"/>
    <col min="4864" max="4864" width="14.5546875" style="15" customWidth="1"/>
    <col min="4865" max="4866" width="10.109375" style="15" customWidth="1"/>
    <col min="4867" max="4867" width="14.33203125" style="15" bestFit="1" customWidth="1"/>
    <col min="4868" max="4868" width="13.33203125" style="15" customWidth="1"/>
    <col min="4869" max="4869" width="14.33203125" style="15" customWidth="1"/>
    <col min="4870" max="4870" width="11.6640625" style="15" customWidth="1"/>
    <col min="4871" max="4871" width="11.44140625" style="15" customWidth="1"/>
    <col min="4872" max="4872" width="2.88671875" style="15" customWidth="1"/>
    <col min="4873" max="4873" width="10.44140625" style="15" customWidth="1"/>
    <col min="4874" max="4874" width="12" style="15" customWidth="1"/>
    <col min="4875" max="5118" width="8.88671875" style="15"/>
    <col min="5119" max="5119" width="19.5546875" style="15" customWidth="1"/>
    <col min="5120" max="5120" width="14.5546875" style="15" customWidth="1"/>
    <col min="5121" max="5122" width="10.109375" style="15" customWidth="1"/>
    <col min="5123" max="5123" width="14.33203125" style="15" bestFit="1" customWidth="1"/>
    <col min="5124" max="5124" width="13.33203125" style="15" customWidth="1"/>
    <col min="5125" max="5125" width="14.33203125" style="15" customWidth="1"/>
    <col min="5126" max="5126" width="11.6640625" style="15" customWidth="1"/>
    <col min="5127" max="5127" width="11.44140625" style="15" customWidth="1"/>
    <col min="5128" max="5128" width="2.88671875" style="15" customWidth="1"/>
    <col min="5129" max="5129" width="10.44140625" style="15" customWidth="1"/>
    <col min="5130" max="5130" width="12" style="15" customWidth="1"/>
    <col min="5131" max="5374" width="8.88671875" style="15"/>
    <col min="5375" max="5375" width="19.5546875" style="15" customWidth="1"/>
    <col min="5376" max="5376" width="14.5546875" style="15" customWidth="1"/>
    <col min="5377" max="5378" width="10.109375" style="15" customWidth="1"/>
    <col min="5379" max="5379" width="14.33203125" style="15" bestFit="1" customWidth="1"/>
    <col min="5380" max="5380" width="13.33203125" style="15" customWidth="1"/>
    <col min="5381" max="5381" width="14.33203125" style="15" customWidth="1"/>
    <col min="5382" max="5382" width="11.6640625" style="15" customWidth="1"/>
    <col min="5383" max="5383" width="11.44140625" style="15" customWidth="1"/>
    <col min="5384" max="5384" width="2.88671875" style="15" customWidth="1"/>
    <col min="5385" max="5385" width="10.44140625" style="15" customWidth="1"/>
    <col min="5386" max="5386" width="12" style="15" customWidth="1"/>
    <col min="5387" max="5630" width="8.88671875" style="15"/>
    <col min="5631" max="5631" width="19.5546875" style="15" customWidth="1"/>
    <col min="5632" max="5632" width="14.5546875" style="15" customWidth="1"/>
    <col min="5633" max="5634" width="10.109375" style="15" customWidth="1"/>
    <col min="5635" max="5635" width="14.33203125" style="15" bestFit="1" customWidth="1"/>
    <col min="5636" max="5636" width="13.33203125" style="15" customWidth="1"/>
    <col min="5637" max="5637" width="14.33203125" style="15" customWidth="1"/>
    <col min="5638" max="5638" width="11.6640625" style="15" customWidth="1"/>
    <col min="5639" max="5639" width="11.44140625" style="15" customWidth="1"/>
    <col min="5640" max="5640" width="2.88671875" style="15" customWidth="1"/>
    <col min="5641" max="5641" width="10.44140625" style="15" customWidth="1"/>
    <col min="5642" max="5642" width="12" style="15" customWidth="1"/>
    <col min="5643" max="5886" width="8.88671875" style="15"/>
    <col min="5887" max="5887" width="19.5546875" style="15" customWidth="1"/>
    <col min="5888" max="5888" width="14.5546875" style="15" customWidth="1"/>
    <col min="5889" max="5890" width="10.109375" style="15" customWidth="1"/>
    <col min="5891" max="5891" width="14.33203125" style="15" bestFit="1" customWidth="1"/>
    <col min="5892" max="5892" width="13.33203125" style="15" customWidth="1"/>
    <col min="5893" max="5893" width="14.33203125" style="15" customWidth="1"/>
    <col min="5894" max="5894" width="11.6640625" style="15" customWidth="1"/>
    <col min="5895" max="5895" width="11.44140625" style="15" customWidth="1"/>
    <col min="5896" max="5896" width="2.88671875" style="15" customWidth="1"/>
    <col min="5897" max="5897" width="10.44140625" style="15" customWidth="1"/>
    <col min="5898" max="5898" width="12" style="15" customWidth="1"/>
    <col min="5899" max="6142" width="8.88671875" style="15"/>
    <col min="6143" max="6143" width="19.5546875" style="15" customWidth="1"/>
    <col min="6144" max="6144" width="14.5546875" style="15" customWidth="1"/>
    <col min="6145" max="6146" width="10.109375" style="15" customWidth="1"/>
    <col min="6147" max="6147" width="14.33203125" style="15" bestFit="1" customWidth="1"/>
    <col min="6148" max="6148" width="13.33203125" style="15" customWidth="1"/>
    <col min="6149" max="6149" width="14.33203125" style="15" customWidth="1"/>
    <col min="6150" max="6150" width="11.6640625" style="15" customWidth="1"/>
    <col min="6151" max="6151" width="11.44140625" style="15" customWidth="1"/>
    <col min="6152" max="6152" width="2.88671875" style="15" customWidth="1"/>
    <col min="6153" max="6153" width="10.44140625" style="15" customWidth="1"/>
    <col min="6154" max="6154" width="12" style="15" customWidth="1"/>
    <col min="6155" max="6398" width="8.88671875" style="15"/>
    <col min="6399" max="6399" width="19.5546875" style="15" customWidth="1"/>
    <col min="6400" max="6400" width="14.5546875" style="15" customWidth="1"/>
    <col min="6401" max="6402" width="10.109375" style="15" customWidth="1"/>
    <col min="6403" max="6403" width="14.33203125" style="15" bestFit="1" customWidth="1"/>
    <col min="6404" max="6404" width="13.33203125" style="15" customWidth="1"/>
    <col min="6405" max="6405" width="14.33203125" style="15" customWidth="1"/>
    <col min="6406" max="6406" width="11.6640625" style="15" customWidth="1"/>
    <col min="6407" max="6407" width="11.44140625" style="15" customWidth="1"/>
    <col min="6408" max="6408" width="2.88671875" style="15" customWidth="1"/>
    <col min="6409" max="6409" width="10.44140625" style="15" customWidth="1"/>
    <col min="6410" max="6410" width="12" style="15" customWidth="1"/>
    <col min="6411" max="6654" width="8.88671875" style="15"/>
    <col min="6655" max="6655" width="19.5546875" style="15" customWidth="1"/>
    <col min="6656" max="6656" width="14.5546875" style="15" customWidth="1"/>
    <col min="6657" max="6658" width="10.109375" style="15" customWidth="1"/>
    <col min="6659" max="6659" width="14.33203125" style="15" bestFit="1" customWidth="1"/>
    <col min="6660" max="6660" width="13.33203125" style="15" customWidth="1"/>
    <col min="6661" max="6661" width="14.33203125" style="15" customWidth="1"/>
    <col min="6662" max="6662" width="11.6640625" style="15" customWidth="1"/>
    <col min="6663" max="6663" width="11.44140625" style="15" customWidth="1"/>
    <col min="6664" max="6664" width="2.88671875" style="15" customWidth="1"/>
    <col min="6665" max="6665" width="10.44140625" style="15" customWidth="1"/>
    <col min="6666" max="6666" width="12" style="15" customWidth="1"/>
    <col min="6667" max="6910" width="8.88671875" style="15"/>
    <col min="6911" max="6911" width="19.5546875" style="15" customWidth="1"/>
    <col min="6912" max="6912" width="14.5546875" style="15" customWidth="1"/>
    <col min="6913" max="6914" width="10.109375" style="15" customWidth="1"/>
    <col min="6915" max="6915" width="14.33203125" style="15" bestFit="1" customWidth="1"/>
    <col min="6916" max="6916" width="13.33203125" style="15" customWidth="1"/>
    <col min="6917" max="6917" width="14.33203125" style="15" customWidth="1"/>
    <col min="6918" max="6918" width="11.6640625" style="15" customWidth="1"/>
    <col min="6919" max="6919" width="11.44140625" style="15" customWidth="1"/>
    <col min="6920" max="6920" width="2.88671875" style="15" customWidth="1"/>
    <col min="6921" max="6921" width="10.44140625" style="15" customWidth="1"/>
    <col min="6922" max="6922" width="12" style="15" customWidth="1"/>
    <col min="6923" max="7166" width="8.88671875" style="15"/>
    <col min="7167" max="7167" width="19.5546875" style="15" customWidth="1"/>
    <col min="7168" max="7168" width="14.5546875" style="15" customWidth="1"/>
    <col min="7169" max="7170" width="10.109375" style="15" customWidth="1"/>
    <col min="7171" max="7171" width="14.33203125" style="15" bestFit="1" customWidth="1"/>
    <col min="7172" max="7172" width="13.33203125" style="15" customWidth="1"/>
    <col min="7173" max="7173" width="14.33203125" style="15" customWidth="1"/>
    <col min="7174" max="7174" width="11.6640625" style="15" customWidth="1"/>
    <col min="7175" max="7175" width="11.44140625" style="15" customWidth="1"/>
    <col min="7176" max="7176" width="2.88671875" style="15" customWidth="1"/>
    <col min="7177" max="7177" width="10.44140625" style="15" customWidth="1"/>
    <col min="7178" max="7178" width="12" style="15" customWidth="1"/>
    <col min="7179" max="7422" width="8.88671875" style="15"/>
    <col min="7423" max="7423" width="19.5546875" style="15" customWidth="1"/>
    <col min="7424" max="7424" width="14.5546875" style="15" customWidth="1"/>
    <col min="7425" max="7426" width="10.109375" style="15" customWidth="1"/>
    <col min="7427" max="7427" width="14.33203125" style="15" bestFit="1" customWidth="1"/>
    <col min="7428" max="7428" width="13.33203125" style="15" customWidth="1"/>
    <col min="7429" max="7429" width="14.33203125" style="15" customWidth="1"/>
    <col min="7430" max="7430" width="11.6640625" style="15" customWidth="1"/>
    <col min="7431" max="7431" width="11.44140625" style="15" customWidth="1"/>
    <col min="7432" max="7432" width="2.88671875" style="15" customWidth="1"/>
    <col min="7433" max="7433" width="10.44140625" style="15" customWidth="1"/>
    <col min="7434" max="7434" width="12" style="15" customWidth="1"/>
    <col min="7435" max="7678" width="8.88671875" style="15"/>
    <col min="7679" max="7679" width="19.5546875" style="15" customWidth="1"/>
    <col min="7680" max="7680" width="14.5546875" style="15" customWidth="1"/>
    <col min="7681" max="7682" width="10.109375" style="15" customWidth="1"/>
    <col min="7683" max="7683" width="14.33203125" style="15" bestFit="1" customWidth="1"/>
    <col min="7684" max="7684" width="13.33203125" style="15" customWidth="1"/>
    <col min="7685" max="7685" width="14.33203125" style="15" customWidth="1"/>
    <col min="7686" max="7686" width="11.6640625" style="15" customWidth="1"/>
    <col min="7687" max="7687" width="11.44140625" style="15" customWidth="1"/>
    <col min="7688" max="7688" width="2.88671875" style="15" customWidth="1"/>
    <col min="7689" max="7689" width="10.44140625" style="15" customWidth="1"/>
    <col min="7690" max="7690" width="12" style="15" customWidth="1"/>
    <col min="7691" max="7934" width="8.88671875" style="15"/>
    <col min="7935" max="7935" width="19.5546875" style="15" customWidth="1"/>
    <col min="7936" max="7936" width="14.5546875" style="15" customWidth="1"/>
    <col min="7937" max="7938" width="10.109375" style="15" customWidth="1"/>
    <col min="7939" max="7939" width="14.33203125" style="15" bestFit="1" customWidth="1"/>
    <col min="7940" max="7940" width="13.33203125" style="15" customWidth="1"/>
    <col min="7941" max="7941" width="14.33203125" style="15" customWidth="1"/>
    <col min="7942" max="7942" width="11.6640625" style="15" customWidth="1"/>
    <col min="7943" max="7943" width="11.44140625" style="15" customWidth="1"/>
    <col min="7944" max="7944" width="2.88671875" style="15" customWidth="1"/>
    <col min="7945" max="7945" width="10.44140625" style="15" customWidth="1"/>
    <col min="7946" max="7946" width="12" style="15" customWidth="1"/>
    <col min="7947" max="8190" width="8.88671875" style="15"/>
    <col min="8191" max="8191" width="19.5546875" style="15" customWidth="1"/>
    <col min="8192" max="8192" width="14.5546875" style="15" customWidth="1"/>
    <col min="8193" max="8194" width="10.109375" style="15" customWidth="1"/>
    <col min="8195" max="8195" width="14.33203125" style="15" bestFit="1" customWidth="1"/>
    <col min="8196" max="8196" width="13.33203125" style="15" customWidth="1"/>
    <col min="8197" max="8197" width="14.33203125" style="15" customWidth="1"/>
    <col min="8198" max="8198" width="11.6640625" style="15" customWidth="1"/>
    <col min="8199" max="8199" width="11.44140625" style="15" customWidth="1"/>
    <col min="8200" max="8200" width="2.88671875" style="15" customWidth="1"/>
    <col min="8201" max="8201" width="10.44140625" style="15" customWidth="1"/>
    <col min="8202" max="8202" width="12" style="15" customWidth="1"/>
    <col min="8203" max="8446" width="8.88671875" style="15"/>
    <col min="8447" max="8447" width="19.5546875" style="15" customWidth="1"/>
    <col min="8448" max="8448" width="14.5546875" style="15" customWidth="1"/>
    <col min="8449" max="8450" width="10.109375" style="15" customWidth="1"/>
    <col min="8451" max="8451" width="14.33203125" style="15" bestFit="1" customWidth="1"/>
    <col min="8452" max="8452" width="13.33203125" style="15" customWidth="1"/>
    <col min="8453" max="8453" width="14.33203125" style="15" customWidth="1"/>
    <col min="8454" max="8454" width="11.6640625" style="15" customWidth="1"/>
    <col min="8455" max="8455" width="11.44140625" style="15" customWidth="1"/>
    <col min="8456" max="8456" width="2.88671875" style="15" customWidth="1"/>
    <col min="8457" max="8457" width="10.44140625" style="15" customWidth="1"/>
    <col min="8458" max="8458" width="12" style="15" customWidth="1"/>
    <col min="8459" max="8702" width="8.88671875" style="15"/>
    <col min="8703" max="8703" width="19.5546875" style="15" customWidth="1"/>
    <col min="8704" max="8704" width="14.5546875" style="15" customWidth="1"/>
    <col min="8705" max="8706" width="10.109375" style="15" customWidth="1"/>
    <col min="8707" max="8707" width="14.33203125" style="15" bestFit="1" customWidth="1"/>
    <col min="8708" max="8708" width="13.33203125" style="15" customWidth="1"/>
    <col min="8709" max="8709" width="14.33203125" style="15" customWidth="1"/>
    <col min="8710" max="8710" width="11.6640625" style="15" customWidth="1"/>
    <col min="8711" max="8711" width="11.44140625" style="15" customWidth="1"/>
    <col min="8712" max="8712" width="2.88671875" style="15" customWidth="1"/>
    <col min="8713" max="8713" width="10.44140625" style="15" customWidth="1"/>
    <col min="8714" max="8714" width="12" style="15" customWidth="1"/>
    <col min="8715" max="8958" width="8.88671875" style="15"/>
    <col min="8959" max="8959" width="19.5546875" style="15" customWidth="1"/>
    <col min="8960" max="8960" width="14.5546875" style="15" customWidth="1"/>
    <col min="8961" max="8962" width="10.109375" style="15" customWidth="1"/>
    <col min="8963" max="8963" width="14.33203125" style="15" bestFit="1" customWidth="1"/>
    <col min="8964" max="8964" width="13.33203125" style="15" customWidth="1"/>
    <col min="8965" max="8965" width="14.33203125" style="15" customWidth="1"/>
    <col min="8966" max="8966" width="11.6640625" style="15" customWidth="1"/>
    <col min="8967" max="8967" width="11.44140625" style="15" customWidth="1"/>
    <col min="8968" max="8968" width="2.88671875" style="15" customWidth="1"/>
    <col min="8969" max="8969" width="10.44140625" style="15" customWidth="1"/>
    <col min="8970" max="8970" width="12" style="15" customWidth="1"/>
    <col min="8971" max="9214" width="8.88671875" style="15"/>
    <col min="9215" max="9215" width="19.5546875" style="15" customWidth="1"/>
    <col min="9216" max="9216" width="14.5546875" style="15" customWidth="1"/>
    <col min="9217" max="9218" width="10.109375" style="15" customWidth="1"/>
    <col min="9219" max="9219" width="14.33203125" style="15" bestFit="1" customWidth="1"/>
    <col min="9220" max="9220" width="13.33203125" style="15" customWidth="1"/>
    <col min="9221" max="9221" width="14.33203125" style="15" customWidth="1"/>
    <col min="9222" max="9222" width="11.6640625" style="15" customWidth="1"/>
    <col min="9223" max="9223" width="11.44140625" style="15" customWidth="1"/>
    <col min="9224" max="9224" width="2.88671875" style="15" customWidth="1"/>
    <col min="9225" max="9225" width="10.44140625" style="15" customWidth="1"/>
    <col min="9226" max="9226" width="12" style="15" customWidth="1"/>
    <col min="9227" max="9470" width="8.88671875" style="15"/>
    <col min="9471" max="9471" width="19.5546875" style="15" customWidth="1"/>
    <col min="9472" max="9472" width="14.5546875" style="15" customWidth="1"/>
    <col min="9473" max="9474" width="10.109375" style="15" customWidth="1"/>
    <col min="9475" max="9475" width="14.33203125" style="15" bestFit="1" customWidth="1"/>
    <col min="9476" max="9476" width="13.33203125" style="15" customWidth="1"/>
    <col min="9477" max="9477" width="14.33203125" style="15" customWidth="1"/>
    <col min="9478" max="9478" width="11.6640625" style="15" customWidth="1"/>
    <col min="9479" max="9479" width="11.44140625" style="15" customWidth="1"/>
    <col min="9480" max="9480" width="2.88671875" style="15" customWidth="1"/>
    <col min="9481" max="9481" width="10.44140625" style="15" customWidth="1"/>
    <col min="9482" max="9482" width="12" style="15" customWidth="1"/>
    <col min="9483" max="9726" width="8.88671875" style="15"/>
    <col min="9727" max="9727" width="19.5546875" style="15" customWidth="1"/>
    <col min="9728" max="9728" width="14.5546875" style="15" customWidth="1"/>
    <col min="9729" max="9730" width="10.109375" style="15" customWidth="1"/>
    <col min="9731" max="9731" width="14.33203125" style="15" bestFit="1" customWidth="1"/>
    <col min="9732" max="9732" width="13.33203125" style="15" customWidth="1"/>
    <col min="9733" max="9733" width="14.33203125" style="15" customWidth="1"/>
    <col min="9734" max="9734" width="11.6640625" style="15" customWidth="1"/>
    <col min="9735" max="9735" width="11.44140625" style="15" customWidth="1"/>
    <col min="9736" max="9736" width="2.88671875" style="15" customWidth="1"/>
    <col min="9737" max="9737" width="10.44140625" style="15" customWidth="1"/>
    <col min="9738" max="9738" width="12" style="15" customWidth="1"/>
    <col min="9739" max="9982" width="8.88671875" style="15"/>
    <col min="9983" max="9983" width="19.5546875" style="15" customWidth="1"/>
    <col min="9984" max="9984" width="14.5546875" style="15" customWidth="1"/>
    <col min="9985" max="9986" width="10.109375" style="15" customWidth="1"/>
    <col min="9987" max="9987" width="14.33203125" style="15" bestFit="1" customWidth="1"/>
    <col min="9988" max="9988" width="13.33203125" style="15" customWidth="1"/>
    <col min="9989" max="9989" width="14.33203125" style="15" customWidth="1"/>
    <col min="9990" max="9990" width="11.6640625" style="15" customWidth="1"/>
    <col min="9991" max="9991" width="11.44140625" style="15" customWidth="1"/>
    <col min="9992" max="9992" width="2.88671875" style="15" customWidth="1"/>
    <col min="9993" max="9993" width="10.44140625" style="15" customWidth="1"/>
    <col min="9994" max="9994" width="12" style="15" customWidth="1"/>
    <col min="9995" max="10238" width="8.88671875" style="15"/>
    <col min="10239" max="10239" width="19.5546875" style="15" customWidth="1"/>
    <col min="10240" max="10240" width="14.5546875" style="15" customWidth="1"/>
    <col min="10241" max="10242" width="10.109375" style="15" customWidth="1"/>
    <col min="10243" max="10243" width="14.33203125" style="15" bestFit="1" customWidth="1"/>
    <col min="10244" max="10244" width="13.33203125" style="15" customWidth="1"/>
    <col min="10245" max="10245" width="14.33203125" style="15" customWidth="1"/>
    <col min="10246" max="10246" width="11.6640625" style="15" customWidth="1"/>
    <col min="10247" max="10247" width="11.44140625" style="15" customWidth="1"/>
    <col min="10248" max="10248" width="2.88671875" style="15" customWidth="1"/>
    <col min="10249" max="10249" width="10.44140625" style="15" customWidth="1"/>
    <col min="10250" max="10250" width="12" style="15" customWidth="1"/>
    <col min="10251" max="10494" width="8.88671875" style="15"/>
    <col min="10495" max="10495" width="19.5546875" style="15" customWidth="1"/>
    <col min="10496" max="10496" width="14.5546875" style="15" customWidth="1"/>
    <col min="10497" max="10498" width="10.109375" style="15" customWidth="1"/>
    <col min="10499" max="10499" width="14.33203125" style="15" bestFit="1" customWidth="1"/>
    <col min="10500" max="10500" width="13.33203125" style="15" customWidth="1"/>
    <col min="10501" max="10501" width="14.33203125" style="15" customWidth="1"/>
    <col min="10502" max="10502" width="11.6640625" style="15" customWidth="1"/>
    <col min="10503" max="10503" width="11.44140625" style="15" customWidth="1"/>
    <col min="10504" max="10504" width="2.88671875" style="15" customWidth="1"/>
    <col min="10505" max="10505" width="10.44140625" style="15" customWidth="1"/>
    <col min="10506" max="10506" width="12" style="15" customWidth="1"/>
    <col min="10507" max="10750" width="8.88671875" style="15"/>
    <col min="10751" max="10751" width="19.5546875" style="15" customWidth="1"/>
    <col min="10752" max="10752" width="14.5546875" style="15" customWidth="1"/>
    <col min="10753" max="10754" width="10.109375" style="15" customWidth="1"/>
    <col min="10755" max="10755" width="14.33203125" style="15" bestFit="1" customWidth="1"/>
    <col min="10756" max="10756" width="13.33203125" style="15" customWidth="1"/>
    <col min="10757" max="10757" width="14.33203125" style="15" customWidth="1"/>
    <col min="10758" max="10758" width="11.6640625" style="15" customWidth="1"/>
    <col min="10759" max="10759" width="11.44140625" style="15" customWidth="1"/>
    <col min="10760" max="10760" width="2.88671875" style="15" customWidth="1"/>
    <col min="10761" max="10761" width="10.44140625" style="15" customWidth="1"/>
    <col min="10762" max="10762" width="12" style="15" customWidth="1"/>
    <col min="10763" max="11006" width="8.88671875" style="15"/>
    <col min="11007" max="11007" width="19.5546875" style="15" customWidth="1"/>
    <col min="11008" max="11008" width="14.5546875" style="15" customWidth="1"/>
    <col min="11009" max="11010" width="10.109375" style="15" customWidth="1"/>
    <col min="11011" max="11011" width="14.33203125" style="15" bestFit="1" customWidth="1"/>
    <col min="11012" max="11012" width="13.33203125" style="15" customWidth="1"/>
    <col min="11013" max="11013" width="14.33203125" style="15" customWidth="1"/>
    <col min="11014" max="11014" width="11.6640625" style="15" customWidth="1"/>
    <col min="11015" max="11015" width="11.44140625" style="15" customWidth="1"/>
    <col min="11016" max="11016" width="2.88671875" style="15" customWidth="1"/>
    <col min="11017" max="11017" width="10.44140625" style="15" customWidth="1"/>
    <col min="11018" max="11018" width="12" style="15" customWidth="1"/>
    <col min="11019" max="11262" width="8.88671875" style="15"/>
    <col min="11263" max="11263" width="19.5546875" style="15" customWidth="1"/>
    <col min="11264" max="11264" width="14.5546875" style="15" customWidth="1"/>
    <col min="11265" max="11266" width="10.109375" style="15" customWidth="1"/>
    <col min="11267" max="11267" width="14.33203125" style="15" bestFit="1" customWidth="1"/>
    <col min="11268" max="11268" width="13.33203125" style="15" customWidth="1"/>
    <col min="11269" max="11269" width="14.33203125" style="15" customWidth="1"/>
    <col min="11270" max="11270" width="11.6640625" style="15" customWidth="1"/>
    <col min="11271" max="11271" width="11.44140625" style="15" customWidth="1"/>
    <col min="11272" max="11272" width="2.88671875" style="15" customWidth="1"/>
    <col min="11273" max="11273" width="10.44140625" style="15" customWidth="1"/>
    <col min="11274" max="11274" width="12" style="15" customWidth="1"/>
    <col min="11275" max="11518" width="8.88671875" style="15"/>
    <col min="11519" max="11519" width="19.5546875" style="15" customWidth="1"/>
    <col min="11520" max="11520" width="14.5546875" style="15" customWidth="1"/>
    <col min="11521" max="11522" width="10.109375" style="15" customWidth="1"/>
    <col min="11523" max="11523" width="14.33203125" style="15" bestFit="1" customWidth="1"/>
    <col min="11524" max="11524" width="13.33203125" style="15" customWidth="1"/>
    <col min="11525" max="11525" width="14.33203125" style="15" customWidth="1"/>
    <col min="11526" max="11526" width="11.6640625" style="15" customWidth="1"/>
    <col min="11527" max="11527" width="11.44140625" style="15" customWidth="1"/>
    <col min="11528" max="11528" width="2.88671875" style="15" customWidth="1"/>
    <col min="11529" max="11529" width="10.44140625" style="15" customWidth="1"/>
    <col min="11530" max="11530" width="12" style="15" customWidth="1"/>
    <col min="11531" max="11774" width="8.88671875" style="15"/>
    <col min="11775" max="11775" width="19.5546875" style="15" customWidth="1"/>
    <col min="11776" max="11776" width="14.5546875" style="15" customWidth="1"/>
    <col min="11777" max="11778" width="10.109375" style="15" customWidth="1"/>
    <col min="11779" max="11779" width="14.33203125" style="15" bestFit="1" customWidth="1"/>
    <col min="11780" max="11780" width="13.33203125" style="15" customWidth="1"/>
    <col min="11781" max="11781" width="14.33203125" style="15" customWidth="1"/>
    <col min="11782" max="11782" width="11.6640625" style="15" customWidth="1"/>
    <col min="11783" max="11783" width="11.44140625" style="15" customWidth="1"/>
    <col min="11784" max="11784" width="2.88671875" style="15" customWidth="1"/>
    <col min="11785" max="11785" width="10.44140625" style="15" customWidth="1"/>
    <col min="11786" max="11786" width="12" style="15" customWidth="1"/>
    <col min="11787" max="12030" width="8.88671875" style="15"/>
    <col min="12031" max="12031" width="19.5546875" style="15" customWidth="1"/>
    <col min="12032" max="12032" width="14.5546875" style="15" customWidth="1"/>
    <col min="12033" max="12034" width="10.109375" style="15" customWidth="1"/>
    <col min="12035" max="12035" width="14.33203125" style="15" bestFit="1" customWidth="1"/>
    <col min="12036" max="12036" width="13.33203125" style="15" customWidth="1"/>
    <col min="12037" max="12037" width="14.33203125" style="15" customWidth="1"/>
    <col min="12038" max="12038" width="11.6640625" style="15" customWidth="1"/>
    <col min="12039" max="12039" width="11.44140625" style="15" customWidth="1"/>
    <col min="12040" max="12040" width="2.88671875" style="15" customWidth="1"/>
    <col min="12041" max="12041" width="10.44140625" style="15" customWidth="1"/>
    <col min="12042" max="12042" width="12" style="15" customWidth="1"/>
    <col min="12043" max="12286" width="8.88671875" style="15"/>
    <col min="12287" max="12287" width="19.5546875" style="15" customWidth="1"/>
    <col min="12288" max="12288" width="14.5546875" style="15" customWidth="1"/>
    <col min="12289" max="12290" width="10.109375" style="15" customWidth="1"/>
    <col min="12291" max="12291" width="14.33203125" style="15" bestFit="1" customWidth="1"/>
    <col min="12292" max="12292" width="13.33203125" style="15" customWidth="1"/>
    <col min="12293" max="12293" width="14.33203125" style="15" customWidth="1"/>
    <col min="12294" max="12294" width="11.6640625" style="15" customWidth="1"/>
    <col min="12295" max="12295" width="11.44140625" style="15" customWidth="1"/>
    <col min="12296" max="12296" width="2.88671875" style="15" customWidth="1"/>
    <col min="12297" max="12297" width="10.44140625" style="15" customWidth="1"/>
    <col min="12298" max="12298" width="12" style="15" customWidth="1"/>
    <col min="12299" max="12542" width="8.88671875" style="15"/>
    <col min="12543" max="12543" width="19.5546875" style="15" customWidth="1"/>
    <col min="12544" max="12544" width="14.5546875" style="15" customWidth="1"/>
    <col min="12545" max="12546" width="10.109375" style="15" customWidth="1"/>
    <col min="12547" max="12547" width="14.33203125" style="15" bestFit="1" customWidth="1"/>
    <col min="12548" max="12548" width="13.33203125" style="15" customWidth="1"/>
    <col min="12549" max="12549" width="14.33203125" style="15" customWidth="1"/>
    <col min="12550" max="12550" width="11.6640625" style="15" customWidth="1"/>
    <col min="12551" max="12551" width="11.44140625" style="15" customWidth="1"/>
    <col min="12552" max="12552" width="2.88671875" style="15" customWidth="1"/>
    <col min="12553" max="12553" width="10.44140625" style="15" customWidth="1"/>
    <col min="12554" max="12554" width="12" style="15" customWidth="1"/>
    <col min="12555" max="12798" width="8.88671875" style="15"/>
    <col min="12799" max="12799" width="19.5546875" style="15" customWidth="1"/>
    <col min="12800" max="12800" width="14.5546875" style="15" customWidth="1"/>
    <col min="12801" max="12802" width="10.109375" style="15" customWidth="1"/>
    <col min="12803" max="12803" width="14.33203125" style="15" bestFit="1" customWidth="1"/>
    <col min="12804" max="12804" width="13.33203125" style="15" customWidth="1"/>
    <col min="12805" max="12805" width="14.33203125" style="15" customWidth="1"/>
    <col min="12806" max="12806" width="11.6640625" style="15" customWidth="1"/>
    <col min="12807" max="12807" width="11.44140625" style="15" customWidth="1"/>
    <col min="12808" max="12808" width="2.88671875" style="15" customWidth="1"/>
    <col min="12809" max="12809" width="10.44140625" style="15" customWidth="1"/>
    <col min="12810" max="12810" width="12" style="15" customWidth="1"/>
    <col min="12811" max="13054" width="8.88671875" style="15"/>
    <col min="13055" max="13055" width="19.5546875" style="15" customWidth="1"/>
    <col min="13056" max="13056" width="14.5546875" style="15" customWidth="1"/>
    <col min="13057" max="13058" width="10.109375" style="15" customWidth="1"/>
    <col min="13059" max="13059" width="14.33203125" style="15" bestFit="1" customWidth="1"/>
    <col min="13060" max="13060" width="13.33203125" style="15" customWidth="1"/>
    <col min="13061" max="13061" width="14.33203125" style="15" customWidth="1"/>
    <col min="13062" max="13062" width="11.6640625" style="15" customWidth="1"/>
    <col min="13063" max="13063" width="11.44140625" style="15" customWidth="1"/>
    <col min="13064" max="13064" width="2.88671875" style="15" customWidth="1"/>
    <col min="13065" max="13065" width="10.44140625" style="15" customWidth="1"/>
    <col min="13066" max="13066" width="12" style="15" customWidth="1"/>
    <col min="13067" max="13310" width="8.88671875" style="15"/>
    <col min="13311" max="13311" width="19.5546875" style="15" customWidth="1"/>
    <col min="13312" max="13312" width="14.5546875" style="15" customWidth="1"/>
    <col min="13313" max="13314" width="10.109375" style="15" customWidth="1"/>
    <col min="13315" max="13315" width="14.33203125" style="15" bestFit="1" customWidth="1"/>
    <col min="13316" max="13316" width="13.33203125" style="15" customWidth="1"/>
    <col min="13317" max="13317" width="14.33203125" style="15" customWidth="1"/>
    <col min="13318" max="13318" width="11.6640625" style="15" customWidth="1"/>
    <col min="13319" max="13319" width="11.44140625" style="15" customWidth="1"/>
    <col min="13320" max="13320" width="2.88671875" style="15" customWidth="1"/>
    <col min="13321" max="13321" width="10.44140625" style="15" customWidth="1"/>
    <col min="13322" max="13322" width="12" style="15" customWidth="1"/>
    <col min="13323" max="13566" width="8.88671875" style="15"/>
    <col min="13567" max="13567" width="19.5546875" style="15" customWidth="1"/>
    <col min="13568" max="13568" width="14.5546875" style="15" customWidth="1"/>
    <col min="13569" max="13570" width="10.109375" style="15" customWidth="1"/>
    <col min="13571" max="13571" width="14.33203125" style="15" bestFit="1" customWidth="1"/>
    <col min="13572" max="13572" width="13.33203125" style="15" customWidth="1"/>
    <col min="13573" max="13573" width="14.33203125" style="15" customWidth="1"/>
    <col min="13574" max="13574" width="11.6640625" style="15" customWidth="1"/>
    <col min="13575" max="13575" width="11.44140625" style="15" customWidth="1"/>
    <col min="13576" max="13576" width="2.88671875" style="15" customWidth="1"/>
    <col min="13577" max="13577" width="10.44140625" style="15" customWidth="1"/>
    <col min="13578" max="13578" width="12" style="15" customWidth="1"/>
    <col min="13579" max="13822" width="8.88671875" style="15"/>
    <col min="13823" max="13823" width="19.5546875" style="15" customWidth="1"/>
    <col min="13824" max="13824" width="14.5546875" style="15" customWidth="1"/>
    <col min="13825" max="13826" width="10.109375" style="15" customWidth="1"/>
    <col min="13827" max="13827" width="14.33203125" style="15" bestFit="1" customWidth="1"/>
    <col min="13828" max="13828" width="13.33203125" style="15" customWidth="1"/>
    <col min="13829" max="13829" width="14.33203125" style="15" customWidth="1"/>
    <col min="13830" max="13830" width="11.6640625" style="15" customWidth="1"/>
    <col min="13831" max="13831" width="11.44140625" style="15" customWidth="1"/>
    <col min="13832" max="13832" width="2.88671875" style="15" customWidth="1"/>
    <col min="13833" max="13833" width="10.44140625" style="15" customWidth="1"/>
    <col min="13834" max="13834" width="12" style="15" customWidth="1"/>
    <col min="13835" max="14078" width="8.88671875" style="15"/>
    <col min="14079" max="14079" width="19.5546875" style="15" customWidth="1"/>
    <col min="14080" max="14080" width="14.5546875" style="15" customWidth="1"/>
    <col min="14081" max="14082" width="10.109375" style="15" customWidth="1"/>
    <col min="14083" max="14083" width="14.33203125" style="15" bestFit="1" customWidth="1"/>
    <col min="14084" max="14084" width="13.33203125" style="15" customWidth="1"/>
    <col min="14085" max="14085" width="14.33203125" style="15" customWidth="1"/>
    <col min="14086" max="14086" width="11.6640625" style="15" customWidth="1"/>
    <col min="14087" max="14087" width="11.44140625" style="15" customWidth="1"/>
    <col min="14088" max="14088" width="2.88671875" style="15" customWidth="1"/>
    <col min="14089" max="14089" width="10.44140625" style="15" customWidth="1"/>
    <col min="14090" max="14090" width="12" style="15" customWidth="1"/>
    <col min="14091" max="14334" width="8.88671875" style="15"/>
    <col min="14335" max="14335" width="19.5546875" style="15" customWidth="1"/>
    <col min="14336" max="14336" width="14.5546875" style="15" customWidth="1"/>
    <col min="14337" max="14338" width="10.109375" style="15" customWidth="1"/>
    <col min="14339" max="14339" width="14.33203125" style="15" bestFit="1" customWidth="1"/>
    <col min="14340" max="14340" width="13.33203125" style="15" customWidth="1"/>
    <col min="14341" max="14341" width="14.33203125" style="15" customWidth="1"/>
    <col min="14342" max="14342" width="11.6640625" style="15" customWidth="1"/>
    <col min="14343" max="14343" width="11.44140625" style="15" customWidth="1"/>
    <col min="14344" max="14344" width="2.88671875" style="15" customWidth="1"/>
    <col min="14345" max="14345" width="10.44140625" style="15" customWidth="1"/>
    <col min="14346" max="14346" width="12" style="15" customWidth="1"/>
    <col min="14347" max="14590" width="8.88671875" style="15"/>
    <col min="14591" max="14591" width="19.5546875" style="15" customWidth="1"/>
    <col min="14592" max="14592" width="14.5546875" style="15" customWidth="1"/>
    <col min="14593" max="14594" width="10.109375" style="15" customWidth="1"/>
    <col min="14595" max="14595" width="14.33203125" style="15" bestFit="1" customWidth="1"/>
    <col min="14596" max="14596" width="13.33203125" style="15" customWidth="1"/>
    <col min="14597" max="14597" width="14.33203125" style="15" customWidth="1"/>
    <col min="14598" max="14598" width="11.6640625" style="15" customWidth="1"/>
    <col min="14599" max="14599" width="11.44140625" style="15" customWidth="1"/>
    <col min="14600" max="14600" width="2.88671875" style="15" customWidth="1"/>
    <col min="14601" max="14601" width="10.44140625" style="15" customWidth="1"/>
    <col min="14602" max="14602" width="12" style="15" customWidth="1"/>
    <col min="14603" max="14846" width="8.88671875" style="15"/>
    <col min="14847" max="14847" width="19.5546875" style="15" customWidth="1"/>
    <col min="14848" max="14848" width="14.5546875" style="15" customWidth="1"/>
    <col min="14849" max="14850" width="10.109375" style="15" customWidth="1"/>
    <col min="14851" max="14851" width="14.33203125" style="15" bestFit="1" customWidth="1"/>
    <col min="14852" max="14852" width="13.33203125" style="15" customWidth="1"/>
    <col min="14853" max="14853" width="14.33203125" style="15" customWidth="1"/>
    <col min="14854" max="14854" width="11.6640625" style="15" customWidth="1"/>
    <col min="14855" max="14855" width="11.44140625" style="15" customWidth="1"/>
    <col min="14856" max="14856" width="2.88671875" style="15" customWidth="1"/>
    <col min="14857" max="14857" width="10.44140625" style="15" customWidth="1"/>
    <col min="14858" max="14858" width="12" style="15" customWidth="1"/>
    <col min="14859" max="15102" width="8.88671875" style="15"/>
    <col min="15103" max="15103" width="19.5546875" style="15" customWidth="1"/>
    <col min="15104" max="15104" width="14.5546875" style="15" customWidth="1"/>
    <col min="15105" max="15106" width="10.109375" style="15" customWidth="1"/>
    <col min="15107" max="15107" width="14.33203125" style="15" bestFit="1" customWidth="1"/>
    <col min="15108" max="15108" width="13.33203125" style="15" customWidth="1"/>
    <col min="15109" max="15109" width="14.33203125" style="15" customWidth="1"/>
    <col min="15110" max="15110" width="11.6640625" style="15" customWidth="1"/>
    <col min="15111" max="15111" width="11.44140625" style="15" customWidth="1"/>
    <col min="15112" max="15112" width="2.88671875" style="15" customWidth="1"/>
    <col min="15113" max="15113" width="10.44140625" style="15" customWidth="1"/>
    <col min="15114" max="15114" width="12" style="15" customWidth="1"/>
    <col min="15115" max="15358" width="8.88671875" style="15"/>
    <col min="15359" max="15359" width="19.5546875" style="15" customWidth="1"/>
    <col min="15360" max="15360" width="14.5546875" style="15" customWidth="1"/>
    <col min="15361" max="15362" width="10.109375" style="15" customWidth="1"/>
    <col min="15363" max="15363" width="14.33203125" style="15" bestFit="1" customWidth="1"/>
    <col min="15364" max="15364" width="13.33203125" style="15" customWidth="1"/>
    <col min="15365" max="15365" width="14.33203125" style="15" customWidth="1"/>
    <col min="15366" max="15366" width="11.6640625" style="15" customWidth="1"/>
    <col min="15367" max="15367" width="11.44140625" style="15" customWidth="1"/>
    <col min="15368" max="15368" width="2.88671875" style="15" customWidth="1"/>
    <col min="15369" max="15369" width="10.44140625" style="15" customWidth="1"/>
    <col min="15370" max="15370" width="12" style="15" customWidth="1"/>
    <col min="15371" max="15614" width="8.88671875" style="15"/>
    <col min="15615" max="15615" width="19.5546875" style="15" customWidth="1"/>
    <col min="15616" max="15616" width="14.5546875" style="15" customWidth="1"/>
    <col min="15617" max="15618" width="10.109375" style="15" customWidth="1"/>
    <col min="15619" max="15619" width="14.33203125" style="15" bestFit="1" customWidth="1"/>
    <col min="15620" max="15620" width="13.33203125" style="15" customWidth="1"/>
    <col min="15621" max="15621" width="14.33203125" style="15" customWidth="1"/>
    <col min="15622" max="15622" width="11.6640625" style="15" customWidth="1"/>
    <col min="15623" max="15623" width="11.44140625" style="15" customWidth="1"/>
    <col min="15624" max="15624" width="2.88671875" style="15" customWidth="1"/>
    <col min="15625" max="15625" width="10.44140625" style="15" customWidth="1"/>
    <col min="15626" max="15626" width="12" style="15" customWidth="1"/>
    <col min="15627" max="15870" width="8.88671875" style="15"/>
    <col min="15871" max="15871" width="19.5546875" style="15" customWidth="1"/>
    <col min="15872" max="15872" width="14.5546875" style="15" customWidth="1"/>
    <col min="15873" max="15874" width="10.109375" style="15" customWidth="1"/>
    <col min="15875" max="15875" width="14.33203125" style="15" bestFit="1" customWidth="1"/>
    <col min="15876" max="15876" width="13.33203125" style="15" customWidth="1"/>
    <col min="15877" max="15877" width="14.33203125" style="15" customWidth="1"/>
    <col min="15878" max="15878" width="11.6640625" style="15" customWidth="1"/>
    <col min="15879" max="15879" width="11.44140625" style="15" customWidth="1"/>
    <col min="15880" max="15880" width="2.88671875" style="15" customWidth="1"/>
    <col min="15881" max="15881" width="10.44140625" style="15" customWidth="1"/>
    <col min="15882" max="15882" width="12" style="15" customWidth="1"/>
    <col min="15883" max="16126" width="8.88671875" style="15"/>
    <col min="16127" max="16127" width="19.5546875" style="15" customWidth="1"/>
    <col min="16128" max="16128" width="14.5546875" style="15" customWidth="1"/>
    <col min="16129" max="16130" width="10.109375" style="15" customWidth="1"/>
    <col min="16131" max="16131" width="14.33203125" style="15" bestFit="1" customWidth="1"/>
    <col min="16132" max="16132" width="13.33203125" style="15" customWidth="1"/>
    <col min="16133" max="16133" width="14.33203125" style="15" customWidth="1"/>
    <col min="16134" max="16134" width="11.6640625" style="15" customWidth="1"/>
    <col min="16135" max="16135" width="11.44140625" style="15" customWidth="1"/>
    <col min="16136" max="16136" width="2.88671875" style="15" customWidth="1"/>
    <col min="16137" max="16137" width="10.44140625" style="15" customWidth="1"/>
    <col min="16138" max="16138" width="12" style="15" customWidth="1"/>
    <col min="16139" max="16384" width="8.88671875" style="15"/>
  </cols>
  <sheetData>
    <row r="1" spans="1:11" ht="17.399999999999999" x14ac:dyDescent="0.3">
      <c r="A1" s="13">
        <v>42858</v>
      </c>
      <c r="B1" s="14" t="s">
        <v>59</v>
      </c>
    </row>
    <row r="2" spans="1:11" ht="14.25" customHeight="1" x14ac:dyDescent="0.3">
      <c r="A2" s="13"/>
      <c r="B2" s="14"/>
    </row>
    <row r="3" spans="1:11" ht="18" customHeight="1" x14ac:dyDescent="0.25">
      <c r="A3" s="55" t="s">
        <v>56</v>
      </c>
      <c r="B3" s="16"/>
      <c r="D3" s="15" t="s">
        <v>136</v>
      </c>
      <c r="I3" s="17"/>
      <c r="J3" s="18"/>
    </row>
    <row r="4" spans="1:11" ht="16.2" x14ac:dyDescent="0.35">
      <c r="A4" s="19" t="s">
        <v>37</v>
      </c>
      <c r="B4" s="20">
        <v>100</v>
      </c>
      <c r="C4" s="15" t="s">
        <v>38</v>
      </c>
      <c r="D4" s="119" t="s">
        <v>137</v>
      </c>
      <c r="I4" s="21"/>
      <c r="J4" s="21"/>
    </row>
    <row r="5" spans="1:11" x14ac:dyDescent="0.25">
      <c r="A5" s="88" t="s">
        <v>87</v>
      </c>
      <c r="B5" s="22">
        <v>200</v>
      </c>
      <c r="C5" s="88" t="s">
        <v>39</v>
      </c>
      <c r="I5" s="21"/>
      <c r="J5" s="21"/>
    </row>
    <row r="6" spans="1:11" x14ac:dyDescent="0.25">
      <c r="A6" s="88" t="s">
        <v>86</v>
      </c>
      <c r="B6" s="22">
        <v>100</v>
      </c>
      <c r="C6" s="88" t="s">
        <v>39</v>
      </c>
      <c r="I6" s="23"/>
      <c r="J6" s="24"/>
      <c r="K6" s="25"/>
    </row>
    <row r="7" spans="1:11" x14ac:dyDescent="0.25">
      <c r="I7" s="23"/>
      <c r="J7" s="26"/>
      <c r="K7" s="27"/>
    </row>
    <row r="8" spans="1:11" ht="16.5" customHeight="1" x14ac:dyDescent="0.25">
      <c r="A8" s="195" t="s">
        <v>57</v>
      </c>
      <c r="B8" s="195"/>
      <c r="C8" s="195"/>
      <c r="D8" s="195"/>
      <c r="E8" s="195"/>
      <c r="F8" s="195"/>
      <c r="G8" s="196"/>
      <c r="H8" s="196"/>
      <c r="J8" s="26"/>
      <c r="K8" s="122"/>
    </row>
    <row r="9" spans="1:11" ht="27.6" x14ac:dyDescent="0.25">
      <c r="A9" s="81"/>
      <c r="B9" s="82" t="s">
        <v>40</v>
      </c>
      <c r="C9" s="47" t="s">
        <v>41</v>
      </c>
      <c r="D9" s="47" t="s">
        <v>60</v>
      </c>
      <c r="E9" s="29" t="s">
        <v>61</v>
      </c>
      <c r="F9" s="83" t="s">
        <v>42</v>
      </c>
      <c r="G9" s="84"/>
      <c r="H9" s="85" t="s">
        <v>43</v>
      </c>
      <c r="J9" s="30"/>
      <c r="K9" s="122"/>
    </row>
    <row r="10" spans="1:11" ht="14.25" customHeight="1" x14ac:dyDescent="0.25">
      <c r="A10" s="31"/>
      <c r="B10" s="32"/>
      <c r="C10" s="33" t="s">
        <v>44</v>
      </c>
      <c r="D10" s="33"/>
      <c r="E10" s="34" t="s">
        <v>62</v>
      </c>
      <c r="F10" s="35"/>
      <c r="H10" s="36"/>
      <c r="J10" s="26"/>
      <c r="K10" s="122"/>
    </row>
    <row r="11" spans="1:11" ht="14.25" customHeight="1" x14ac:dyDescent="0.25">
      <c r="A11" s="115" t="s">
        <v>135</v>
      </c>
      <c r="B11" s="116" t="s">
        <v>45</v>
      </c>
      <c r="C11" s="116">
        <v>18.5</v>
      </c>
      <c r="D11" s="116">
        <v>1</v>
      </c>
      <c r="E11" s="117">
        <f>D11/C11*H11</f>
        <v>27.027027027027028</v>
      </c>
      <c r="F11" s="118">
        <f>C11*E11/H11</f>
        <v>1</v>
      </c>
      <c r="H11" s="36">
        <v>500</v>
      </c>
      <c r="J11" s="26"/>
      <c r="K11" s="122"/>
    </row>
    <row r="12" spans="1:11" x14ac:dyDescent="0.25">
      <c r="A12" s="120" t="s">
        <v>138</v>
      </c>
      <c r="B12" s="33" t="s">
        <v>45</v>
      </c>
      <c r="C12" s="33">
        <v>22.1</v>
      </c>
      <c r="D12" s="89">
        <v>1</v>
      </c>
      <c r="E12" s="37">
        <f>D12/C12*H12</f>
        <v>22.624434389140269</v>
      </c>
      <c r="F12" s="35">
        <f>C12*E12/500</f>
        <v>1</v>
      </c>
      <c r="H12" s="38">
        <v>500</v>
      </c>
      <c r="J12" s="26"/>
      <c r="K12" s="122"/>
    </row>
    <row r="13" spans="1:11" x14ac:dyDescent="0.25">
      <c r="J13" s="26"/>
      <c r="K13" s="122"/>
    </row>
    <row r="14" spans="1:11" ht="30" x14ac:dyDescent="0.25">
      <c r="A14" s="121" t="s">
        <v>139</v>
      </c>
      <c r="B14" s="47" t="s">
        <v>46</v>
      </c>
      <c r="C14" s="28" t="s">
        <v>47</v>
      </c>
      <c r="D14" s="47" t="s">
        <v>24</v>
      </c>
      <c r="E14" s="48" t="s">
        <v>48</v>
      </c>
      <c r="F14" s="50"/>
      <c r="J14" s="26"/>
      <c r="K14" s="123"/>
    </row>
    <row r="15" spans="1:11" x14ac:dyDescent="0.25">
      <c r="A15" s="49" t="s">
        <v>49</v>
      </c>
      <c r="B15" s="50"/>
      <c r="C15" s="17" t="s">
        <v>107</v>
      </c>
      <c r="D15" s="50" t="s">
        <v>106</v>
      </c>
      <c r="E15" s="51"/>
      <c r="F15" s="39"/>
      <c r="J15" s="26"/>
      <c r="K15" s="123"/>
    </row>
    <row r="16" spans="1:11" x14ac:dyDescent="0.25">
      <c r="A16" s="40" t="str">
        <f>A11</f>
        <v>Allopurinol Free Cytosol (AZN)</v>
      </c>
      <c r="B16" s="58">
        <f>H$12-(D16+C16)</f>
        <v>467.97297297297297</v>
      </c>
      <c r="C16" s="59">
        <f>$E$11</f>
        <v>27.027027027027028</v>
      </c>
      <c r="D16" s="60">
        <f>1/$B$6*$H$12</f>
        <v>5</v>
      </c>
      <c r="E16" s="61">
        <f>SUM(B16:D16)</f>
        <v>500</v>
      </c>
      <c r="F16" s="39"/>
      <c r="J16" s="26"/>
      <c r="K16" s="123"/>
    </row>
    <row r="17" spans="1:12" ht="15" customHeight="1" x14ac:dyDescent="0.25">
      <c r="A17" s="40" t="str">
        <f>A12</f>
        <v>Human Cytosol Celsis (FDD)</v>
      </c>
      <c r="B17" s="58">
        <f>H$12-(D17+C17)</f>
        <v>472.37556561085972</v>
      </c>
      <c r="C17" s="59">
        <f>$E$12</f>
        <v>22.624434389140269</v>
      </c>
      <c r="D17" s="60">
        <f>1/$B$6*$H$12</f>
        <v>5</v>
      </c>
      <c r="E17" s="61">
        <f>SUM(B17:D17)</f>
        <v>500</v>
      </c>
      <c r="F17" s="53"/>
      <c r="J17" s="42"/>
      <c r="K17" s="122"/>
    </row>
    <row r="18" spans="1:12" x14ac:dyDescent="0.25">
      <c r="A18" s="52"/>
      <c r="B18" s="53"/>
      <c r="C18" s="56"/>
      <c r="D18" s="54"/>
      <c r="E18" s="53"/>
      <c r="F18" s="53"/>
      <c r="J18" s="15" t="s">
        <v>53</v>
      </c>
      <c r="K18" s="15">
        <v>12</v>
      </c>
    </row>
    <row r="19" spans="1:12" x14ac:dyDescent="0.25">
      <c r="A19" s="16" t="s">
        <v>58</v>
      </c>
      <c r="B19" s="43"/>
      <c r="C19" s="43"/>
      <c r="D19" s="43"/>
      <c r="J19" s="15" t="s">
        <v>54</v>
      </c>
      <c r="K19" s="15">
        <v>2</v>
      </c>
    </row>
    <row r="20" spans="1:12" ht="30" x14ac:dyDescent="0.25">
      <c r="A20" s="46"/>
      <c r="B20" s="47" t="s">
        <v>46</v>
      </c>
      <c r="C20" s="57" t="s">
        <v>47</v>
      </c>
      <c r="D20" s="50" t="s">
        <v>55</v>
      </c>
      <c r="F20" s="50"/>
      <c r="J20" s="15" t="s">
        <v>103</v>
      </c>
      <c r="K20" s="15">
        <f>K18*K19</f>
        <v>24</v>
      </c>
      <c r="L20" s="15">
        <f>K20+10</f>
        <v>34</v>
      </c>
    </row>
    <row r="21" spans="1:12" x14ac:dyDescent="0.25">
      <c r="A21" s="40" t="str">
        <f>A16</f>
        <v>Allopurinol Free Cytosol (AZN)</v>
      </c>
      <c r="B21" s="41">
        <f>B16*$L$20</f>
        <v>15911.081081081082</v>
      </c>
      <c r="C21" s="41">
        <f>C16*$L$20</f>
        <v>918.91891891891896</v>
      </c>
      <c r="D21" s="53">
        <f>SUM(B21:C21)</f>
        <v>16830</v>
      </c>
      <c r="F21" s="50"/>
    </row>
    <row r="22" spans="1:12" x14ac:dyDescent="0.25">
      <c r="A22" s="40" t="str">
        <f>A17</f>
        <v>Human Cytosol Celsis (FDD)</v>
      </c>
      <c r="B22" s="41">
        <f>B17*$L$20</f>
        <v>16060.76923076923</v>
      </c>
      <c r="C22" s="41">
        <f>C17*$L$20</f>
        <v>769.23076923076917</v>
      </c>
      <c r="D22" s="53">
        <f>SUM(B22:C22)</f>
        <v>16830</v>
      </c>
      <c r="F22" s="53"/>
    </row>
    <row r="23" spans="1:12" ht="16.2" x14ac:dyDescent="0.25">
      <c r="A23" s="15" t="s">
        <v>108</v>
      </c>
    </row>
    <row r="24" spans="1:12" ht="34.200000000000003" customHeight="1" x14ac:dyDescent="0.25">
      <c r="A24" s="197" t="s">
        <v>189</v>
      </c>
      <c r="B24" s="198"/>
      <c r="C24" s="198"/>
      <c r="D24" s="198"/>
      <c r="E24" s="198"/>
      <c r="F24" s="198"/>
      <c r="G24" s="199"/>
      <c r="H24" s="199"/>
      <c r="I24" s="199"/>
      <c r="J24" s="199"/>
      <c r="K24" s="199"/>
      <c r="L24" s="199"/>
    </row>
    <row r="25" spans="1:12" x14ac:dyDescent="0.25">
      <c r="A25" s="15" t="s">
        <v>109</v>
      </c>
      <c r="C25" s="18"/>
      <c r="D25" s="18"/>
      <c r="E25" s="18"/>
    </row>
    <row r="26" spans="1:12" x14ac:dyDescent="0.25">
      <c r="A26" s="15" t="s">
        <v>140</v>
      </c>
      <c r="B26" s="44"/>
      <c r="C26" s="45"/>
      <c r="D26" s="45"/>
      <c r="E26" s="45"/>
      <c r="F26" s="44"/>
    </row>
    <row r="27" spans="1:12" ht="14.4" x14ac:dyDescent="0.3">
      <c r="A27" s="86" t="s">
        <v>85</v>
      </c>
    </row>
  </sheetData>
  <mergeCells count="2">
    <mergeCell ref="A8:H8"/>
    <mergeCell ref="A24:L24"/>
  </mergeCells>
  <pageMargins left="0.75" right="0.75" top="1" bottom="1" header="0.5" footer="0.5"/>
  <pageSetup scale="5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O53"/>
  <sheetViews>
    <sheetView zoomScaleNormal="100" workbookViewId="0">
      <selection activeCell="I55" sqref="I55"/>
    </sheetView>
  </sheetViews>
  <sheetFormatPr defaultColWidth="9.109375" defaultRowHeight="13.8" x14ac:dyDescent="0.25"/>
  <cols>
    <col min="1" max="1" width="13.44140625" style="93" customWidth="1"/>
    <col min="2" max="2" width="26.88671875" style="93" bestFit="1" customWidth="1"/>
    <col min="3" max="4" width="12.6640625" style="93" bestFit="1" customWidth="1"/>
    <col min="5" max="8" width="12.109375" style="93" bestFit="1" customWidth="1"/>
    <col min="9" max="10" width="12.6640625" style="93" bestFit="1" customWidth="1"/>
    <col min="11" max="14" width="12.109375" style="93" bestFit="1" customWidth="1"/>
    <col min="15" max="15" width="23.6640625" style="94" customWidth="1"/>
    <col min="16" max="16" width="21.5546875" style="94" customWidth="1"/>
    <col min="17" max="16384" width="9.109375" style="94"/>
  </cols>
  <sheetData>
    <row r="2" spans="1:15" x14ac:dyDescent="0.25">
      <c r="A2" s="129" t="s">
        <v>145</v>
      </c>
      <c r="B2" s="130"/>
    </row>
    <row r="3" spans="1:15" x14ac:dyDescent="0.25">
      <c r="A3" s="107"/>
      <c r="B3" s="107"/>
      <c r="C3" s="79">
        <v>1</v>
      </c>
      <c r="D3" s="79">
        <v>2</v>
      </c>
      <c r="E3" s="79">
        <v>3</v>
      </c>
      <c r="F3" s="79">
        <v>4</v>
      </c>
      <c r="G3" s="79">
        <v>5</v>
      </c>
      <c r="H3" s="79">
        <v>6</v>
      </c>
      <c r="I3" s="79">
        <v>7</v>
      </c>
      <c r="J3" s="79">
        <v>8</v>
      </c>
      <c r="K3" s="79">
        <v>9</v>
      </c>
      <c r="L3" s="79">
        <v>10</v>
      </c>
      <c r="M3" s="79">
        <v>11</v>
      </c>
      <c r="N3" s="79">
        <v>12</v>
      </c>
    </row>
    <row r="4" spans="1:15" x14ac:dyDescent="0.25">
      <c r="A4" s="107"/>
      <c r="B4" s="107" t="s">
        <v>104</v>
      </c>
      <c r="C4" s="79" t="s">
        <v>69</v>
      </c>
      <c r="D4" s="79" t="s">
        <v>69</v>
      </c>
      <c r="E4" s="79" t="s">
        <v>69</v>
      </c>
      <c r="F4" s="79" t="s">
        <v>69</v>
      </c>
      <c r="G4" s="79" t="s">
        <v>69</v>
      </c>
      <c r="H4" s="79" t="s">
        <v>69</v>
      </c>
      <c r="I4" s="79" t="s">
        <v>69</v>
      </c>
      <c r="J4" s="79" t="s">
        <v>69</v>
      </c>
      <c r="K4" s="79" t="s">
        <v>69</v>
      </c>
      <c r="L4" s="79" t="s">
        <v>69</v>
      </c>
      <c r="M4" s="79" t="s">
        <v>69</v>
      </c>
      <c r="N4" s="79" t="s">
        <v>69</v>
      </c>
    </row>
    <row r="5" spans="1:15" x14ac:dyDescent="0.25">
      <c r="A5" s="79"/>
      <c r="B5" s="108" t="s">
        <v>82</v>
      </c>
      <c r="C5" s="87">
        <v>2</v>
      </c>
      <c r="D5" s="87">
        <v>2</v>
      </c>
      <c r="E5" s="87">
        <v>2</v>
      </c>
      <c r="F5" s="87">
        <v>1</v>
      </c>
      <c r="G5" s="87">
        <v>1</v>
      </c>
      <c r="H5" s="87">
        <v>1</v>
      </c>
      <c r="I5" s="87">
        <v>1</v>
      </c>
      <c r="J5" s="87">
        <v>1</v>
      </c>
      <c r="K5" s="87">
        <v>1</v>
      </c>
      <c r="L5" s="87">
        <v>1</v>
      </c>
      <c r="M5" s="87">
        <v>1</v>
      </c>
      <c r="N5" s="87">
        <v>1</v>
      </c>
    </row>
    <row r="6" spans="1:15" x14ac:dyDescent="0.25">
      <c r="A6" s="79" t="s">
        <v>71</v>
      </c>
      <c r="B6" s="79" t="s">
        <v>67</v>
      </c>
      <c r="C6" s="79" t="s">
        <v>50</v>
      </c>
      <c r="D6" s="79" t="s">
        <v>51</v>
      </c>
      <c r="E6" s="79" t="s">
        <v>52</v>
      </c>
      <c r="F6" s="109" t="s">
        <v>110</v>
      </c>
      <c r="G6" s="109" t="s">
        <v>110</v>
      </c>
      <c r="H6" s="109" t="s">
        <v>111</v>
      </c>
      <c r="I6" s="109" t="s">
        <v>111</v>
      </c>
      <c r="J6" s="109" t="s">
        <v>112</v>
      </c>
      <c r="K6" s="109" t="s">
        <v>112</v>
      </c>
      <c r="L6" s="110" t="s">
        <v>113</v>
      </c>
      <c r="M6" s="110" t="s">
        <v>113</v>
      </c>
      <c r="N6" s="79" t="s">
        <v>84</v>
      </c>
    </row>
    <row r="7" spans="1:15" ht="15" customHeight="1" x14ac:dyDescent="0.25">
      <c r="A7" s="79" t="s">
        <v>72</v>
      </c>
      <c r="B7" s="79">
        <v>0</v>
      </c>
      <c r="C7" s="79"/>
      <c r="D7" s="79"/>
      <c r="E7" s="79"/>
      <c r="F7" s="79"/>
      <c r="G7" s="79"/>
      <c r="H7" s="79"/>
      <c r="I7" s="79"/>
      <c r="J7" s="79"/>
      <c r="K7" s="79"/>
      <c r="L7" s="79"/>
      <c r="M7" s="79"/>
      <c r="N7" s="79"/>
    </row>
    <row r="8" spans="1:15" x14ac:dyDescent="0.25">
      <c r="A8" s="79" t="s">
        <v>73</v>
      </c>
      <c r="B8" s="79">
        <v>5</v>
      </c>
      <c r="C8" s="79"/>
      <c r="D8" s="79"/>
      <c r="E8" s="79"/>
      <c r="F8" s="79"/>
      <c r="G8" s="79"/>
      <c r="H8" s="79"/>
      <c r="I8" s="79"/>
      <c r="J8" s="79"/>
      <c r="K8" s="79"/>
      <c r="L8" s="79"/>
      <c r="M8" s="79"/>
      <c r="N8" s="79"/>
    </row>
    <row r="9" spans="1:15" x14ac:dyDescent="0.25">
      <c r="A9" s="79" t="s">
        <v>74</v>
      </c>
      <c r="B9" s="79">
        <v>10</v>
      </c>
      <c r="C9" s="79"/>
      <c r="D9" s="79"/>
      <c r="E9" s="79"/>
      <c r="F9" s="79"/>
      <c r="G9" s="79"/>
      <c r="H9" s="79"/>
      <c r="I9" s="79"/>
      <c r="J9" s="79"/>
      <c r="K9" s="79"/>
      <c r="L9" s="79"/>
      <c r="M9" s="79"/>
      <c r="N9" s="79"/>
    </row>
    <row r="10" spans="1:15" x14ac:dyDescent="0.25">
      <c r="A10" s="79" t="s">
        <v>75</v>
      </c>
      <c r="B10" s="79">
        <v>20</v>
      </c>
      <c r="C10" s="79"/>
      <c r="D10" s="79"/>
      <c r="E10" s="79"/>
      <c r="F10" s="80"/>
      <c r="G10" s="80"/>
      <c r="H10" s="79"/>
      <c r="I10" s="79"/>
      <c r="J10" s="79"/>
      <c r="K10" s="79"/>
      <c r="L10" s="79"/>
      <c r="M10" s="79"/>
      <c r="N10" s="79"/>
    </row>
    <row r="11" spans="1:15" x14ac:dyDescent="0.25">
      <c r="A11" s="79" t="s">
        <v>76</v>
      </c>
      <c r="B11" s="79">
        <v>30</v>
      </c>
      <c r="C11" s="79"/>
      <c r="D11" s="79"/>
      <c r="E11" s="79"/>
      <c r="F11" s="80"/>
      <c r="G11" s="80"/>
      <c r="H11" s="79"/>
      <c r="I11" s="79"/>
      <c r="J11" s="79"/>
      <c r="K11" s="79"/>
      <c r="L11" s="79"/>
      <c r="M11" s="79"/>
      <c r="N11" s="79"/>
    </row>
    <row r="12" spans="1:15" x14ac:dyDescent="0.25">
      <c r="A12" s="79" t="s">
        <v>77</v>
      </c>
      <c r="B12" s="79">
        <v>60</v>
      </c>
      <c r="C12" s="79"/>
      <c r="D12" s="79"/>
      <c r="E12" s="79"/>
      <c r="F12" s="80"/>
      <c r="G12" s="80"/>
      <c r="H12" s="79"/>
      <c r="I12" s="79"/>
      <c r="J12" s="79"/>
      <c r="K12" s="79"/>
      <c r="L12" s="79"/>
      <c r="M12" s="79"/>
      <c r="N12" s="79"/>
    </row>
    <row r="13" spans="1:15" x14ac:dyDescent="0.25">
      <c r="A13" s="79" t="s">
        <v>78</v>
      </c>
      <c r="B13" s="79">
        <v>120</v>
      </c>
      <c r="C13" s="79"/>
      <c r="D13" s="79"/>
      <c r="E13" s="79"/>
      <c r="F13" s="80"/>
      <c r="G13" s="80"/>
      <c r="H13" s="79"/>
      <c r="I13" s="79"/>
      <c r="J13" s="79"/>
      <c r="K13" s="79"/>
      <c r="L13" s="79"/>
      <c r="M13" s="79"/>
      <c r="N13" s="79"/>
    </row>
    <row r="14" spans="1:15" x14ac:dyDescent="0.25">
      <c r="A14" s="79" t="s">
        <v>79</v>
      </c>
      <c r="B14" s="79">
        <v>180</v>
      </c>
      <c r="C14" s="79"/>
      <c r="D14" s="79"/>
      <c r="E14" s="79"/>
      <c r="F14" s="79"/>
      <c r="G14" s="79"/>
      <c r="H14" s="79"/>
      <c r="I14" s="79"/>
      <c r="J14" s="79"/>
      <c r="K14" s="111"/>
      <c r="L14" s="111"/>
      <c r="M14" s="111"/>
      <c r="N14" s="111"/>
    </row>
    <row r="15" spans="1:15" x14ac:dyDescent="0.25">
      <c r="A15" s="79"/>
      <c r="B15" s="79"/>
      <c r="C15" s="79"/>
      <c r="D15" s="79"/>
      <c r="E15" s="79"/>
      <c r="F15" s="79"/>
      <c r="G15" s="79"/>
      <c r="H15" s="79"/>
      <c r="I15" s="79"/>
      <c r="J15" s="79"/>
      <c r="K15" s="111"/>
      <c r="L15" s="111"/>
      <c r="M15" s="111"/>
      <c r="N15" s="111"/>
    </row>
    <row r="16" spans="1:15" x14ac:dyDescent="0.25">
      <c r="A16" s="79"/>
      <c r="B16" s="107" t="s">
        <v>104</v>
      </c>
      <c r="C16" s="79" t="s">
        <v>69</v>
      </c>
      <c r="D16" s="79" t="s">
        <v>69</v>
      </c>
      <c r="E16" s="79" t="s">
        <v>69</v>
      </c>
      <c r="F16" s="79" t="s">
        <v>69</v>
      </c>
      <c r="G16" s="79" t="s">
        <v>69</v>
      </c>
      <c r="H16" s="79" t="s">
        <v>69</v>
      </c>
      <c r="I16" s="79" t="s">
        <v>69</v>
      </c>
      <c r="J16" s="79" t="s">
        <v>69</v>
      </c>
      <c r="K16" s="79" t="s">
        <v>69</v>
      </c>
      <c r="L16" s="79" t="s">
        <v>69</v>
      </c>
      <c r="M16" s="79" t="s">
        <v>69</v>
      </c>
      <c r="N16" s="79" t="s">
        <v>69</v>
      </c>
      <c r="O16" s="95"/>
    </row>
    <row r="17" spans="1:15" x14ac:dyDescent="0.25">
      <c r="A17" s="79"/>
      <c r="B17" s="108" t="s">
        <v>70</v>
      </c>
      <c r="C17" s="87">
        <v>2</v>
      </c>
      <c r="D17" s="87">
        <v>2</v>
      </c>
      <c r="E17" s="87">
        <v>2</v>
      </c>
      <c r="F17" s="87">
        <v>1</v>
      </c>
      <c r="G17" s="87">
        <v>1</v>
      </c>
      <c r="H17" s="87">
        <v>1</v>
      </c>
      <c r="I17" s="87">
        <v>1</v>
      </c>
      <c r="J17" s="87">
        <v>1</v>
      </c>
      <c r="K17" s="87">
        <v>1</v>
      </c>
      <c r="L17" s="87">
        <v>1</v>
      </c>
      <c r="M17" s="87">
        <v>1</v>
      </c>
      <c r="N17" s="87">
        <v>1</v>
      </c>
    </row>
    <row r="18" spans="1:15" x14ac:dyDescent="0.25">
      <c r="A18" s="79" t="s">
        <v>80</v>
      </c>
      <c r="B18" s="79" t="s">
        <v>67</v>
      </c>
      <c r="C18" s="79" t="s">
        <v>50</v>
      </c>
      <c r="D18" s="79" t="s">
        <v>51</v>
      </c>
      <c r="E18" s="79" t="s">
        <v>52</v>
      </c>
      <c r="F18" s="110" t="s">
        <v>114</v>
      </c>
      <c r="G18" s="110" t="s">
        <v>114</v>
      </c>
      <c r="H18" s="110" t="s">
        <v>115</v>
      </c>
      <c r="I18" s="110" t="s">
        <v>115</v>
      </c>
      <c r="J18" s="110" t="s">
        <v>13</v>
      </c>
      <c r="K18" s="110" t="s">
        <v>13</v>
      </c>
      <c r="L18" s="109" t="s">
        <v>131</v>
      </c>
      <c r="M18" s="109" t="s">
        <v>131</v>
      </c>
      <c r="N18" s="79" t="s">
        <v>84</v>
      </c>
    </row>
    <row r="19" spans="1:15" x14ac:dyDescent="0.25">
      <c r="A19" s="79" t="s">
        <v>72</v>
      </c>
      <c r="B19" s="79">
        <v>0</v>
      </c>
      <c r="C19" s="79"/>
      <c r="D19" s="79"/>
      <c r="E19" s="79"/>
      <c r="F19" s="79"/>
      <c r="G19" s="79"/>
      <c r="H19" s="79"/>
      <c r="I19" s="79"/>
      <c r="J19" s="79"/>
      <c r="K19" s="79"/>
      <c r="L19" s="79"/>
      <c r="M19" s="79"/>
      <c r="N19" s="79"/>
    </row>
    <row r="20" spans="1:15" x14ac:dyDescent="0.25">
      <c r="A20" s="79" t="s">
        <v>73</v>
      </c>
      <c r="B20" s="79">
        <v>5</v>
      </c>
      <c r="C20" s="79"/>
      <c r="D20" s="79"/>
      <c r="E20" s="79"/>
      <c r="F20" s="79"/>
      <c r="G20" s="79"/>
      <c r="H20" s="79"/>
      <c r="I20" s="79"/>
      <c r="J20" s="79"/>
      <c r="K20" s="79"/>
      <c r="L20" s="79"/>
      <c r="M20" s="79"/>
      <c r="N20" s="79"/>
    </row>
    <row r="21" spans="1:15" x14ac:dyDescent="0.25">
      <c r="A21" s="79" t="s">
        <v>74</v>
      </c>
      <c r="B21" s="79">
        <v>10</v>
      </c>
      <c r="C21" s="79"/>
      <c r="D21" s="79"/>
      <c r="E21" s="79"/>
      <c r="F21" s="79"/>
      <c r="G21" s="79"/>
      <c r="H21" s="79"/>
      <c r="I21" s="79"/>
      <c r="J21" s="79"/>
      <c r="K21" s="79"/>
      <c r="L21" s="79"/>
      <c r="M21" s="79"/>
      <c r="N21" s="79"/>
    </row>
    <row r="22" spans="1:15" x14ac:dyDescent="0.25">
      <c r="A22" s="79" t="s">
        <v>75</v>
      </c>
      <c r="B22" s="79">
        <v>20</v>
      </c>
      <c r="C22" s="79"/>
      <c r="D22" s="79"/>
      <c r="E22" s="79"/>
      <c r="F22" s="80"/>
      <c r="G22" s="80"/>
      <c r="H22" s="79"/>
      <c r="I22" s="79"/>
      <c r="J22" s="79"/>
      <c r="K22" s="79"/>
      <c r="L22" s="79"/>
      <c r="M22" s="79"/>
      <c r="N22" s="79"/>
    </row>
    <row r="23" spans="1:15" x14ac:dyDescent="0.25">
      <c r="A23" s="79" t="s">
        <v>76</v>
      </c>
      <c r="B23" s="79">
        <v>30</v>
      </c>
      <c r="C23" s="79"/>
      <c r="D23" s="79"/>
      <c r="E23" s="79"/>
      <c r="F23" s="80"/>
      <c r="G23" s="80"/>
      <c r="H23" s="79"/>
      <c r="I23" s="79"/>
      <c r="J23" s="79"/>
      <c r="K23" s="79"/>
      <c r="L23" s="79"/>
      <c r="M23" s="79"/>
      <c r="N23" s="79"/>
    </row>
    <row r="24" spans="1:15" x14ac:dyDescent="0.25">
      <c r="A24" s="79" t="s">
        <v>77</v>
      </c>
      <c r="B24" s="79">
        <v>60</v>
      </c>
      <c r="C24" s="79"/>
      <c r="D24" s="79"/>
      <c r="E24" s="79"/>
      <c r="F24" s="80"/>
      <c r="G24" s="80"/>
      <c r="H24" s="79"/>
      <c r="I24" s="79"/>
      <c r="J24" s="79"/>
      <c r="K24" s="79"/>
      <c r="L24" s="79"/>
      <c r="M24" s="79"/>
      <c r="N24" s="79"/>
    </row>
    <row r="25" spans="1:15" x14ac:dyDescent="0.25">
      <c r="A25" s="79" t="s">
        <v>78</v>
      </c>
      <c r="B25" s="79">
        <v>120</v>
      </c>
      <c r="C25" s="79"/>
      <c r="D25" s="79"/>
      <c r="E25" s="79"/>
      <c r="F25" s="80"/>
      <c r="G25" s="80"/>
      <c r="H25" s="79"/>
      <c r="I25" s="79"/>
      <c r="J25" s="79"/>
      <c r="K25" s="79"/>
      <c r="L25" s="79"/>
      <c r="M25" s="79"/>
      <c r="N25" s="79"/>
    </row>
    <row r="26" spans="1:15" x14ac:dyDescent="0.25">
      <c r="A26" s="79" t="s">
        <v>79</v>
      </c>
      <c r="B26" s="79">
        <v>180</v>
      </c>
      <c r="C26" s="87"/>
      <c r="D26" s="87"/>
      <c r="E26" s="87"/>
      <c r="F26" s="87"/>
      <c r="G26" s="87"/>
      <c r="H26" s="87"/>
      <c r="I26" s="79"/>
      <c r="J26" s="79"/>
      <c r="K26" s="79"/>
      <c r="L26" s="79"/>
      <c r="M26" s="79"/>
      <c r="N26" s="79"/>
    </row>
    <row r="27" spans="1:15" x14ac:dyDescent="0.25">
      <c r="A27" s="79"/>
      <c r="B27" s="79"/>
      <c r="C27" s="79"/>
      <c r="D27" s="79"/>
      <c r="E27" s="79"/>
      <c r="F27" s="79"/>
      <c r="G27" s="79"/>
      <c r="H27" s="79"/>
      <c r="I27" s="79"/>
      <c r="J27" s="79"/>
      <c r="K27" s="111"/>
      <c r="L27" s="111"/>
      <c r="M27" s="111"/>
      <c r="N27" s="111"/>
    </row>
    <row r="28" spans="1:15" x14ac:dyDescent="0.25">
      <c r="A28" s="107"/>
      <c r="B28" s="107"/>
      <c r="C28" s="79">
        <v>1</v>
      </c>
      <c r="D28" s="79">
        <v>2</v>
      </c>
      <c r="E28" s="79">
        <v>3</v>
      </c>
      <c r="F28" s="79">
        <v>4</v>
      </c>
      <c r="G28" s="79">
        <v>5</v>
      </c>
      <c r="H28" s="79">
        <v>6</v>
      </c>
      <c r="I28" s="79">
        <v>7</v>
      </c>
      <c r="J28" s="79">
        <v>8</v>
      </c>
      <c r="K28" s="79">
        <v>9</v>
      </c>
      <c r="L28" s="79">
        <v>10</v>
      </c>
      <c r="M28" s="79">
        <v>11</v>
      </c>
      <c r="N28" s="79">
        <v>12</v>
      </c>
      <c r="O28" s="95"/>
    </row>
    <row r="29" spans="1:15" x14ac:dyDescent="0.25">
      <c r="A29" s="107"/>
      <c r="B29" s="107" t="s">
        <v>134</v>
      </c>
      <c r="C29" s="79" t="s">
        <v>69</v>
      </c>
      <c r="D29" s="79" t="s">
        <v>69</v>
      </c>
      <c r="E29" s="79" t="s">
        <v>69</v>
      </c>
      <c r="F29" s="79" t="s">
        <v>69</v>
      </c>
      <c r="G29" s="79" t="s">
        <v>69</v>
      </c>
      <c r="H29" s="79" t="s">
        <v>69</v>
      </c>
      <c r="I29" s="79" t="s">
        <v>69</v>
      </c>
      <c r="J29" s="79" t="s">
        <v>69</v>
      </c>
      <c r="K29" s="79" t="s">
        <v>69</v>
      </c>
      <c r="L29" s="79" t="s">
        <v>69</v>
      </c>
      <c r="M29" s="79" t="s">
        <v>69</v>
      </c>
      <c r="N29" s="79" t="s">
        <v>69</v>
      </c>
    </row>
    <row r="30" spans="1:15" x14ac:dyDescent="0.25">
      <c r="A30" s="79"/>
      <c r="B30" s="108" t="s">
        <v>82</v>
      </c>
      <c r="C30" s="87">
        <v>2</v>
      </c>
      <c r="D30" s="87">
        <v>2</v>
      </c>
      <c r="E30" s="87">
        <v>2</v>
      </c>
      <c r="F30" s="87">
        <v>1</v>
      </c>
      <c r="G30" s="87">
        <v>1</v>
      </c>
      <c r="H30" s="87">
        <v>1</v>
      </c>
      <c r="I30" s="87">
        <v>1</v>
      </c>
      <c r="J30" s="87">
        <v>1</v>
      </c>
      <c r="K30" s="87">
        <v>1</v>
      </c>
      <c r="L30" s="87">
        <v>1</v>
      </c>
      <c r="M30" s="87">
        <v>1</v>
      </c>
      <c r="N30" s="87">
        <v>1</v>
      </c>
    </row>
    <row r="31" spans="1:15" x14ac:dyDescent="0.25">
      <c r="A31" s="79" t="s">
        <v>83</v>
      </c>
      <c r="B31" s="79" t="s">
        <v>67</v>
      </c>
      <c r="C31" s="79" t="s">
        <v>50</v>
      </c>
      <c r="D31" s="79" t="s">
        <v>51</v>
      </c>
      <c r="E31" s="79" t="s">
        <v>52</v>
      </c>
      <c r="F31" s="109" t="s">
        <v>110</v>
      </c>
      <c r="G31" s="109" t="s">
        <v>110</v>
      </c>
      <c r="H31" s="109" t="s">
        <v>111</v>
      </c>
      <c r="I31" s="109" t="s">
        <v>111</v>
      </c>
      <c r="J31" s="109" t="s">
        <v>112</v>
      </c>
      <c r="K31" s="109" t="s">
        <v>112</v>
      </c>
      <c r="L31" s="110" t="s">
        <v>113</v>
      </c>
      <c r="M31" s="110" t="s">
        <v>113</v>
      </c>
      <c r="N31" s="79" t="s">
        <v>84</v>
      </c>
    </row>
    <row r="32" spans="1:15" x14ac:dyDescent="0.25">
      <c r="A32" s="79" t="s">
        <v>72</v>
      </c>
      <c r="B32" s="79">
        <v>0</v>
      </c>
      <c r="C32" s="79"/>
      <c r="D32" s="79"/>
      <c r="E32" s="79"/>
      <c r="F32" s="79"/>
      <c r="G32" s="79"/>
      <c r="H32" s="79"/>
      <c r="I32" s="79"/>
      <c r="J32" s="79"/>
      <c r="K32" s="79"/>
      <c r="L32" s="79"/>
      <c r="M32" s="79"/>
      <c r="N32" s="79"/>
    </row>
    <row r="33" spans="1:14" x14ac:dyDescent="0.25">
      <c r="A33" s="79" t="s">
        <v>73</v>
      </c>
      <c r="B33" s="79">
        <v>5</v>
      </c>
      <c r="C33" s="79"/>
      <c r="D33" s="79"/>
      <c r="E33" s="79"/>
      <c r="F33" s="79"/>
      <c r="G33" s="79"/>
      <c r="H33" s="79"/>
      <c r="I33" s="79"/>
      <c r="J33" s="79"/>
      <c r="K33" s="79"/>
      <c r="L33" s="79"/>
      <c r="M33" s="79"/>
      <c r="N33" s="79"/>
    </row>
    <row r="34" spans="1:14" x14ac:dyDescent="0.25">
      <c r="A34" s="79" t="s">
        <v>74</v>
      </c>
      <c r="B34" s="79">
        <v>10</v>
      </c>
      <c r="C34" s="79"/>
      <c r="D34" s="79"/>
      <c r="E34" s="79"/>
      <c r="F34" s="79"/>
      <c r="G34" s="79"/>
      <c r="H34" s="79"/>
      <c r="I34" s="79"/>
      <c r="J34" s="79"/>
      <c r="K34" s="79"/>
      <c r="L34" s="79"/>
      <c r="M34" s="79"/>
      <c r="N34" s="79"/>
    </row>
    <row r="35" spans="1:14" x14ac:dyDescent="0.25">
      <c r="A35" s="79" t="s">
        <v>75</v>
      </c>
      <c r="B35" s="79">
        <v>20</v>
      </c>
      <c r="C35" s="79"/>
      <c r="D35" s="79"/>
      <c r="E35" s="79"/>
      <c r="F35" s="80"/>
      <c r="G35" s="80"/>
      <c r="H35" s="79"/>
      <c r="I35" s="79"/>
      <c r="J35" s="79"/>
      <c r="K35" s="79"/>
      <c r="L35" s="79"/>
      <c r="M35" s="79"/>
      <c r="N35" s="79"/>
    </row>
    <row r="36" spans="1:14" x14ac:dyDescent="0.25">
      <c r="A36" s="79" t="s">
        <v>76</v>
      </c>
      <c r="B36" s="79">
        <v>30</v>
      </c>
      <c r="C36" s="79"/>
      <c r="D36" s="79"/>
      <c r="E36" s="79"/>
      <c r="F36" s="80"/>
      <c r="G36" s="80"/>
      <c r="H36" s="79"/>
      <c r="I36" s="79"/>
      <c r="J36" s="79"/>
      <c r="K36" s="79"/>
      <c r="L36" s="79"/>
      <c r="M36" s="79"/>
      <c r="N36" s="79"/>
    </row>
    <row r="37" spans="1:14" x14ac:dyDescent="0.25">
      <c r="A37" s="79" t="s">
        <v>77</v>
      </c>
      <c r="B37" s="79">
        <v>60</v>
      </c>
      <c r="C37" s="79"/>
      <c r="D37" s="79"/>
      <c r="E37" s="79"/>
      <c r="F37" s="80"/>
      <c r="G37" s="80"/>
      <c r="H37" s="79"/>
      <c r="I37" s="79"/>
      <c r="J37" s="79"/>
      <c r="K37" s="79"/>
      <c r="L37" s="79"/>
      <c r="M37" s="79"/>
      <c r="N37" s="79"/>
    </row>
    <row r="38" spans="1:14" x14ac:dyDescent="0.25">
      <c r="A38" s="79" t="s">
        <v>78</v>
      </c>
      <c r="B38" s="79">
        <v>120</v>
      </c>
      <c r="C38" s="79"/>
      <c r="D38" s="79"/>
      <c r="E38" s="79"/>
      <c r="F38" s="80"/>
      <c r="G38" s="80"/>
      <c r="H38" s="79"/>
      <c r="I38" s="79"/>
      <c r="J38" s="79"/>
      <c r="K38" s="79"/>
      <c r="L38" s="79"/>
      <c r="M38" s="79"/>
      <c r="N38" s="79"/>
    </row>
    <row r="39" spans="1:14" x14ac:dyDescent="0.25">
      <c r="A39" s="79" t="s">
        <v>79</v>
      </c>
      <c r="B39" s="79">
        <v>180</v>
      </c>
      <c r="C39" s="79"/>
      <c r="D39" s="79"/>
      <c r="E39" s="79"/>
      <c r="F39" s="79"/>
      <c r="G39" s="79"/>
      <c r="H39" s="79"/>
      <c r="I39" s="79"/>
      <c r="J39" s="79"/>
      <c r="K39" s="111"/>
      <c r="L39" s="111"/>
      <c r="M39" s="111"/>
      <c r="N39" s="111"/>
    </row>
    <row r="40" spans="1:14" x14ac:dyDescent="0.25">
      <c r="A40" s="79"/>
      <c r="B40" s="79"/>
      <c r="C40" s="79"/>
      <c r="D40" s="79"/>
      <c r="E40" s="79"/>
      <c r="F40" s="79"/>
      <c r="G40" s="79"/>
      <c r="H40" s="79"/>
      <c r="I40" s="79"/>
      <c r="J40" s="79"/>
      <c r="K40" s="111"/>
      <c r="L40" s="111"/>
      <c r="M40" s="111"/>
      <c r="N40" s="111"/>
    </row>
    <row r="41" spans="1:14" x14ac:dyDescent="0.25">
      <c r="A41" s="79"/>
      <c r="B41" s="107" t="s">
        <v>134</v>
      </c>
      <c r="C41" s="79" t="s">
        <v>69</v>
      </c>
      <c r="D41" s="79" t="s">
        <v>69</v>
      </c>
      <c r="E41" s="79" t="s">
        <v>69</v>
      </c>
      <c r="F41" s="79" t="s">
        <v>69</v>
      </c>
      <c r="G41" s="79" t="s">
        <v>69</v>
      </c>
      <c r="H41" s="79" t="s">
        <v>69</v>
      </c>
      <c r="I41" s="79" t="s">
        <v>69</v>
      </c>
      <c r="J41" s="79" t="s">
        <v>69</v>
      </c>
      <c r="K41" s="79" t="s">
        <v>69</v>
      </c>
      <c r="L41" s="79" t="s">
        <v>69</v>
      </c>
      <c r="M41" s="79" t="s">
        <v>69</v>
      </c>
      <c r="N41" s="79" t="s">
        <v>69</v>
      </c>
    </row>
    <row r="42" spans="1:14" x14ac:dyDescent="0.25">
      <c r="A42" s="79"/>
      <c r="B42" s="108" t="s">
        <v>70</v>
      </c>
      <c r="C42" s="87">
        <v>2</v>
      </c>
      <c r="D42" s="87">
        <v>2</v>
      </c>
      <c r="E42" s="87">
        <v>2</v>
      </c>
      <c r="F42" s="87">
        <v>1</v>
      </c>
      <c r="G42" s="87">
        <v>1</v>
      </c>
      <c r="H42" s="87">
        <v>1</v>
      </c>
      <c r="I42" s="87">
        <v>1</v>
      </c>
      <c r="J42" s="87">
        <v>1</v>
      </c>
      <c r="K42" s="87">
        <v>1</v>
      </c>
      <c r="L42" s="87">
        <v>1</v>
      </c>
      <c r="M42" s="87">
        <v>1</v>
      </c>
      <c r="N42" s="87">
        <v>1</v>
      </c>
    </row>
    <row r="43" spans="1:14" x14ac:dyDescent="0.25">
      <c r="A43" s="79"/>
      <c r="B43" s="108" t="s">
        <v>81</v>
      </c>
      <c r="C43" s="87">
        <v>1</v>
      </c>
      <c r="D43" s="87">
        <v>1</v>
      </c>
      <c r="E43" s="87">
        <v>1</v>
      </c>
      <c r="F43" s="87">
        <v>1</v>
      </c>
      <c r="G43" s="87">
        <v>1</v>
      </c>
      <c r="H43" s="87">
        <v>1</v>
      </c>
      <c r="I43" s="87">
        <v>1</v>
      </c>
      <c r="J43" s="87">
        <v>1</v>
      </c>
      <c r="K43" s="87">
        <v>1</v>
      </c>
      <c r="L43" s="87">
        <v>1</v>
      </c>
      <c r="M43" s="87">
        <v>1</v>
      </c>
      <c r="N43" s="87">
        <v>1</v>
      </c>
    </row>
    <row r="44" spans="1:14" x14ac:dyDescent="0.25">
      <c r="A44" s="79" t="s">
        <v>133</v>
      </c>
      <c r="B44" s="79" t="s">
        <v>67</v>
      </c>
      <c r="C44" s="79" t="s">
        <v>50</v>
      </c>
      <c r="D44" s="79" t="s">
        <v>51</v>
      </c>
      <c r="E44" s="79" t="s">
        <v>52</v>
      </c>
      <c r="F44" s="110" t="s">
        <v>114</v>
      </c>
      <c r="G44" s="110" t="s">
        <v>114</v>
      </c>
      <c r="H44" s="110" t="s">
        <v>115</v>
      </c>
      <c r="I44" s="110" t="s">
        <v>115</v>
      </c>
      <c r="J44" s="110" t="s">
        <v>13</v>
      </c>
      <c r="K44" s="110" t="s">
        <v>13</v>
      </c>
      <c r="L44" s="109" t="s">
        <v>131</v>
      </c>
      <c r="M44" s="109" t="s">
        <v>131</v>
      </c>
      <c r="N44" s="79" t="s">
        <v>84</v>
      </c>
    </row>
    <row r="45" spans="1:14" x14ac:dyDescent="0.25">
      <c r="A45" s="79" t="s">
        <v>72</v>
      </c>
      <c r="B45" s="79">
        <v>0</v>
      </c>
      <c r="C45" s="79"/>
      <c r="D45" s="79"/>
      <c r="E45" s="79"/>
      <c r="F45" s="79"/>
      <c r="G45" s="79"/>
      <c r="H45" s="79"/>
      <c r="I45" s="79"/>
      <c r="J45" s="79"/>
      <c r="K45" s="79"/>
      <c r="L45" s="79"/>
      <c r="M45" s="79"/>
      <c r="N45" s="79"/>
    </row>
    <row r="46" spans="1:14" x14ac:dyDescent="0.25">
      <c r="A46" s="79" t="s">
        <v>73</v>
      </c>
      <c r="B46" s="79">
        <v>5</v>
      </c>
      <c r="C46" s="79"/>
      <c r="D46" s="79"/>
      <c r="E46" s="79"/>
      <c r="F46" s="79"/>
      <c r="G46" s="79"/>
      <c r="H46" s="79"/>
      <c r="I46" s="79"/>
      <c r="J46" s="79"/>
      <c r="K46" s="79"/>
      <c r="L46" s="79"/>
      <c r="M46" s="79"/>
      <c r="N46" s="79"/>
    </row>
    <row r="47" spans="1:14" x14ac:dyDescent="0.25">
      <c r="A47" s="79" t="s">
        <v>74</v>
      </c>
      <c r="B47" s="79">
        <v>10</v>
      </c>
      <c r="C47" s="79"/>
      <c r="D47" s="79"/>
      <c r="E47" s="79"/>
      <c r="F47" s="79"/>
      <c r="G47" s="79"/>
      <c r="H47" s="79"/>
      <c r="I47" s="79"/>
      <c r="J47" s="79"/>
      <c r="K47" s="79"/>
      <c r="L47" s="79"/>
      <c r="M47" s="79"/>
      <c r="N47" s="79"/>
    </row>
    <row r="48" spans="1:14" x14ac:dyDescent="0.25">
      <c r="A48" s="79" t="s">
        <v>75</v>
      </c>
      <c r="B48" s="79">
        <v>20</v>
      </c>
      <c r="C48" s="79"/>
      <c r="D48" s="79"/>
      <c r="E48" s="79"/>
      <c r="F48" s="80"/>
      <c r="G48" s="80"/>
      <c r="H48" s="79"/>
      <c r="I48" s="79"/>
      <c r="J48" s="79"/>
      <c r="K48" s="79"/>
      <c r="L48" s="79"/>
      <c r="M48" s="79"/>
      <c r="N48" s="79"/>
    </row>
    <row r="49" spans="1:14" x14ac:dyDescent="0.25">
      <c r="A49" s="79" t="s">
        <v>76</v>
      </c>
      <c r="B49" s="79">
        <v>30</v>
      </c>
      <c r="C49" s="79"/>
      <c r="D49" s="79"/>
      <c r="E49" s="79"/>
      <c r="F49" s="80"/>
      <c r="G49" s="80"/>
      <c r="H49" s="79"/>
      <c r="I49" s="79"/>
      <c r="J49" s="79"/>
      <c r="K49" s="79"/>
      <c r="L49" s="79"/>
      <c r="M49" s="79"/>
      <c r="N49" s="79"/>
    </row>
    <row r="50" spans="1:14" x14ac:dyDescent="0.25">
      <c r="A50" s="79" t="s">
        <v>77</v>
      </c>
      <c r="B50" s="79">
        <v>60</v>
      </c>
      <c r="C50" s="79"/>
      <c r="D50" s="79"/>
      <c r="E50" s="79"/>
      <c r="F50" s="80"/>
      <c r="G50" s="80"/>
      <c r="H50" s="79"/>
      <c r="I50" s="79"/>
      <c r="J50" s="79"/>
      <c r="K50" s="79"/>
      <c r="L50" s="79"/>
      <c r="M50" s="79"/>
      <c r="N50" s="79"/>
    </row>
    <row r="51" spans="1:14" x14ac:dyDescent="0.25">
      <c r="A51" s="79" t="s">
        <v>78</v>
      </c>
      <c r="B51" s="79">
        <v>120</v>
      </c>
      <c r="C51" s="79"/>
      <c r="D51" s="79"/>
      <c r="E51" s="79"/>
      <c r="F51" s="80"/>
      <c r="G51" s="80"/>
      <c r="H51" s="79"/>
      <c r="I51" s="79"/>
      <c r="J51" s="79"/>
      <c r="K51" s="79"/>
      <c r="L51" s="79"/>
      <c r="M51" s="79"/>
      <c r="N51" s="79"/>
    </row>
    <row r="52" spans="1:14" x14ac:dyDescent="0.25">
      <c r="A52" s="79" t="s">
        <v>79</v>
      </c>
      <c r="B52" s="79">
        <v>180</v>
      </c>
      <c r="C52" s="87"/>
      <c r="D52" s="87"/>
      <c r="E52" s="87"/>
      <c r="F52" s="87"/>
      <c r="G52" s="87"/>
      <c r="H52" s="87"/>
      <c r="I52" s="79"/>
      <c r="J52" s="79"/>
      <c r="K52" s="79"/>
      <c r="L52" s="79"/>
      <c r="M52" s="79"/>
      <c r="N52" s="79"/>
    </row>
    <row r="53" spans="1:14" x14ac:dyDescent="0.25">
      <c r="A53" s="79"/>
      <c r="B53" s="79"/>
      <c r="C53" s="79"/>
      <c r="D53" s="79"/>
      <c r="E53" s="79"/>
      <c r="F53" s="79"/>
      <c r="G53" s="79"/>
      <c r="H53" s="79"/>
      <c r="I53" s="79"/>
      <c r="J53" s="79"/>
      <c r="K53" s="111"/>
      <c r="L53" s="111"/>
      <c r="M53" s="111"/>
      <c r="N53" s="111"/>
    </row>
  </sheetData>
  <pageMargins left="0.75" right="0.75" top="1" bottom="1" header="0.5" footer="0.5"/>
  <pageSetup scale="63"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P37"/>
  <sheetViews>
    <sheetView zoomScaleNormal="100" workbookViewId="0">
      <selection activeCell="I17" sqref="I17"/>
    </sheetView>
  </sheetViews>
  <sheetFormatPr defaultColWidth="9.109375" defaultRowHeight="14.4" x14ac:dyDescent="0.3"/>
  <cols>
    <col min="1" max="1" width="11.44140625" style="2" bestFit="1" customWidth="1"/>
    <col min="2" max="2" width="17.44140625" style="2" customWidth="1"/>
    <col min="3" max="3" width="13.21875" style="2" customWidth="1"/>
    <col min="4" max="4" width="9.44140625" style="3" bestFit="1" customWidth="1"/>
    <col min="5" max="5" width="11.5546875" style="3" bestFit="1" customWidth="1"/>
    <col min="6" max="6" width="7.88671875" style="2" bestFit="1" customWidth="1"/>
    <col min="7" max="7" width="7" style="2" bestFit="1" customWidth="1"/>
    <col min="8" max="8" width="14.6640625" style="2" bestFit="1" customWidth="1"/>
    <col min="9" max="9" width="10.44140625" style="2" bestFit="1" customWidth="1"/>
    <col min="10" max="10" width="14" style="4" bestFit="1" customWidth="1"/>
    <col min="11" max="11" width="16.21875" style="4" bestFit="1" customWidth="1"/>
    <col min="12" max="12" width="12" style="2" bestFit="1" customWidth="1"/>
    <col min="13" max="13" width="15.5546875" style="2" bestFit="1" customWidth="1"/>
    <col min="14" max="14" width="6.33203125" style="2" bestFit="1" customWidth="1"/>
    <col min="15" max="15" width="11.44140625" style="2" bestFit="1" customWidth="1"/>
    <col min="16" max="16384" width="9.109375" style="2"/>
  </cols>
  <sheetData>
    <row r="2" spans="1:16" s="4" customFormat="1" x14ac:dyDescent="0.3">
      <c r="D2" s="5"/>
      <c r="E2" s="5"/>
    </row>
    <row r="3" spans="1:16" s="9" customFormat="1" ht="28.8" x14ac:dyDescent="0.3">
      <c r="A3" s="9" t="s">
        <v>24</v>
      </c>
      <c r="B3" s="10" t="s">
        <v>0</v>
      </c>
      <c r="C3" s="8" t="s">
        <v>25</v>
      </c>
      <c r="D3" s="8" t="s">
        <v>26</v>
      </c>
      <c r="E3" s="9" t="s">
        <v>27</v>
      </c>
      <c r="F3" s="9" t="s">
        <v>28</v>
      </c>
      <c r="G3" s="9" t="s">
        <v>29</v>
      </c>
      <c r="H3" s="8" t="s">
        <v>36</v>
      </c>
      <c r="I3" s="9" t="s">
        <v>30</v>
      </c>
      <c r="J3" s="9" t="s">
        <v>31</v>
      </c>
      <c r="K3" s="8" t="s">
        <v>33</v>
      </c>
      <c r="L3" s="9" t="s">
        <v>34</v>
      </c>
      <c r="M3" s="9" t="s">
        <v>141</v>
      </c>
      <c r="N3" s="9" t="s">
        <v>68</v>
      </c>
      <c r="O3" s="9" t="s">
        <v>142</v>
      </c>
    </row>
    <row r="4" spans="1:16" x14ac:dyDescent="0.3">
      <c r="A4" s="126" t="s">
        <v>110</v>
      </c>
      <c r="B4" s="99" t="s">
        <v>117</v>
      </c>
      <c r="C4" s="99">
        <v>398.37</v>
      </c>
      <c r="D4" s="99">
        <v>398.37</v>
      </c>
      <c r="E4" s="64">
        <v>0</v>
      </c>
      <c r="F4" s="64">
        <v>0</v>
      </c>
      <c r="G4" s="64">
        <f>(E4*F4)+D4</f>
        <v>398.37</v>
      </c>
      <c r="H4" s="104">
        <v>1.37</v>
      </c>
      <c r="I4" s="64">
        <v>10</v>
      </c>
      <c r="J4" s="66">
        <f>(I4*G4)/1000</f>
        <v>3.9836999999999998</v>
      </c>
      <c r="K4" s="67">
        <f t="shared" ref="K4:K5" si="0">(H4*1000)/J4</f>
        <v>343.90139819765545</v>
      </c>
      <c r="L4" s="64" t="s">
        <v>32</v>
      </c>
      <c r="M4" s="124">
        <v>2.66</v>
      </c>
      <c r="N4" s="68">
        <v>896</v>
      </c>
      <c r="O4" s="2" t="s">
        <v>143</v>
      </c>
      <c r="P4" s="97" t="s">
        <v>118</v>
      </c>
    </row>
    <row r="5" spans="1:16" x14ac:dyDescent="0.3">
      <c r="A5" s="100" t="s">
        <v>111</v>
      </c>
      <c r="B5" s="101" t="s">
        <v>119</v>
      </c>
      <c r="C5" s="101">
        <v>393.35</v>
      </c>
      <c r="D5" s="101">
        <v>393.35</v>
      </c>
      <c r="E5" s="4">
        <v>0</v>
      </c>
      <c r="F5" s="4">
        <v>0</v>
      </c>
      <c r="G5" s="4">
        <f t="shared" ref="G5" si="1">(E5*F5)+D5</f>
        <v>393.35</v>
      </c>
      <c r="H5" s="105">
        <v>0.96599999999999997</v>
      </c>
      <c r="I5" s="4">
        <v>10</v>
      </c>
      <c r="J5" s="7">
        <f t="shared" ref="J5" si="2">(I5*G5)/1000</f>
        <v>3.9335</v>
      </c>
      <c r="K5" s="6">
        <f t="shared" si="0"/>
        <v>245.5828142875302</v>
      </c>
      <c r="L5" s="4" t="s">
        <v>32</v>
      </c>
      <c r="M5" s="5">
        <v>2.2599999999999998</v>
      </c>
      <c r="N5" s="70">
        <v>708</v>
      </c>
      <c r="O5" s="2" t="s">
        <v>143</v>
      </c>
      <c r="P5" s="97" t="s">
        <v>120</v>
      </c>
    </row>
    <row r="6" spans="1:16" x14ac:dyDescent="0.3">
      <c r="A6" s="100" t="s">
        <v>112</v>
      </c>
      <c r="B6" s="101" t="s">
        <v>121</v>
      </c>
      <c r="C6" s="101">
        <v>386.79</v>
      </c>
      <c r="D6" s="101">
        <v>386.79</v>
      </c>
      <c r="E6" s="4">
        <v>0</v>
      </c>
      <c r="F6" s="4">
        <v>0</v>
      </c>
      <c r="G6" s="4">
        <f>(E6*F6)+D6</f>
        <v>386.79</v>
      </c>
      <c r="H6" s="105">
        <v>0.84799999999999998</v>
      </c>
      <c r="I6" s="4">
        <v>10</v>
      </c>
      <c r="J6" s="7">
        <f>(I6*G6)/1000</f>
        <v>3.8679000000000001</v>
      </c>
      <c r="K6" s="6">
        <f>(H6*1000)/J6</f>
        <v>219.24041469531269</v>
      </c>
      <c r="L6" s="4" t="s">
        <v>32</v>
      </c>
      <c r="M6" s="5">
        <v>2.3199999999999998</v>
      </c>
      <c r="N6" s="70">
        <v>565</v>
      </c>
      <c r="O6" s="2" t="s">
        <v>143</v>
      </c>
      <c r="P6" s="97" t="s">
        <v>122</v>
      </c>
    </row>
    <row r="7" spans="1:16" x14ac:dyDescent="0.3">
      <c r="A7" s="69" t="s">
        <v>113</v>
      </c>
      <c r="B7" s="101" t="s">
        <v>123</v>
      </c>
      <c r="C7" s="101">
        <v>350.81</v>
      </c>
      <c r="D7" s="101">
        <v>350.81</v>
      </c>
      <c r="E7" s="4">
        <v>0</v>
      </c>
      <c r="F7" s="4">
        <v>0</v>
      </c>
      <c r="G7" s="4">
        <f t="shared" ref="G7:G11" si="3">(E7*F7)+D7</f>
        <v>350.81</v>
      </c>
      <c r="H7" s="105">
        <v>0.97799999999999998</v>
      </c>
      <c r="I7" s="4">
        <v>10</v>
      </c>
      <c r="J7" s="7">
        <f t="shared" ref="J7:J11" si="4">(I7*G7)/1000</f>
        <v>3.5080999999999998</v>
      </c>
      <c r="K7" s="6">
        <f t="shared" ref="K7:K11" si="5">(H7*1000)/J7</f>
        <v>278.78338701861406</v>
      </c>
      <c r="L7" s="4" t="s">
        <v>32</v>
      </c>
      <c r="M7" s="5">
        <v>2.46</v>
      </c>
      <c r="N7" s="70">
        <v>915</v>
      </c>
      <c r="O7" s="2" t="s">
        <v>143</v>
      </c>
      <c r="P7" s="97" t="s">
        <v>124</v>
      </c>
    </row>
    <row r="8" spans="1:16" x14ac:dyDescent="0.3">
      <c r="A8" s="62" t="s">
        <v>114</v>
      </c>
      <c r="B8" s="99" t="s">
        <v>125</v>
      </c>
      <c r="C8" s="99">
        <v>412.4</v>
      </c>
      <c r="D8" s="99">
        <v>412.4</v>
      </c>
      <c r="E8" s="64">
        <v>0</v>
      </c>
      <c r="F8" s="64">
        <v>0</v>
      </c>
      <c r="G8" s="64">
        <f t="shared" si="3"/>
        <v>412.4</v>
      </c>
      <c r="H8" s="104">
        <v>1.5640000000000001</v>
      </c>
      <c r="I8" s="64">
        <v>10</v>
      </c>
      <c r="J8" s="66">
        <f t="shared" si="4"/>
        <v>4.1239999999999997</v>
      </c>
      <c r="K8" s="67">
        <f t="shared" si="5"/>
        <v>379.24345295829295</v>
      </c>
      <c r="L8" s="64" t="s">
        <v>32</v>
      </c>
      <c r="M8" s="124">
        <v>2.39</v>
      </c>
      <c r="N8" s="68">
        <v>155</v>
      </c>
      <c r="O8" s="2" t="s">
        <v>143</v>
      </c>
      <c r="P8" s="97" t="s">
        <v>126</v>
      </c>
    </row>
    <row r="9" spans="1:16" x14ac:dyDescent="0.3">
      <c r="A9" s="4" t="s">
        <v>115</v>
      </c>
      <c r="B9" s="101" t="s">
        <v>127</v>
      </c>
      <c r="C9" s="101">
        <v>434.35</v>
      </c>
      <c r="D9" s="101">
        <v>434.35</v>
      </c>
      <c r="E9" s="4">
        <v>0</v>
      </c>
      <c r="F9" s="4">
        <v>0</v>
      </c>
      <c r="G9" s="4">
        <f t="shared" si="3"/>
        <v>434.35</v>
      </c>
      <c r="H9" s="105">
        <v>0.70199999999999996</v>
      </c>
      <c r="I9" s="4">
        <v>10</v>
      </c>
      <c r="J9" s="7">
        <f t="shared" si="4"/>
        <v>4.3434999999999997</v>
      </c>
      <c r="K9" s="6">
        <f t="shared" si="5"/>
        <v>161.6208127086451</v>
      </c>
      <c r="L9" s="4" t="s">
        <v>32</v>
      </c>
      <c r="M9" s="5">
        <v>2.44</v>
      </c>
      <c r="N9" s="70">
        <v>687</v>
      </c>
      <c r="O9" s="2" t="s">
        <v>143</v>
      </c>
      <c r="P9" s="97" t="s">
        <v>128</v>
      </c>
    </row>
    <row r="10" spans="1:16" x14ac:dyDescent="0.3">
      <c r="A10" s="4" t="s">
        <v>13</v>
      </c>
      <c r="B10" s="127" t="s">
        <v>10</v>
      </c>
      <c r="C10" s="127">
        <v>385.8</v>
      </c>
      <c r="D10" s="101">
        <v>407.38</v>
      </c>
      <c r="E10" s="4">
        <v>0</v>
      </c>
      <c r="F10" s="4">
        <v>0</v>
      </c>
      <c r="G10" s="4">
        <f t="shared" si="3"/>
        <v>407.38</v>
      </c>
      <c r="H10" s="105">
        <v>0</v>
      </c>
      <c r="I10" s="4">
        <v>10</v>
      </c>
      <c r="J10" s="7">
        <f t="shared" si="4"/>
        <v>4.0738000000000003</v>
      </c>
      <c r="K10" s="6">
        <f t="shared" si="5"/>
        <v>0</v>
      </c>
      <c r="L10" s="4" t="s">
        <v>32</v>
      </c>
      <c r="M10" s="5">
        <v>2.72</v>
      </c>
      <c r="N10" s="70">
        <v>250</v>
      </c>
      <c r="P10" s="97" t="s">
        <v>129</v>
      </c>
    </row>
    <row r="11" spans="1:16" x14ac:dyDescent="0.3">
      <c r="A11" s="103" t="s">
        <v>131</v>
      </c>
      <c r="B11" s="102"/>
      <c r="C11" s="102">
        <v>404.38</v>
      </c>
      <c r="D11" s="102">
        <v>404.38</v>
      </c>
      <c r="E11" s="73">
        <v>0</v>
      </c>
      <c r="F11" s="73">
        <v>0</v>
      </c>
      <c r="G11" s="73">
        <f t="shared" si="3"/>
        <v>404.38</v>
      </c>
      <c r="H11" s="106">
        <v>1.071</v>
      </c>
      <c r="I11" s="73">
        <v>10</v>
      </c>
      <c r="J11" s="75">
        <f t="shared" si="4"/>
        <v>4.0438000000000001</v>
      </c>
      <c r="K11" s="76">
        <f t="shared" si="5"/>
        <v>264.84989366437509</v>
      </c>
      <c r="L11" s="73" t="s">
        <v>32</v>
      </c>
      <c r="M11" s="73">
        <v>2.2999999999999998</v>
      </c>
      <c r="N11" s="77" t="s">
        <v>132</v>
      </c>
      <c r="O11" s="2" t="s">
        <v>143</v>
      </c>
      <c r="P11" s="97" t="s">
        <v>130</v>
      </c>
    </row>
    <row r="12" spans="1:16" x14ac:dyDescent="0.3">
      <c r="A12" s="125" t="s">
        <v>35</v>
      </c>
    </row>
    <row r="13" spans="1:16" x14ac:dyDescent="0.3">
      <c r="I13" s="113"/>
    </row>
    <row r="14" spans="1:16" x14ac:dyDescent="0.3">
      <c r="B14" s="112"/>
      <c r="C14" s="113"/>
      <c r="D14" s="114"/>
      <c r="E14" s="114"/>
      <c r="F14" s="113"/>
      <c r="G14" s="113"/>
      <c r="H14" s="113"/>
      <c r="I14" s="113"/>
    </row>
    <row r="15" spans="1:16" x14ac:dyDescent="0.3">
      <c r="B15" s="112"/>
      <c r="C15" s="113"/>
      <c r="D15" s="114"/>
      <c r="E15" s="114"/>
      <c r="F15" s="113"/>
      <c r="G15" s="113"/>
      <c r="H15" s="113"/>
      <c r="I15" s="113"/>
    </row>
    <row r="16" spans="1:16" s="4" customFormat="1" x14ac:dyDescent="0.3">
      <c r="D16" s="5"/>
      <c r="E16" s="5"/>
    </row>
    <row r="17" spans="1:14" x14ac:dyDescent="0.3">
      <c r="A17" s="69" t="s">
        <v>116</v>
      </c>
      <c r="B17" s="101" t="s">
        <v>6</v>
      </c>
      <c r="C17" s="101">
        <v>407.38</v>
      </c>
      <c r="D17" s="97" t="s">
        <v>144</v>
      </c>
      <c r="G17" s="97" t="s">
        <v>190</v>
      </c>
    </row>
    <row r="19" spans="1:14" x14ac:dyDescent="0.3">
      <c r="I19" s="97"/>
    </row>
    <row r="20" spans="1:14" x14ac:dyDescent="0.3">
      <c r="B20" s="97"/>
      <c r="C20" s="97"/>
      <c r="D20" s="98"/>
      <c r="E20" s="98"/>
      <c r="F20" s="97"/>
      <c r="G20" s="97"/>
      <c r="H20" s="97"/>
      <c r="I20" s="97"/>
    </row>
    <row r="21" spans="1:14" x14ac:dyDescent="0.3">
      <c r="A21" s="1">
        <v>41912</v>
      </c>
      <c r="B21" s="97"/>
      <c r="C21" s="97"/>
      <c r="D21" s="98"/>
      <c r="E21" s="98"/>
      <c r="F21" s="97"/>
      <c r="G21" s="97"/>
      <c r="H21" s="97"/>
      <c r="I21" s="97"/>
    </row>
    <row r="22" spans="1:14" s="4" customFormat="1" x14ac:dyDescent="0.3">
      <c r="A22" s="62" t="s">
        <v>1</v>
      </c>
      <c r="B22" s="63" t="s">
        <v>2</v>
      </c>
      <c r="C22" s="63">
        <v>445.38</v>
      </c>
      <c r="D22" s="63">
        <v>445.38</v>
      </c>
      <c r="E22" s="64">
        <v>0</v>
      </c>
      <c r="F22" s="64">
        <v>0</v>
      </c>
      <c r="G22" s="64">
        <f>(E22*F22)+D22</f>
        <v>445.38</v>
      </c>
      <c r="H22" s="65">
        <v>2.5</v>
      </c>
      <c r="I22" s="64">
        <v>10</v>
      </c>
      <c r="J22" s="66">
        <f t="shared" ref="J22:J33" si="6">(I22*G22)/1000</f>
        <v>4.4538000000000002</v>
      </c>
      <c r="K22" s="67">
        <f t="shared" ref="K22:K33" si="7">(H22*1000)/J22</f>
        <v>561.31842471597281</v>
      </c>
      <c r="L22" s="64" t="s">
        <v>32</v>
      </c>
      <c r="M22" s="68" t="s">
        <v>63</v>
      </c>
      <c r="N22" s="78">
        <v>956</v>
      </c>
    </row>
    <row r="23" spans="1:14" s="4" customFormat="1" x14ac:dyDescent="0.3">
      <c r="A23" s="69" t="s">
        <v>3</v>
      </c>
      <c r="B23" s="11" t="s">
        <v>4</v>
      </c>
      <c r="C23" s="11">
        <v>388.76</v>
      </c>
      <c r="D23" s="11">
        <v>388.76</v>
      </c>
      <c r="E23" s="4">
        <v>0</v>
      </c>
      <c r="F23" s="4">
        <v>0</v>
      </c>
      <c r="G23" s="4">
        <f t="shared" ref="G23:G33" si="8">(E23*F23)+D23</f>
        <v>388.76</v>
      </c>
      <c r="H23" s="12">
        <v>2.2000000000000002</v>
      </c>
      <c r="I23" s="4">
        <v>10</v>
      </c>
      <c r="J23" s="7">
        <f t="shared" si="6"/>
        <v>3.8875999999999999</v>
      </c>
      <c r="K23" s="6">
        <f t="shared" si="7"/>
        <v>565.90184175326681</v>
      </c>
      <c r="L23" s="4" t="s">
        <v>32</v>
      </c>
      <c r="M23" s="70" t="s">
        <v>63</v>
      </c>
      <c r="N23" s="78">
        <v>784</v>
      </c>
    </row>
    <row r="24" spans="1:14" s="4" customFormat="1" x14ac:dyDescent="0.3">
      <c r="A24" s="71" t="s">
        <v>5</v>
      </c>
      <c r="B24" s="72" t="s">
        <v>6</v>
      </c>
      <c r="C24" s="72">
        <v>407.38</v>
      </c>
      <c r="D24" s="72">
        <v>407.38</v>
      </c>
      <c r="E24" s="73">
        <v>0</v>
      </c>
      <c r="F24" s="73">
        <v>0</v>
      </c>
      <c r="G24" s="73">
        <f t="shared" si="8"/>
        <v>407.38</v>
      </c>
      <c r="H24" s="74">
        <v>2.8</v>
      </c>
      <c r="I24" s="73">
        <v>10</v>
      </c>
      <c r="J24" s="75">
        <f t="shared" si="6"/>
        <v>4.0738000000000003</v>
      </c>
      <c r="K24" s="76">
        <f t="shared" si="7"/>
        <v>687.31896509401531</v>
      </c>
      <c r="L24" s="73" t="s">
        <v>32</v>
      </c>
      <c r="M24" s="77" t="s">
        <v>63</v>
      </c>
      <c r="N24" s="78">
        <v>844</v>
      </c>
    </row>
    <row r="25" spans="1:14" s="4" customFormat="1" x14ac:dyDescent="0.3">
      <c r="A25" s="62" t="s">
        <v>7</v>
      </c>
      <c r="B25" s="63" t="s">
        <v>8</v>
      </c>
      <c r="C25" s="63">
        <v>448.38</v>
      </c>
      <c r="D25" s="63">
        <v>448.38</v>
      </c>
      <c r="E25" s="64">
        <v>0</v>
      </c>
      <c r="F25" s="64">
        <v>0</v>
      </c>
      <c r="G25" s="64">
        <f t="shared" si="8"/>
        <v>448.38</v>
      </c>
      <c r="H25" s="65">
        <v>1.2</v>
      </c>
      <c r="I25" s="64">
        <v>10</v>
      </c>
      <c r="J25" s="66">
        <f t="shared" si="6"/>
        <v>4.4838000000000005</v>
      </c>
      <c r="K25" s="67">
        <f t="shared" si="7"/>
        <v>267.63013515321825</v>
      </c>
      <c r="L25" s="64" t="s">
        <v>32</v>
      </c>
      <c r="M25" s="68" t="s">
        <v>64</v>
      </c>
      <c r="N25" s="78">
        <v>947</v>
      </c>
    </row>
    <row r="26" spans="1:14" s="4" customFormat="1" x14ac:dyDescent="0.3">
      <c r="A26" s="69" t="s">
        <v>9</v>
      </c>
      <c r="B26" s="11" t="s">
        <v>10</v>
      </c>
      <c r="C26" s="11">
        <v>385.8</v>
      </c>
      <c r="D26" s="11">
        <v>385.8</v>
      </c>
      <c r="E26" s="4">
        <v>0</v>
      </c>
      <c r="F26" s="4">
        <v>0</v>
      </c>
      <c r="G26" s="4">
        <f t="shared" si="8"/>
        <v>385.8</v>
      </c>
      <c r="H26" s="12">
        <v>2.4</v>
      </c>
      <c r="I26" s="4">
        <v>10</v>
      </c>
      <c r="J26" s="7">
        <f t="shared" si="6"/>
        <v>3.8580000000000001</v>
      </c>
      <c r="K26" s="6">
        <f t="shared" si="7"/>
        <v>622.08398133748051</v>
      </c>
      <c r="L26" s="4" t="s">
        <v>32</v>
      </c>
      <c r="M26" s="70" t="s">
        <v>64</v>
      </c>
      <c r="N26" s="78">
        <v>846</v>
      </c>
    </row>
    <row r="27" spans="1:14" s="4" customFormat="1" x14ac:dyDescent="0.3">
      <c r="A27" s="71" t="s">
        <v>11</v>
      </c>
      <c r="B27" s="72" t="s">
        <v>12</v>
      </c>
      <c r="C27" s="72">
        <v>404.33</v>
      </c>
      <c r="D27" s="72">
        <v>404.33</v>
      </c>
      <c r="E27" s="73">
        <v>0</v>
      </c>
      <c r="F27" s="73">
        <v>0</v>
      </c>
      <c r="G27" s="73">
        <f t="shared" si="8"/>
        <v>404.33</v>
      </c>
      <c r="H27" s="74">
        <v>2.4</v>
      </c>
      <c r="I27" s="73">
        <v>10</v>
      </c>
      <c r="J27" s="75">
        <f t="shared" si="6"/>
        <v>4.0432999999999995</v>
      </c>
      <c r="K27" s="76">
        <f t="shared" si="7"/>
        <v>593.57455543739036</v>
      </c>
      <c r="L27" s="73" t="s">
        <v>32</v>
      </c>
      <c r="M27" s="77" t="s">
        <v>64</v>
      </c>
      <c r="N27" s="78">
        <v>946</v>
      </c>
    </row>
    <row r="28" spans="1:14" s="4" customFormat="1" x14ac:dyDescent="0.3">
      <c r="A28" s="128" t="s">
        <v>13</v>
      </c>
      <c r="B28" s="63" t="s">
        <v>10</v>
      </c>
      <c r="C28" s="63">
        <v>385.8</v>
      </c>
      <c r="D28" s="63">
        <v>385.8</v>
      </c>
      <c r="E28" s="64">
        <v>0</v>
      </c>
      <c r="F28" s="64">
        <v>0</v>
      </c>
      <c r="G28" s="64">
        <f t="shared" si="8"/>
        <v>385.8</v>
      </c>
      <c r="H28" s="65">
        <v>2</v>
      </c>
      <c r="I28" s="64">
        <v>10</v>
      </c>
      <c r="J28" s="66">
        <f t="shared" si="6"/>
        <v>3.8580000000000001</v>
      </c>
      <c r="K28" s="67">
        <f t="shared" si="7"/>
        <v>518.4033177812338</v>
      </c>
      <c r="L28" s="64" t="s">
        <v>32</v>
      </c>
      <c r="M28" s="68" t="s">
        <v>65</v>
      </c>
      <c r="N28" s="78">
        <v>250</v>
      </c>
    </row>
    <row r="29" spans="1:14" s="4" customFormat="1" x14ac:dyDescent="0.3">
      <c r="A29" s="69" t="s">
        <v>14</v>
      </c>
      <c r="B29" s="11" t="s">
        <v>15</v>
      </c>
      <c r="C29" s="11">
        <v>450.37</v>
      </c>
      <c r="D29" s="11">
        <v>450.37</v>
      </c>
      <c r="E29" s="4">
        <v>0</v>
      </c>
      <c r="F29" s="4">
        <v>0</v>
      </c>
      <c r="G29" s="4">
        <f t="shared" si="8"/>
        <v>450.37</v>
      </c>
      <c r="H29" s="12">
        <v>2.4</v>
      </c>
      <c r="I29" s="4">
        <v>10</v>
      </c>
      <c r="J29" s="7">
        <f t="shared" si="6"/>
        <v>4.5037000000000003</v>
      </c>
      <c r="K29" s="6">
        <f t="shared" si="7"/>
        <v>532.89517507826895</v>
      </c>
      <c r="L29" s="4" t="s">
        <v>32</v>
      </c>
      <c r="M29" s="70" t="s">
        <v>65</v>
      </c>
      <c r="N29" s="78">
        <v>727</v>
      </c>
    </row>
    <row r="30" spans="1:14" s="4" customFormat="1" x14ac:dyDescent="0.3">
      <c r="A30" s="71" t="s">
        <v>16</v>
      </c>
      <c r="B30" s="72" t="s">
        <v>17</v>
      </c>
      <c r="C30" s="72">
        <v>415.79</v>
      </c>
      <c r="D30" s="72">
        <v>415.79</v>
      </c>
      <c r="E30" s="73">
        <v>0</v>
      </c>
      <c r="F30" s="73">
        <v>0</v>
      </c>
      <c r="G30" s="73">
        <f t="shared" si="8"/>
        <v>415.79</v>
      </c>
      <c r="H30" s="74">
        <v>2.2999999999999998</v>
      </c>
      <c r="I30" s="73">
        <v>10</v>
      </c>
      <c r="J30" s="75">
        <f t="shared" si="6"/>
        <v>4.1579000000000006</v>
      </c>
      <c r="K30" s="76">
        <f t="shared" si="7"/>
        <v>553.16385675461163</v>
      </c>
      <c r="L30" s="73" t="s">
        <v>32</v>
      </c>
      <c r="M30" s="77" t="s">
        <v>65</v>
      </c>
      <c r="N30" s="96">
        <v>246</v>
      </c>
    </row>
    <row r="31" spans="1:14" s="4" customFormat="1" x14ac:dyDescent="0.3">
      <c r="A31" s="62" t="s">
        <v>18</v>
      </c>
      <c r="B31" s="63" t="s">
        <v>19</v>
      </c>
      <c r="C31" s="63">
        <v>399.38</v>
      </c>
      <c r="D31" s="63">
        <v>399.38</v>
      </c>
      <c r="E31" s="64">
        <v>0</v>
      </c>
      <c r="F31" s="64">
        <v>0</v>
      </c>
      <c r="G31" s="64">
        <f t="shared" si="8"/>
        <v>399.38</v>
      </c>
      <c r="H31" s="65">
        <v>2</v>
      </c>
      <c r="I31" s="64">
        <v>10</v>
      </c>
      <c r="J31" s="66">
        <f t="shared" si="6"/>
        <v>3.9938000000000002</v>
      </c>
      <c r="K31" s="67">
        <f t="shared" si="7"/>
        <v>500.77620311482798</v>
      </c>
      <c r="L31" s="64" t="s">
        <v>32</v>
      </c>
      <c r="M31" s="68" t="s">
        <v>66</v>
      </c>
      <c r="N31" s="78">
        <v>927</v>
      </c>
    </row>
    <row r="32" spans="1:14" s="4" customFormat="1" x14ac:dyDescent="0.3">
      <c r="A32" s="69" t="s">
        <v>20</v>
      </c>
      <c r="B32" s="11" t="s">
        <v>21</v>
      </c>
      <c r="C32" s="11">
        <v>450.33</v>
      </c>
      <c r="D32" s="11">
        <v>450.33</v>
      </c>
      <c r="E32" s="4">
        <v>0</v>
      </c>
      <c r="F32" s="4">
        <v>0</v>
      </c>
      <c r="G32" s="4">
        <f t="shared" si="8"/>
        <v>450.33</v>
      </c>
      <c r="H32" s="12">
        <v>2</v>
      </c>
      <c r="I32" s="4">
        <v>10</v>
      </c>
      <c r="J32" s="7">
        <f t="shared" si="6"/>
        <v>4.5033000000000003</v>
      </c>
      <c r="K32" s="6">
        <f t="shared" si="7"/>
        <v>444.11875735571687</v>
      </c>
      <c r="L32" s="4" t="s">
        <v>32</v>
      </c>
      <c r="M32" s="70" t="s">
        <v>66</v>
      </c>
      <c r="N32" s="96">
        <v>944</v>
      </c>
    </row>
    <row r="33" spans="1:14" s="4" customFormat="1" x14ac:dyDescent="0.3">
      <c r="A33" s="71" t="s">
        <v>22</v>
      </c>
      <c r="B33" s="72" t="s">
        <v>23</v>
      </c>
      <c r="C33" s="72">
        <v>418.35</v>
      </c>
      <c r="D33" s="72">
        <v>418.35</v>
      </c>
      <c r="E33" s="73">
        <v>0</v>
      </c>
      <c r="F33" s="73">
        <v>0</v>
      </c>
      <c r="G33" s="73">
        <f t="shared" si="8"/>
        <v>418.35</v>
      </c>
      <c r="H33" s="74">
        <v>2.2999999999999998</v>
      </c>
      <c r="I33" s="73">
        <v>10</v>
      </c>
      <c r="J33" s="75">
        <f t="shared" si="6"/>
        <v>4.1835000000000004</v>
      </c>
      <c r="K33" s="76">
        <f t="shared" si="7"/>
        <v>549.7788932711843</v>
      </c>
      <c r="L33" s="73" t="s">
        <v>32</v>
      </c>
      <c r="M33" s="77" t="s">
        <v>66</v>
      </c>
      <c r="N33" s="78">
        <v>939</v>
      </c>
    </row>
    <row r="35" spans="1:14" x14ac:dyDescent="0.3">
      <c r="A35" s="2" t="s">
        <v>183</v>
      </c>
      <c r="B35" s="2" t="s">
        <v>184</v>
      </c>
    </row>
    <row r="36" spans="1:14" x14ac:dyDescent="0.3">
      <c r="A36" s="2" t="s">
        <v>185</v>
      </c>
      <c r="B36" s="2" t="s">
        <v>186</v>
      </c>
    </row>
    <row r="37" spans="1:14" x14ac:dyDescent="0.3">
      <c r="A37" s="2" t="s">
        <v>187</v>
      </c>
      <c r="B37" s="2" t="s">
        <v>188</v>
      </c>
    </row>
  </sheetData>
  <pageMargins left="0.7" right="0.7" top="0.75" bottom="0.75" header="0.3" footer="0.3"/>
  <pageSetup scale="71" orientation="landscape" r:id="rId1"/>
  <colBreaks count="1" manualBreakCount="1">
    <brk id="13"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28"/>
  <sheetViews>
    <sheetView zoomScaleNormal="100" workbookViewId="0">
      <selection activeCell="E28" sqref="E28"/>
    </sheetView>
  </sheetViews>
  <sheetFormatPr defaultRowHeight="13.8" x14ac:dyDescent="0.25"/>
  <cols>
    <col min="1" max="1" width="2.77734375" style="149" customWidth="1"/>
    <col min="2" max="2" width="71.6640625" style="148" customWidth="1"/>
    <col min="3" max="3" width="10.5546875" style="148" customWidth="1"/>
    <col min="4" max="4" width="6" style="148" bestFit="1" customWidth="1"/>
    <col min="5" max="5" width="9.44140625" style="148" bestFit="1" customWidth="1"/>
    <col min="6" max="6" width="15.21875" style="148" customWidth="1"/>
    <col min="7" max="7" width="24.44140625" style="148" customWidth="1"/>
    <col min="8" max="16384" width="8.88671875" style="149"/>
  </cols>
  <sheetData>
    <row r="1" spans="2:7" x14ac:dyDescent="0.25">
      <c r="B1" s="147" t="s">
        <v>98</v>
      </c>
    </row>
    <row r="2" spans="2:7" x14ac:dyDescent="0.25">
      <c r="B2" s="147" t="s">
        <v>191</v>
      </c>
    </row>
    <row r="3" spans="2:7" x14ac:dyDescent="0.25">
      <c r="B3" s="150">
        <v>41919</v>
      </c>
    </row>
    <row r="4" spans="2:7" x14ac:dyDescent="0.25">
      <c r="B4" s="151" t="s">
        <v>192</v>
      </c>
    </row>
    <row r="5" spans="2:7" s="154" customFormat="1" ht="27.6" x14ac:dyDescent="0.25">
      <c r="B5" s="152" t="s">
        <v>193</v>
      </c>
      <c r="C5" s="153" t="s">
        <v>88</v>
      </c>
      <c r="D5" s="153" t="s">
        <v>89</v>
      </c>
      <c r="E5" s="153" t="s">
        <v>90</v>
      </c>
      <c r="F5" s="153" t="s">
        <v>91</v>
      </c>
      <c r="G5" s="152" t="s">
        <v>105</v>
      </c>
    </row>
    <row r="6" spans="2:7" x14ac:dyDescent="0.25">
      <c r="B6" s="155" t="s">
        <v>95</v>
      </c>
      <c r="C6" s="156">
        <v>0.99399999999999999</v>
      </c>
      <c r="D6" s="156">
        <v>6.6</v>
      </c>
      <c r="E6" s="156">
        <v>0.3</v>
      </c>
      <c r="F6" s="157">
        <v>110</v>
      </c>
      <c r="G6" s="157" t="s">
        <v>99</v>
      </c>
    </row>
    <row r="7" spans="2:7" x14ac:dyDescent="0.25">
      <c r="B7" s="158" t="s">
        <v>96</v>
      </c>
      <c r="C7" s="159">
        <v>0.95100000000000007</v>
      </c>
      <c r="D7" s="159">
        <v>120</v>
      </c>
      <c r="E7" s="159">
        <v>10</v>
      </c>
      <c r="F7" s="160">
        <v>5.7</v>
      </c>
      <c r="G7" s="160" t="s">
        <v>100</v>
      </c>
    </row>
    <row r="8" spans="2:7" x14ac:dyDescent="0.25">
      <c r="B8" s="158" t="s">
        <v>97</v>
      </c>
      <c r="C8" s="159"/>
      <c r="D8" s="159" t="s">
        <v>92</v>
      </c>
      <c r="E8" s="159"/>
      <c r="F8" s="160" t="s">
        <v>93</v>
      </c>
      <c r="G8" s="160" t="s">
        <v>101</v>
      </c>
    </row>
    <row r="9" spans="2:7" x14ac:dyDescent="0.25">
      <c r="B9" s="161" t="s">
        <v>194</v>
      </c>
      <c r="C9" s="162">
        <v>0.97699999999999998</v>
      </c>
      <c r="D9" s="162">
        <v>6.9</v>
      </c>
      <c r="E9" s="162">
        <v>0.1</v>
      </c>
      <c r="F9" s="162">
        <v>100</v>
      </c>
      <c r="G9" s="163" t="s">
        <v>99</v>
      </c>
    </row>
    <row r="10" spans="2:7" x14ac:dyDescent="0.25">
      <c r="B10" s="158" t="s">
        <v>195</v>
      </c>
      <c r="C10" s="159">
        <v>0.92500000000000004</v>
      </c>
      <c r="D10" s="159">
        <v>100</v>
      </c>
      <c r="E10" s="164">
        <v>7</v>
      </c>
      <c r="F10" s="164">
        <v>7</v>
      </c>
      <c r="G10" s="165" t="s">
        <v>100</v>
      </c>
    </row>
    <row r="11" spans="2:7" x14ac:dyDescent="0.25">
      <c r="B11" s="158" t="s">
        <v>196</v>
      </c>
      <c r="C11" s="159">
        <v>0.97899999999999998</v>
      </c>
      <c r="D11" s="159">
        <v>100</v>
      </c>
      <c r="E11" s="159">
        <v>0</v>
      </c>
      <c r="F11" s="159">
        <v>6.7</v>
      </c>
      <c r="G11" s="166" t="s">
        <v>100</v>
      </c>
    </row>
    <row r="12" spans="2:7" x14ac:dyDescent="0.25">
      <c r="B12" s="158" t="s">
        <v>197</v>
      </c>
      <c r="C12" s="159">
        <v>0.96599999999999997</v>
      </c>
      <c r="D12" s="159">
        <v>71</v>
      </c>
      <c r="E12" s="159">
        <v>1</v>
      </c>
      <c r="F12" s="159">
        <v>9.8000000000000007</v>
      </c>
      <c r="G12" s="166" t="s">
        <v>100</v>
      </c>
    </row>
    <row r="13" spans="2:7" x14ac:dyDescent="0.25">
      <c r="B13" s="158" t="s">
        <v>198</v>
      </c>
      <c r="C13" s="159">
        <v>0.93500000000000005</v>
      </c>
      <c r="D13" s="159">
        <v>190</v>
      </c>
      <c r="E13" s="159">
        <v>10</v>
      </c>
      <c r="F13" s="159">
        <v>3.6</v>
      </c>
      <c r="G13" s="166" t="s">
        <v>199</v>
      </c>
    </row>
    <row r="14" spans="2:7" x14ac:dyDescent="0.25">
      <c r="B14" s="158" t="s">
        <v>200</v>
      </c>
      <c r="C14" s="167">
        <v>0.90300000000000002</v>
      </c>
      <c r="D14" s="159">
        <v>230</v>
      </c>
      <c r="E14" s="159">
        <v>40</v>
      </c>
      <c r="F14" s="159">
        <v>3.1</v>
      </c>
      <c r="G14" s="166" t="s">
        <v>199</v>
      </c>
    </row>
    <row r="15" spans="2:7" x14ac:dyDescent="0.25">
      <c r="B15" s="158" t="s">
        <v>201</v>
      </c>
      <c r="C15" s="159"/>
      <c r="D15" s="159" t="s">
        <v>92</v>
      </c>
      <c r="E15" s="159"/>
      <c r="F15" s="159" t="s">
        <v>93</v>
      </c>
      <c r="G15" s="166" t="s">
        <v>101</v>
      </c>
    </row>
    <row r="16" spans="2:7" x14ac:dyDescent="0.25">
      <c r="B16" s="158" t="s">
        <v>202</v>
      </c>
      <c r="C16" s="159"/>
      <c r="D16" s="159" t="s">
        <v>92</v>
      </c>
      <c r="E16" s="159"/>
      <c r="F16" s="159" t="s">
        <v>93</v>
      </c>
      <c r="G16" s="166" t="s">
        <v>101</v>
      </c>
    </row>
    <row r="17" spans="2:7" x14ac:dyDescent="0.25">
      <c r="B17" s="158" t="s">
        <v>203</v>
      </c>
      <c r="C17" s="159"/>
      <c r="D17" s="159" t="s">
        <v>92</v>
      </c>
      <c r="E17" s="159"/>
      <c r="F17" s="159" t="s">
        <v>93</v>
      </c>
      <c r="G17" s="166" t="s">
        <v>101</v>
      </c>
    </row>
    <row r="18" spans="2:7" x14ac:dyDescent="0.25">
      <c r="B18" s="158" t="s">
        <v>204</v>
      </c>
      <c r="C18" s="159"/>
      <c r="D18" s="159" t="s">
        <v>92</v>
      </c>
      <c r="E18" s="159"/>
      <c r="F18" s="159" t="s">
        <v>93</v>
      </c>
      <c r="G18" s="166" t="s">
        <v>101</v>
      </c>
    </row>
    <row r="19" spans="2:7" ht="14.4" x14ac:dyDescent="0.25">
      <c r="B19" s="168" t="s">
        <v>94</v>
      </c>
      <c r="C19" s="159"/>
      <c r="D19" s="159"/>
      <c r="E19" s="159"/>
      <c r="F19" s="159"/>
      <c r="G19" s="169" t="s">
        <v>205</v>
      </c>
    </row>
    <row r="20" spans="2:7" ht="14.4" x14ac:dyDescent="0.25">
      <c r="B20" s="170" t="s">
        <v>206</v>
      </c>
      <c r="C20" s="171"/>
      <c r="D20" s="171"/>
      <c r="E20" s="171"/>
      <c r="F20" s="171"/>
      <c r="G20" s="172" t="s">
        <v>207</v>
      </c>
    </row>
    <row r="22" spans="2:7" x14ac:dyDescent="0.25">
      <c r="B22" s="147" t="s">
        <v>208</v>
      </c>
    </row>
    <row r="23" spans="2:7" x14ac:dyDescent="0.25">
      <c r="B23" s="147" t="s">
        <v>209</v>
      </c>
    </row>
    <row r="24" spans="2:7" x14ac:dyDescent="0.25">
      <c r="B24" s="147" t="s">
        <v>102</v>
      </c>
    </row>
    <row r="25" spans="2:7" x14ac:dyDescent="0.25">
      <c r="B25" s="200" t="s">
        <v>210</v>
      </c>
      <c r="C25" s="201"/>
      <c r="D25" s="201"/>
      <c r="E25" s="201"/>
      <c r="F25" s="201"/>
      <c r="G25" s="201"/>
    </row>
    <row r="26" spans="2:7" x14ac:dyDescent="0.25">
      <c r="B26" s="201"/>
      <c r="C26" s="201"/>
      <c r="D26" s="201"/>
      <c r="E26" s="201"/>
      <c r="F26" s="201"/>
      <c r="G26" s="201"/>
    </row>
    <row r="27" spans="2:7" ht="14.4" x14ac:dyDescent="0.25">
      <c r="B27" s="173" t="s">
        <v>211</v>
      </c>
    </row>
    <row r="28" spans="2:7" ht="14.4" x14ac:dyDescent="0.25">
      <c r="B28" s="173" t="s">
        <v>212</v>
      </c>
    </row>
  </sheetData>
  <mergeCells count="1">
    <mergeCell ref="B25:G26"/>
  </mergeCells>
  <hyperlinks>
    <hyperlink ref="B4" r:id="rId1" tooltip="E-Workbook hyper-link" display="ewb://biobook:5277/8dcf43a048c711e4bc3f0050b65b1b5b?action=OPEN"/>
  </hyperlinks>
  <pageMargins left="0.7" right="0.7" top="0.75" bottom="0.75" header="0.3" footer="0.3"/>
  <pageSetup scale="85" orientation="landscape"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Results</vt:lpstr>
      <vt:lpstr>Graphs</vt:lpstr>
      <vt:lpstr>Protocol</vt:lpstr>
      <vt:lpstr>Plate Maps</vt:lpstr>
      <vt:lpstr>Stock Calculations</vt:lpstr>
      <vt:lpstr>Historic results</vt:lpstr>
      <vt:lpstr>Graphs!Print_Area</vt:lpstr>
      <vt:lpstr>'Stock Calculations'!Print_Area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Helene Posthumus D'Harvant</dc:creator>
  <cp:lastModifiedBy>orozcc02</cp:lastModifiedBy>
  <cp:lastPrinted>2017-05-03T16:09:10Z</cp:lastPrinted>
  <dcterms:created xsi:type="dcterms:W3CDTF">2014-08-19T07:49:13Z</dcterms:created>
  <dcterms:modified xsi:type="dcterms:W3CDTF">2017-05-08T17:46:12Z</dcterms:modified>
</cp:coreProperties>
</file>