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g42\GIT_REPOS\wealthtax\Data\"/>
    </mc:Choice>
  </mc:AlternateContent>
  <bookViews>
    <workbookView xWindow="0" yWindow="0" windowWidth="25200" windowHeight="17835"/>
  </bookViews>
  <sheets>
    <sheet name="Sheet1" sheetId="1" r:id="rId1"/>
    <sheet name="Chart1" sheetId="2" r:id="rId2"/>
  </sheets>
  <definedNames>
    <definedName name="bmin">Sheet1!$B$6</definedName>
    <definedName name="f">Sheet1!$B$4</definedName>
    <definedName name="h">Sheet1!$B$2</definedName>
    <definedName name="incr">Sheet1!$B$9</definedName>
    <definedName name="m">Sheet1!$B$3</definedName>
    <definedName name="p">Sheet1!$B$5</definedName>
    <definedName name="sim_conv">Sheet1!$A$42</definedName>
    <definedName name="solver_adj" localSheetId="0" hidden="1">Sheet1!$B$2,Sheet1!$B$3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="1" iterateCount="10000" iterateDelta="9.9999999999999995E-8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B42" i="1"/>
  <c r="D42" i="1"/>
  <c r="E42" i="1"/>
  <c r="F42" i="1"/>
  <c r="G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6" i="1"/>
  <c r="D36" i="1"/>
  <c r="F36" i="1"/>
  <c r="I36" i="1"/>
  <c r="H42" i="1"/>
  <c r="E37" i="1"/>
  <c r="D37" i="1"/>
  <c r="F37" i="1"/>
  <c r="I37" i="1"/>
  <c r="B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G36" i="1"/>
  <c r="G37" i="1"/>
  <c r="B43" i="1"/>
  <c r="C43" i="1"/>
  <c r="D43" i="1"/>
  <c r="E43" i="1"/>
  <c r="F43" i="1"/>
  <c r="G43" i="1"/>
  <c r="H43" i="1"/>
  <c r="I43" i="1"/>
  <c r="E35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<sst xmlns="http://schemas.openxmlformats.org/spreadsheetml/2006/main" count="16" uniqueCount="16">
  <si>
    <t>savings</t>
  </si>
  <si>
    <t>h</t>
  </si>
  <si>
    <t>m</t>
  </si>
  <si>
    <t>marginal</t>
  </si>
  <si>
    <t>average</t>
  </si>
  <si>
    <t>f</t>
  </si>
  <si>
    <t>dollars</t>
  </si>
  <si>
    <t>p</t>
  </si>
  <si>
    <t>q</t>
  </si>
  <si>
    <t>Simulation</t>
  </si>
  <si>
    <t>wealth</t>
  </si>
  <si>
    <t>population</t>
  </si>
  <si>
    <t>target</t>
  </si>
  <si>
    <t>diff</t>
  </si>
  <si>
    <t>crit</t>
  </si>
  <si>
    <t>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</si>
</sst>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2" applyNumberFormat="1" applyFont="1"/>
    <xf numFmtId="10" fontId="0" fillId="0" borderId="0" xfId="0" applyNumberFormat="1"/>
    <xf numFmtId="9" fontId="0" fillId="0" borderId="0" xfId="0" applyNumberFormat="1"/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-360088.47732800001</c:v>
                </c:pt>
                <c:pt idx="1">
                  <c:v>-270066.35799599998</c:v>
                </c:pt>
                <c:pt idx="2">
                  <c:v>-180044.238664</c:v>
                </c:pt>
                <c:pt idx="3">
                  <c:v>-90022.119332000002</c:v>
                </c:pt>
                <c:pt idx="4">
                  <c:v>0</c:v>
                </c:pt>
                <c:pt idx="5">
                  <c:v>90022.119332000002</c:v>
                </c:pt>
                <c:pt idx="6">
                  <c:v>180044.238664</c:v>
                </c:pt>
                <c:pt idx="7">
                  <c:v>270066.35799599998</c:v>
                </c:pt>
                <c:pt idx="8">
                  <c:v>360088.47732800001</c:v>
                </c:pt>
                <c:pt idx="9">
                  <c:v>450110.59666000004</c:v>
                </c:pt>
                <c:pt idx="10">
                  <c:v>540132.71599199995</c:v>
                </c:pt>
                <c:pt idx="11">
                  <c:v>630154.83532399999</c:v>
                </c:pt>
                <c:pt idx="12">
                  <c:v>720176.95465600002</c:v>
                </c:pt>
                <c:pt idx="13">
                  <c:v>810199.07398800005</c:v>
                </c:pt>
                <c:pt idx="14">
                  <c:v>900221.19332000008</c:v>
                </c:pt>
                <c:pt idx="15">
                  <c:v>990243.31265199999</c:v>
                </c:pt>
                <c:pt idx="16">
                  <c:v>1080265.4319839999</c:v>
                </c:pt>
                <c:pt idx="17">
                  <c:v>1170287.5513160001</c:v>
                </c:pt>
                <c:pt idx="18">
                  <c:v>1260309.670648</c:v>
                </c:pt>
                <c:pt idx="19">
                  <c:v>1350331.7899800001</c:v>
                </c:pt>
                <c:pt idx="20">
                  <c:v>1440353.909312</c:v>
                </c:pt>
                <c:pt idx="21">
                  <c:v>1530376.0286439999</c:v>
                </c:pt>
                <c:pt idx="22">
                  <c:v>1620398.1479760001</c:v>
                </c:pt>
                <c:pt idx="23">
                  <c:v>1710420.267308</c:v>
                </c:pt>
                <c:pt idx="24">
                  <c:v>1800442.3866400002</c:v>
                </c:pt>
                <c:pt idx="25">
                  <c:v>1890464.5059720001</c:v>
                </c:pt>
                <c:pt idx="26">
                  <c:v>1980486.625304</c:v>
                </c:pt>
                <c:pt idx="27">
                  <c:v>2070508.7446360001</c:v>
                </c:pt>
                <c:pt idx="28">
                  <c:v>2160530.8639679998</c:v>
                </c:pt>
                <c:pt idx="29">
                  <c:v>2250552.9833</c:v>
                </c:pt>
                <c:pt idx="30">
                  <c:v>2340575.1026320001</c:v>
                </c:pt>
                <c:pt idx="31">
                  <c:v>2430597.2219640003</c:v>
                </c:pt>
                <c:pt idx="32">
                  <c:v>2520619.3412959999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1.3635680357985515E-3</c:v>
                </c:pt>
                <c:pt idx="6">
                  <c:v>2.5860840117449021E-3</c:v>
                </c:pt>
                <c:pt idx="7">
                  <c:v>3.688357947276474E-3</c:v>
                </c:pt>
                <c:pt idx="8">
                  <c:v>4.6872981512052683E-3</c:v>
                </c:pt>
                <c:pt idx="9">
                  <c:v>5.5967847030916323E-3</c:v>
                </c:pt>
                <c:pt idx="10">
                  <c:v>6.4283183339648546E-3</c:v>
                </c:pt>
                <c:pt idx="11">
                  <c:v>7.1915093150981668E-3</c:v>
                </c:pt>
                <c:pt idx="12">
                  <c:v>7.8944505615358082E-3</c:v>
                </c:pt>
                <c:pt idx="13">
                  <c:v>8.5440057276555091E-3</c:v>
                </c:pt>
                <c:pt idx="14">
                  <c:v>9.1460340643670784E-3</c:v>
                </c:pt>
                <c:pt idx="15">
                  <c:v>9.7055676610363541E-3</c:v>
                </c:pt>
                <c:pt idx="16">
                  <c:v>1.0226952434514634E-2</c:v>
                </c:pt>
                <c:pt idx="17">
                  <c:v>1.0713961231072801E-2</c:v>
                </c:pt>
                <c:pt idx="18">
                  <c:v>1.1169885271153271E-2</c:v>
                </c:pt>
                <c:pt idx="19">
                  <c:v>1.1597608625474815E-2</c:v>
                </c:pt>
                <c:pt idx="20">
                  <c:v>1.1999669285807984E-2</c:v>
                </c:pt>
                <c:pt idx="21">
                  <c:v>1.2378309563473397E-2</c:v>
                </c:pt>
                <c:pt idx="22">
                  <c:v>1.2735517929826976E-2</c:v>
                </c:pt>
                <c:pt idx="23">
                  <c:v>1.3073063947481959E-2</c:v>
                </c:pt>
                <c:pt idx="24">
                  <c:v>1.3392527587722663E-2</c:v>
                </c:pt>
                <c:pt idx="25">
                  <c:v>1.3695323959215609E-2</c:v>
                </c:pt>
                <c:pt idx="26">
                  <c:v>1.3982724264632491E-2</c:v>
                </c:pt>
                <c:pt idx="27">
                  <c:v>1.4255873639829995E-2</c:v>
                </c:pt>
                <c:pt idx="28">
                  <c:v>1.4515806403528791E-2</c:v>
                </c:pt>
                <c:pt idx="29">
                  <c:v>1.4763459145667627E-2</c:v>
                </c:pt>
                <c:pt idx="30">
                  <c:v>1.499968200356218E-2</c:v>
                </c:pt>
                <c:pt idx="31">
                  <c:v>1.5225248411998845E-2</c:v>
                </c:pt>
                <c:pt idx="32">
                  <c:v>1.5440863562901095E-2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008"/>
        <c:axId val="13189400"/>
      </c:scatterChart>
      <c:valAx>
        <c:axId val="131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400"/>
        <c:crosses val="autoZero"/>
        <c:crossBetween val="midCat"/>
      </c:valAx>
      <c:valAx>
        <c:axId val="131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-360088.47732800001</c:v>
                </c:pt>
                <c:pt idx="1">
                  <c:v>-270066.35799599998</c:v>
                </c:pt>
                <c:pt idx="2">
                  <c:v>-180044.238664</c:v>
                </c:pt>
                <c:pt idx="3">
                  <c:v>-90022.119332000002</c:v>
                </c:pt>
                <c:pt idx="4">
                  <c:v>0</c:v>
                </c:pt>
                <c:pt idx="5">
                  <c:v>90022.119332000002</c:v>
                </c:pt>
                <c:pt idx="6">
                  <c:v>180044.238664</c:v>
                </c:pt>
                <c:pt idx="7">
                  <c:v>270066.35799599998</c:v>
                </c:pt>
                <c:pt idx="8">
                  <c:v>360088.47732800001</c:v>
                </c:pt>
                <c:pt idx="9">
                  <c:v>450110.59666000004</c:v>
                </c:pt>
                <c:pt idx="10">
                  <c:v>540132.71599199995</c:v>
                </c:pt>
                <c:pt idx="11">
                  <c:v>630154.83532399999</c:v>
                </c:pt>
                <c:pt idx="12">
                  <c:v>720176.95465600002</c:v>
                </c:pt>
                <c:pt idx="13">
                  <c:v>810199.07398800005</c:v>
                </c:pt>
                <c:pt idx="14">
                  <c:v>900221.19332000008</c:v>
                </c:pt>
                <c:pt idx="15">
                  <c:v>990243.31265199999</c:v>
                </c:pt>
                <c:pt idx="16">
                  <c:v>1080265.4319839999</c:v>
                </c:pt>
                <c:pt idx="17">
                  <c:v>1170287.5513160001</c:v>
                </c:pt>
                <c:pt idx="18">
                  <c:v>1260309.670648</c:v>
                </c:pt>
                <c:pt idx="19">
                  <c:v>1350331.7899800001</c:v>
                </c:pt>
                <c:pt idx="20">
                  <c:v>1440353.909312</c:v>
                </c:pt>
                <c:pt idx="21">
                  <c:v>1530376.0286439999</c:v>
                </c:pt>
                <c:pt idx="22">
                  <c:v>1620398.1479760001</c:v>
                </c:pt>
                <c:pt idx="23">
                  <c:v>1710420.267308</c:v>
                </c:pt>
                <c:pt idx="24">
                  <c:v>1800442.3866400002</c:v>
                </c:pt>
                <c:pt idx="25">
                  <c:v>1890464.5059720001</c:v>
                </c:pt>
                <c:pt idx="26">
                  <c:v>1980486.625304</c:v>
                </c:pt>
                <c:pt idx="27">
                  <c:v>2070508.7446360001</c:v>
                </c:pt>
                <c:pt idx="28">
                  <c:v>2160530.8639679998</c:v>
                </c:pt>
                <c:pt idx="29">
                  <c:v>2250552.9833</c:v>
                </c:pt>
                <c:pt idx="30">
                  <c:v>2340575.1026320001</c:v>
                </c:pt>
                <c:pt idx="31">
                  <c:v>2430597.2219640003</c:v>
                </c:pt>
                <c:pt idx="32">
                  <c:v>2520619.3412959999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2.6527633600670424E-3</c:v>
                </c:pt>
                <c:pt idx="6">
                  <c:v>4.9046548028577009E-3</c:v>
                </c:pt>
                <c:pt idx="7">
                  <c:v>6.832556520663449E-3</c:v>
                </c:pt>
                <c:pt idx="8">
                  <c:v>8.4957657440788443E-3</c:v>
                </c:pt>
                <c:pt idx="9">
                  <c:v>9.9406094456728437E-3</c:v>
                </c:pt>
                <c:pt idx="10">
                  <c:v>1.1203705603818165E-2</c:v>
                </c:pt>
                <c:pt idx="11">
                  <c:v>1.2314306381030586E-2</c:v>
                </c:pt>
                <c:pt idx="12">
                  <c:v>1.3296007136330296E-2</c:v>
                </c:pt>
                <c:pt idx="13">
                  <c:v>1.4168010100342616E-2</c:v>
                </c:pt>
                <c:pt idx="14">
                  <c:v>1.494607056447164E-2</c:v>
                </c:pt>
                <c:pt idx="15">
                  <c:v>1.5643213577154522E-2</c:v>
                </c:pt>
                <c:pt idx="16">
                  <c:v>1.6270282625116282E-2</c:v>
                </c:pt>
                <c:pt idx="17">
                  <c:v>1.683636385170836E-2</c:v>
                </c:pt>
                <c:pt idx="18">
                  <c:v>1.7349117063477471E-2</c:v>
                </c:pt>
                <c:pt idx="19">
                  <c:v>1.7815036217762117E-2</c:v>
                </c:pt>
                <c:pt idx="20">
                  <c:v>1.8239656052865427E-2</c:v>
                </c:pt>
                <c:pt idx="21">
                  <c:v>1.8627717220979716E-2</c:v>
                </c:pt>
                <c:pt idx="22">
                  <c:v>1.8983299182016182E-2</c:v>
                </c:pt>
                <c:pt idx="23">
                  <c:v>1.9309927855965813E-2</c:v>
                </c:pt>
                <c:pt idx="24">
                  <c:v>1.9610663367928827E-2</c:v>
                </c:pt>
                <c:pt idx="25">
                  <c:v>1.9888171984516617E-2</c:v>
                </c:pt>
                <c:pt idx="26">
                  <c:v>2.014478541483529E-2</c:v>
                </c:pt>
                <c:pt idx="27">
                  <c:v>2.0382549950268003E-2</c:v>
                </c:pt>
                <c:pt idx="28">
                  <c:v>2.0603267385268489E-2</c:v>
                </c:pt>
                <c:pt idx="29">
                  <c:v>2.080852925350337E-2</c:v>
                </c:pt>
                <c:pt idx="30">
                  <c:v>2.0999745598804874E-2</c:v>
                </c:pt>
                <c:pt idx="31">
                  <c:v>2.1178169255714759E-2</c:v>
                </c:pt>
                <c:pt idx="32">
                  <c:v>2.134491642307712E-2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84"/>
        <c:axId val="13190576"/>
      </c:scatterChart>
      <c:valAx>
        <c:axId val="1319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76"/>
        <c:crosses val="autoZero"/>
        <c:crossBetween val="midCat"/>
      </c:valAx>
      <c:valAx>
        <c:axId val="13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Average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-360088.47732800001</c:v>
                </c:pt>
                <c:pt idx="1">
                  <c:v>-270066.35799599998</c:v>
                </c:pt>
                <c:pt idx="2">
                  <c:v>-180044.238664</c:v>
                </c:pt>
                <c:pt idx="3">
                  <c:v>-90022.119332000002</c:v>
                </c:pt>
                <c:pt idx="4">
                  <c:v>0</c:v>
                </c:pt>
                <c:pt idx="5">
                  <c:v>90022.119332000002</c:v>
                </c:pt>
                <c:pt idx="6">
                  <c:v>180044.238664</c:v>
                </c:pt>
                <c:pt idx="7">
                  <c:v>270066.35799599998</c:v>
                </c:pt>
                <c:pt idx="8">
                  <c:v>360088.47732800001</c:v>
                </c:pt>
                <c:pt idx="9">
                  <c:v>450110.59666000004</c:v>
                </c:pt>
                <c:pt idx="10">
                  <c:v>540132.71599199995</c:v>
                </c:pt>
                <c:pt idx="11">
                  <c:v>630154.83532399999</c:v>
                </c:pt>
                <c:pt idx="12">
                  <c:v>720176.95465600002</c:v>
                </c:pt>
                <c:pt idx="13">
                  <c:v>810199.07398800005</c:v>
                </c:pt>
                <c:pt idx="14">
                  <c:v>900221.19332000008</c:v>
                </c:pt>
                <c:pt idx="15">
                  <c:v>990243.31265199999</c:v>
                </c:pt>
                <c:pt idx="16">
                  <c:v>1080265.4319839999</c:v>
                </c:pt>
                <c:pt idx="17">
                  <c:v>1170287.5513160001</c:v>
                </c:pt>
                <c:pt idx="18">
                  <c:v>1260309.670648</c:v>
                </c:pt>
                <c:pt idx="19">
                  <c:v>1350331.7899800001</c:v>
                </c:pt>
                <c:pt idx="20">
                  <c:v>1440353.909312</c:v>
                </c:pt>
                <c:pt idx="21">
                  <c:v>1530376.0286439999</c:v>
                </c:pt>
                <c:pt idx="22">
                  <c:v>1620398.1479760001</c:v>
                </c:pt>
                <c:pt idx="23">
                  <c:v>1710420.267308</c:v>
                </c:pt>
                <c:pt idx="24">
                  <c:v>1800442.3866400002</c:v>
                </c:pt>
                <c:pt idx="25">
                  <c:v>1890464.5059720001</c:v>
                </c:pt>
                <c:pt idx="26">
                  <c:v>1980486.625304</c:v>
                </c:pt>
                <c:pt idx="27">
                  <c:v>2070508.7446360001</c:v>
                </c:pt>
                <c:pt idx="28">
                  <c:v>2160530.8639679998</c:v>
                </c:pt>
                <c:pt idx="29">
                  <c:v>2250552.9833</c:v>
                </c:pt>
                <c:pt idx="30">
                  <c:v>2340575.1026320001</c:v>
                </c:pt>
                <c:pt idx="31">
                  <c:v>2430597.2219640003</c:v>
                </c:pt>
                <c:pt idx="32">
                  <c:v>2520619.3412959999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1.3635680357985515E-3</c:v>
                </c:pt>
                <c:pt idx="6">
                  <c:v>2.5860840117449021E-3</c:v>
                </c:pt>
                <c:pt idx="7">
                  <c:v>3.688357947276474E-3</c:v>
                </c:pt>
                <c:pt idx="8">
                  <c:v>4.6872981512052683E-3</c:v>
                </c:pt>
                <c:pt idx="9">
                  <c:v>5.5967847030916323E-3</c:v>
                </c:pt>
                <c:pt idx="10">
                  <c:v>6.4283183339648546E-3</c:v>
                </c:pt>
                <c:pt idx="11">
                  <c:v>7.1915093150981668E-3</c:v>
                </c:pt>
                <c:pt idx="12">
                  <c:v>7.8944505615358082E-3</c:v>
                </c:pt>
                <c:pt idx="13">
                  <c:v>8.5440057276555091E-3</c:v>
                </c:pt>
                <c:pt idx="14">
                  <c:v>9.1460340643670784E-3</c:v>
                </c:pt>
                <c:pt idx="15">
                  <c:v>9.7055676610363541E-3</c:v>
                </c:pt>
                <c:pt idx="16">
                  <c:v>1.0226952434514634E-2</c:v>
                </c:pt>
                <c:pt idx="17">
                  <c:v>1.0713961231072801E-2</c:v>
                </c:pt>
                <c:pt idx="18">
                  <c:v>1.1169885271153271E-2</c:v>
                </c:pt>
                <c:pt idx="19">
                  <c:v>1.1597608625474815E-2</c:v>
                </c:pt>
                <c:pt idx="20">
                  <c:v>1.1999669285807984E-2</c:v>
                </c:pt>
                <c:pt idx="21">
                  <c:v>1.2378309563473397E-2</c:v>
                </c:pt>
                <c:pt idx="22">
                  <c:v>1.2735517929826976E-2</c:v>
                </c:pt>
                <c:pt idx="23">
                  <c:v>1.3073063947481959E-2</c:v>
                </c:pt>
                <c:pt idx="24">
                  <c:v>1.3392527587722663E-2</c:v>
                </c:pt>
                <c:pt idx="25">
                  <c:v>1.3695323959215609E-2</c:v>
                </c:pt>
                <c:pt idx="26">
                  <c:v>1.3982724264632491E-2</c:v>
                </c:pt>
                <c:pt idx="27">
                  <c:v>1.4255873639829995E-2</c:v>
                </c:pt>
                <c:pt idx="28">
                  <c:v>1.4515806403528791E-2</c:v>
                </c:pt>
                <c:pt idx="29">
                  <c:v>1.4763459145667627E-2</c:v>
                </c:pt>
                <c:pt idx="30">
                  <c:v>1.499968200356218E-2</c:v>
                </c:pt>
                <c:pt idx="31">
                  <c:v>1.5225248411998845E-2</c:v>
                </c:pt>
                <c:pt idx="32">
                  <c:v>1.5440863562901095E-2</c:v>
                </c:pt>
              </c:numCache>
            </c:numRef>
          </c:yVal>
          <c:smooth val="0"/>
        </c:ser>
        <c:ser>
          <c:idx val="0"/>
          <c:order val="1"/>
          <c:tx>
            <c:v>Marginal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</c:dPt>
          <c:xVal>
            <c:numRef>
              <c:f>Sheet1!$E$2:$E$34</c:f>
              <c:numCache>
                <c:formatCode>"$"#,##0_)</c:formatCode>
                <c:ptCount val="33"/>
                <c:pt idx="0">
                  <c:v>-360088.47732800001</c:v>
                </c:pt>
                <c:pt idx="1">
                  <c:v>-270066.35799599998</c:v>
                </c:pt>
                <c:pt idx="2">
                  <c:v>-180044.238664</c:v>
                </c:pt>
                <c:pt idx="3">
                  <c:v>-90022.119332000002</c:v>
                </c:pt>
                <c:pt idx="4">
                  <c:v>0</c:v>
                </c:pt>
                <c:pt idx="5">
                  <c:v>90022.119332000002</c:v>
                </c:pt>
                <c:pt idx="6">
                  <c:v>180044.238664</c:v>
                </c:pt>
                <c:pt idx="7">
                  <c:v>270066.35799599998</c:v>
                </c:pt>
                <c:pt idx="8">
                  <c:v>360088.47732800001</c:v>
                </c:pt>
                <c:pt idx="9">
                  <c:v>450110.59666000004</c:v>
                </c:pt>
                <c:pt idx="10">
                  <c:v>540132.71599199995</c:v>
                </c:pt>
                <c:pt idx="11">
                  <c:v>630154.83532399999</c:v>
                </c:pt>
                <c:pt idx="12">
                  <c:v>720176.95465600002</c:v>
                </c:pt>
                <c:pt idx="13">
                  <c:v>810199.07398800005</c:v>
                </c:pt>
                <c:pt idx="14">
                  <c:v>900221.19332000008</c:v>
                </c:pt>
                <c:pt idx="15">
                  <c:v>990243.31265199999</c:v>
                </c:pt>
                <c:pt idx="16">
                  <c:v>1080265.4319839999</c:v>
                </c:pt>
                <c:pt idx="17">
                  <c:v>1170287.5513160001</c:v>
                </c:pt>
                <c:pt idx="18">
                  <c:v>1260309.670648</c:v>
                </c:pt>
                <c:pt idx="19">
                  <c:v>1350331.7899800001</c:v>
                </c:pt>
                <c:pt idx="20">
                  <c:v>1440353.909312</c:v>
                </c:pt>
                <c:pt idx="21">
                  <c:v>1530376.0286439999</c:v>
                </c:pt>
                <c:pt idx="22">
                  <c:v>1620398.1479760001</c:v>
                </c:pt>
                <c:pt idx="23">
                  <c:v>1710420.267308</c:v>
                </c:pt>
                <c:pt idx="24">
                  <c:v>1800442.3866400002</c:v>
                </c:pt>
                <c:pt idx="25">
                  <c:v>1890464.5059720001</c:v>
                </c:pt>
                <c:pt idx="26">
                  <c:v>1980486.625304</c:v>
                </c:pt>
                <c:pt idx="27">
                  <c:v>2070508.7446360001</c:v>
                </c:pt>
                <c:pt idx="28">
                  <c:v>2160530.8639679998</c:v>
                </c:pt>
                <c:pt idx="29">
                  <c:v>2250552.9833</c:v>
                </c:pt>
                <c:pt idx="30">
                  <c:v>2340575.1026320001</c:v>
                </c:pt>
                <c:pt idx="31">
                  <c:v>2430597.2219640003</c:v>
                </c:pt>
                <c:pt idx="32">
                  <c:v>2520619.3412959999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2.6527633600670424E-3</c:v>
                </c:pt>
                <c:pt idx="6">
                  <c:v>4.9046548028577009E-3</c:v>
                </c:pt>
                <c:pt idx="7">
                  <c:v>6.832556520663449E-3</c:v>
                </c:pt>
                <c:pt idx="8">
                  <c:v>8.4957657440788443E-3</c:v>
                </c:pt>
                <c:pt idx="9">
                  <c:v>9.9406094456728437E-3</c:v>
                </c:pt>
                <c:pt idx="10">
                  <c:v>1.1203705603818165E-2</c:v>
                </c:pt>
                <c:pt idx="11">
                  <c:v>1.2314306381030586E-2</c:v>
                </c:pt>
                <c:pt idx="12">
                  <c:v>1.3296007136330296E-2</c:v>
                </c:pt>
                <c:pt idx="13">
                  <c:v>1.4168010100342616E-2</c:v>
                </c:pt>
                <c:pt idx="14">
                  <c:v>1.494607056447164E-2</c:v>
                </c:pt>
                <c:pt idx="15">
                  <c:v>1.5643213577154522E-2</c:v>
                </c:pt>
                <c:pt idx="16">
                  <c:v>1.6270282625116282E-2</c:v>
                </c:pt>
                <c:pt idx="17">
                  <c:v>1.683636385170836E-2</c:v>
                </c:pt>
                <c:pt idx="18">
                  <c:v>1.7349117063477471E-2</c:v>
                </c:pt>
                <c:pt idx="19">
                  <c:v>1.7815036217762117E-2</c:v>
                </c:pt>
                <c:pt idx="20">
                  <c:v>1.8239656052865427E-2</c:v>
                </c:pt>
                <c:pt idx="21">
                  <c:v>1.8627717220979716E-2</c:v>
                </c:pt>
                <c:pt idx="22">
                  <c:v>1.8983299182016182E-2</c:v>
                </c:pt>
                <c:pt idx="23">
                  <c:v>1.9309927855965813E-2</c:v>
                </c:pt>
                <c:pt idx="24">
                  <c:v>1.9610663367928827E-2</c:v>
                </c:pt>
                <c:pt idx="25">
                  <c:v>1.9888171984516617E-2</c:v>
                </c:pt>
                <c:pt idx="26">
                  <c:v>2.014478541483529E-2</c:v>
                </c:pt>
                <c:pt idx="27">
                  <c:v>2.0382549950268003E-2</c:v>
                </c:pt>
                <c:pt idx="28">
                  <c:v>2.0603267385268489E-2</c:v>
                </c:pt>
                <c:pt idx="29">
                  <c:v>2.080852925350337E-2</c:v>
                </c:pt>
                <c:pt idx="30">
                  <c:v>2.0999745598804874E-2</c:v>
                </c:pt>
                <c:pt idx="31">
                  <c:v>2.1178169255714759E-2</c:v>
                </c:pt>
                <c:pt idx="32">
                  <c:v>2.134491642307712E-2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360"/>
        <c:axId val="13191752"/>
      </c:scatterChart>
      <c:valAx>
        <c:axId val="131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752"/>
        <c:crosses val="autoZero"/>
        <c:crossBetween val="midCat"/>
      </c:valAx>
      <c:valAx>
        <c:axId val="131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36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82352401570905"/>
          <c:y val="0.70392995329563701"/>
          <c:w val="0.12972456375566699"/>
          <c:h val="0.11036108031099801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185737</xdr:rowOff>
    </xdr:from>
    <xdr:to>
      <xdr:col>15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3" sqref="B3"/>
    </sheetView>
  </sheetViews>
  <sheetFormatPr defaultColWidth="8.85546875" defaultRowHeight="15" x14ac:dyDescent="0.25"/>
  <cols>
    <col min="2" max="2" width="9.42578125" style="4" customWidth="1"/>
    <col min="5" max="5" width="12.42578125" style="1" bestFit="1" customWidth="1"/>
    <col min="6" max="6" width="8.85546875" style="3"/>
    <col min="7" max="7" width="11.5703125" style="3" customWidth="1"/>
    <col min="8" max="8" width="10" customWidth="1"/>
  </cols>
  <sheetData>
    <row r="1" spans="1:7" x14ac:dyDescent="0.25">
      <c r="D1" t="s">
        <v>0</v>
      </c>
      <c r="E1" s="1" t="s">
        <v>6</v>
      </c>
      <c r="F1" s="3" t="s">
        <v>4</v>
      </c>
      <c r="G1" s="3" t="s">
        <v>3</v>
      </c>
    </row>
    <row r="2" spans="1:7" x14ac:dyDescent="0.25">
      <c r="A2" t="s">
        <v>1</v>
      </c>
      <c r="B2">
        <v>0.27747003639839701</v>
      </c>
      <c r="C2">
        <v>0.5</v>
      </c>
      <c r="D2">
        <v>-2</v>
      </c>
      <c r="E2" s="2">
        <f t="shared" ref="E2:E34" si="0">f*D2</f>
        <v>-360088.47732800001</v>
      </c>
      <c r="F2" s="3">
        <f t="shared" ref="F2:F37" si="1">IF(D2-bmin&gt;0,p*(h*D2-bmin)/(h*D2-bmin+m),0)</f>
        <v>0</v>
      </c>
      <c r="G2" s="3">
        <f t="shared" ref="G2:G34" si="2">IF(D2-bmin&gt;0,p*(2*h*m*(D2-bmin)+h^2*(D2-bmin)^2)/(h*(D2-bmin)+m)^2,0)</f>
        <v>0</v>
      </c>
    </row>
    <row r="3" spans="1:7" x14ac:dyDescent="0.25">
      <c r="A3" t="s">
        <v>2</v>
      </c>
      <c r="B3">
        <v>2.4048677679637702</v>
      </c>
      <c r="C3">
        <v>0.6</v>
      </c>
      <c r="D3">
        <f t="shared" ref="D3:D34" si="3">D2+incr</f>
        <v>-1.5</v>
      </c>
      <c r="E3" s="2">
        <f t="shared" si="0"/>
        <v>-270066.35799599998</v>
      </c>
      <c r="F3" s="3">
        <f t="shared" si="1"/>
        <v>0</v>
      </c>
      <c r="G3" s="3">
        <f t="shared" si="2"/>
        <v>0</v>
      </c>
    </row>
    <row r="4" spans="1:7" x14ac:dyDescent="0.25">
      <c r="A4" t="s">
        <v>5</v>
      </c>
      <c r="B4">
        <v>180044.238664</v>
      </c>
      <c r="D4">
        <f t="shared" si="3"/>
        <v>-1</v>
      </c>
      <c r="E4" s="2">
        <f t="shared" si="0"/>
        <v>-180044.238664</v>
      </c>
      <c r="F4" s="3">
        <f t="shared" si="1"/>
        <v>0</v>
      </c>
      <c r="G4" s="3">
        <f t="shared" si="2"/>
        <v>0</v>
      </c>
    </row>
    <row r="5" spans="1:7" x14ac:dyDescent="0.25">
      <c r="A5" t="s">
        <v>7</v>
      </c>
      <c r="B5" s="4">
        <v>2.5000000000000001E-2</v>
      </c>
      <c r="D5">
        <f t="shared" si="3"/>
        <v>-0.5</v>
      </c>
      <c r="E5" s="2">
        <f t="shared" si="0"/>
        <v>-90022.119332000002</v>
      </c>
      <c r="F5" s="3">
        <f t="shared" si="1"/>
        <v>0</v>
      </c>
      <c r="G5" s="3">
        <f t="shared" si="2"/>
        <v>0</v>
      </c>
    </row>
    <row r="6" spans="1:7" x14ac:dyDescent="0.25">
      <c r="A6" t="s">
        <v>8</v>
      </c>
      <c r="B6" s="4">
        <v>0</v>
      </c>
      <c r="D6">
        <f t="shared" si="3"/>
        <v>0</v>
      </c>
      <c r="E6" s="2">
        <f t="shared" si="0"/>
        <v>0</v>
      </c>
      <c r="F6" s="3">
        <f t="shared" si="1"/>
        <v>0</v>
      </c>
      <c r="G6" s="3">
        <f t="shared" si="2"/>
        <v>0</v>
      </c>
    </row>
    <row r="7" spans="1:7" x14ac:dyDescent="0.25">
      <c r="D7">
        <f t="shared" si="3"/>
        <v>0.5</v>
      </c>
      <c r="E7" s="2">
        <f t="shared" si="0"/>
        <v>90022.119332000002</v>
      </c>
      <c r="F7" s="3">
        <f t="shared" si="1"/>
        <v>1.3635680357985515E-3</v>
      </c>
      <c r="G7" s="3">
        <f t="shared" si="2"/>
        <v>2.6527633600670424E-3</v>
      </c>
    </row>
    <row r="8" spans="1:7" x14ac:dyDescent="0.25">
      <c r="A8" t="s">
        <v>14</v>
      </c>
      <c r="B8" s="4">
        <f>ABS(I36)+ABS(I37)</f>
        <v>9.9766689653271699E-3</v>
      </c>
      <c r="D8">
        <f t="shared" si="3"/>
        <v>1</v>
      </c>
      <c r="E8" s="2">
        <f t="shared" si="0"/>
        <v>180044.238664</v>
      </c>
      <c r="F8" s="3">
        <f t="shared" si="1"/>
        <v>2.5860840117449021E-3</v>
      </c>
      <c r="G8" s="3">
        <f t="shared" si="2"/>
        <v>4.9046548028577009E-3</v>
      </c>
    </row>
    <row r="9" spans="1:7" x14ac:dyDescent="0.25">
      <c r="A9" t="s">
        <v>15</v>
      </c>
      <c r="B9" s="4">
        <v>0.5</v>
      </c>
      <c r="D9">
        <f t="shared" si="3"/>
        <v>1.5</v>
      </c>
      <c r="E9" s="2">
        <f t="shared" si="0"/>
        <v>270066.35799599998</v>
      </c>
      <c r="F9" s="3">
        <f t="shared" si="1"/>
        <v>3.688357947276474E-3</v>
      </c>
      <c r="G9" s="3">
        <f t="shared" si="2"/>
        <v>6.832556520663449E-3</v>
      </c>
    </row>
    <row r="10" spans="1:7" x14ac:dyDescent="0.25">
      <c r="D10">
        <f t="shared" si="3"/>
        <v>2</v>
      </c>
      <c r="E10" s="2">
        <f t="shared" si="0"/>
        <v>360088.47732800001</v>
      </c>
      <c r="F10" s="3">
        <f t="shared" si="1"/>
        <v>4.6872981512052683E-3</v>
      </c>
      <c r="G10" s="3">
        <f t="shared" si="2"/>
        <v>8.4957657440788443E-3</v>
      </c>
    </row>
    <row r="11" spans="1:7" x14ac:dyDescent="0.25">
      <c r="D11">
        <f t="shared" si="3"/>
        <v>2.5</v>
      </c>
      <c r="E11" s="2">
        <f t="shared" si="0"/>
        <v>450110.59666000004</v>
      </c>
      <c r="F11" s="3">
        <f t="shared" si="1"/>
        <v>5.5967847030916323E-3</v>
      </c>
      <c r="G11" s="3">
        <f t="shared" si="2"/>
        <v>9.9406094456728437E-3</v>
      </c>
    </row>
    <row r="12" spans="1:7" x14ac:dyDescent="0.25">
      <c r="B12" s="8"/>
      <c r="D12">
        <f t="shared" si="3"/>
        <v>3</v>
      </c>
      <c r="E12" s="2">
        <f t="shared" si="0"/>
        <v>540132.71599199995</v>
      </c>
      <c r="F12" s="3">
        <f t="shared" si="1"/>
        <v>6.4283183339648546E-3</v>
      </c>
      <c r="G12" s="3">
        <f t="shared" si="2"/>
        <v>1.1203705603818165E-2</v>
      </c>
    </row>
    <row r="13" spans="1:7" x14ac:dyDescent="0.25">
      <c r="B13" s="8"/>
      <c r="D13">
        <f t="shared" si="3"/>
        <v>3.5</v>
      </c>
      <c r="E13" s="2">
        <f t="shared" si="0"/>
        <v>630154.83532399999</v>
      </c>
      <c r="F13" s="3">
        <f t="shared" si="1"/>
        <v>7.1915093150981668E-3</v>
      </c>
      <c r="G13" s="3">
        <f t="shared" si="2"/>
        <v>1.2314306381030586E-2</v>
      </c>
    </row>
    <row r="14" spans="1:7" x14ac:dyDescent="0.25">
      <c r="D14">
        <f t="shared" si="3"/>
        <v>4</v>
      </c>
      <c r="E14" s="2">
        <f t="shared" si="0"/>
        <v>720176.95465600002</v>
      </c>
      <c r="F14" s="3">
        <f t="shared" si="1"/>
        <v>7.8944505615358082E-3</v>
      </c>
      <c r="G14" s="3">
        <f t="shared" si="2"/>
        <v>1.3296007136330296E-2</v>
      </c>
    </row>
    <row r="15" spans="1:7" x14ac:dyDescent="0.25">
      <c r="D15">
        <f t="shared" si="3"/>
        <v>4.5</v>
      </c>
      <c r="E15" s="2">
        <f t="shared" si="0"/>
        <v>810199.07398800005</v>
      </c>
      <c r="F15" s="3">
        <f t="shared" si="1"/>
        <v>8.5440057276555091E-3</v>
      </c>
      <c r="G15" s="3">
        <f t="shared" si="2"/>
        <v>1.4168010100342616E-2</v>
      </c>
    </row>
    <row r="16" spans="1:7" x14ac:dyDescent="0.25">
      <c r="D16">
        <f t="shared" si="3"/>
        <v>5</v>
      </c>
      <c r="E16" s="2">
        <f t="shared" si="0"/>
        <v>900221.19332000008</v>
      </c>
      <c r="F16" s="3">
        <f t="shared" si="1"/>
        <v>9.1460340643670784E-3</v>
      </c>
      <c r="G16" s="3">
        <f t="shared" si="2"/>
        <v>1.494607056447164E-2</v>
      </c>
    </row>
    <row r="17" spans="4:7" x14ac:dyDescent="0.25">
      <c r="D17">
        <f t="shared" si="3"/>
        <v>5.5</v>
      </c>
      <c r="E17" s="2">
        <f t="shared" si="0"/>
        <v>990243.31265199999</v>
      </c>
      <c r="F17" s="3">
        <f t="shared" si="1"/>
        <v>9.7055676610363541E-3</v>
      </c>
      <c r="G17" s="3">
        <f t="shared" si="2"/>
        <v>1.5643213577154522E-2</v>
      </c>
    </row>
    <row r="18" spans="4:7" x14ac:dyDescent="0.25">
      <c r="D18">
        <f t="shared" si="3"/>
        <v>6</v>
      </c>
      <c r="E18" s="2">
        <f t="shared" si="0"/>
        <v>1080265.4319839999</v>
      </c>
      <c r="F18" s="3">
        <f t="shared" si="1"/>
        <v>1.0226952434514634E-2</v>
      </c>
      <c r="G18" s="3">
        <f t="shared" si="2"/>
        <v>1.6270282625116282E-2</v>
      </c>
    </row>
    <row r="19" spans="4:7" x14ac:dyDescent="0.25">
      <c r="D19">
        <f t="shared" si="3"/>
        <v>6.5</v>
      </c>
      <c r="E19" s="2">
        <f t="shared" si="0"/>
        <v>1170287.5513160001</v>
      </c>
      <c r="F19" s="3">
        <f t="shared" si="1"/>
        <v>1.0713961231072801E-2</v>
      </c>
      <c r="G19" s="3">
        <f t="shared" si="2"/>
        <v>1.683636385170836E-2</v>
      </c>
    </row>
    <row r="20" spans="4:7" x14ac:dyDescent="0.25">
      <c r="D20">
        <f t="shared" si="3"/>
        <v>7</v>
      </c>
      <c r="E20" s="2">
        <f t="shared" si="0"/>
        <v>1260309.670648</v>
      </c>
      <c r="F20" s="3">
        <f t="shared" si="1"/>
        <v>1.1169885271153271E-2</v>
      </c>
      <c r="G20" s="3">
        <f t="shared" si="2"/>
        <v>1.7349117063477471E-2</v>
      </c>
    </row>
    <row r="21" spans="4:7" x14ac:dyDescent="0.25">
      <c r="D21">
        <f t="shared" si="3"/>
        <v>7.5</v>
      </c>
      <c r="E21" s="2">
        <f t="shared" si="0"/>
        <v>1350331.7899800001</v>
      </c>
      <c r="F21" s="3">
        <f t="shared" si="1"/>
        <v>1.1597608625474815E-2</v>
      </c>
      <c r="G21" s="3">
        <f t="shared" si="2"/>
        <v>1.7815036217762117E-2</v>
      </c>
    </row>
    <row r="22" spans="4:7" x14ac:dyDescent="0.25">
      <c r="D22">
        <f t="shared" si="3"/>
        <v>8</v>
      </c>
      <c r="E22" s="2">
        <f t="shared" si="0"/>
        <v>1440353.909312</v>
      </c>
      <c r="F22" s="3">
        <f t="shared" si="1"/>
        <v>1.1999669285807984E-2</v>
      </c>
      <c r="G22" s="3">
        <f t="shared" si="2"/>
        <v>1.8239656052865427E-2</v>
      </c>
    </row>
    <row r="23" spans="4:7" x14ac:dyDescent="0.25">
      <c r="D23">
        <f t="shared" si="3"/>
        <v>8.5</v>
      </c>
      <c r="E23" s="2">
        <f t="shared" si="0"/>
        <v>1530376.0286439999</v>
      </c>
      <c r="F23" s="3">
        <f t="shared" si="1"/>
        <v>1.2378309563473397E-2</v>
      </c>
      <c r="G23" s="3">
        <f t="shared" si="2"/>
        <v>1.8627717220979716E-2</v>
      </c>
    </row>
    <row r="24" spans="4:7" x14ac:dyDescent="0.25">
      <c r="D24">
        <f t="shared" si="3"/>
        <v>9</v>
      </c>
      <c r="E24" s="2">
        <f t="shared" si="0"/>
        <v>1620398.1479760001</v>
      </c>
      <c r="F24" s="3">
        <f t="shared" si="1"/>
        <v>1.2735517929826976E-2</v>
      </c>
      <c r="G24" s="3">
        <f t="shared" si="2"/>
        <v>1.8983299182016182E-2</v>
      </c>
    </row>
    <row r="25" spans="4:7" x14ac:dyDescent="0.25">
      <c r="D25">
        <f t="shared" si="3"/>
        <v>9.5</v>
      </c>
      <c r="E25" s="2">
        <f t="shared" si="0"/>
        <v>1710420.267308</v>
      </c>
      <c r="F25" s="3">
        <f t="shared" si="1"/>
        <v>1.3073063947481959E-2</v>
      </c>
      <c r="G25" s="3">
        <f t="shared" si="2"/>
        <v>1.9309927855965813E-2</v>
      </c>
    </row>
    <row r="26" spans="4:7" x14ac:dyDescent="0.25">
      <c r="D26">
        <f t="shared" si="3"/>
        <v>10</v>
      </c>
      <c r="E26" s="2">
        <f t="shared" si="0"/>
        <v>1800442.3866400002</v>
      </c>
      <c r="F26" s="3">
        <f t="shared" si="1"/>
        <v>1.3392527587722663E-2</v>
      </c>
      <c r="G26" s="3">
        <f t="shared" si="2"/>
        <v>1.9610663367928827E-2</v>
      </c>
    </row>
    <row r="27" spans="4:7" x14ac:dyDescent="0.25">
      <c r="D27">
        <f t="shared" si="3"/>
        <v>10.5</v>
      </c>
      <c r="E27" s="2">
        <f t="shared" si="0"/>
        <v>1890464.5059720001</v>
      </c>
      <c r="F27" s="3">
        <f t="shared" si="1"/>
        <v>1.3695323959215609E-2</v>
      </c>
      <c r="G27" s="3">
        <f t="shared" si="2"/>
        <v>1.9888171984516617E-2</v>
      </c>
    </row>
    <row r="28" spans="4:7" x14ac:dyDescent="0.25">
      <c r="D28">
        <f t="shared" si="3"/>
        <v>11</v>
      </c>
      <c r="E28" s="2">
        <f t="shared" si="0"/>
        <v>1980486.625304</v>
      </c>
      <c r="F28" s="3">
        <f t="shared" si="1"/>
        <v>1.3982724264632491E-2</v>
      </c>
      <c r="G28" s="3">
        <f t="shared" si="2"/>
        <v>2.014478541483529E-2</v>
      </c>
    </row>
    <row r="29" spans="4:7" x14ac:dyDescent="0.25">
      <c r="D29">
        <f t="shared" si="3"/>
        <v>11.5</v>
      </c>
      <c r="E29" s="2">
        <f t="shared" si="0"/>
        <v>2070508.7446360001</v>
      </c>
      <c r="F29" s="3">
        <f t="shared" si="1"/>
        <v>1.4255873639829995E-2</v>
      </c>
      <c r="G29" s="3">
        <f t="shared" si="2"/>
        <v>2.0382549950268003E-2</v>
      </c>
    </row>
    <row r="30" spans="4:7" x14ac:dyDescent="0.25">
      <c r="D30">
        <f t="shared" si="3"/>
        <v>12</v>
      </c>
      <c r="E30" s="2">
        <f t="shared" si="0"/>
        <v>2160530.8639679998</v>
      </c>
      <c r="F30" s="3">
        <f t="shared" si="1"/>
        <v>1.4515806403528791E-2</v>
      </c>
      <c r="G30" s="3">
        <f t="shared" si="2"/>
        <v>2.0603267385268489E-2</v>
      </c>
    </row>
    <row r="31" spans="4:7" x14ac:dyDescent="0.25">
      <c r="D31">
        <f t="shared" si="3"/>
        <v>12.5</v>
      </c>
      <c r="E31" s="2">
        <f t="shared" si="0"/>
        <v>2250552.9833</v>
      </c>
      <c r="F31" s="3">
        <f t="shared" si="1"/>
        <v>1.4763459145667627E-2</v>
      </c>
      <c r="G31" s="3">
        <f t="shared" si="2"/>
        <v>2.080852925350337E-2</v>
      </c>
    </row>
    <row r="32" spans="4:7" x14ac:dyDescent="0.25">
      <c r="D32">
        <f t="shared" si="3"/>
        <v>13</v>
      </c>
      <c r="E32" s="2">
        <f t="shared" si="0"/>
        <v>2340575.1026320001</v>
      </c>
      <c r="F32" s="3">
        <f t="shared" si="1"/>
        <v>1.499968200356218E-2</v>
      </c>
      <c r="G32" s="3">
        <f t="shared" si="2"/>
        <v>2.0999745598804874E-2</v>
      </c>
    </row>
    <row r="33" spans="1:10" x14ac:dyDescent="0.25">
      <c r="D33">
        <f t="shared" si="3"/>
        <v>13.5</v>
      </c>
      <c r="E33" s="2">
        <f t="shared" si="0"/>
        <v>2430597.2219640003</v>
      </c>
      <c r="F33" s="3">
        <f t="shared" si="1"/>
        <v>1.5225248411998845E-2</v>
      </c>
      <c r="G33" s="3">
        <f t="shared" si="2"/>
        <v>2.1178169255714759E-2</v>
      </c>
    </row>
    <row r="34" spans="1:10" x14ac:dyDescent="0.25">
      <c r="D34">
        <f t="shared" si="3"/>
        <v>14</v>
      </c>
      <c r="E34" s="2">
        <f t="shared" si="0"/>
        <v>2520619.3412959999</v>
      </c>
      <c r="F34" s="3">
        <f t="shared" si="1"/>
        <v>1.5440863562901095E-2</v>
      </c>
      <c r="G34" s="3">
        <f t="shared" si="2"/>
        <v>2.134491642307712E-2</v>
      </c>
    </row>
    <row r="35" spans="1:10" x14ac:dyDescent="0.25">
      <c r="D35">
        <v>10</v>
      </c>
      <c r="E35" s="2">
        <f t="shared" ref="E35" si="4">f*D35</f>
        <v>1800442.3866400002</v>
      </c>
      <c r="F35" s="3">
        <f t="shared" si="1"/>
        <v>1.3392527587722663E-2</v>
      </c>
      <c r="G35" s="3">
        <f t="shared" ref="G35" si="5">IF(D35-bmin&gt;0,p*(2*h*m*(D35-bmin)+h^2*(D35-bmin)^2)/(h*(D35-bmin)+m)^2,0)</f>
        <v>1.9610663367928827E-2</v>
      </c>
      <c r="H35" t="s">
        <v>12</v>
      </c>
      <c r="I35" t="s">
        <v>13</v>
      </c>
    </row>
    <row r="36" spans="1:10" x14ac:dyDescent="0.25">
      <c r="D36" s="4">
        <f>E36/f</f>
        <v>8.0961130900000008E-3</v>
      </c>
      <c r="E36" s="5">
        <f>B42</f>
        <v>1457.6585174266947</v>
      </c>
      <c r="F36" s="3">
        <f t="shared" si="1"/>
        <v>2.3331140632981312E-5</v>
      </c>
      <c r="G36" s="3">
        <f t="shared" ref="G36:G37" si="6">IF(D36-bmin&gt;0,p*(2*h*m*(D36-bmin)+h^2*(D36-bmin)^2)/(h*(D36-bmin)+m)^2,0)</f>
        <v>4.6640507581033181E-5</v>
      </c>
      <c r="H36" s="9">
        <v>0.01</v>
      </c>
      <c r="I36" s="8">
        <f>F36-H36</f>
        <v>-9.9766688593670196E-3</v>
      </c>
      <c r="J36" s="7"/>
    </row>
    <row r="37" spans="1:10" x14ac:dyDescent="0.25">
      <c r="D37" s="4">
        <f>E37/f</f>
        <v>34.668503100000002</v>
      </c>
      <c r="E37" s="5">
        <f>H42</f>
        <v>6241864.2462600246</v>
      </c>
      <c r="F37" s="3">
        <f t="shared" si="1"/>
        <v>1.999999989403985E-2</v>
      </c>
      <c r="G37" s="3">
        <f t="shared" si="6"/>
        <v>2.3999999957615942E-2</v>
      </c>
      <c r="H37" s="9">
        <v>0.02</v>
      </c>
      <c r="I37" s="8">
        <f>F37-H37</f>
        <v>-1.059601503761165E-10</v>
      </c>
    </row>
    <row r="39" spans="1:10" x14ac:dyDescent="0.25">
      <c r="A39" t="s">
        <v>9</v>
      </c>
    </row>
    <row r="40" spans="1:10" x14ac:dyDescent="0.25">
      <c r="A40" t="s">
        <v>11</v>
      </c>
      <c r="B40" s="4">
        <v>0.25</v>
      </c>
      <c r="C40" s="4">
        <v>0.25</v>
      </c>
      <c r="D40" s="4">
        <v>0.2</v>
      </c>
      <c r="E40" s="4">
        <v>0.1</v>
      </c>
      <c r="F40" s="7">
        <v>0.1</v>
      </c>
      <c r="G40" s="7">
        <v>0.09</v>
      </c>
      <c r="H40" s="4">
        <v>0.01</v>
      </c>
    </row>
    <row r="41" spans="1:10" x14ac:dyDescent="0.25">
      <c r="A41" t="s">
        <v>10</v>
      </c>
      <c r="B41" s="4">
        <v>8.0961130900000008E-3</v>
      </c>
      <c r="C41" s="4">
        <v>0.30311706300000002</v>
      </c>
      <c r="D41" s="4">
        <v>0.78304204300000002</v>
      </c>
      <c r="E41" s="4">
        <v>1.2527783800000001</v>
      </c>
      <c r="F41" s="7">
        <v>2.6844648900000001</v>
      </c>
      <c r="G41" s="7">
        <v>8.8972917900000006</v>
      </c>
      <c r="H41" s="4">
        <v>34.668503100000002</v>
      </c>
    </row>
    <row r="42" spans="1:10" x14ac:dyDescent="0.25">
      <c r="A42">
        <v>180044.238664</v>
      </c>
      <c r="B42" s="6">
        <f t="shared" ref="B42:H42" si="7">B41*sim_conv</f>
        <v>1457.6585174266947</v>
      </c>
      <c r="C42" s="6">
        <f t="shared" si="7"/>
        <v>54574.48083390273</v>
      </c>
      <c r="D42" s="6">
        <f t="shared" si="7"/>
        <v>140982.20847383817</v>
      </c>
      <c r="E42" s="6">
        <f t="shared" si="7"/>
        <v>225555.5296418193</v>
      </c>
      <c r="F42" s="6">
        <f t="shared" si="7"/>
        <v>483322.43734028854</v>
      </c>
      <c r="G42" s="6">
        <f t="shared" si="7"/>
        <v>1601906.1265020079</v>
      </c>
      <c r="H42" s="6">
        <f t="shared" si="7"/>
        <v>6241864.2462600246</v>
      </c>
    </row>
    <row r="43" spans="1:10" x14ac:dyDescent="0.25">
      <c r="B43" s="5">
        <f>B40*B42</f>
        <v>364.41462935667369</v>
      </c>
      <c r="C43" s="5">
        <f t="shared" ref="C43:H43" si="8">C40*C42</f>
        <v>13643.620208475682</v>
      </c>
      <c r="D43" s="5">
        <f t="shared" si="8"/>
        <v>28196.441694767636</v>
      </c>
      <c r="E43" s="5">
        <f t="shared" si="8"/>
        <v>22555.55296418193</v>
      </c>
      <c r="F43" s="5">
        <f t="shared" si="8"/>
        <v>48332.24373402886</v>
      </c>
      <c r="G43" s="5">
        <f t="shared" si="8"/>
        <v>144171.5513851807</v>
      </c>
      <c r="H43" s="5">
        <f t="shared" si="8"/>
        <v>62418.642462600248</v>
      </c>
      <c r="I43" s="5">
        <f>SUM(B43:H43)</f>
        <v>319682.46707859176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Chart1</vt:lpstr>
      <vt:lpstr>bmin</vt:lpstr>
      <vt:lpstr>f</vt:lpstr>
      <vt:lpstr>h</vt:lpstr>
      <vt:lpstr>incr</vt:lpstr>
      <vt:lpstr>m</vt:lpstr>
      <vt:lpstr>p</vt:lpstr>
      <vt:lpstr>sim_conv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Evan Magnusson</cp:lastModifiedBy>
  <cp:lastPrinted>2015-02-14T04:20:22Z</cp:lastPrinted>
  <dcterms:created xsi:type="dcterms:W3CDTF">2014-10-16T17:34:13Z</dcterms:created>
  <dcterms:modified xsi:type="dcterms:W3CDTF">2015-05-05T22:57:46Z</dcterms:modified>
</cp:coreProperties>
</file>