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emag42\GIT_REPOS\wealthtax\Data\"/>
    </mc:Choice>
  </mc:AlternateContent>
  <bookViews>
    <workbookView xWindow="0" yWindow="0" windowWidth="25200" windowHeight="17835"/>
  </bookViews>
  <sheets>
    <sheet name="Sheet1" sheetId="1" r:id="rId1"/>
    <sheet name="Chart1" sheetId="2" r:id="rId2"/>
  </sheets>
  <definedNames>
    <definedName name="bmin">Sheet1!$B$6</definedName>
    <definedName name="f">Sheet1!$B$4</definedName>
    <definedName name="h">Sheet1!$B$2</definedName>
    <definedName name="incr">Sheet1!$B$9</definedName>
    <definedName name="m">Sheet1!$B$3</definedName>
    <definedName name="p">Sheet1!$B$5</definedName>
    <definedName name="sim_conv">Sheet1!$A$42</definedName>
    <definedName name="solver_adj" localSheetId="0" hidden="1">Sheet1!$B$2,Sheet1!$B$3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Sheet1!$B$8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52511" iterate="1" iterateCount="10000" iterateDelta="9.9999999999999995E-8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B42" i="1"/>
  <c r="E36" i="1"/>
  <c r="D36" i="1"/>
  <c r="F36" i="1"/>
  <c r="I36" i="1"/>
  <c r="H42" i="1"/>
  <c r="E37" i="1"/>
  <c r="D37" i="1"/>
  <c r="F37" i="1"/>
  <c r="I37" i="1"/>
  <c r="B8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2" i="1"/>
  <c r="G36" i="1"/>
  <c r="G37" i="1"/>
  <c r="B43" i="1"/>
  <c r="C42" i="1"/>
  <c r="C43" i="1"/>
  <c r="D42" i="1"/>
  <c r="D43" i="1"/>
  <c r="E42" i="1"/>
  <c r="E43" i="1"/>
  <c r="F42" i="1"/>
  <c r="F43" i="1"/>
  <c r="G42" i="1"/>
  <c r="G43" i="1"/>
  <c r="H43" i="1"/>
  <c r="I43" i="1"/>
  <c r="E35" i="1"/>
  <c r="G35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2" i="1"/>
</calcChain>
</file>

<file path=xl/sharedStrings.xml><?xml version="1.0" encoding="utf-8"?>
<sst xmlns="http://schemas.openxmlformats.org/spreadsheetml/2006/main" count="16" uniqueCount="16">
  <si>
    <t>savings</t>
  </si>
  <si>
    <t>h</t>
  </si>
  <si>
    <t>m</t>
  </si>
  <si>
    <t>marginal</t>
  </si>
  <si>
    <t>average</t>
  </si>
  <si>
    <t>f</t>
  </si>
  <si>
    <t>dollars</t>
  </si>
  <si>
    <t>p</t>
  </si>
  <si>
    <t>q</t>
  </si>
  <si>
    <t>Simulation</t>
  </si>
  <si>
    <t>wealth</t>
  </si>
  <si>
    <t>population</t>
  </si>
  <si>
    <t>target</t>
  </si>
  <si>
    <t>diff</t>
  </si>
  <si>
    <t>crit</t>
  </si>
  <si>
    <t>incr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</si>
</sst>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&quot;$&quot;#,##0_)"/>
    <numFmt numFmtId="165" formatCode="&quot;$&quot;#,##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3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164" fontId="0" fillId="0" borderId="0" xfId="0" applyNumberFormat="1"/>
    <xf numFmtId="164" fontId="0" fillId="0" borderId="0" xfId="1" applyNumberFormat="1" applyFont="1"/>
    <xf numFmtId="10" fontId="0" fillId="0" borderId="0" xfId="2" applyNumberFormat="1" applyFont="1"/>
    <xf numFmtId="0" fontId="0" fillId="0" borderId="0" xfId="0" applyNumberFormat="1"/>
    <xf numFmtId="165" fontId="0" fillId="0" borderId="0" xfId="0" applyNumberFormat="1"/>
    <xf numFmtId="165" fontId="0" fillId="0" borderId="0" xfId="0" applyNumberFormat="1" applyAlignment="1">
      <alignment horizontal="right"/>
    </xf>
    <xf numFmtId="0" fontId="0" fillId="0" borderId="0" xfId="2" applyNumberFormat="1" applyFont="1"/>
    <xf numFmtId="10" fontId="0" fillId="0" borderId="0" xfId="0" applyNumberFormat="1"/>
    <xf numFmtId="9" fontId="0" fillId="0" borderId="0" xfId="0" applyNumberFormat="1"/>
  </cellXfs>
  <cellStyles count="23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Wealth Tax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Sheet1!$E$2:$E$34</c:f>
              <c:numCache>
                <c:formatCode>"$"#,##0_)</c:formatCode>
                <c:ptCount val="33"/>
                <c:pt idx="0">
                  <c:v>-463872.05884000001</c:v>
                </c:pt>
                <c:pt idx="1">
                  <c:v>-347904.04412999999</c:v>
                </c:pt>
                <c:pt idx="2">
                  <c:v>-231936.02942000001</c:v>
                </c:pt>
                <c:pt idx="3">
                  <c:v>-115968.01471</c:v>
                </c:pt>
                <c:pt idx="4">
                  <c:v>0</c:v>
                </c:pt>
                <c:pt idx="5">
                  <c:v>115968.01471</c:v>
                </c:pt>
                <c:pt idx="6">
                  <c:v>231936.02942000001</c:v>
                </c:pt>
                <c:pt idx="7">
                  <c:v>347904.04412999999</c:v>
                </c:pt>
                <c:pt idx="8">
                  <c:v>463872.05884000001</c:v>
                </c:pt>
                <c:pt idx="9">
                  <c:v>579840.07354999997</c:v>
                </c:pt>
                <c:pt idx="10">
                  <c:v>695808.08825999999</c:v>
                </c:pt>
                <c:pt idx="11">
                  <c:v>811776.10297000001</c:v>
                </c:pt>
                <c:pt idx="12">
                  <c:v>927744.11768000002</c:v>
                </c:pt>
                <c:pt idx="13">
                  <c:v>1043712.13239</c:v>
                </c:pt>
                <c:pt idx="14">
                  <c:v>1159680.1470999999</c:v>
                </c:pt>
                <c:pt idx="15">
                  <c:v>1275648.16181</c:v>
                </c:pt>
                <c:pt idx="16">
                  <c:v>1391616.17652</c:v>
                </c:pt>
                <c:pt idx="17">
                  <c:v>1507584.19123</c:v>
                </c:pt>
                <c:pt idx="18">
                  <c:v>1623552.20594</c:v>
                </c:pt>
                <c:pt idx="19">
                  <c:v>1739520.22065</c:v>
                </c:pt>
                <c:pt idx="20">
                  <c:v>1855488.23536</c:v>
                </c:pt>
                <c:pt idx="21">
                  <c:v>1971456.2500700001</c:v>
                </c:pt>
                <c:pt idx="22">
                  <c:v>2087424.2647800001</c:v>
                </c:pt>
                <c:pt idx="23">
                  <c:v>2203392.2794900001</c:v>
                </c:pt>
                <c:pt idx="24">
                  <c:v>2319360.2941999999</c:v>
                </c:pt>
                <c:pt idx="25">
                  <c:v>2435328.3089100001</c:v>
                </c:pt>
                <c:pt idx="26">
                  <c:v>2551296.3236199999</c:v>
                </c:pt>
                <c:pt idx="27">
                  <c:v>2667264.3383300002</c:v>
                </c:pt>
                <c:pt idx="28">
                  <c:v>2783232.35304</c:v>
                </c:pt>
                <c:pt idx="29">
                  <c:v>2899200.3677500002</c:v>
                </c:pt>
                <c:pt idx="30">
                  <c:v>3015168.38246</c:v>
                </c:pt>
                <c:pt idx="31">
                  <c:v>3131136.3971700002</c:v>
                </c:pt>
                <c:pt idx="32">
                  <c:v>3247104.41188</c:v>
                </c:pt>
              </c:numCache>
            </c:numRef>
          </c:xVal>
          <c:yVal>
            <c:numRef>
              <c:f>Sheet1!$F$2:$F$34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9.9873995490428573E-3</c:v>
                </c:pt>
                <c:pt idx="6">
                  <c:v>1.4272852052126977E-2</c:v>
                </c:pt>
                <c:pt idx="7">
                  <c:v>1.6654993044984981E-2</c:v>
                </c:pt>
                <c:pt idx="8">
                  <c:v>1.8171397423826743E-2</c:v>
                </c:pt>
                <c:pt idx="9">
                  <c:v>1.9221442138250947E-2</c:v>
                </c:pt>
                <c:pt idx="10">
                  <c:v>1.9991592636924165E-2</c:v>
                </c:pt>
                <c:pt idx="11">
                  <c:v>2.058059847073759E-2</c:v>
                </c:pt>
                <c:pt idx="12">
                  <c:v>2.1045644232259391E-2</c:v>
                </c:pt>
                <c:pt idx="13">
                  <c:v>2.1422136449261449E-2</c:v>
                </c:pt>
                <c:pt idx="14">
                  <c:v>2.1733169712283833E-2</c:v>
                </c:pt>
                <c:pt idx="15">
                  <c:v>2.1994450207187485E-2</c:v>
                </c:pt>
                <c:pt idx="16">
                  <c:v>2.2217031522148493E-2</c:v>
                </c:pt>
                <c:pt idx="17">
                  <c:v>2.2408918642781106E-2</c:v>
                </c:pt>
                <c:pt idx="18">
                  <c:v>2.2576051172244024E-2</c:v>
                </c:pt>
                <c:pt idx="19">
                  <c:v>2.2722929085094684E-2</c:v>
                </c:pt>
                <c:pt idx="20">
                  <c:v>2.2853023975626014E-2</c:v>
                </c:pt>
                <c:pt idx="21">
                  <c:v>2.2969056951100117E-2</c:v>
                </c:pt>
                <c:pt idx="22">
                  <c:v>2.3073191033199707E-2</c:v>
                </c:pt>
                <c:pt idx="23">
                  <c:v>2.3167167255522449E-2</c:v>
                </c:pt>
                <c:pt idx="24">
                  <c:v>2.3252402785950189E-2</c:v>
                </c:pt>
                <c:pt idx="25">
                  <c:v>2.333006288672055E-2</c:v>
                </c:pt>
                <c:pt idx="26">
                  <c:v>2.3401114504179883E-2</c:v>
                </c:pt>
                <c:pt idx="27">
                  <c:v>2.3466366736204426E-2</c:v>
                </c:pt>
                <c:pt idx="28">
                  <c:v>2.3526501779052925E-2</c:v>
                </c:pt>
                <c:pt idx="29">
                  <c:v>2.3582098868218555E-2</c:v>
                </c:pt>
                <c:pt idx="30">
                  <c:v>2.3633652996421256E-2</c:v>
                </c:pt>
                <c:pt idx="31">
                  <c:v>2.3681589691406196E-2</c:v>
                </c:pt>
                <c:pt idx="32">
                  <c:v>2.3726276788409606E-2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999144"/>
        <c:axId val="243999536"/>
      </c:scatterChart>
      <c:valAx>
        <c:axId val="243999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99536"/>
        <c:crosses val="autoZero"/>
        <c:crossBetween val="midCat"/>
      </c:valAx>
      <c:valAx>
        <c:axId val="2439995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999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Marginal Wealth Tax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Sheet1!$E$2:$E$34</c:f>
              <c:numCache>
                <c:formatCode>"$"#,##0_)</c:formatCode>
                <c:ptCount val="33"/>
                <c:pt idx="0">
                  <c:v>-463872.05884000001</c:v>
                </c:pt>
                <c:pt idx="1">
                  <c:v>-347904.04412999999</c:v>
                </c:pt>
                <c:pt idx="2">
                  <c:v>-231936.02942000001</c:v>
                </c:pt>
                <c:pt idx="3">
                  <c:v>-115968.01471</c:v>
                </c:pt>
                <c:pt idx="4">
                  <c:v>0</c:v>
                </c:pt>
                <c:pt idx="5">
                  <c:v>115968.01471</c:v>
                </c:pt>
                <c:pt idx="6">
                  <c:v>231936.02942000001</c:v>
                </c:pt>
                <c:pt idx="7">
                  <c:v>347904.04412999999</c:v>
                </c:pt>
                <c:pt idx="8">
                  <c:v>463872.05884000001</c:v>
                </c:pt>
                <c:pt idx="9">
                  <c:v>579840.07354999997</c:v>
                </c:pt>
                <c:pt idx="10">
                  <c:v>695808.08825999999</c:v>
                </c:pt>
                <c:pt idx="11">
                  <c:v>811776.10297000001</c:v>
                </c:pt>
                <c:pt idx="12">
                  <c:v>927744.11768000002</c:v>
                </c:pt>
                <c:pt idx="13">
                  <c:v>1043712.13239</c:v>
                </c:pt>
                <c:pt idx="14">
                  <c:v>1159680.1470999999</c:v>
                </c:pt>
                <c:pt idx="15">
                  <c:v>1275648.16181</c:v>
                </c:pt>
                <c:pt idx="16">
                  <c:v>1391616.17652</c:v>
                </c:pt>
                <c:pt idx="17">
                  <c:v>1507584.19123</c:v>
                </c:pt>
                <c:pt idx="18">
                  <c:v>1623552.20594</c:v>
                </c:pt>
                <c:pt idx="19">
                  <c:v>1739520.22065</c:v>
                </c:pt>
                <c:pt idx="20">
                  <c:v>1855488.23536</c:v>
                </c:pt>
                <c:pt idx="21">
                  <c:v>1971456.2500700001</c:v>
                </c:pt>
                <c:pt idx="22">
                  <c:v>2087424.2647800001</c:v>
                </c:pt>
                <c:pt idx="23">
                  <c:v>2203392.2794900001</c:v>
                </c:pt>
                <c:pt idx="24">
                  <c:v>2319360.2941999999</c:v>
                </c:pt>
                <c:pt idx="25">
                  <c:v>2435328.3089100001</c:v>
                </c:pt>
                <c:pt idx="26">
                  <c:v>2551296.3236199999</c:v>
                </c:pt>
                <c:pt idx="27">
                  <c:v>2667264.3383300002</c:v>
                </c:pt>
                <c:pt idx="28">
                  <c:v>2783232.35304</c:v>
                </c:pt>
                <c:pt idx="29">
                  <c:v>2899200.3677500002</c:v>
                </c:pt>
                <c:pt idx="30">
                  <c:v>3015168.38246</c:v>
                </c:pt>
                <c:pt idx="31">
                  <c:v>3131136.3971700002</c:v>
                </c:pt>
                <c:pt idx="32">
                  <c:v>3247104.41188</c:v>
                </c:pt>
              </c:numCache>
            </c:numRef>
          </c:xVal>
          <c:yVal>
            <c:numRef>
              <c:f>Sheet1!$G$2:$G$34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1.5984873107996855E-2</c:v>
                </c:pt>
                <c:pt idx="6">
                  <c:v>2.039713187617774E-2</c:v>
                </c:pt>
                <c:pt idx="7">
                  <c:v>2.2214434356830043E-2</c:v>
                </c:pt>
                <c:pt idx="8">
                  <c:v>2.3134807474267202E-2</c:v>
                </c:pt>
                <c:pt idx="9">
                  <c:v>2.3664330761536727E-2</c:v>
                </c:pt>
                <c:pt idx="10">
                  <c:v>2.3996634227419517E-2</c:v>
                </c:pt>
                <c:pt idx="11">
                  <c:v>2.4218755604926128E-2</c:v>
                </c:pt>
                <c:pt idx="12">
                  <c:v>2.4374522818485466E-2</c:v>
                </c:pt>
                <c:pt idx="13">
                  <c:v>2.4487955696491863E-2</c:v>
                </c:pt>
                <c:pt idx="14">
                  <c:v>2.4573112794850409E-2</c:v>
                </c:pt>
                <c:pt idx="15">
                  <c:v>2.4638666817716984E-2</c:v>
                </c:pt>
                <c:pt idx="16">
                  <c:v>2.4690203458051403E-2</c:v>
                </c:pt>
                <c:pt idx="17">
                  <c:v>2.4731451896010916E-2</c:v>
                </c:pt>
                <c:pt idx="18">
                  <c:v>2.4764978883216826E-2</c:v>
                </c:pt>
                <c:pt idx="19">
                  <c:v>2.4792597921939694E-2</c:v>
                </c:pt>
                <c:pt idx="20">
                  <c:v>2.4815619758030535E-2</c:v>
                </c:pt>
                <c:pt idx="21">
                  <c:v>2.483501081328501E-2</c:v>
                </c:pt>
                <c:pt idx="22">
                  <c:v>2.4851496288218318E-2</c:v>
                </c:pt>
                <c:pt idx="23">
                  <c:v>2.4865628965230833E-2</c:v>
                </c:pt>
                <c:pt idx="24">
                  <c:v>2.4877836159097812E-2</c:v>
                </c:pt>
                <c:pt idx="25">
                  <c:v>2.4888452401507683E-2</c:v>
                </c:pt>
                <c:pt idx="26">
                  <c:v>2.4897742606850248E-2</c:v>
                </c:pt>
                <c:pt idx="27">
                  <c:v>2.4905918760487197E-2</c:v>
                </c:pt>
                <c:pt idx="28">
                  <c:v>2.4913152119714635E-2</c:v>
                </c:pt>
                <c:pt idx="29">
                  <c:v>2.4919582255219713E-2</c:v>
                </c:pt>
                <c:pt idx="30">
                  <c:v>2.4925323834632456E-2</c:v>
                </c:pt>
                <c:pt idx="31">
                  <c:v>2.4930471770327742E-2</c:v>
                </c:pt>
                <c:pt idx="32">
                  <c:v>2.4935105167210238E-2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000320"/>
        <c:axId val="244000712"/>
      </c:scatterChart>
      <c:valAx>
        <c:axId val="244000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00712"/>
        <c:crosses val="autoZero"/>
        <c:crossBetween val="midCat"/>
      </c:valAx>
      <c:valAx>
        <c:axId val="244000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000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1"/>
          <c:order val="0"/>
          <c:tx>
            <c:v>Average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Sheet1!$E$2:$E$34</c:f>
              <c:numCache>
                <c:formatCode>"$"#,##0_)</c:formatCode>
                <c:ptCount val="33"/>
                <c:pt idx="0">
                  <c:v>-463872.05884000001</c:v>
                </c:pt>
                <c:pt idx="1">
                  <c:v>-347904.04412999999</c:v>
                </c:pt>
                <c:pt idx="2">
                  <c:v>-231936.02942000001</c:v>
                </c:pt>
                <c:pt idx="3">
                  <c:v>-115968.01471</c:v>
                </c:pt>
                <c:pt idx="4">
                  <c:v>0</c:v>
                </c:pt>
                <c:pt idx="5">
                  <c:v>115968.01471</c:v>
                </c:pt>
                <c:pt idx="6">
                  <c:v>231936.02942000001</c:v>
                </c:pt>
                <c:pt idx="7">
                  <c:v>347904.04412999999</c:v>
                </c:pt>
                <c:pt idx="8">
                  <c:v>463872.05884000001</c:v>
                </c:pt>
                <c:pt idx="9">
                  <c:v>579840.07354999997</c:v>
                </c:pt>
                <c:pt idx="10">
                  <c:v>695808.08825999999</c:v>
                </c:pt>
                <c:pt idx="11">
                  <c:v>811776.10297000001</c:v>
                </c:pt>
                <c:pt idx="12">
                  <c:v>927744.11768000002</c:v>
                </c:pt>
                <c:pt idx="13">
                  <c:v>1043712.13239</c:v>
                </c:pt>
                <c:pt idx="14">
                  <c:v>1159680.1470999999</c:v>
                </c:pt>
                <c:pt idx="15">
                  <c:v>1275648.16181</c:v>
                </c:pt>
                <c:pt idx="16">
                  <c:v>1391616.17652</c:v>
                </c:pt>
                <c:pt idx="17">
                  <c:v>1507584.19123</c:v>
                </c:pt>
                <c:pt idx="18">
                  <c:v>1623552.20594</c:v>
                </c:pt>
                <c:pt idx="19">
                  <c:v>1739520.22065</c:v>
                </c:pt>
                <c:pt idx="20">
                  <c:v>1855488.23536</c:v>
                </c:pt>
                <c:pt idx="21">
                  <c:v>1971456.2500700001</c:v>
                </c:pt>
                <c:pt idx="22">
                  <c:v>2087424.2647800001</c:v>
                </c:pt>
                <c:pt idx="23">
                  <c:v>2203392.2794900001</c:v>
                </c:pt>
                <c:pt idx="24">
                  <c:v>2319360.2941999999</c:v>
                </c:pt>
                <c:pt idx="25">
                  <c:v>2435328.3089100001</c:v>
                </c:pt>
                <c:pt idx="26">
                  <c:v>2551296.3236199999</c:v>
                </c:pt>
                <c:pt idx="27">
                  <c:v>2667264.3383300002</c:v>
                </c:pt>
                <c:pt idx="28">
                  <c:v>2783232.35304</c:v>
                </c:pt>
                <c:pt idx="29">
                  <c:v>2899200.3677500002</c:v>
                </c:pt>
                <c:pt idx="30">
                  <c:v>3015168.38246</c:v>
                </c:pt>
                <c:pt idx="31">
                  <c:v>3131136.3971700002</c:v>
                </c:pt>
                <c:pt idx="32">
                  <c:v>3247104.41188</c:v>
                </c:pt>
              </c:numCache>
            </c:numRef>
          </c:xVal>
          <c:yVal>
            <c:numRef>
              <c:f>Sheet1!$F$2:$F$34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9.9873995490428573E-3</c:v>
                </c:pt>
                <c:pt idx="6">
                  <c:v>1.4272852052126977E-2</c:v>
                </c:pt>
                <c:pt idx="7">
                  <c:v>1.6654993044984981E-2</c:v>
                </c:pt>
                <c:pt idx="8">
                  <c:v>1.8171397423826743E-2</c:v>
                </c:pt>
                <c:pt idx="9">
                  <c:v>1.9221442138250947E-2</c:v>
                </c:pt>
                <c:pt idx="10">
                  <c:v>1.9991592636924165E-2</c:v>
                </c:pt>
                <c:pt idx="11">
                  <c:v>2.058059847073759E-2</c:v>
                </c:pt>
                <c:pt idx="12">
                  <c:v>2.1045644232259391E-2</c:v>
                </c:pt>
                <c:pt idx="13">
                  <c:v>2.1422136449261449E-2</c:v>
                </c:pt>
                <c:pt idx="14">
                  <c:v>2.1733169712283833E-2</c:v>
                </c:pt>
                <c:pt idx="15">
                  <c:v>2.1994450207187485E-2</c:v>
                </c:pt>
                <c:pt idx="16">
                  <c:v>2.2217031522148493E-2</c:v>
                </c:pt>
                <c:pt idx="17">
                  <c:v>2.2408918642781106E-2</c:v>
                </c:pt>
                <c:pt idx="18">
                  <c:v>2.2576051172244024E-2</c:v>
                </c:pt>
                <c:pt idx="19">
                  <c:v>2.2722929085094684E-2</c:v>
                </c:pt>
                <c:pt idx="20">
                  <c:v>2.2853023975626014E-2</c:v>
                </c:pt>
                <c:pt idx="21">
                  <c:v>2.2969056951100117E-2</c:v>
                </c:pt>
                <c:pt idx="22">
                  <c:v>2.3073191033199707E-2</c:v>
                </c:pt>
                <c:pt idx="23">
                  <c:v>2.3167167255522449E-2</c:v>
                </c:pt>
                <c:pt idx="24">
                  <c:v>2.3252402785950189E-2</c:v>
                </c:pt>
                <c:pt idx="25">
                  <c:v>2.333006288672055E-2</c:v>
                </c:pt>
                <c:pt idx="26">
                  <c:v>2.3401114504179883E-2</c:v>
                </c:pt>
                <c:pt idx="27">
                  <c:v>2.3466366736204426E-2</c:v>
                </c:pt>
                <c:pt idx="28">
                  <c:v>2.3526501779052925E-2</c:v>
                </c:pt>
                <c:pt idx="29">
                  <c:v>2.3582098868218555E-2</c:v>
                </c:pt>
                <c:pt idx="30">
                  <c:v>2.3633652996421256E-2</c:v>
                </c:pt>
                <c:pt idx="31">
                  <c:v>2.3681589691406196E-2</c:v>
                </c:pt>
                <c:pt idx="32">
                  <c:v>2.3726276788409606E-2</c:v>
                </c:pt>
              </c:numCache>
            </c:numRef>
          </c:yVal>
          <c:smooth val="0"/>
        </c:ser>
        <c:ser>
          <c:idx val="0"/>
          <c:order val="1"/>
          <c:tx>
            <c:v>Marginal</c:v>
          </c:tx>
          <c:spPr>
            <a:ln w="19050" cap="rnd">
              <a:solidFill>
                <a:schemeClr val="tx1">
                  <a:lumMod val="95000"/>
                  <a:lumOff val="5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dPt>
            <c:idx val="20"/>
            <c:marker>
              <c:symbol val="none"/>
            </c:marker>
            <c:bubble3D val="0"/>
          </c:dPt>
          <c:xVal>
            <c:numRef>
              <c:f>Sheet1!$E$2:$E$34</c:f>
              <c:numCache>
                <c:formatCode>"$"#,##0_)</c:formatCode>
                <c:ptCount val="33"/>
                <c:pt idx="0">
                  <c:v>-463872.05884000001</c:v>
                </c:pt>
                <c:pt idx="1">
                  <c:v>-347904.04412999999</c:v>
                </c:pt>
                <c:pt idx="2">
                  <c:v>-231936.02942000001</c:v>
                </c:pt>
                <c:pt idx="3">
                  <c:v>-115968.01471</c:v>
                </c:pt>
                <c:pt idx="4">
                  <c:v>0</c:v>
                </c:pt>
                <c:pt idx="5">
                  <c:v>115968.01471</c:v>
                </c:pt>
                <c:pt idx="6">
                  <c:v>231936.02942000001</c:v>
                </c:pt>
                <c:pt idx="7">
                  <c:v>347904.04412999999</c:v>
                </c:pt>
                <c:pt idx="8">
                  <c:v>463872.05884000001</c:v>
                </c:pt>
                <c:pt idx="9">
                  <c:v>579840.07354999997</c:v>
                </c:pt>
                <c:pt idx="10">
                  <c:v>695808.08825999999</c:v>
                </c:pt>
                <c:pt idx="11">
                  <c:v>811776.10297000001</c:v>
                </c:pt>
                <c:pt idx="12">
                  <c:v>927744.11768000002</c:v>
                </c:pt>
                <c:pt idx="13">
                  <c:v>1043712.13239</c:v>
                </c:pt>
                <c:pt idx="14">
                  <c:v>1159680.1470999999</c:v>
                </c:pt>
                <c:pt idx="15">
                  <c:v>1275648.16181</c:v>
                </c:pt>
                <c:pt idx="16">
                  <c:v>1391616.17652</c:v>
                </c:pt>
                <c:pt idx="17">
                  <c:v>1507584.19123</c:v>
                </c:pt>
                <c:pt idx="18">
                  <c:v>1623552.20594</c:v>
                </c:pt>
                <c:pt idx="19">
                  <c:v>1739520.22065</c:v>
                </c:pt>
                <c:pt idx="20">
                  <c:v>1855488.23536</c:v>
                </c:pt>
                <c:pt idx="21">
                  <c:v>1971456.2500700001</c:v>
                </c:pt>
                <c:pt idx="22">
                  <c:v>2087424.2647800001</c:v>
                </c:pt>
                <c:pt idx="23">
                  <c:v>2203392.2794900001</c:v>
                </c:pt>
                <c:pt idx="24">
                  <c:v>2319360.2941999999</c:v>
                </c:pt>
                <c:pt idx="25">
                  <c:v>2435328.3089100001</c:v>
                </c:pt>
                <c:pt idx="26">
                  <c:v>2551296.3236199999</c:v>
                </c:pt>
                <c:pt idx="27">
                  <c:v>2667264.3383300002</c:v>
                </c:pt>
                <c:pt idx="28">
                  <c:v>2783232.35304</c:v>
                </c:pt>
                <c:pt idx="29">
                  <c:v>2899200.3677500002</c:v>
                </c:pt>
                <c:pt idx="30">
                  <c:v>3015168.38246</c:v>
                </c:pt>
                <c:pt idx="31">
                  <c:v>3131136.3971700002</c:v>
                </c:pt>
                <c:pt idx="32">
                  <c:v>3247104.41188</c:v>
                </c:pt>
              </c:numCache>
            </c:numRef>
          </c:xVal>
          <c:yVal>
            <c:numRef>
              <c:f>Sheet1!$G$2:$G$34</c:f>
              <c:numCache>
                <c:formatCode>0.00%</c:formatCode>
                <c:ptCount val="3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1.5984873107996855E-2</c:v>
                </c:pt>
                <c:pt idx="6">
                  <c:v>2.039713187617774E-2</c:v>
                </c:pt>
                <c:pt idx="7">
                  <c:v>2.2214434356830043E-2</c:v>
                </c:pt>
                <c:pt idx="8">
                  <c:v>2.3134807474267202E-2</c:v>
                </c:pt>
                <c:pt idx="9">
                  <c:v>2.3664330761536727E-2</c:v>
                </c:pt>
                <c:pt idx="10">
                  <c:v>2.3996634227419517E-2</c:v>
                </c:pt>
                <c:pt idx="11">
                  <c:v>2.4218755604926128E-2</c:v>
                </c:pt>
                <c:pt idx="12">
                  <c:v>2.4374522818485466E-2</c:v>
                </c:pt>
                <c:pt idx="13">
                  <c:v>2.4487955696491863E-2</c:v>
                </c:pt>
                <c:pt idx="14">
                  <c:v>2.4573112794850409E-2</c:v>
                </c:pt>
                <c:pt idx="15">
                  <c:v>2.4638666817716984E-2</c:v>
                </c:pt>
                <c:pt idx="16">
                  <c:v>2.4690203458051403E-2</c:v>
                </c:pt>
                <c:pt idx="17">
                  <c:v>2.4731451896010916E-2</c:v>
                </c:pt>
                <c:pt idx="18">
                  <c:v>2.4764978883216826E-2</c:v>
                </c:pt>
                <c:pt idx="19">
                  <c:v>2.4792597921939694E-2</c:v>
                </c:pt>
                <c:pt idx="20">
                  <c:v>2.4815619758030535E-2</c:v>
                </c:pt>
                <c:pt idx="21">
                  <c:v>2.483501081328501E-2</c:v>
                </c:pt>
                <c:pt idx="22">
                  <c:v>2.4851496288218318E-2</c:v>
                </c:pt>
                <c:pt idx="23">
                  <c:v>2.4865628965230833E-2</c:v>
                </c:pt>
                <c:pt idx="24">
                  <c:v>2.4877836159097812E-2</c:v>
                </c:pt>
                <c:pt idx="25">
                  <c:v>2.4888452401507683E-2</c:v>
                </c:pt>
                <c:pt idx="26">
                  <c:v>2.4897742606850248E-2</c:v>
                </c:pt>
                <c:pt idx="27">
                  <c:v>2.4905918760487197E-2</c:v>
                </c:pt>
                <c:pt idx="28">
                  <c:v>2.4913152119714635E-2</c:v>
                </c:pt>
                <c:pt idx="29">
                  <c:v>2.4919582255219713E-2</c:v>
                </c:pt>
                <c:pt idx="30">
                  <c:v>2.4925323834632456E-2</c:v>
                </c:pt>
                <c:pt idx="31">
                  <c:v>2.4930471770327742E-2</c:v>
                </c:pt>
                <c:pt idx="32">
                  <c:v>2.4935105167210238E-2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4919936"/>
        <c:axId val="244920328"/>
      </c:scatterChart>
      <c:valAx>
        <c:axId val="2449199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&quot;$&quot;#,##0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20328"/>
        <c:crosses val="autoZero"/>
        <c:crossBetween val="midCat"/>
      </c:valAx>
      <c:valAx>
        <c:axId val="244920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4919936"/>
        <c:crosses val="autoZero"/>
        <c:crossBetween val="midCat"/>
        <c:majorUnit val="0.01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282352401570905"/>
          <c:y val="0.70392995329563701"/>
          <c:w val="0.12972456375566699"/>
          <c:h val="0.11036108031099801"/>
        </c:manualLayout>
      </c:layout>
      <c:overlay val="1"/>
      <c:spPr>
        <a:solidFill>
          <a:schemeClr val="bg1"/>
        </a:solidFill>
        <a:ln>
          <a:solidFill>
            <a:schemeClr val="tx1">
              <a:lumMod val="15000"/>
              <a:lumOff val="85000"/>
            </a:schemeClr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9" workbookViewId="0" zoomToFit="1"/>
  </sheetViews>
  <pageMargins left="0.7" right="0.7" top="0.75" bottom="0.75" header="0.3" footer="0.3"/>
  <pageSetup orientation="landscape" horizontalDpi="1200" verticalDpi="1200"/>
  <drawing r:id="rId1"/>
</chartsheet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0</xdr:row>
      <xdr:rowOff>185737</xdr:rowOff>
    </xdr:from>
    <xdr:to>
      <xdr:col>15</xdr:col>
      <xdr:colOff>304800</xdr:colOff>
      <xdr:row>15</xdr:row>
      <xdr:rowOff>71437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16</xdr:row>
      <xdr:rowOff>0</xdr:rowOff>
    </xdr:from>
    <xdr:to>
      <xdr:col>15</xdr:col>
      <xdr:colOff>304800</xdr:colOff>
      <xdr:row>30</xdr:row>
      <xdr:rowOff>76200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8550" cy="629130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3"/>
  <sheetViews>
    <sheetView tabSelected="1" workbookViewId="0">
      <selection activeCell="B13" sqref="B13"/>
    </sheetView>
  </sheetViews>
  <sheetFormatPr defaultColWidth="8.85546875" defaultRowHeight="15" x14ac:dyDescent="0.25"/>
  <cols>
    <col min="2" max="2" width="9.42578125" style="4" customWidth="1"/>
    <col min="5" max="5" width="12.42578125" style="1" bestFit="1" customWidth="1"/>
    <col min="6" max="7" width="8.85546875" style="3"/>
    <col min="8" max="8" width="10" customWidth="1"/>
  </cols>
  <sheetData>
    <row r="1" spans="1:7" x14ac:dyDescent="0.25">
      <c r="D1" t="s">
        <v>0</v>
      </c>
      <c r="E1" s="1" t="s">
        <v>6</v>
      </c>
      <c r="F1" s="3" t="s">
        <v>4</v>
      </c>
      <c r="G1" s="3" t="s">
        <v>3</v>
      </c>
    </row>
    <row r="2" spans="1:7" x14ac:dyDescent="0.25">
      <c r="A2" t="s">
        <v>1</v>
      </c>
      <c r="B2">
        <v>1.36350750271454</v>
      </c>
      <c r="C2">
        <v>0.5</v>
      </c>
      <c r="D2">
        <v>-2</v>
      </c>
      <c r="E2" s="2">
        <f t="shared" ref="E2:E34" si="0">f*D2</f>
        <v>-463872.05884000001</v>
      </c>
      <c r="F2" s="3">
        <f t="shared" ref="F2:F37" si="1">IF(D2-bmin&gt;0,p*(h*D2-bmin)/(h*D2-bmin+m),0)</f>
        <v>0</v>
      </c>
      <c r="G2" s="3">
        <f t="shared" ref="G2:G34" si="2">IF(D2-bmin&gt;0,p*(2*h*m*(D2-bmin)+h^2*(D2-bmin)^2)/(h*(D2-bmin)+m)^2,0)</f>
        <v>0</v>
      </c>
    </row>
    <row r="3" spans="1:7" x14ac:dyDescent="0.25">
      <c r="A3" t="s">
        <v>2</v>
      </c>
      <c r="B3">
        <v>1.02478093770152</v>
      </c>
      <c r="C3">
        <v>0.6</v>
      </c>
      <c r="D3">
        <f t="shared" ref="D3:D34" si="3">D2+incr</f>
        <v>-1.5</v>
      </c>
      <c r="E3" s="2">
        <f t="shared" si="0"/>
        <v>-347904.04412999999</v>
      </c>
      <c r="F3" s="3">
        <f t="shared" si="1"/>
        <v>0</v>
      </c>
      <c r="G3" s="3">
        <f t="shared" si="2"/>
        <v>0</v>
      </c>
    </row>
    <row r="4" spans="1:7" x14ac:dyDescent="0.25">
      <c r="A4" t="s">
        <v>5</v>
      </c>
      <c r="B4">
        <v>231936.02942000001</v>
      </c>
      <c r="D4">
        <f t="shared" si="3"/>
        <v>-1</v>
      </c>
      <c r="E4" s="2">
        <f t="shared" si="0"/>
        <v>-231936.02942000001</v>
      </c>
      <c r="F4" s="3">
        <f t="shared" si="1"/>
        <v>0</v>
      </c>
      <c r="G4" s="3">
        <f t="shared" si="2"/>
        <v>0</v>
      </c>
    </row>
    <row r="5" spans="1:7" x14ac:dyDescent="0.25">
      <c r="A5" t="s">
        <v>7</v>
      </c>
      <c r="B5" s="4">
        <v>2.5000000000000001E-2</v>
      </c>
      <c r="D5">
        <f t="shared" si="3"/>
        <v>-0.5</v>
      </c>
      <c r="E5" s="2">
        <f t="shared" si="0"/>
        <v>-115968.01471</v>
      </c>
      <c r="F5" s="3">
        <f t="shared" si="1"/>
        <v>0</v>
      </c>
      <c r="G5" s="3">
        <f t="shared" si="2"/>
        <v>0</v>
      </c>
    </row>
    <row r="6" spans="1:7" x14ac:dyDescent="0.25">
      <c r="A6" t="s">
        <v>8</v>
      </c>
      <c r="B6" s="4">
        <v>0</v>
      </c>
      <c r="D6">
        <f t="shared" si="3"/>
        <v>0</v>
      </c>
      <c r="E6" s="2">
        <f t="shared" si="0"/>
        <v>0</v>
      </c>
      <c r="F6" s="3">
        <f t="shared" si="1"/>
        <v>0</v>
      </c>
      <c r="G6" s="3">
        <f t="shared" si="2"/>
        <v>0</v>
      </c>
    </row>
    <row r="7" spans="1:7" x14ac:dyDescent="0.25">
      <c r="D7">
        <f t="shared" si="3"/>
        <v>0.5</v>
      </c>
      <c r="E7" s="2">
        <f t="shared" si="0"/>
        <v>115968.01471</v>
      </c>
      <c r="F7" s="3">
        <f t="shared" si="1"/>
        <v>9.9873995490428573E-3</v>
      </c>
      <c r="G7" s="3">
        <f t="shared" si="2"/>
        <v>1.5984873107996855E-2</v>
      </c>
    </row>
    <row r="8" spans="1:7" x14ac:dyDescent="0.25">
      <c r="A8" t="s">
        <v>14</v>
      </c>
      <c r="B8" s="4">
        <f>ABS(I36)+ABS(I37)</f>
        <v>5.3406108603053226E-4</v>
      </c>
      <c r="D8">
        <f t="shared" si="3"/>
        <v>1</v>
      </c>
      <c r="E8" s="2">
        <f t="shared" si="0"/>
        <v>231936.02942000001</v>
      </c>
      <c r="F8" s="3">
        <f t="shared" si="1"/>
        <v>1.4272852052126977E-2</v>
      </c>
      <c r="G8" s="3">
        <f t="shared" si="2"/>
        <v>2.039713187617774E-2</v>
      </c>
    </row>
    <row r="9" spans="1:7" x14ac:dyDescent="0.25">
      <c r="A9" t="s">
        <v>15</v>
      </c>
      <c r="B9" s="4">
        <v>0.5</v>
      </c>
      <c r="D9">
        <f t="shared" si="3"/>
        <v>1.5</v>
      </c>
      <c r="E9" s="2">
        <f t="shared" si="0"/>
        <v>347904.04412999999</v>
      </c>
      <c r="F9" s="3">
        <f t="shared" si="1"/>
        <v>1.6654993044984981E-2</v>
      </c>
      <c r="G9" s="3">
        <f t="shared" si="2"/>
        <v>2.2214434356830043E-2</v>
      </c>
    </row>
    <row r="10" spans="1:7" x14ac:dyDescent="0.25">
      <c r="D10">
        <f t="shared" si="3"/>
        <v>2</v>
      </c>
      <c r="E10" s="2">
        <f t="shared" si="0"/>
        <v>463872.05884000001</v>
      </c>
      <c r="F10" s="3">
        <f t="shared" si="1"/>
        <v>1.8171397423826743E-2</v>
      </c>
      <c r="G10" s="3">
        <f t="shared" si="2"/>
        <v>2.3134807474267202E-2</v>
      </c>
    </row>
    <row r="11" spans="1:7" x14ac:dyDescent="0.25">
      <c r="D11">
        <f t="shared" si="3"/>
        <v>2.5</v>
      </c>
      <c r="E11" s="2">
        <f t="shared" si="0"/>
        <v>579840.07354999997</v>
      </c>
      <c r="F11" s="3">
        <f t="shared" si="1"/>
        <v>1.9221442138250947E-2</v>
      </c>
      <c r="G11" s="3">
        <f t="shared" si="2"/>
        <v>2.3664330761536727E-2</v>
      </c>
    </row>
    <row r="12" spans="1:7" x14ac:dyDescent="0.25">
      <c r="B12" s="8"/>
      <c r="D12">
        <f t="shared" si="3"/>
        <v>3</v>
      </c>
      <c r="E12" s="2">
        <f t="shared" si="0"/>
        <v>695808.08825999999</v>
      </c>
      <c r="F12" s="3">
        <f t="shared" si="1"/>
        <v>1.9991592636924165E-2</v>
      </c>
      <c r="G12" s="3">
        <f t="shared" si="2"/>
        <v>2.3996634227419517E-2</v>
      </c>
    </row>
    <row r="13" spans="1:7" x14ac:dyDescent="0.25">
      <c r="B13" s="8"/>
      <c r="D13">
        <f t="shared" si="3"/>
        <v>3.5</v>
      </c>
      <c r="E13" s="2">
        <f t="shared" si="0"/>
        <v>811776.10297000001</v>
      </c>
      <c r="F13" s="3">
        <f t="shared" si="1"/>
        <v>2.058059847073759E-2</v>
      </c>
      <c r="G13" s="3">
        <f t="shared" si="2"/>
        <v>2.4218755604926128E-2</v>
      </c>
    </row>
    <row r="14" spans="1:7" x14ac:dyDescent="0.25">
      <c r="D14">
        <f t="shared" si="3"/>
        <v>4</v>
      </c>
      <c r="E14" s="2">
        <f t="shared" si="0"/>
        <v>927744.11768000002</v>
      </c>
      <c r="F14" s="3">
        <f t="shared" si="1"/>
        <v>2.1045644232259391E-2</v>
      </c>
      <c r="G14" s="3">
        <f t="shared" si="2"/>
        <v>2.4374522818485466E-2</v>
      </c>
    </row>
    <row r="15" spans="1:7" x14ac:dyDescent="0.25">
      <c r="D15">
        <f t="shared" si="3"/>
        <v>4.5</v>
      </c>
      <c r="E15" s="2">
        <f t="shared" si="0"/>
        <v>1043712.13239</v>
      </c>
      <c r="F15" s="3">
        <f t="shared" si="1"/>
        <v>2.1422136449261449E-2</v>
      </c>
      <c r="G15" s="3">
        <f t="shared" si="2"/>
        <v>2.4487955696491863E-2</v>
      </c>
    </row>
    <row r="16" spans="1:7" x14ac:dyDescent="0.25">
      <c r="D16">
        <f t="shared" si="3"/>
        <v>5</v>
      </c>
      <c r="E16" s="2">
        <f t="shared" si="0"/>
        <v>1159680.1470999999</v>
      </c>
      <c r="F16" s="3">
        <f t="shared" si="1"/>
        <v>2.1733169712283833E-2</v>
      </c>
      <c r="G16" s="3">
        <f t="shared" si="2"/>
        <v>2.4573112794850409E-2</v>
      </c>
    </row>
    <row r="17" spans="4:7" x14ac:dyDescent="0.25">
      <c r="D17">
        <f t="shared" si="3"/>
        <v>5.5</v>
      </c>
      <c r="E17" s="2">
        <f t="shared" si="0"/>
        <v>1275648.16181</v>
      </c>
      <c r="F17" s="3">
        <f t="shared" si="1"/>
        <v>2.1994450207187485E-2</v>
      </c>
      <c r="G17" s="3">
        <f t="shared" si="2"/>
        <v>2.4638666817716984E-2</v>
      </c>
    </row>
    <row r="18" spans="4:7" x14ac:dyDescent="0.25">
      <c r="D18">
        <f t="shared" si="3"/>
        <v>6</v>
      </c>
      <c r="E18" s="2">
        <f t="shared" si="0"/>
        <v>1391616.17652</v>
      </c>
      <c r="F18" s="3">
        <f t="shared" si="1"/>
        <v>2.2217031522148493E-2</v>
      </c>
      <c r="G18" s="3">
        <f t="shared" si="2"/>
        <v>2.4690203458051403E-2</v>
      </c>
    </row>
    <row r="19" spans="4:7" x14ac:dyDescent="0.25">
      <c r="D19">
        <f t="shared" si="3"/>
        <v>6.5</v>
      </c>
      <c r="E19" s="2">
        <f t="shared" si="0"/>
        <v>1507584.19123</v>
      </c>
      <c r="F19" s="3">
        <f t="shared" si="1"/>
        <v>2.2408918642781106E-2</v>
      </c>
      <c r="G19" s="3">
        <f t="shared" si="2"/>
        <v>2.4731451896010916E-2</v>
      </c>
    </row>
    <row r="20" spans="4:7" x14ac:dyDescent="0.25">
      <c r="D20">
        <f t="shared" si="3"/>
        <v>7</v>
      </c>
      <c r="E20" s="2">
        <f t="shared" si="0"/>
        <v>1623552.20594</v>
      </c>
      <c r="F20" s="3">
        <f t="shared" si="1"/>
        <v>2.2576051172244024E-2</v>
      </c>
      <c r="G20" s="3">
        <f t="shared" si="2"/>
        <v>2.4764978883216826E-2</v>
      </c>
    </row>
    <row r="21" spans="4:7" x14ac:dyDescent="0.25">
      <c r="D21">
        <f t="shared" si="3"/>
        <v>7.5</v>
      </c>
      <c r="E21" s="2">
        <f t="shared" si="0"/>
        <v>1739520.22065</v>
      </c>
      <c r="F21" s="3">
        <f t="shared" si="1"/>
        <v>2.2722929085094684E-2</v>
      </c>
      <c r="G21" s="3">
        <f t="shared" si="2"/>
        <v>2.4792597921939694E-2</v>
      </c>
    </row>
    <row r="22" spans="4:7" x14ac:dyDescent="0.25">
      <c r="D22">
        <f t="shared" si="3"/>
        <v>8</v>
      </c>
      <c r="E22" s="2">
        <f t="shared" si="0"/>
        <v>1855488.23536</v>
      </c>
      <c r="F22" s="3">
        <f t="shared" si="1"/>
        <v>2.2853023975626014E-2</v>
      </c>
      <c r="G22" s="3">
        <f t="shared" si="2"/>
        <v>2.4815619758030535E-2</v>
      </c>
    </row>
    <row r="23" spans="4:7" x14ac:dyDescent="0.25">
      <c r="D23">
        <f t="shared" si="3"/>
        <v>8.5</v>
      </c>
      <c r="E23" s="2">
        <f t="shared" si="0"/>
        <v>1971456.2500700001</v>
      </c>
      <c r="F23" s="3">
        <f t="shared" si="1"/>
        <v>2.2969056951100117E-2</v>
      </c>
      <c r="G23" s="3">
        <f t="shared" si="2"/>
        <v>2.483501081328501E-2</v>
      </c>
    </row>
    <row r="24" spans="4:7" x14ac:dyDescent="0.25">
      <c r="D24">
        <f t="shared" si="3"/>
        <v>9</v>
      </c>
      <c r="E24" s="2">
        <f t="shared" si="0"/>
        <v>2087424.2647800001</v>
      </c>
      <c r="F24" s="3">
        <f t="shared" si="1"/>
        <v>2.3073191033199707E-2</v>
      </c>
      <c r="G24" s="3">
        <f t="shared" si="2"/>
        <v>2.4851496288218318E-2</v>
      </c>
    </row>
    <row r="25" spans="4:7" x14ac:dyDescent="0.25">
      <c r="D25">
        <f t="shared" si="3"/>
        <v>9.5</v>
      </c>
      <c r="E25" s="2">
        <f t="shared" si="0"/>
        <v>2203392.2794900001</v>
      </c>
      <c r="F25" s="3">
        <f t="shared" si="1"/>
        <v>2.3167167255522449E-2</v>
      </c>
      <c r="G25" s="3">
        <f t="shared" si="2"/>
        <v>2.4865628965230833E-2</v>
      </c>
    </row>
    <row r="26" spans="4:7" x14ac:dyDescent="0.25">
      <c r="D26">
        <f t="shared" si="3"/>
        <v>10</v>
      </c>
      <c r="E26" s="2">
        <f t="shared" si="0"/>
        <v>2319360.2941999999</v>
      </c>
      <c r="F26" s="3">
        <f t="shared" si="1"/>
        <v>2.3252402785950189E-2</v>
      </c>
      <c r="G26" s="3">
        <f t="shared" si="2"/>
        <v>2.4877836159097812E-2</v>
      </c>
    </row>
    <row r="27" spans="4:7" x14ac:dyDescent="0.25">
      <c r="D27">
        <f t="shared" si="3"/>
        <v>10.5</v>
      </c>
      <c r="E27" s="2">
        <f t="shared" si="0"/>
        <v>2435328.3089100001</v>
      </c>
      <c r="F27" s="3">
        <f t="shared" si="1"/>
        <v>2.333006288672055E-2</v>
      </c>
      <c r="G27" s="3">
        <f t="shared" si="2"/>
        <v>2.4888452401507683E-2</v>
      </c>
    </row>
    <row r="28" spans="4:7" x14ac:dyDescent="0.25">
      <c r="D28">
        <f t="shared" si="3"/>
        <v>11</v>
      </c>
      <c r="E28" s="2">
        <f t="shared" si="0"/>
        <v>2551296.3236199999</v>
      </c>
      <c r="F28" s="3">
        <f t="shared" si="1"/>
        <v>2.3401114504179883E-2</v>
      </c>
      <c r="G28" s="3">
        <f t="shared" si="2"/>
        <v>2.4897742606850248E-2</v>
      </c>
    </row>
    <row r="29" spans="4:7" x14ac:dyDescent="0.25">
      <c r="D29">
        <f t="shared" si="3"/>
        <v>11.5</v>
      </c>
      <c r="E29" s="2">
        <f t="shared" si="0"/>
        <v>2667264.3383300002</v>
      </c>
      <c r="F29" s="3">
        <f t="shared" si="1"/>
        <v>2.3466366736204426E-2</v>
      </c>
      <c r="G29" s="3">
        <f t="shared" si="2"/>
        <v>2.4905918760487197E-2</v>
      </c>
    </row>
    <row r="30" spans="4:7" x14ac:dyDescent="0.25">
      <c r="D30">
        <f t="shared" si="3"/>
        <v>12</v>
      </c>
      <c r="E30" s="2">
        <f t="shared" si="0"/>
        <v>2783232.35304</v>
      </c>
      <c r="F30" s="3">
        <f t="shared" si="1"/>
        <v>2.3526501779052925E-2</v>
      </c>
      <c r="G30" s="3">
        <f t="shared" si="2"/>
        <v>2.4913152119714635E-2</v>
      </c>
    </row>
    <row r="31" spans="4:7" x14ac:dyDescent="0.25">
      <c r="D31">
        <f t="shared" si="3"/>
        <v>12.5</v>
      </c>
      <c r="E31" s="2">
        <f t="shared" si="0"/>
        <v>2899200.3677500002</v>
      </c>
      <c r="F31" s="3">
        <f t="shared" si="1"/>
        <v>2.3582098868218555E-2</v>
      </c>
      <c r="G31" s="3">
        <f t="shared" si="2"/>
        <v>2.4919582255219713E-2</v>
      </c>
    </row>
    <row r="32" spans="4:7" x14ac:dyDescent="0.25">
      <c r="D32">
        <f t="shared" si="3"/>
        <v>13</v>
      </c>
      <c r="E32" s="2">
        <f t="shared" si="0"/>
        <v>3015168.38246</v>
      </c>
      <c r="F32" s="3">
        <f t="shared" si="1"/>
        <v>2.3633652996421256E-2</v>
      </c>
      <c r="G32" s="3">
        <f t="shared" si="2"/>
        <v>2.4925323834632456E-2</v>
      </c>
    </row>
    <row r="33" spans="1:10" x14ac:dyDescent="0.25">
      <c r="D33">
        <f t="shared" si="3"/>
        <v>13.5</v>
      </c>
      <c r="E33" s="2">
        <f t="shared" si="0"/>
        <v>3131136.3971700002</v>
      </c>
      <c r="F33" s="3">
        <f t="shared" si="1"/>
        <v>2.3681589691406196E-2</v>
      </c>
      <c r="G33" s="3">
        <f t="shared" si="2"/>
        <v>2.4930471770327742E-2</v>
      </c>
    </row>
    <row r="34" spans="1:10" x14ac:dyDescent="0.25">
      <c r="D34">
        <f t="shared" si="3"/>
        <v>14</v>
      </c>
      <c r="E34" s="2">
        <f t="shared" si="0"/>
        <v>3247104.41188</v>
      </c>
      <c r="F34" s="3">
        <f t="shared" si="1"/>
        <v>2.3726276788409606E-2</v>
      </c>
      <c r="G34" s="3">
        <f t="shared" si="2"/>
        <v>2.4935105167210238E-2</v>
      </c>
    </row>
    <row r="35" spans="1:10" x14ac:dyDescent="0.25">
      <c r="D35">
        <v>10</v>
      </c>
      <c r="E35" s="2">
        <f t="shared" ref="E35" si="4">f*D35</f>
        <v>2319360.2941999999</v>
      </c>
      <c r="F35" s="3">
        <f t="shared" si="1"/>
        <v>2.3252402785950189E-2</v>
      </c>
      <c r="G35" s="3">
        <f t="shared" ref="G35" si="5">IF(D35-bmin&gt;0,p*(2*h*m*(D35-bmin)+h^2*(D35-bmin)^2)/(h*(D35-bmin)+m)^2,0)</f>
        <v>2.4877836159097812E-2</v>
      </c>
      <c r="H35" t="s">
        <v>12</v>
      </c>
      <c r="I35" t="s">
        <v>13</v>
      </c>
    </row>
    <row r="36" spans="1:10" x14ac:dyDescent="0.25">
      <c r="D36" s="4">
        <f>E36/f</f>
        <v>0.50105135999999995</v>
      </c>
      <c r="E36" s="5">
        <f>B42</f>
        <v>116211.86297389099</v>
      </c>
      <c r="F36" s="3">
        <f t="shared" si="1"/>
        <v>9.9999999719342907E-3</v>
      </c>
      <c r="G36" s="3">
        <f t="shared" ref="G36:G37" si="6">IF(D36-bmin&gt;0,p*(2*h*m*(D36-bmin)+h^2*(D36-bmin)^2)/(h*(D36-bmin)+m)^2,0)</f>
        <v>1.5999999966321152E-2</v>
      </c>
      <c r="H36" s="9">
        <v>0.01</v>
      </c>
      <c r="I36" s="8">
        <f>F36-H36</f>
        <v>-2.8065709478664047E-11</v>
      </c>
      <c r="J36" s="7"/>
    </row>
    <row r="37" spans="1:10" x14ac:dyDescent="0.25">
      <c r="D37" s="4">
        <f>E37/f</f>
        <v>3.4556963500000002</v>
      </c>
      <c r="E37" s="5">
        <f>H42</f>
        <v>801500.49030018668</v>
      </c>
      <c r="F37" s="3">
        <f t="shared" si="1"/>
        <v>2.0534061057964823E-2</v>
      </c>
      <c r="G37" s="3">
        <f t="shared" si="6"/>
        <v>2.4202215574640553E-2</v>
      </c>
      <c r="H37" s="9">
        <v>0.02</v>
      </c>
      <c r="I37" s="8">
        <f>F37-H37</f>
        <v>5.3406105796482278E-4</v>
      </c>
    </row>
    <row r="39" spans="1:10" x14ac:dyDescent="0.25">
      <c r="A39" t="s">
        <v>9</v>
      </c>
    </row>
    <row r="40" spans="1:10" x14ac:dyDescent="0.25">
      <c r="A40" t="s">
        <v>11</v>
      </c>
      <c r="B40" s="4">
        <v>0.25</v>
      </c>
      <c r="C40" s="4">
        <v>0.25</v>
      </c>
      <c r="D40" s="4">
        <v>0.2</v>
      </c>
      <c r="E40" s="4">
        <v>0.1</v>
      </c>
      <c r="F40" s="7">
        <v>0.1</v>
      </c>
      <c r="G40" s="7">
        <v>0.09</v>
      </c>
      <c r="H40" s="4">
        <v>0.01</v>
      </c>
    </row>
    <row r="41" spans="1:10" x14ac:dyDescent="0.25">
      <c r="A41" t="s">
        <v>10</v>
      </c>
      <c r="B41" s="4">
        <v>0.50105135999999995</v>
      </c>
      <c r="C41" s="4">
        <v>0.65197760999999999</v>
      </c>
      <c r="D41" s="4">
        <v>0.75971648000000003</v>
      </c>
      <c r="E41" s="4">
        <v>0.84668591000000004</v>
      </c>
      <c r="F41" s="7">
        <v>0.95077845000000005</v>
      </c>
      <c r="G41" s="7">
        <v>1.2536148899999999</v>
      </c>
      <c r="H41" s="4">
        <v>3.4556963500000002</v>
      </c>
    </row>
    <row r="42" spans="1:10" x14ac:dyDescent="0.25">
      <c r="A42">
        <v>231936.02942000001</v>
      </c>
      <c r="B42" s="6">
        <f t="shared" ref="B42:H42" si="7">B41*sim_conv</f>
        <v>116211.86297389099</v>
      </c>
      <c r="C42" s="6">
        <f t="shared" si="7"/>
        <v>151217.0981341413</v>
      </c>
      <c r="D42" s="6">
        <f t="shared" si="7"/>
        <v>176205.62385613885</v>
      </c>
      <c r="E42" s="6">
        <f t="shared" si="7"/>
        <v>196376.96813125949</v>
      </c>
      <c r="F42" s="6">
        <f t="shared" si="7"/>
        <v>220519.778551102</v>
      </c>
      <c r="G42" s="6">
        <f t="shared" si="7"/>
        <v>290758.46000839007</v>
      </c>
      <c r="H42" s="6">
        <f t="shared" si="7"/>
        <v>801500.49030018668</v>
      </c>
    </row>
    <row r="43" spans="1:10" x14ac:dyDescent="0.25">
      <c r="B43" s="5">
        <f>B40*B42</f>
        <v>29052.965743472749</v>
      </c>
      <c r="C43" s="5">
        <f t="shared" ref="C43:H43" si="8">C40*C42</f>
        <v>37804.274533535325</v>
      </c>
      <c r="D43" s="5">
        <f t="shared" si="8"/>
        <v>35241.124771227769</v>
      </c>
      <c r="E43" s="5">
        <f t="shared" si="8"/>
        <v>19637.696813125949</v>
      </c>
      <c r="F43" s="5">
        <f t="shared" si="8"/>
        <v>22051.977855110203</v>
      </c>
      <c r="G43" s="5">
        <f t="shared" si="8"/>
        <v>26168.261400755106</v>
      </c>
      <c r="H43" s="5">
        <f t="shared" si="8"/>
        <v>8015.0049030018672</v>
      </c>
      <c r="I43" s="5">
        <f>SUM(B43:H43)</f>
        <v>177971.30602022895</v>
      </c>
    </row>
  </sheetData>
  <pageMargins left="0.7" right="0.7" top="0.75" bottom="0.75" header="0.3" footer="0.3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Sheet1</vt:lpstr>
      <vt:lpstr>Chart1</vt:lpstr>
      <vt:lpstr>bmin</vt:lpstr>
      <vt:lpstr>f</vt:lpstr>
      <vt:lpstr>h</vt:lpstr>
      <vt:lpstr>incr</vt:lpstr>
      <vt:lpstr>m</vt:lpstr>
      <vt:lpstr>p</vt:lpstr>
      <vt:lpstr>sim_conv</vt:lpstr>
    </vt:vector>
  </TitlesOfParts>
  <Company>Brigham Young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BYU</dc:creator>
  <cp:lastModifiedBy>Evan Magnusson</cp:lastModifiedBy>
  <cp:lastPrinted>2015-02-14T04:20:22Z</cp:lastPrinted>
  <dcterms:created xsi:type="dcterms:W3CDTF">2014-10-16T17:34:13Z</dcterms:created>
  <dcterms:modified xsi:type="dcterms:W3CDTF">2015-03-02T17:07:15Z</dcterms:modified>
</cp:coreProperties>
</file>