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ag42\GIT_REPOS\piketty-wealth-tax\Data\"/>
    </mc:Choice>
  </mc:AlternateContent>
  <bookViews>
    <workbookView xWindow="0" yWindow="0" windowWidth="25200" windowHeight="17835"/>
  </bookViews>
  <sheets>
    <sheet name="Sheet1" sheetId="1" r:id="rId1"/>
    <sheet name="Chart1" sheetId="2" r:id="rId2"/>
  </sheets>
  <definedNames>
    <definedName name="bmin">Sheet1!$B$6</definedName>
    <definedName name="f">Sheet1!$B$4</definedName>
    <definedName name="h">Sheet1!$B$2</definedName>
    <definedName name="incr">Sheet1!$B$9</definedName>
    <definedName name="m">Sheet1!$B$3</definedName>
    <definedName name="p">Sheet1!$B$5</definedName>
    <definedName name="sim_conv">Sheet1!$A$42</definedName>
    <definedName name="solver_adj" localSheetId="0" hidden="1">Sheet1!$B$2,Sheet1!$B$3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iterate="1" iterateCount="10000" iterateDelta="9.9999999999999995E-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B42" i="1"/>
  <c r="E36" i="1"/>
  <c r="D36" i="1"/>
  <c r="F36" i="1"/>
  <c r="I36" i="1"/>
  <c r="H42" i="1"/>
  <c r="E37" i="1"/>
  <c r="D37" i="1"/>
  <c r="F37" i="1"/>
  <c r="I37" i="1"/>
  <c r="B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G36" i="1"/>
  <c r="G37" i="1"/>
  <c r="B43" i="1"/>
  <c r="C42" i="1"/>
  <c r="C43" i="1"/>
  <c r="D42" i="1"/>
  <c r="D43" i="1"/>
  <c r="E42" i="1"/>
  <c r="E43" i="1"/>
  <c r="F42" i="1"/>
  <c r="F43" i="1"/>
  <c r="G42" i="1"/>
  <c r="G43" i="1"/>
  <c r="H43" i="1"/>
  <c r="I43" i="1"/>
  <c r="E35" i="1"/>
  <c r="G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</calcChain>
</file>

<file path=xl/sharedStrings.xml><?xml version="1.0" encoding="utf-8"?>
<sst xmlns="http://schemas.openxmlformats.org/spreadsheetml/2006/main" count="16" uniqueCount="16">
  <si>
    <t>savings</t>
  </si>
  <si>
    <t>h</t>
  </si>
  <si>
    <t>m</t>
  </si>
  <si>
    <t>marginal</t>
  </si>
  <si>
    <t>average</t>
  </si>
  <si>
    <t>f</t>
  </si>
  <si>
    <t>dollars</t>
  </si>
  <si>
    <t>p</t>
  </si>
  <si>
    <t>q</t>
  </si>
  <si>
    <t>Simulation</t>
  </si>
  <si>
    <t>wealth</t>
  </si>
  <si>
    <t>population</t>
  </si>
  <si>
    <t>target</t>
  </si>
  <si>
    <t>diff</t>
  </si>
  <si>
    <t>crit</t>
  </si>
  <si>
    <t>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</si>
</sst>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_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0" fontId="0" fillId="0" borderId="0" xfId="2" applyNumberFormat="1" applyFon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2" applyNumberFormat="1" applyFont="1"/>
    <xf numFmtId="10" fontId="0" fillId="0" borderId="0" xfId="0" applyNumberFormat="1"/>
    <xf numFmtId="9" fontId="0" fillId="0" borderId="0" xfId="0" applyNumberFormat="1"/>
  </cellXfs>
  <cellStyles count="2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Wealth Tax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"$"#,##0_)</c:formatCode>
                <c:ptCount val="33"/>
                <c:pt idx="0">
                  <c:v>-327671.25376200001</c:v>
                </c:pt>
                <c:pt idx="1">
                  <c:v>-245753.44032150001</c:v>
                </c:pt>
                <c:pt idx="2">
                  <c:v>-163835.626881</c:v>
                </c:pt>
                <c:pt idx="3">
                  <c:v>-81917.813440500002</c:v>
                </c:pt>
                <c:pt idx="4">
                  <c:v>0</c:v>
                </c:pt>
                <c:pt idx="5">
                  <c:v>81917.813440500002</c:v>
                </c:pt>
                <c:pt idx="6">
                  <c:v>163835.626881</c:v>
                </c:pt>
                <c:pt idx="7">
                  <c:v>245753.44032150001</c:v>
                </c:pt>
                <c:pt idx="8">
                  <c:v>327671.25376200001</c:v>
                </c:pt>
                <c:pt idx="9">
                  <c:v>409589.06720250001</c:v>
                </c:pt>
                <c:pt idx="10">
                  <c:v>491506.88064300001</c:v>
                </c:pt>
                <c:pt idx="11">
                  <c:v>573424.69408349996</c:v>
                </c:pt>
                <c:pt idx="12">
                  <c:v>655342.50752400002</c:v>
                </c:pt>
                <c:pt idx="13">
                  <c:v>737260.32096450008</c:v>
                </c:pt>
                <c:pt idx="14">
                  <c:v>819178.13440500002</c:v>
                </c:pt>
                <c:pt idx="15">
                  <c:v>901095.94784549996</c:v>
                </c:pt>
                <c:pt idx="16">
                  <c:v>983013.76128600002</c:v>
                </c:pt>
                <c:pt idx="17">
                  <c:v>1064931.5747265001</c:v>
                </c:pt>
                <c:pt idx="18">
                  <c:v>1146849.3881669999</c:v>
                </c:pt>
                <c:pt idx="19">
                  <c:v>1228767.2016075</c:v>
                </c:pt>
                <c:pt idx="20">
                  <c:v>1310685.015048</c:v>
                </c:pt>
                <c:pt idx="21">
                  <c:v>1392602.8284885001</c:v>
                </c:pt>
                <c:pt idx="22">
                  <c:v>1474520.6419290002</c:v>
                </c:pt>
                <c:pt idx="23">
                  <c:v>1556438.4553695</c:v>
                </c:pt>
                <c:pt idx="24">
                  <c:v>1638356.26881</c:v>
                </c:pt>
                <c:pt idx="25">
                  <c:v>1720274.0822505001</c:v>
                </c:pt>
                <c:pt idx="26">
                  <c:v>1802191.8956909999</c:v>
                </c:pt>
                <c:pt idx="27">
                  <c:v>1884109.7091315</c:v>
                </c:pt>
                <c:pt idx="28">
                  <c:v>1966027.522572</c:v>
                </c:pt>
                <c:pt idx="29">
                  <c:v>2047945.3360125001</c:v>
                </c:pt>
                <c:pt idx="30">
                  <c:v>2129863.1494530002</c:v>
                </c:pt>
                <c:pt idx="31">
                  <c:v>2211780.9628935</c:v>
                </c:pt>
                <c:pt idx="32">
                  <c:v>2293698.7763339998</c:v>
                </c:pt>
              </c:numCache>
            </c:numRef>
          </c:xVal>
          <c:yVal>
            <c:numRef>
              <c:f>Sheet1!$F$2:$F$34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6.3972830989308099E-3</c:v>
                </c:pt>
                <c:pt idx="6">
                  <c:v>1.018763801755296E-2</c:v>
                </c:pt>
                <c:pt idx="7">
                  <c:v>1.2694846923443645E-2</c:v>
                </c:pt>
                <c:pt idx="8">
                  <c:v>1.4476160651179501E-2</c:v>
                </c:pt>
                <c:pt idx="9">
                  <c:v>1.5806959904178033E-2</c:v>
                </c:pt>
                <c:pt idx="10">
                  <c:v>1.683896866490299E-2</c:v>
                </c:pt>
                <c:pt idx="11">
                  <c:v>1.7662657231337399E-2</c:v>
                </c:pt>
                <c:pt idx="12">
                  <c:v>1.8335319864429333E-2</c:v>
                </c:pt>
                <c:pt idx="13">
                  <c:v>1.889500504113676E-2</c:v>
                </c:pt>
                <c:pt idx="14">
                  <c:v>1.9367970489955113E-2</c:v>
                </c:pt>
                <c:pt idx="15">
                  <c:v>1.9772922055468628E-2</c:v>
                </c:pt>
                <c:pt idx="16">
                  <c:v>2.0123546543139956E-2</c:v>
                </c:pt>
                <c:pt idx="17">
                  <c:v>2.0430089248805482E-2</c:v>
                </c:pt>
                <c:pt idx="18">
                  <c:v>2.0700371680509724E-2</c:v>
                </c:pt>
                <c:pt idx="19">
                  <c:v>2.0940468295190761E-2</c:v>
                </c:pt>
                <c:pt idx="20">
                  <c:v>2.1155168488186701E-2</c:v>
                </c:pt>
                <c:pt idx="21">
                  <c:v>2.1348299344761672E-2</c:v>
                </c:pt>
                <c:pt idx="22">
                  <c:v>2.1522955770740961E-2</c:v>
                </c:pt>
                <c:pt idx="23">
                  <c:v>2.168166759641852E-2</c:v>
                </c:pt>
                <c:pt idx="24">
                  <c:v>2.182652291289728E-2</c:v>
                </c:pt>
                <c:pt idx="25">
                  <c:v>2.1959260455574395E-2</c:v>
                </c:pt>
                <c:pt idx="26">
                  <c:v>2.2081339733614209E-2</c:v>
                </c:pt>
                <c:pt idx="27">
                  <c:v>2.2193994918170791E-2</c:v>
                </c:pt>
                <c:pt idx="28">
                  <c:v>2.2298276714465499E-2</c:v>
                </c:pt>
                <c:pt idx="29">
                  <c:v>2.2395085231668582E-2</c:v>
                </c:pt>
                <c:pt idx="30">
                  <c:v>2.2485196030450967E-2</c:v>
                </c:pt>
                <c:pt idx="31">
                  <c:v>2.2569280944984765E-2</c:v>
                </c:pt>
                <c:pt idx="32">
                  <c:v>2.2647924862871531E-2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380600"/>
        <c:axId val="285380992"/>
      </c:scatterChart>
      <c:valAx>
        <c:axId val="28538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80992"/>
        <c:crosses val="autoZero"/>
        <c:crossBetween val="midCat"/>
      </c:valAx>
      <c:valAx>
        <c:axId val="2853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8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Marginal Wealth Tax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"$"#,##0_)</c:formatCode>
                <c:ptCount val="33"/>
                <c:pt idx="0">
                  <c:v>-327671.25376200001</c:v>
                </c:pt>
                <c:pt idx="1">
                  <c:v>-245753.44032150001</c:v>
                </c:pt>
                <c:pt idx="2">
                  <c:v>-163835.626881</c:v>
                </c:pt>
                <c:pt idx="3">
                  <c:v>-81917.813440500002</c:v>
                </c:pt>
                <c:pt idx="4">
                  <c:v>0</c:v>
                </c:pt>
                <c:pt idx="5">
                  <c:v>81917.813440500002</c:v>
                </c:pt>
                <c:pt idx="6">
                  <c:v>163835.626881</c:v>
                </c:pt>
                <c:pt idx="7">
                  <c:v>245753.44032150001</c:v>
                </c:pt>
                <c:pt idx="8">
                  <c:v>327671.25376200001</c:v>
                </c:pt>
                <c:pt idx="9">
                  <c:v>409589.06720250001</c:v>
                </c:pt>
                <c:pt idx="10">
                  <c:v>491506.88064300001</c:v>
                </c:pt>
                <c:pt idx="11">
                  <c:v>573424.69408349996</c:v>
                </c:pt>
                <c:pt idx="12">
                  <c:v>655342.50752400002</c:v>
                </c:pt>
                <c:pt idx="13">
                  <c:v>737260.32096450008</c:v>
                </c:pt>
                <c:pt idx="14">
                  <c:v>819178.13440500002</c:v>
                </c:pt>
                <c:pt idx="15">
                  <c:v>901095.94784549996</c:v>
                </c:pt>
                <c:pt idx="16">
                  <c:v>983013.76128600002</c:v>
                </c:pt>
                <c:pt idx="17">
                  <c:v>1064931.5747265001</c:v>
                </c:pt>
                <c:pt idx="18">
                  <c:v>1146849.3881669999</c:v>
                </c:pt>
                <c:pt idx="19">
                  <c:v>1228767.2016075</c:v>
                </c:pt>
                <c:pt idx="20">
                  <c:v>1310685.015048</c:v>
                </c:pt>
                <c:pt idx="21">
                  <c:v>1392602.8284885001</c:v>
                </c:pt>
                <c:pt idx="22">
                  <c:v>1474520.6419290002</c:v>
                </c:pt>
                <c:pt idx="23">
                  <c:v>1556438.4553695</c:v>
                </c:pt>
                <c:pt idx="24">
                  <c:v>1638356.26881</c:v>
                </c:pt>
                <c:pt idx="25">
                  <c:v>1720274.0822505001</c:v>
                </c:pt>
                <c:pt idx="26">
                  <c:v>1802191.8956909999</c:v>
                </c:pt>
                <c:pt idx="27">
                  <c:v>1884109.7091315</c:v>
                </c:pt>
                <c:pt idx="28">
                  <c:v>1966027.522572</c:v>
                </c:pt>
                <c:pt idx="29">
                  <c:v>2047945.3360125001</c:v>
                </c:pt>
                <c:pt idx="30">
                  <c:v>2129863.1494530002</c:v>
                </c:pt>
                <c:pt idx="31">
                  <c:v>2211780.9628935</c:v>
                </c:pt>
                <c:pt idx="32">
                  <c:v>2293698.7763339998</c:v>
                </c:pt>
              </c:numCache>
            </c:numRef>
          </c:xVal>
          <c:yVal>
            <c:numRef>
              <c:f>Sheet1!$G$2:$G$34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1.1157556955946986E-2</c:v>
                </c:pt>
                <c:pt idx="6">
                  <c:v>1.6223757300038305E-2</c:v>
                </c:pt>
                <c:pt idx="7">
                  <c:v>1.8943328310500624E-2</c:v>
                </c:pt>
                <c:pt idx="8">
                  <c:v>2.0569952214408695E-2</c:v>
                </c:pt>
                <c:pt idx="9">
                  <c:v>2.1619520551864387E-2</c:v>
                </c:pt>
                <c:pt idx="10">
                  <c:v>2.2335902701902593E-2</c:v>
                </c:pt>
                <c:pt idx="11">
                  <c:v>2.2846536043806185E-2</c:v>
                </c:pt>
                <c:pt idx="12">
                  <c:v>2.3223281547621193E-2</c:v>
                </c:pt>
                <c:pt idx="13">
                  <c:v>2.3509161462090186E-2</c:v>
                </c:pt>
                <c:pt idx="14">
                  <c:v>2.3731209743919346E-2</c:v>
                </c:pt>
                <c:pt idx="15">
                  <c:v>2.3907106246471747E-2</c:v>
                </c:pt>
                <c:pt idx="16">
                  <c:v>2.404880806732311E-2</c:v>
                </c:pt>
                <c:pt idx="17">
                  <c:v>2.416463662904467E-2</c:v>
                </c:pt>
                <c:pt idx="18">
                  <c:v>2.4260527852569488E-2</c:v>
                </c:pt>
                <c:pt idx="19">
                  <c:v>2.4340808093505938E-2</c:v>
                </c:pt>
                <c:pt idx="20">
                  <c:v>2.4408690825830699E-2</c:v>
                </c:pt>
                <c:pt idx="21">
                  <c:v>2.4466603292981282E-2</c:v>
                </c:pt>
                <c:pt idx="22">
                  <c:v>2.4516406537111061E-2</c:v>
                </c:pt>
                <c:pt idx="23">
                  <c:v>2.4559546802373645E-2</c:v>
                </c:pt>
                <c:pt idx="24">
                  <c:v>2.4597161727105361E-2</c:v>
                </c:pt>
                <c:pt idx="25">
                  <c:v>2.4630156120918657E-2</c:v>
                </c:pt>
                <c:pt idx="26">
                  <c:v>2.4659256889976829E-2</c:v>
                </c:pt>
                <c:pt idx="27">
                  <c:v>2.4685053419229951E-2</c:v>
                </c:pt>
                <c:pt idx="28">
                  <c:v>2.4708027651536024E-2</c:v>
                </c:pt>
                <c:pt idx="29">
                  <c:v>2.4728576761989158E-2</c:v>
                </c:pt>
                <c:pt idx="30">
                  <c:v>2.4747030439789621E-2</c:v>
                </c:pt>
                <c:pt idx="31">
                  <c:v>2.4763664195023436E-2</c:v>
                </c:pt>
                <c:pt idx="32">
                  <c:v>2.4778709701972084E-2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515624"/>
        <c:axId val="76468424"/>
      </c:scatterChart>
      <c:valAx>
        <c:axId val="24751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424"/>
        <c:crosses val="autoZero"/>
        <c:crossBetween val="midCat"/>
      </c:valAx>
      <c:valAx>
        <c:axId val="7646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15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Average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Sheet1!$E$2:$E$34</c:f>
              <c:numCache>
                <c:formatCode>"$"#,##0_)</c:formatCode>
                <c:ptCount val="33"/>
                <c:pt idx="0">
                  <c:v>-327671.25376200001</c:v>
                </c:pt>
                <c:pt idx="1">
                  <c:v>-245753.44032150001</c:v>
                </c:pt>
                <c:pt idx="2">
                  <c:v>-163835.626881</c:v>
                </c:pt>
                <c:pt idx="3">
                  <c:v>-81917.813440500002</c:v>
                </c:pt>
                <c:pt idx="4">
                  <c:v>0</c:v>
                </c:pt>
                <c:pt idx="5">
                  <c:v>81917.813440500002</c:v>
                </c:pt>
                <c:pt idx="6">
                  <c:v>163835.626881</c:v>
                </c:pt>
                <c:pt idx="7">
                  <c:v>245753.44032150001</c:v>
                </c:pt>
                <c:pt idx="8">
                  <c:v>327671.25376200001</c:v>
                </c:pt>
                <c:pt idx="9">
                  <c:v>409589.06720250001</c:v>
                </c:pt>
                <c:pt idx="10">
                  <c:v>491506.88064300001</c:v>
                </c:pt>
                <c:pt idx="11">
                  <c:v>573424.69408349996</c:v>
                </c:pt>
                <c:pt idx="12">
                  <c:v>655342.50752400002</c:v>
                </c:pt>
                <c:pt idx="13">
                  <c:v>737260.32096450008</c:v>
                </c:pt>
                <c:pt idx="14">
                  <c:v>819178.13440500002</c:v>
                </c:pt>
                <c:pt idx="15">
                  <c:v>901095.94784549996</c:v>
                </c:pt>
                <c:pt idx="16">
                  <c:v>983013.76128600002</c:v>
                </c:pt>
                <c:pt idx="17">
                  <c:v>1064931.5747265001</c:v>
                </c:pt>
                <c:pt idx="18">
                  <c:v>1146849.3881669999</c:v>
                </c:pt>
                <c:pt idx="19">
                  <c:v>1228767.2016075</c:v>
                </c:pt>
                <c:pt idx="20">
                  <c:v>1310685.015048</c:v>
                </c:pt>
                <c:pt idx="21">
                  <c:v>1392602.8284885001</c:v>
                </c:pt>
                <c:pt idx="22">
                  <c:v>1474520.6419290002</c:v>
                </c:pt>
                <c:pt idx="23">
                  <c:v>1556438.4553695</c:v>
                </c:pt>
                <c:pt idx="24">
                  <c:v>1638356.26881</c:v>
                </c:pt>
                <c:pt idx="25">
                  <c:v>1720274.0822505001</c:v>
                </c:pt>
                <c:pt idx="26">
                  <c:v>1802191.8956909999</c:v>
                </c:pt>
                <c:pt idx="27">
                  <c:v>1884109.7091315</c:v>
                </c:pt>
                <c:pt idx="28">
                  <c:v>1966027.522572</c:v>
                </c:pt>
                <c:pt idx="29">
                  <c:v>2047945.3360125001</c:v>
                </c:pt>
                <c:pt idx="30">
                  <c:v>2129863.1494530002</c:v>
                </c:pt>
                <c:pt idx="31">
                  <c:v>2211780.9628935</c:v>
                </c:pt>
                <c:pt idx="32">
                  <c:v>2293698.7763339998</c:v>
                </c:pt>
              </c:numCache>
            </c:numRef>
          </c:xVal>
          <c:yVal>
            <c:numRef>
              <c:f>Sheet1!$F$2:$F$34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6.3972830989308099E-3</c:v>
                </c:pt>
                <c:pt idx="6">
                  <c:v>1.018763801755296E-2</c:v>
                </c:pt>
                <c:pt idx="7">
                  <c:v>1.2694846923443645E-2</c:v>
                </c:pt>
                <c:pt idx="8">
                  <c:v>1.4476160651179501E-2</c:v>
                </c:pt>
                <c:pt idx="9">
                  <c:v>1.5806959904178033E-2</c:v>
                </c:pt>
                <c:pt idx="10">
                  <c:v>1.683896866490299E-2</c:v>
                </c:pt>
                <c:pt idx="11">
                  <c:v>1.7662657231337399E-2</c:v>
                </c:pt>
                <c:pt idx="12">
                  <c:v>1.8335319864429333E-2</c:v>
                </c:pt>
                <c:pt idx="13">
                  <c:v>1.889500504113676E-2</c:v>
                </c:pt>
                <c:pt idx="14">
                  <c:v>1.9367970489955113E-2</c:v>
                </c:pt>
                <c:pt idx="15">
                  <c:v>1.9772922055468628E-2</c:v>
                </c:pt>
                <c:pt idx="16">
                  <c:v>2.0123546543139956E-2</c:v>
                </c:pt>
                <c:pt idx="17">
                  <c:v>2.0430089248805482E-2</c:v>
                </c:pt>
                <c:pt idx="18">
                  <c:v>2.0700371680509724E-2</c:v>
                </c:pt>
                <c:pt idx="19">
                  <c:v>2.0940468295190761E-2</c:v>
                </c:pt>
                <c:pt idx="20">
                  <c:v>2.1155168488186701E-2</c:v>
                </c:pt>
                <c:pt idx="21">
                  <c:v>2.1348299344761672E-2</c:v>
                </c:pt>
                <c:pt idx="22">
                  <c:v>2.1522955770740961E-2</c:v>
                </c:pt>
                <c:pt idx="23">
                  <c:v>2.168166759641852E-2</c:v>
                </c:pt>
                <c:pt idx="24">
                  <c:v>2.182652291289728E-2</c:v>
                </c:pt>
                <c:pt idx="25">
                  <c:v>2.1959260455574395E-2</c:v>
                </c:pt>
                <c:pt idx="26">
                  <c:v>2.2081339733614209E-2</c:v>
                </c:pt>
                <c:pt idx="27">
                  <c:v>2.2193994918170791E-2</c:v>
                </c:pt>
                <c:pt idx="28">
                  <c:v>2.2298276714465499E-2</c:v>
                </c:pt>
                <c:pt idx="29">
                  <c:v>2.2395085231668582E-2</c:v>
                </c:pt>
                <c:pt idx="30">
                  <c:v>2.2485196030450967E-2</c:v>
                </c:pt>
                <c:pt idx="31">
                  <c:v>2.2569280944984765E-2</c:v>
                </c:pt>
                <c:pt idx="32">
                  <c:v>2.2647924862871531E-2</c:v>
                </c:pt>
              </c:numCache>
            </c:numRef>
          </c:yVal>
          <c:smooth val="0"/>
        </c:ser>
        <c:ser>
          <c:idx val="0"/>
          <c:order val="1"/>
          <c:tx>
            <c:v>Marginal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20"/>
            <c:marker>
              <c:symbol val="none"/>
            </c:marker>
            <c:bubble3D val="0"/>
          </c:dPt>
          <c:xVal>
            <c:numRef>
              <c:f>Sheet1!$E$2:$E$34</c:f>
              <c:numCache>
                <c:formatCode>"$"#,##0_)</c:formatCode>
                <c:ptCount val="33"/>
                <c:pt idx="0">
                  <c:v>-327671.25376200001</c:v>
                </c:pt>
                <c:pt idx="1">
                  <c:v>-245753.44032150001</c:v>
                </c:pt>
                <c:pt idx="2">
                  <c:v>-163835.626881</c:v>
                </c:pt>
                <c:pt idx="3">
                  <c:v>-81917.813440500002</c:v>
                </c:pt>
                <c:pt idx="4">
                  <c:v>0</c:v>
                </c:pt>
                <c:pt idx="5">
                  <c:v>81917.813440500002</c:v>
                </c:pt>
                <c:pt idx="6">
                  <c:v>163835.626881</c:v>
                </c:pt>
                <c:pt idx="7">
                  <c:v>245753.44032150001</c:v>
                </c:pt>
                <c:pt idx="8">
                  <c:v>327671.25376200001</c:v>
                </c:pt>
                <c:pt idx="9">
                  <c:v>409589.06720250001</c:v>
                </c:pt>
                <c:pt idx="10">
                  <c:v>491506.88064300001</c:v>
                </c:pt>
                <c:pt idx="11">
                  <c:v>573424.69408349996</c:v>
                </c:pt>
                <c:pt idx="12">
                  <c:v>655342.50752400002</c:v>
                </c:pt>
                <c:pt idx="13">
                  <c:v>737260.32096450008</c:v>
                </c:pt>
                <c:pt idx="14">
                  <c:v>819178.13440500002</c:v>
                </c:pt>
                <c:pt idx="15">
                  <c:v>901095.94784549996</c:v>
                </c:pt>
                <c:pt idx="16">
                  <c:v>983013.76128600002</c:v>
                </c:pt>
                <c:pt idx="17">
                  <c:v>1064931.5747265001</c:v>
                </c:pt>
                <c:pt idx="18">
                  <c:v>1146849.3881669999</c:v>
                </c:pt>
                <c:pt idx="19">
                  <c:v>1228767.2016075</c:v>
                </c:pt>
                <c:pt idx="20">
                  <c:v>1310685.015048</c:v>
                </c:pt>
                <c:pt idx="21">
                  <c:v>1392602.8284885001</c:v>
                </c:pt>
                <c:pt idx="22">
                  <c:v>1474520.6419290002</c:v>
                </c:pt>
                <c:pt idx="23">
                  <c:v>1556438.4553695</c:v>
                </c:pt>
                <c:pt idx="24">
                  <c:v>1638356.26881</c:v>
                </c:pt>
                <c:pt idx="25">
                  <c:v>1720274.0822505001</c:v>
                </c:pt>
                <c:pt idx="26">
                  <c:v>1802191.8956909999</c:v>
                </c:pt>
                <c:pt idx="27">
                  <c:v>1884109.7091315</c:v>
                </c:pt>
                <c:pt idx="28">
                  <c:v>1966027.522572</c:v>
                </c:pt>
                <c:pt idx="29">
                  <c:v>2047945.3360125001</c:v>
                </c:pt>
                <c:pt idx="30">
                  <c:v>2129863.1494530002</c:v>
                </c:pt>
                <c:pt idx="31">
                  <c:v>2211780.9628935</c:v>
                </c:pt>
                <c:pt idx="32">
                  <c:v>2293698.7763339998</c:v>
                </c:pt>
              </c:numCache>
            </c:numRef>
          </c:xVal>
          <c:yVal>
            <c:numRef>
              <c:f>Sheet1!$G$2:$G$34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1.1157556955946986E-2</c:v>
                </c:pt>
                <c:pt idx="6">
                  <c:v>1.6223757300038305E-2</c:v>
                </c:pt>
                <c:pt idx="7">
                  <c:v>1.8943328310500624E-2</c:v>
                </c:pt>
                <c:pt idx="8">
                  <c:v>2.0569952214408695E-2</c:v>
                </c:pt>
                <c:pt idx="9">
                  <c:v>2.1619520551864387E-2</c:v>
                </c:pt>
                <c:pt idx="10">
                  <c:v>2.2335902701902593E-2</c:v>
                </c:pt>
                <c:pt idx="11">
                  <c:v>2.2846536043806185E-2</c:v>
                </c:pt>
                <c:pt idx="12">
                  <c:v>2.3223281547621193E-2</c:v>
                </c:pt>
                <c:pt idx="13">
                  <c:v>2.3509161462090186E-2</c:v>
                </c:pt>
                <c:pt idx="14">
                  <c:v>2.3731209743919346E-2</c:v>
                </c:pt>
                <c:pt idx="15">
                  <c:v>2.3907106246471747E-2</c:v>
                </c:pt>
                <c:pt idx="16">
                  <c:v>2.404880806732311E-2</c:v>
                </c:pt>
                <c:pt idx="17">
                  <c:v>2.416463662904467E-2</c:v>
                </c:pt>
                <c:pt idx="18">
                  <c:v>2.4260527852569488E-2</c:v>
                </c:pt>
                <c:pt idx="19">
                  <c:v>2.4340808093505938E-2</c:v>
                </c:pt>
                <c:pt idx="20">
                  <c:v>2.4408690825830699E-2</c:v>
                </c:pt>
                <c:pt idx="21">
                  <c:v>2.4466603292981282E-2</c:v>
                </c:pt>
                <c:pt idx="22">
                  <c:v>2.4516406537111061E-2</c:v>
                </c:pt>
                <c:pt idx="23">
                  <c:v>2.4559546802373645E-2</c:v>
                </c:pt>
                <c:pt idx="24">
                  <c:v>2.4597161727105361E-2</c:v>
                </c:pt>
                <c:pt idx="25">
                  <c:v>2.4630156120918657E-2</c:v>
                </c:pt>
                <c:pt idx="26">
                  <c:v>2.4659256889976829E-2</c:v>
                </c:pt>
                <c:pt idx="27">
                  <c:v>2.4685053419229951E-2</c:v>
                </c:pt>
                <c:pt idx="28">
                  <c:v>2.4708027651536024E-2</c:v>
                </c:pt>
                <c:pt idx="29">
                  <c:v>2.4728576761989158E-2</c:v>
                </c:pt>
                <c:pt idx="30">
                  <c:v>2.4747030439789621E-2</c:v>
                </c:pt>
                <c:pt idx="31">
                  <c:v>2.4763664195023436E-2</c:v>
                </c:pt>
                <c:pt idx="32">
                  <c:v>2.4778709701972084E-2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9208"/>
        <c:axId val="76469600"/>
      </c:scatterChart>
      <c:valAx>
        <c:axId val="7646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600"/>
        <c:crosses val="autoZero"/>
        <c:crossBetween val="midCat"/>
      </c:valAx>
      <c:valAx>
        <c:axId val="764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208"/>
        <c:crosses val="autoZero"/>
        <c:crossBetween val="midCat"/>
        <c:majorUnit val="0.0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82352401570905"/>
          <c:y val="0.70392995329563701"/>
          <c:w val="0.12972456375566699"/>
          <c:h val="0.11036108031099801"/>
        </c:manualLayout>
      </c:layout>
      <c:overlay val="1"/>
      <c:spPr>
        <a:solidFill>
          <a:schemeClr val="bg1"/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185737</xdr:rowOff>
    </xdr:from>
    <xdr:to>
      <xdr:col>15</xdr:col>
      <xdr:colOff>304800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S11" sqref="S11"/>
    </sheetView>
  </sheetViews>
  <sheetFormatPr defaultColWidth="8.85546875" defaultRowHeight="15" x14ac:dyDescent="0.25"/>
  <cols>
    <col min="2" max="2" width="9.42578125" style="4" customWidth="1"/>
    <col min="5" max="5" width="12.42578125" style="1" bestFit="1" customWidth="1"/>
    <col min="6" max="7" width="8.85546875" style="3"/>
    <col min="8" max="8" width="10" customWidth="1"/>
  </cols>
  <sheetData>
    <row r="1" spans="1:7" x14ac:dyDescent="0.25">
      <c r="D1" t="s">
        <v>0</v>
      </c>
      <c r="E1" s="1" t="s">
        <v>6</v>
      </c>
      <c r="F1" s="3" t="s">
        <v>4</v>
      </c>
      <c r="G1" s="3" t="s">
        <v>3</v>
      </c>
    </row>
    <row r="2" spans="1:7" x14ac:dyDescent="0.25">
      <c r="A2" t="s">
        <v>1</v>
      </c>
      <c r="B2">
        <v>1.0671931633502476</v>
      </c>
      <c r="C2">
        <v>0.5</v>
      </c>
      <c r="D2">
        <v>-2</v>
      </c>
      <c r="E2" s="2">
        <f t="shared" ref="E2:E34" si="0">f*D2</f>
        <v>-327671.25376200001</v>
      </c>
      <c r="F2" s="3">
        <f t="shared" ref="F2:F37" si="1">IF(D2-bmin&gt;0,p*(h*D2-bmin)/(h*D2-bmin+m),0)</f>
        <v>0</v>
      </c>
      <c r="G2" s="3">
        <f t="shared" ref="G2:G34" si="2">IF(D2-bmin&gt;0,p*(2*h*m*(D2-bmin)+h^2*(D2-bmin)^2)/(h*(D2-bmin)+m)^2,0)</f>
        <v>0</v>
      </c>
    </row>
    <row r="3" spans="1:7" x14ac:dyDescent="0.25">
      <c r="A3" t="s">
        <v>2</v>
      </c>
      <c r="B3">
        <v>1.551650285718883</v>
      </c>
      <c r="C3">
        <v>0.6</v>
      </c>
      <c r="D3">
        <f t="shared" ref="D3:D34" si="3">D2+incr</f>
        <v>-1.5</v>
      </c>
      <c r="E3" s="2">
        <f t="shared" si="0"/>
        <v>-245753.44032150001</v>
      </c>
      <c r="F3" s="3">
        <f t="shared" si="1"/>
        <v>0</v>
      </c>
      <c r="G3" s="3">
        <f t="shared" si="2"/>
        <v>0</v>
      </c>
    </row>
    <row r="4" spans="1:7" x14ac:dyDescent="0.25">
      <c r="A4" t="s">
        <v>5</v>
      </c>
      <c r="B4">
        <v>163835.626881</v>
      </c>
      <c r="D4">
        <f t="shared" si="3"/>
        <v>-1</v>
      </c>
      <c r="E4" s="2">
        <f t="shared" si="0"/>
        <v>-163835.626881</v>
      </c>
      <c r="F4" s="3">
        <f t="shared" si="1"/>
        <v>0</v>
      </c>
      <c r="G4" s="3">
        <f t="shared" si="2"/>
        <v>0</v>
      </c>
    </row>
    <row r="5" spans="1:7" x14ac:dyDescent="0.25">
      <c r="A5" t="s">
        <v>7</v>
      </c>
      <c r="B5" s="4">
        <v>2.5000000000000001E-2</v>
      </c>
      <c r="D5">
        <f t="shared" si="3"/>
        <v>-0.5</v>
      </c>
      <c r="E5" s="2">
        <f t="shared" si="0"/>
        <v>-81917.813440500002</v>
      </c>
      <c r="F5" s="3">
        <f t="shared" si="1"/>
        <v>0</v>
      </c>
      <c r="G5" s="3">
        <f t="shared" si="2"/>
        <v>0</v>
      </c>
    </row>
    <row r="6" spans="1:7" x14ac:dyDescent="0.25">
      <c r="A6" t="s">
        <v>8</v>
      </c>
      <c r="B6" s="4">
        <v>0</v>
      </c>
      <c r="D6">
        <f t="shared" si="3"/>
        <v>0</v>
      </c>
      <c r="E6" s="2">
        <f t="shared" si="0"/>
        <v>0</v>
      </c>
      <c r="F6" s="3">
        <f t="shared" si="1"/>
        <v>0</v>
      </c>
      <c r="G6" s="3">
        <f t="shared" si="2"/>
        <v>0</v>
      </c>
    </row>
    <row r="7" spans="1:7" x14ac:dyDescent="0.25">
      <c r="D7">
        <f t="shared" si="3"/>
        <v>0.5</v>
      </c>
      <c r="E7" s="2">
        <f t="shared" si="0"/>
        <v>81917.813440500002</v>
      </c>
      <c r="F7" s="3">
        <f t="shared" si="1"/>
        <v>6.3972830989308099E-3</v>
      </c>
      <c r="G7" s="3">
        <f t="shared" si="2"/>
        <v>1.1157556955946986E-2</v>
      </c>
    </row>
    <row r="8" spans="1:7" x14ac:dyDescent="0.25">
      <c r="A8" t="s">
        <v>14</v>
      </c>
      <c r="B8" s="4">
        <f>ABS(I36)+ABS(I37)</f>
        <v>1.0207138994302832E-3</v>
      </c>
      <c r="D8">
        <f t="shared" si="3"/>
        <v>1</v>
      </c>
      <c r="E8" s="2">
        <f t="shared" si="0"/>
        <v>163835.626881</v>
      </c>
      <c r="F8" s="3">
        <f t="shared" si="1"/>
        <v>1.018763801755296E-2</v>
      </c>
      <c r="G8" s="3">
        <f t="shared" si="2"/>
        <v>1.6223757300038305E-2</v>
      </c>
    </row>
    <row r="9" spans="1:7" x14ac:dyDescent="0.25">
      <c r="A9" t="s">
        <v>15</v>
      </c>
      <c r="B9" s="4">
        <v>0.5</v>
      </c>
      <c r="D9">
        <f t="shared" si="3"/>
        <v>1.5</v>
      </c>
      <c r="E9" s="2">
        <f t="shared" si="0"/>
        <v>245753.44032150001</v>
      </c>
      <c r="F9" s="3">
        <f t="shared" si="1"/>
        <v>1.2694846923443645E-2</v>
      </c>
      <c r="G9" s="3">
        <f t="shared" si="2"/>
        <v>1.8943328310500624E-2</v>
      </c>
    </row>
    <row r="10" spans="1:7" x14ac:dyDescent="0.25">
      <c r="D10">
        <f t="shared" si="3"/>
        <v>2</v>
      </c>
      <c r="E10" s="2">
        <f t="shared" si="0"/>
        <v>327671.25376200001</v>
      </c>
      <c r="F10" s="3">
        <f t="shared" si="1"/>
        <v>1.4476160651179501E-2</v>
      </c>
      <c r="G10" s="3">
        <f t="shared" si="2"/>
        <v>2.0569952214408695E-2</v>
      </c>
    </row>
    <row r="11" spans="1:7" x14ac:dyDescent="0.25">
      <c r="D11">
        <f t="shared" si="3"/>
        <v>2.5</v>
      </c>
      <c r="E11" s="2">
        <f t="shared" si="0"/>
        <v>409589.06720250001</v>
      </c>
      <c r="F11" s="3">
        <f t="shared" si="1"/>
        <v>1.5806959904178033E-2</v>
      </c>
      <c r="G11" s="3">
        <f t="shared" si="2"/>
        <v>2.1619520551864387E-2</v>
      </c>
    </row>
    <row r="12" spans="1:7" x14ac:dyDescent="0.25">
      <c r="B12" s="8"/>
      <c r="D12">
        <f t="shared" si="3"/>
        <v>3</v>
      </c>
      <c r="E12" s="2">
        <f t="shared" si="0"/>
        <v>491506.88064300001</v>
      </c>
      <c r="F12" s="3">
        <f t="shared" si="1"/>
        <v>1.683896866490299E-2</v>
      </c>
      <c r="G12" s="3">
        <f t="shared" si="2"/>
        <v>2.2335902701902593E-2</v>
      </c>
    </row>
    <row r="13" spans="1:7" x14ac:dyDescent="0.25">
      <c r="B13" s="8"/>
      <c r="D13">
        <f t="shared" si="3"/>
        <v>3.5</v>
      </c>
      <c r="E13" s="2">
        <f t="shared" si="0"/>
        <v>573424.69408349996</v>
      </c>
      <c r="F13" s="3">
        <f t="shared" si="1"/>
        <v>1.7662657231337399E-2</v>
      </c>
      <c r="G13" s="3">
        <f t="shared" si="2"/>
        <v>2.2846536043806185E-2</v>
      </c>
    </row>
    <row r="14" spans="1:7" x14ac:dyDescent="0.25">
      <c r="D14">
        <f t="shared" si="3"/>
        <v>4</v>
      </c>
      <c r="E14" s="2">
        <f t="shared" si="0"/>
        <v>655342.50752400002</v>
      </c>
      <c r="F14" s="3">
        <f t="shared" si="1"/>
        <v>1.8335319864429333E-2</v>
      </c>
      <c r="G14" s="3">
        <f t="shared" si="2"/>
        <v>2.3223281547621193E-2</v>
      </c>
    </row>
    <row r="15" spans="1:7" x14ac:dyDescent="0.25">
      <c r="D15">
        <f t="shared" si="3"/>
        <v>4.5</v>
      </c>
      <c r="E15" s="2">
        <f t="shared" si="0"/>
        <v>737260.32096450008</v>
      </c>
      <c r="F15" s="3">
        <f t="shared" si="1"/>
        <v>1.889500504113676E-2</v>
      </c>
      <c r="G15" s="3">
        <f t="shared" si="2"/>
        <v>2.3509161462090186E-2</v>
      </c>
    </row>
    <row r="16" spans="1:7" x14ac:dyDescent="0.25">
      <c r="D16">
        <f t="shared" si="3"/>
        <v>5</v>
      </c>
      <c r="E16" s="2">
        <f t="shared" si="0"/>
        <v>819178.13440500002</v>
      </c>
      <c r="F16" s="3">
        <f t="shared" si="1"/>
        <v>1.9367970489955113E-2</v>
      </c>
      <c r="G16" s="3">
        <f t="shared" si="2"/>
        <v>2.3731209743919346E-2</v>
      </c>
    </row>
    <row r="17" spans="4:7" x14ac:dyDescent="0.25">
      <c r="D17">
        <f t="shared" si="3"/>
        <v>5.5</v>
      </c>
      <c r="E17" s="2">
        <f t="shared" si="0"/>
        <v>901095.94784549996</v>
      </c>
      <c r="F17" s="3">
        <f t="shared" si="1"/>
        <v>1.9772922055468628E-2</v>
      </c>
      <c r="G17" s="3">
        <f t="shared" si="2"/>
        <v>2.3907106246471747E-2</v>
      </c>
    </row>
    <row r="18" spans="4:7" x14ac:dyDescent="0.25">
      <c r="D18">
        <f t="shared" si="3"/>
        <v>6</v>
      </c>
      <c r="E18" s="2">
        <f t="shared" si="0"/>
        <v>983013.76128600002</v>
      </c>
      <c r="F18" s="3">
        <f t="shared" si="1"/>
        <v>2.0123546543139956E-2</v>
      </c>
      <c r="G18" s="3">
        <f t="shared" si="2"/>
        <v>2.404880806732311E-2</v>
      </c>
    </row>
    <row r="19" spans="4:7" x14ac:dyDescent="0.25">
      <c r="D19">
        <f t="shared" si="3"/>
        <v>6.5</v>
      </c>
      <c r="E19" s="2">
        <f t="shared" si="0"/>
        <v>1064931.5747265001</v>
      </c>
      <c r="F19" s="3">
        <f t="shared" si="1"/>
        <v>2.0430089248805482E-2</v>
      </c>
      <c r="G19" s="3">
        <f t="shared" si="2"/>
        <v>2.416463662904467E-2</v>
      </c>
    </row>
    <row r="20" spans="4:7" x14ac:dyDescent="0.25">
      <c r="D20">
        <f t="shared" si="3"/>
        <v>7</v>
      </c>
      <c r="E20" s="2">
        <f t="shared" si="0"/>
        <v>1146849.3881669999</v>
      </c>
      <c r="F20" s="3">
        <f t="shared" si="1"/>
        <v>2.0700371680509724E-2</v>
      </c>
      <c r="G20" s="3">
        <f t="shared" si="2"/>
        <v>2.4260527852569488E-2</v>
      </c>
    </row>
    <row r="21" spans="4:7" x14ac:dyDescent="0.25">
      <c r="D21">
        <f t="shared" si="3"/>
        <v>7.5</v>
      </c>
      <c r="E21" s="2">
        <f t="shared" si="0"/>
        <v>1228767.2016075</v>
      </c>
      <c r="F21" s="3">
        <f t="shared" si="1"/>
        <v>2.0940468295190761E-2</v>
      </c>
      <c r="G21" s="3">
        <f t="shared" si="2"/>
        <v>2.4340808093505938E-2</v>
      </c>
    </row>
    <row r="22" spans="4:7" x14ac:dyDescent="0.25">
      <c r="D22">
        <f t="shared" si="3"/>
        <v>8</v>
      </c>
      <c r="E22" s="2">
        <f t="shared" si="0"/>
        <v>1310685.015048</v>
      </c>
      <c r="F22" s="3">
        <f t="shared" si="1"/>
        <v>2.1155168488186701E-2</v>
      </c>
      <c r="G22" s="3">
        <f t="shared" si="2"/>
        <v>2.4408690825830699E-2</v>
      </c>
    </row>
    <row r="23" spans="4:7" x14ac:dyDescent="0.25">
      <c r="D23">
        <f t="shared" si="3"/>
        <v>8.5</v>
      </c>
      <c r="E23" s="2">
        <f t="shared" si="0"/>
        <v>1392602.8284885001</v>
      </c>
      <c r="F23" s="3">
        <f t="shared" si="1"/>
        <v>2.1348299344761672E-2</v>
      </c>
      <c r="G23" s="3">
        <f t="shared" si="2"/>
        <v>2.4466603292981282E-2</v>
      </c>
    </row>
    <row r="24" spans="4:7" x14ac:dyDescent="0.25">
      <c r="D24">
        <f t="shared" si="3"/>
        <v>9</v>
      </c>
      <c r="E24" s="2">
        <f t="shared" si="0"/>
        <v>1474520.6419290002</v>
      </c>
      <c r="F24" s="3">
        <f t="shared" si="1"/>
        <v>2.1522955770740961E-2</v>
      </c>
      <c r="G24" s="3">
        <f t="shared" si="2"/>
        <v>2.4516406537111061E-2</v>
      </c>
    </row>
    <row r="25" spans="4:7" x14ac:dyDescent="0.25">
      <c r="D25">
        <f t="shared" si="3"/>
        <v>9.5</v>
      </c>
      <c r="E25" s="2">
        <f t="shared" si="0"/>
        <v>1556438.4553695</v>
      </c>
      <c r="F25" s="3">
        <f t="shared" si="1"/>
        <v>2.168166759641852E-2</v>
      </c>
      <c r="G25" s="3">
        <f t="shared" si="2"/>
        <v>2.4559546802373645E-2</v>
      </c>
    </row>
    <row r="26" spans="4:7" x14ac:dyDescent="0.25">
      <c r="D26">
        <f t="shared" si="3"/>
        <v>10</v>
      </c>
      <c r="E26" s="2">
        <f t="shared" si="0"/>
        <v>1638356.26881</v>
      </c>
      <c r="F26" s="3">
        <f t="shared" si="1"/>
        <v>2.182652291289728E-2</v>
      </c>
      <c r="G26" s="3">
        <f t="shared" si="2"/>
        <v>2.4597161727105361E-2</v>
      </c>
    </row>
    <row r="27" spans="4:7" x14ac:dyDescent="0.25">
      <c r="D27">
        <f t="shared" si="3"/>
        <v>10.5</v>
      </c>
      <c r="E27" s="2">
        <f t="shared" si="0"/>
        <v>1720274.0822505001</v>
      </c>
      <c r="F27" s="3">
        <f t="shared" si="1"/>
        <v>2.1959260455574395E-2</v>
      </c>
      <c r="G27" s="3">
        <f t="shared" si="2"/>
        <v>2.4630156120918657E-2</v>
      </c>
    </row>
    <row r="28" spans="4:7" x14ac:dyDescent="0.25">
      <c r="D28">
        <f t="shared" si="3"/>
        <v>11</v>
      </c>
      <c r="E28" s="2">
        <f t="shared" si="0"/>
        <v>1802191.8956909999</v>
      </c>
      <c r="F28" s="3">
        <f t="shared" si="1"/>
        <v>2.2081339733614209E-2</v>
      </c>
      <c r="G28" s="3">
        <f t="shared" si="2"/>
        <v>2.4659256889976829E-2</v>
      </c>
    </row>
    <row r="29" spans="4:7" x14ac:dyDescent="0.25">
      <c r="D29">
        <f t="shared" si="3"/>
        <v>11.5</v>
      </c>
      <c r="E29" s="2">
        <f t="shared" si="0"/>
        <v>1884109.7091315</v>
      </c>
      <c r="F29" s="3">
        <f t="shared" si="1"/>
        <v>2.2193994918170791E-2</v>
      </c>
      <c r="G29" s="3">
        <f t="shared" si="2"/>
        <v>2.4685053419229951E-2</v>
      </c>
    </row>
    <row r="30" spans="4:7" x14ac:dyDescent="0.25">
      <c r="D30">
        <f t="shared" si="3"/>
        <v>12</v>
      </c>
      <c r="E30" s="2">
        <f t="shared" si="0"/>
        <v>1966027.522572</v>
      </c>
      <c r="F30" s="3">
        <f t="shared" si="1"/>
        <v>2.2298276714465499E-2</v>
      </c>
      <c r="G30" s="3">
        <f t="shared" si="2"/>
        <v>2.4708027651536024E-2</v>
      </c>
    </row>
    <row r="31" spans="4:7" x14ac:dyDescent="0.25">
      <c r="D31">
        <f t="shared" si="3"/>
        <v>12.5</v>
      </c>
      <c r="E31" s="2">
        <f t="shared" si="0"/>
        <v>2047945.3360125001</v>
      </c>
      <c r="F31" s="3">
        <f t="shared" si="1"/>
        <v>2.2395085231668582E-2</v>
      </c>
      <c r="G31" s="3">
        <f t="shared" si="2"/>
        <v>2.4728576761989158E-2</v>
      </c>
    </row>
    <row r="32" spans="4:7" x14ac:dyDescent="0.25">
      <c r="D32">
        <f t="shared" si="3"/>
        <v>13</v>
      </c>
      <c r="E32" s="2">
        <f t="shared" si="0"/>
        <v>2129863.1494530002</v>
      </c>
      <c r="F32" s="3">
        <f t="shared" si="1"/>
        <v>2.2485196030450967E-2</v>
      </c>
      <c r="G32" s="3">
        <f t="shared" si="2"/>
        <v>2.4747030439789621E-2</v>
      </c>
    </row>
    <row r="33" spans="1:10" x14ac:dyDescent="0.25">
      <c r="D33">
        <f t="shared" si="3"/>
        <v>13.5</v>
      </c>
      <c r="E33" s="2">
        <f t="shared" si="0"/>
        <v>2211780.9628935</v>
      </c>
      <c r="F33" s="3">
        <f t="shared" si="1"/>
        <v>2.2569280944984765E-2</v>
      </c>
      <c r="G33" s="3">
        <f t="shared" si="2"/>
        <v>2.4763664195023436E-2</v>
      </c>
    </row>
    <row r="34" spans="1:10" x14ac:dyDescent="0.25">
      <c r="D34">
        <f t="shared" si="3"/>
        <v>14</v>
      </c>
      <c r="E34" s="2">
        <f t="shared" si="0"/>
        <v>2293698.7763339998</v>
      </c>
      <c r="F34" s="3">
        <f t="shared" si="1"/>
        <v>2.2647924862871531E-2</v>
      </c>
      <c r="G34" s="3">
        <f t="shared" si="2"/>
        <v>2.4778709701972084E-2</v>
      </c>
    </row>
    <row r="35" spans="1:10" x14ac:dyDescent="0.25">
      <c r="D35">
        <v>10</v>
      </c>
      <c r="E35" s="2">
        <f t="shared" ref="E35" si="4">f*D35</f>
        <v>1638356.26881</v>
      </c>
      <c r="F35" s="3">
        <f t="shared" si="1"/>
        <v>2.182652291289728E-2</v>
      </c>
      <c r="G35" s="3">
        <f t="shared" ref="G35" si="5">IF(D35-bmin&gt;0,p*(2*h*m*(D35-bmin)+h^2*(D35-bmin)^2)/(h*(D35-bmin)+m)^2,0)</f>
        <v>2.4597161727105361E-2</v>
      </c>
      <c r="H35" t="s">
        <v>12</v>
      </c>
      <c r="I35" t="s">
        <v>13</v>
      </c>
    </row>
    <row r="36" spans="1:10" x14ac:dyDescent="0.25">
      <c r="D36" s="4">
        <f>E36/f</f>
        <v>0.96930298000000004</v>
      </c>
      <c r="E36" s="5">
        <f>B42</f>
        <v>158806.36136592142</v>
      </c>
      <c r="F36" s="3">
        <f t="shared" si="1"/>
        <v>9.9999999400160588E-3</v>
      </c>
      <c r="G36" s="3">
        <f t="shared" ref="G36:G37" si="6">IF(D36-bmin&gt;0,p*(2*h*m*(D36-bmin)+h^2*(D36-bmin)^2)/(h*(D36-bmin)+m)^2,0)</f>
        <v>1.599999992801927E-2</v>
      </c>
      <c r="H36" s="9">
        <v>0.01</v>
      </c>
      <c r="I36" s="8">
        <f>F36-H36</f>
        <v>-5.9983941425034715E-11</v>
      </c>
      <c r="J36" s="7"/>
    </row>
    <row r="37" spans="1:10" x14ac:dyDescent="0.25">
      <c r="D37" s="4">
        <f>E37/f</f>
        <v>7.6805637799999991</v>
      </c>
      <c r="E37" s="5">
        <f>H42</f>
        <v>1258349.9816958029</v>
      </c>
      <c r="F37" s="3">
        <f t="shared" si="1"/>
        <v>2.1020713839446342E-2</v>
      </c>
      <c r="G37" s="3">
        <f t="shared" si="6"/>
        <v>2.4366611266097047E-2</v>
      </c>
      <c r="H37" s="9">
        <v>0.02</v>
      </c>
      <c r="I37" s="8">
        <f>F37-H37</f>
        <v>1.0207138394463418E-3</v>
      </c>
    </row>
    <row r="39" spans="1:10" x14ac:dyDescent="0.25">
      <c r="A39" t="s">
        <v>9</v>
      </c>
    </row>
    <row r="40" spans="1:10" x14ac:dyDescent="0.25">
      <c r="A40" t="s">
        <v>11</v>
      </c>
      <c r="B40" s="4">
        <v>0.25</v>
      </c>
      <c r="C40" s="4">
        <v>0.25</v>
      </c>
      <c r="D40" s="4">
        <v>0.2</v>
      </c>
      <c r="E40" s="4">
        <v>0.1</v>
      </c>
      <c r="F40" s="7">
        <v>0.1</v>
      </c>
      <c r="G40" s="7">
        <v>0.09</v>
      </c>
      <c r="H40" s="4">
        <v>0.01</v>
      </c>
    </row>
    <row r="41" spans="1:10" x14ac:dyDescent="0.25">
      <c r="A41" t="s">
        <v>10</v>
      </c>
      <c r="B41" s="4">
        <v>0.96930298000000004</v>
      </c>
      <c r="C41" s="4">
        <v>1.2167460400000001</v>
      </c>
      <c r="D41" s="4">
        <v>1.42650539</v>
      </c>
      <c r="E41" s="4">
        <v>1.6231236499999999</v>
      </c>
      <c r="F41" s="7">
        <v>1.88237802</v>
      </c>
      <c r="G41" s="7">
        <v>2.6704851600000001</v>
      </c>
      <c r="H41" s="4">
        <v>7.68056378</v>
      </c>
    </row>
    <row r="42" spans="1:10" x14ac:dyDescent="0.25">
      <c r="A42">
        <v>163835.626881</v>
      </c>
      <c r="B42" s="6">
        <f t="shared" ref="B42:H42" si="7">B41*sim_conv</f>
        <v>158806.36136592142</v>
      </c>
      <c r="C42" s="6">
        <f t="shared" si="7"/>
        <v>199346.35021837431</v>
      </c>
      <c r="D42" s="6">
        <f t="shared" si="7"/>
        <v>233712.4048197754</v>
      </c>
      <c r="E42" s="6">
        <f t="shared" si="7"/>
        <v>265925.48070312681</v>
      </c>
      <c r="F42" s="6">
        <f t="shared" si="7"/>
        <v>308400.58293371554</v>
      </c>
      <c r="G42" s="6">
        <f t="shared" si="7"/>
        <v>437520.61026500759</v>
      </c>
      <c r="H42" s="6">
        <f t="shared" si="7"/>
        <v>1258349.9816958029</v>
      </c>
    </row>
    <row r="43" spans="1:10" x14ac:dyDescent="0.25">
      <c r="B43" s="5">
        <f>B40*B42</f>
        <v>39701.590341480354</v>
      </c>
      <c r="C43" s="5">
        <f t="shared" ref="C43:H43" si="8">C40*C42</f>
        <v>49836.587554593578</v>
      </c>
      <c r="D43" s="5">
        <f t="shared" si="8"/>
        <v>46742.48096395508</v>
      </c>
      <c r="E43" s="5">
        <f t="shared" si="8"/>
        <v>26592.548070312681</v>
      </c>
      <c r="F43" s="5">
        <f t="shared" si="8"/>
        <v>30840.058293371556</v>
      </c>
      <c r="G43" s="5">
        <f t="shared" si="8"/>
        <v>39376.854923850682</v>
      </c>
      <c r="H43" s="5">
        <f t="shared" si="8"/>
        <v>12583.499816958029</v>
      </c>
      <c r="I43" s="5">
        <f>SUM(B43:H43)</f>
        <v>245673.61996452196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Chart1</vt:lpstr>
      <vt:lpstr>bmin</vt:lpstr>
      <vt:lpstr>f</vt:lpstr>
      <vt:lpstr>h</vt:lpstr>
      <vt:lpstr>incr</vt:lpstr>
      <vt:lpstr>m</vt:lpstr>
      <vt:lpstr>p</vt:lpstr>
      <vt:lpstr>sim_conv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Evan Magnusson</cp:lastModifiedBy>
  <cp:lastPrinted>2015-02-14T04:20:22Z</cp:lastPrinted>
  <dcterms:created xsi:type="dcterms:W3CDTF">2014-10-16T17:34:13Z</dcterms:created>
  <dcterms:modified xsi:type="dcterms:W3CDTF">2015-02-16T19:59:07Z</dcterms:modified>
</cp:coreProperties>
</file>