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ag42\GIT_REPOS\wealthtax\Data\"/>
    </mc:Choice>
  </mc:AlternateContent>
  <bookViews>
    <workbookView xWindow="0" yWindow="0" windowWidth="25200" windowHeight="17835"/>
  </bookViews>
  <sheets>
    <sheet name="Sheet1" sheetId="1" r:id="rId1"/>
    <sheet name="Chart1" sheetId="2" r:id="rId2"/>
  </sheets>
  <definedNames>
    <definedName name="bmin">Sheet1!$B$6</definedName>
    <definedName name="f">Sheet1!$B$4</definedName>
    <definedName name="h">Sheet1!$B$2</definedName>
    <definedName name="incr">Sheet1!$B$9</definedName>
    <definedName name="m">Sheet1!$B$3</definedName>
    <definedName name="p">Sheet1!$B$5</definedName>
    <definedName name="sim_conv">Sheet1!$A$42</definedName>
    <definedName name="solver_adj" localSheetId="0" hidden="1">Sheet1!$B$2,Sheet1!$B$3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iterate="1" iterateCount="10000" iterateDelta="9.9999999999999995E-8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C42" i="1"/>
  <c r="D42" i="1"/>
  <c r="E42" i="1"/>
  <c r="F42" i="1"/>
  <c r="G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6" i="1"/>
  <c r="D36" i="1"/>
  <c r="F36" i="1"/>
  <c r="I36" i="1"/>
  <c r="H42" i="1"/>
  <c r="E37" i="1"/>
  <c r="D37" i="1"/>
  <c r="F37" i="1"/>
  <c r="I37" i="1"/>
  <c r="B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G36" i="1"/>
  <c r="G37" i="1"/>
  <c r="B43" i="1"/>
  <c r="C43" i="1"/>
  <c r="D43" i="1"/>
  <c r="E43" i="1"/>
  <c r="F43" i="1"/>
  <c r="G43" i="1"/>
  <c r="H43" i="1"/>
  <c r="I43" i="1"/>
  <c r="E35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<sst xmlns="http://schemas.openxmlformats.org/spreadsheetml/2006/main" count="16" uniqueCount="16">
  <si>
    <t>savings</t>
  </si>
  <si>
    <t>h</t>
  </si>
  <si>
    <t>m</t>
  </si>
  <si>
    <t>marginal</t>
  </si>
  <si>
    <t>average</t>
  </si>
  <si>
    <t>f</t>
  </si>
  <si>
    <t>dollars</t>
  </si>
  <si>
    <t>p</t>
  </si>
  <si>
    <t>q</t>
  </si>
  <si>
    <t>Simulation</t>
  </si>
  <si>
    <t>wealth</t>
  </si>
  <si>
    <t>population</t>
  </si>
  <si>
    <t>target</t>
  </si>
  <si>
    <t>diff</t>
  </si>
  <si>
    <t>crit</t>
  </si>
  <si>
    <t>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</si>
</sst>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2" applyNumberFormat="1" applyFont="1"/>
    <xf numFmtId="10" fontId="0" fillId="0" borderId="0" xfId="0" applyNumberFormat="1"/>
    <xf numFmtId="9" fontId="0" fillId="0" borderId="0" xfId="0" applyNumberFormat="1"/>
  </cellXfs>
  <cellStyles count="2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-311360.86274399998</c:v>
                </c:pt>
                <c:pt idx="1">
                  <c:v>-233520.64705799997</c:v>
                </c:pt>
                <c:pt idx="2">
                  <c:v>-155680.43137199999</c:v>
                </c:pt>
                <c:pt idx="3">
                  <c:v>-77840.215685999996</c:v>
                </c:pt>
                <c:pt idx="4">
                  <c:v>0</c:v>
                </c:pt>
                <c:pt idx="5">
                  <c:v>77840.215685999996</c:v>
                </c:pt>
                <c:pt idx="6">
                  <c:v>155680.43137199999</c:v>
                </c:pt>
                <c:pt idx="7">
                  <c:v>233520.64705799997</c:v>
                </c:pt>
                <c:pt idx="8">
                  <c:v>311360.86274399998</c:v>
                </c:pt>
                <c:pt idx="9">
                  <c:v>389201.07842999999</c:v>
                </c:pt>
                <c:pt idx="10">
                  <c:v>467041.29411599995</c:v>
                </c:pt>
                <c:pt idx="11">
                  <c:v>544881.50980200002</c:v>
                </c:pt>
                <c:pt idx="12">
                  <c:v>622721.72548799997</c:v>
                </c:pt>
                <c:pt idx="13">
                  <c:v>700561.94117399992</c:v>
                </c:pt>
                <c:pt idx="14">
                  <c:v>778402.15685999999</c:v>
                </c:pt>
                <c:pt idx="15">
                  <c:v>856242.37254599994</c:v>
                </c:pt>
                <c:pt idx="16">
                  <c:v>934082.58823199989</c:v>
                </c:pt>
                <c:pt idx="17">
                  <c:v>1011922.803918</c:v>
                </c:pt>
                <c:pt idx="18">
                  <c:v>1089763.019604</c:v>
                </c:pt>
                <c:pt idx="19">
                  <c:v>1167603.23529</c:v>
                </c:pt>
                <c:pt idx="20">
                  <c:v>1245443.4509759999</c:v>
                </c:pt>
                <c:pt idx="21">
                  <c:v>1323283.6666619999</c:v>
                </c:pt>
                <c:pt idx="22">
                  <c:v>1401123.8823479998</c:v>
                </c:pt>
                <c:pt idx="23">
                  <c:v>1478964.098034</c:v>
                </c:pt>
                <c:pt idx="24">
                  <c:v>1556804.31372</c:v>
                </c:pt>
                <c:pt idx="25">
                  <c:v>1634644.5294059999</c:v>
                </c:pt>
                <c:pt idx="26">
                  <c:v>1712484.7450919999</c:v>
                </c:pt>
                <c:pt idx="27">
                  <c:v>1790324.9607779998</c:v>
                </c:pt>
                <c:pt idx="28">
                  <c:v>1868165.1764639998</c:v>
                </c:pt>
                <c:pt idx="29">
                  <c:v>1946005.39215</c:v>
                </c:pt>
                <c:pt idx="30">
                  <c:v>2023845.6078359999</c:v>
                </c:pt>
                <c:pt idx="31">
                  <c:v>2101685.8235220001</c:v>
                </c:pt>
                <c:pt idx="32">
                  <c:v>2179526.0392080001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8.7507988122803686E-3</c:v>
                </c:pt>
                <c:pt idx="6">
                  <c:v>1.2963839553771324E-2</c:v>
                </c:pt>
                <c:pt idx="7">
                  <c:v>1.5442005656318215E-2</c:v>
                </c:pt>
                <c:pt idx="8">
                  <c:v>1.7073931017184876E-2</c:v>
                </c:pt>
                <c:pt idx="9">
                  <c:v>1.8229860043179308E-2</c:v>
                </c:pt>
                <c:pt idx="10">
                  <c:v>1.9091542822512967E-2</c:v>
                </c:pt>
                <c:pt idx="11">
                  <c:v>1.9758646341329275E-2</c:v>
                </c:pt>
                <c:pt idx="12">
                  <c:v>2.0290391941522077E-2</c:v>
                </c:pt>
                <c:pt idx="13">
                  <c:v>2.0724182051727314E-2</c:v>
                </c:pt>
                <c:pt idx="14">
                  <c:v>2.1084801136264108E-2</c:v>
                </c:pt>
                <c:pt idx="15">
                  <c:v>2.1389322780800361E-2</c:v>
                </c:pt>
                <c:pt idx="16">
                  <c:v>2.1649892020522473E-2</c:v>
                </c:pt>
                <c:pt idx="17">
                  <c:v>2.1875384016049555E-2</c:v>
                </c:pt>
                <c:pt idx="18">
                  <c:v>2.2072435111922185E-2</c:v>
                </c:pt>
                <c:pt idx="19">
                  <c:v>2.2246106902493297E-2</c:v>
                </c:pt>
                <c:pt idx="20">
                  <c:v>2.240032716842081E-2</c:v>
                </c:pt>
                <c:pt idx="21">
                  <c:v>2.2538190513244901E-2</c:v>
                </c:pt>
                <c:pt idx="22">
                  <c:v>2.2662168158942956E-2</c:v>
                </c:pt>
                <c:pt idx="23">
                  <c:v>2.2774257388583925E-2</c:v>
                </c:pt>
                <c:pt idx="24">
                  <c:v>2.2876089965019386E-2</c:v>
                </c:pt>
                <c:pt idx="25">
                  <c:v>2.2969012089343478E-2</c:v>
                </c:pt>
                <c:pt idx="26">
                  <c:v>2.3054144249819688E-2</c:v>
                </c:pt>
                <c:pt idx="27">
                  <c:v>2.3132426624363409E-2</c:v>
                </c:pt>
                <c:pt idx="28">
                  <c:v>2.3204653947535542E-2</c:v>
                </c:pt>
                <c:pt idx="29">
                  <c:v>2.3271502588025666E-2</c:v>
                </c:pt>
                <c:pt idx="30">
                  <c:v>2.3333551794007375E-2</c:v>
                </c:pt>
                <c:pt idx="31">
                  <c:v>2.3391300521102523E-2</c:v>
                </c:pt>
                <c:pt idx="32">
                  <c:v>2.3445180878619798E-2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10984"/>
        <c:axId val="244411376"/>
      </c:scatterChart>
      <c:valAx>
        <c:axId val="24441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1376"/>
        <c:crosses val="autoZero"/>
        <c:crossBetween val="midCat"/>
      </c:valAx>
      <c:valAx>
        <c:axId val="2444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Wealth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-311360.86274399998</c:v>
                </c:pt>
                <c:pt idx="1">
                  <c:v>-233520.64705799997</c:v>
                </c:pt>
                <c:pt idx="2">
                  <c:v>-155680.43137199999</c:v>
                </c:pt>
                <c:pt idx="3">
                  <c:v>-77840.215685999996</c:v>
                </c:pt>
                <c:pt idx="4">
                  <c:v>0</c:v>
                </c:pt>
                <c:pt idx="5">
                  <c:v>77840.215685999996</c:v>
                </c:pt>
                <c:pt idx="6">
                  <c:v>155680.43137199999</c:v>
                </c:pt>
                <c:pt idx="7">
                  <c:v>233520.64705799997</c:v>
                </c:pt>
                <c:pt idx="8">
                  <c:v>311360.86274399998</c:v>
                </c:pt>
                <c:pt idx="9">
                  <c:v>389201.07842999999</c:v>
                </c:pt>
                <c:pt idx="10">
                  <c:v>467041.29411599995</c:v>
                </c:pt>
                <c:pt idx="11">
                  <c:v>544881.50980200002</c:v>
                </c:pt>
                <c:pt idx="12">
                  <c:v>622721.72548799997</c:v>
                </c:pt>
                <c:pt idx="13">
                  <c:v>700561.94117399992</c:v>
                </c:pt>
                <c:pt idx="14">
                  <c:v>778402.15685999999</c:v>
                </c:pt>
                <c:pt idx="15">
                  <c:v>856242.37254599994</c:v>
                </c:pt>
                <c:pt idx="16">
                  <c:v>934082.58823199989</c:v>
                </c:pt>
                <c:pt idx="17">
                  <c:v>1011922.803918</c:v>
                </c:pt>
                <c:pt idx="18">
                  <c:v>1089763.019604</c:v>
                </c:pt>
                <c:pt idx="19">
                  <c:v>1167603.23529</c:v>
                </c:pt>
                <c:pt idx="20">
                  <c:v>1245443.4509759999</c:v>
                </c:pt>
                <c:pt idx="21">
                  <c:v>1323283.6666619999</c:v>
                </c:pt>
                <c:pt idx="22">
                  <c:v>1401123.8823479998</c:v>
                </c:pt>
                <c:pt idx="23">
                  <c:v>1478964.098034</c:v>
                </c:pt>
                <c:pt idx="24">
                  <c:v>1556804.31372</c:v>
                </c:pt>
                <c:pt idx="25">
                  <c:v>1634644.5294059999</c:v>
                </c:pt>
                <c:pt idx="26">
                  <c:v>1712484.7450919999</c:v>
                </c:pt>
                <c:pt idx="27">
                  <c:v>1790324.9607779998</c:v>
                </c:pt>
                <c:pt idx="28">
                  <c:v>1868165.1764639998</c:v>
                </c:pt>
                <c:pt idx="29">
                  <c:v>1946005.39215</c:v>
                </c:pt>
                <c:pt idx="30">
                  <c:v>2023845.6078359999</c:v>
                </c:pt>
                <c:pt idx="31">
                  <c:v>2101685.8235220001</c:v>
                </c:pt>
                <c:pt idx="32">
                  <c:v>2179526.0392080001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1.4438538430440441E-2</c:v>
                </c:pt>
                <c:pt idx="6">
                  <c:v>1.9205233668505618E-2</c:v>
                </c:pt>
                <c:pt idx="7">
                  <c:v>2.1345789765045885E-2</c:v>
                </c:pt>
                <c:pt idx="8">
                  <c:v>2.2487097219186247E-2</c:v>
                </c:pt>
                <c:pt idx="9">
                  <c:v>2.31666081986024E-2</c:v>
                </c:pt>
                <c:pt idx="10">
                  <c:v>2.3603605351272084E-2</c:v>
                </c:pt>
                <c:pt idx="11">
                  <c:v>2.3901128472989568E-2</c:v>
                </c:pt>
                <c:pt idx="12">
                  <c:v>2.4112783677420799E-2</c:v>
                </c:pt>
                <c:pt idx="13">
                  <c:v>2.426869523492917E-2</c:v>
                </c:pt>
                <c:pt idx="14">
                  <c:v>2.4386848714296052E-2</c:v>
                </c:pt>
                <c:pt idx="15">
                  <c:v>2.4478520400750107E-2</c:v>
                </c:pt>
                <c:pt idx="16">
                  <c:v>2.4551071061033644E-2</c:v>
                </c:pt>
                <c:pt idx="17">
                  <c:v>2.4609470998113663E-2</c:v>
                </c:pt>
                <c:pt idx="18">
                  <c:v>2.4657174553043764E-2</c:v>
                </c:pt>
                <c:pt idx="19">
                  <c:v>2.4696642912300198E-2</c:v>
                </c:pt>
                <c:pt idx="20">
                  <c:v>2.4729668046749965E-2</c:v>
                </c:pt>
                <c:pt idx="21">
                  <c:v>2.4757579762036911E-2</c:v>
                </c:pt>
                <c:pt idx="22">
                  <c:v>2.4781381691317599E-2</c:v>
                </c:pt>
                <c:pt idx="23">
                  <c:v>2.4801842793109072E-2</c:v>
                </c:pt>
                <c:pt idx="24">
                  <c:v>2.4819560246532348E-2</c:v>
                </c:pt>
                <c:pt idx="25">
                  <c:v>2.4835003524270687E-2</c:v>
                </c:pt>
                <c:pt idx="26">
                  <c:v>2.4848545815979617E-2</c:v>
                </c:pt>
                <c:pt idx="27">
                  <c:v>2.4860486787464532E-2</c:v>
                </c:pt>
                <c:pt idx="28">
                  <c:v>2.4871069302076013E-2</c:v>
                </c:pt>
                <c:pt idx="29">
                  <c:v>2.4880491867871925E-2</c:v>
                </c:pt>
                <c:pt idx="30">
                  <c:v>2.4888918015069761E-2</c:v>
                </c:pt>
                <c:pt idx="31">
                  <c:v>2.4896483439463796E-2</c:v>
                </c:pt>
                <c:pt idx="32">
                  <c:v>2.490330149999162E-2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12160"/>
        <c:axId val="244412552"/>
      </c:scatterChart>
      <c:valAx>
        <c:axId val="2444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2552"/>
        <c:crosses val="autoZero"/>
        <c:crossBetween val="midCat"/>
      </c:valAx>
      <c:valAx>
        <c:axId val="2444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Average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Sheet1!$E$2:$E$34</c:f>
              <c:numCache>
                <c:formatCode>"$"#,##0_)</c:formatCode>
                <c:ptCount val="33"/>
                <c:pt idx="0">
                  <c:v>-311360.86274399998</c:v>
                </c:pt>
                <c:pt idx="1">
                  <c:v>-233520.64705799997</c:v>
                </c:pt>
                <c:pt idx="2">
                  <c:v>-155680.43137199999</c:v>
                </c:pt>
                <c:pt idx="3">
                  <c:v>-77840.215685999996</c:v>
                </c:pt>
                <c:pt idx="4">
                  <c:v>0</c:v>
                </c:pt>
                <c:pt idx="5">
                  <c:v>77840.215685999996</c:v>
                </c:pt>
                <c:pt idx="6">
                  <c:v>155680.43137199999</c:v>
                </c:pt>
                <c:pt idx="7">
                  <c:v>233520.64705799997</c:v>
                </c:pt>
                <c:pt idx="8">
                  <c:v>311360.86274399998</c:v>
                </c:pt>
                <c:pt idx="9">
                  <c:v>389201.07842999999</c:v>
                </c:pt>
                <c:pt idx="10">
                  <c:v>467041.29411599995</c:v>
                </c:pt>
                <c:pt idx="11">
                  <c:v>544881.50980200002</c:v>
                </c:pt>
                <c:pt idx="12">
                  <c:v>622721.72548799997</c:v>
                </c:pt>
                <c:pt idx="13">
                  <c:v>700561.94117399992</c:v>
                </c:pt>
                <c:pt idx="14">
                  <c:v>778402.15685999999</c:v>
                </c:pt>
                <c:pt idx="15">
                  <c:v>856242.37254599994</c:v>
                </c:pt>
                <c:pt idx="16">
                  <c:v>934082.58823199989</c:v>
                </c:pt>
                <c:pt idx="17">
                  <c:v>1011922.803918</c:v>
                </c:pt>
                <c:pt idx="18">
                  <c:v>1089763.019604</c:v>
                </c:pt>
                <c:pt idx="19">
                  <c:v>1167603.23529</c:v>
                </c:pt>
                <c:pt idx="20">
                  <c:v>1245443.4509759999</c:v>
                </c:pt>
                <c:pt idx="21">
                  <c:v>1323283.6666619999</c:v>
                </c:pt>
                <c:pt idx="22">
                  <c:v>1401123.8823479998</c:v>
                </c:pt>
                <c:pt idx="23">
                  <c:v>1478964.098034</c:v>
                </c:pt>
                <c:pt idx="24">
                  <c:v>1556804.31372</c:v>
                </c:pt>
                <c:pt idx="25">
                  <c:v>1634644.5294059999</c:v>
                </c:pt>
                <c:pt idx="26">
                  <c:v>1712484.7450919999</c:v>
                </c:pt>
                <c:pt idx="27">
                  <c:v>1790324.9607779998</c:v>
                </c:pt>
                <c:pt idx="28">
                  <c:v>1868165.1764639998</c:v>
                </c:pt>
                <c:pt idx="29">
                  <c:v>1946005.39215</c:v>
                </c:pt>
                <c:pt idx="30">
                  <c:v>2023845.6078359999</c:v>
                </c:pt>
                <c:pt idx="31">
                  <c:v>2101685.8235220001</c:v>
                </c:pt>
                <c:pt idx="32">
                  <c:v>2179526.0392080001</c:v>
                </c:pt>
              </c:numCache>
            </c:numRef>
          </c:xVal>
          <c:yVal>
            <c:numRef>
              <c:f>Sheet1!$F$2:$F$34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8.7507988122803686E-3</c:v>
                </c:pt>
                <c:pt idx="6">
                  <c:v>1.2963839553771324E-2</c:v>
                </c:pt>
                <c:pt idx="7">
                  <c:v>1.5442005656318215E-2</c:v>
                </c:pt>
                <c:pt idx="8">
                  <c:v>1.7073931017184876E-2</c:v>
                </c:pt>
                <c:pt idx="9">
                  <c:v>1.8229860043179308E-2</c:v>
                </c:pt>
                <c:pt idx="10">
                  <c:v>1.9091542822512967E-2</c:v>
                </c:pt>
                <c:pt idx="11">
                  <c:v>1.9758646341329275E-2</c:v>
                </c:pt>
                <c:pt idx="12">
                  <c:v>2.0290391941522077E-2</c:v>
                </c:pt>
                <c:pt idx="13">
                  <c:v>2.0724182051727314E-2</c:v>
                </c:pt>
                <c:pt idx="14">
                  <c:v>2.1084801136264108E-2</c:v>
                </c:pt>
                <c:pt idx="15">
                  <c:v>2.1389322780800361E-2</c:v>
                </c:pt>
                <c:pt idx="16">
                  <c:v>2.1649892020522473E-2</c:v>
                </c:pt>
                <c:pt idx="17">
                  <c:v>2.1875384016049555E-2</c:v>
                </c:pt>
                <c:pt idx="18">
                  <c:v>2.2072435111922185E-2</c:v>
                </c:pt>
                <c:pt idx="19">
                  <c:v>2.2246106902493297E-2</c:v>
                </c:pt>
                <c:pt idx="20">
                  <c:v>2.240032716842081E-2</c:v>
                </c:pt>
                <c:pt idx="21">
                  <c:v>2.2538190513244901E-2</c:v>
                </c:pt>
                <c:pt idx="22">
                  <c:v>2.2662168158942956E-2</c:v>
                </c:pt>
                <c:pt idx="23">
                  <c:v>2.2774257388583925E-2</c:v>
                </c:pt>
                <c:pt idx="24">
                  <c:v>2.2876089965019386E-2</c:v>
                </c:pt>
                <c:pt idx="25">
                  <c:v>2.2969012089343478E-2</c:v>
                </c:pt>
                <c:pt idx="26">
                  <c:v>2.3054144249819688E-2</c:v>
                </c:pt>
                <c:pt idx="27">
                  <c:v>2.3132426624363409E-2</c:v>
                </c:pt>
                <c:pt idx="28">
                  <c:v>2.3204653947535542E-2</c:v>
                </c:pt>
                <c:pt idx="29">
                  <c:v>2.3271502588025666E-2</c:v>
                </c:pt>
                <c:pt idx="30">
                  <c:v>2.3333551794007375E-2</c:v>
                </c:pt>
                <c:pt idx="31">
                  <c:v>2.3391300521102523E-2</c:v>
                </c:pt>
                <c:pt idx="32">
                  <c:v>2.3445180878619798E-2</c:v>
                </c:pt>
              </c:numCache>
            </c:numRef>
          </c:yVal>
          <c:smooth val="0"/>
        </c:ser>
        <c:ser>
          <c:idx val="0"/>
          <c:order val="1"/>
          <c:tx>
            <c:v>Marginal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0"/>
            <c:marker>
              <c:symbol val="none"/>
            </c:marker>
            <c:bubble3D val="0"/>
          </c:dPt>
          <c:xVal>
            <c:numRef>
              <c:f>Sheet1!$E$2:$E$34</c:f>
              <c:numCache>
                <c:formatCode>"$"#,##0_)</c:formatCode>
                <c:ptCount val="33"/>
                <c:pt idx="0">
                  <c:v>-311360.86274399998</c:v>
                </c:pt>
                <c:pt idx="1">
                  <c:v>-233520.64705799997</c:v>
                </c:pt>
                <c:pt idx="2">
                  <c:v>-155680.43137199999</c:v>
                </c:pt>
                <c:pt idx="3">
                  <c:v>-77840.215685999996</c:v>
                </c:pt>
                <c:pt idx="4">
                  <c:v>0</c:v>
                </c:pt>
                <c:pt idx="5">
                  <c:v>77840.215685999996</c:v>
                </c:pt>
                <c:pt idx="6">
                  <c:v>155680.43137199999</c:v>
                </c:pt>
                <c:pt idx="7">
                  <c:v>233520.64705799997</c:v>
                </c:pt>
                <c:pt idx="8">
                  <c:v>311360.86274399998</c:v>
                </c:pt>
                <c:pt idx="9">
                  <c:v>389201.07842999999</c:v>
                </c:pt>
                <c:pt idx="10">
                  <c:v>467041.29411599995</c:v>
                </c:pt>
                <c:pt idx="11">
                  <c:v>544881.50980200002</c:v>
                </c:pt>
                <c:pt idx="12">
                  <c:v>622721.72548799997</c:v>
                </c:pt>
                <c:pt idx="13">
                  <c:v>700561.94117399992</c:v>
                </c:pt>
                <c:pt idx="14">
                  <c:v>778402.15685999999</c:v>
                </c:pt>
                <c:pt idx="15">
                  <c:v>856242.37254599994</c:v>
                </c:pt>
                <c:pt idx="16">
                  <c:v>934082.58823199989</c:v>
                </c:pt>
                <c:pt idx="17">
                  <c:v>1011922.803918</c:v>
                </c:pt>
                <c:pt idx="18">
                  <c:v>1089763.019604</c:v>
                </c:pt>
                <c:pt idx="19">
                  <c:v>1167603.23529</c:v>
                </c:pt>
                <c:pt idx="20">
                  <c:v>1245443.4509759999</c:v>
                </c:pt>
                <c:pt idx="21">
                  <c:v>1323283.6666619999</c:v>
                </c:pt>
                <c:pt idx="22">
                  <c:v>1401123.8823479998</c:v>
                </c:pt>
                <c:pt idx="23">
                  <c:v>1478964.098034</c:v>
                </c:pt>
                <c:pt idx="24">
                  <c:v>1556804.31372</c:v>
                </c:pt>
                <c:pt idx="25">
                  <c:v>1634644.5294059999</c:v>
                </c:pt>
                <c:pt idx="26">
                  <c:v>1712484.7450919999</c:v>
                </c:pt>
                <c:pt idx="27">
                  <c:v>1790324.9607779998</c:v>
                </c:pt>
                <c:pt idx="28">
                  <c:v>1868165.1764639998</c:v>
                </c:pt>
                <c:pt idx="29">
                  <c:v>1946005.39215</c:v>
                </c:pt>
                <c:pt idx="30">
                  <c:v>2023845.6078359999</c:v>
                </c:pt>
                <c:pt idx="31">
                  <c:v>2101685.8235220001</c:v>
                </c:pt>
                <c:pt idx="32">
                  <c:v>2179526.0392080001</c:v>
                </c:pt>
              </c:numCache>
            </c:numRef>
          </c:xVal>
          <c:yVal>
            <c:numRef>
              <c:f>Sheet1!$G$2:$G$34</c:f>
              <c:numCache>
                <c:formatCode>0.00%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1.4438538430440441E-2</c:v>
                </c:pt>
                <c:pt idx="6">
                  <c:v>1.9205233668505618E-2</c:v>
                </c:pt>
                <c:pt idx="7">
                  <c:v>2.1345789765045885E-2</c:v>
                </c:pt>
                <c:pt idx="8">
                  <c:v>2.2487097219186247E-2</c:v>
                </c:pt>
                <c:pt idx="9">
                  <c:v>2.31666081986024E-2</c:v>
                </c:pt>
                <c:pt idx="10">
                  <c:v>2.3603605351272084E-2</c:v>
                </c:pt>
                <c:pt idx="11">
                  <c:v>2.3901128472989568E-2</c:v>
                </c:pt>
                <c:pt idx="12">
                  <c:v>2.4112783677420799E-2</c:v>
                </c:pt>
                <c:pt idx="13">
                  <c:v>2.426869523492917E-2</c:v>
                </c:pt>
                <c:pt idx="14">
                  <c:v>2.4386848714296052E-2</c:v>
                </c:pt>
                <c:pt idx="15">
                  <c:v>2.4478520400750107E-2</c:v>
                </c:pt>
                <c:pt idx="16">
                  <c:v>2.4551071061033644E-2</c:v>
                </c:pt>
                <c:pt idx="17">
                  <c:v>2.4609470998113663E-2</c:v>
                </c:pt>
                <c:pt idx="18">
                  <c:v>2.4657174553043764E-2</c:v>
                </c:pt>
                <c:pt idx="19">
                  <c:v>2.4696642912300198E-2</c:v>
                </c:pt>
                <c:pt idx="20">
                  <c:v>2.4729668046749965E-2</c:v>
                </c:pt>
                <c:pt idx="21">
                  <c:v>2.4757579762036911E-2</c:v>
                </c:pt>
                <c:pt idx="22">
                  <c:v>2.4781381691317599E-2</c:v>
                </c:pt>
                <c:pt idx="23">
                  <c:v>2.4801842793109072E-2</c:v>
                </c:pt>
                <c:pt idx="24">
                  <c:v>2.4819560246532348E-2</c:v>
                </c:pt>
                <c:pt idx="25">
                  <c:v>2.4835003524270687E-2</c:v>
                </c:pt>
                <c:pt idx="26">
                  <c:v>2.4848545815979617E-2</c:v>
                </c:pt>
                <c:pt idx="27">
                  <c:v>2.4860486787464532E-2</c:v>
                </c:pt>
                <c:pt idx="28">
                  <c:v>2.4871069302076013E-2</c:v>
                </c:pt>
                <c:pt idx="29">
                  <c:v>2.4880491867871925E-2</c:v>
                </c:pt>
                <c:pt idx="30">
                  <c:v>2.4888918015069761E-2</c:v>
                </c:pt>
                <c:pt idx="31">
                  <c:v>2.4896483439463796E-2</c:v>
                </c:pt>
                <c:pt idx="32">
                  <c:v>2.490330149999162E-2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13336"/>
        <c:axId val="244413728"/>
      </c:scatterChart>
      <c:valAx>
        <c:axId val="24441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3728"/>
        <c:crosses val="autoZero"/>
        <c:crossBetween val="midCat"/>
      </c:valAx>
      <c:valAx>
        <c:axId val="2444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13336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82352401570905"/>
          <c:y val="0.70392995329563701"/>
          <c:w val="0.12972456375566699"/>
          <c:h val="0.11036108031099801"/>
        </c:manualLayout>
      </c:layout>
      <c:overlay val="1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185737</xdr:rowOff>
    </xdr:from>
    <xdr:to>
      <xdr:col>15</xdr:col>
      <xdr:colOff>304800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2" workbookViewId="0">
      <selection activeCell="H46" sqref="H46"/>
    </sheetView>
  </sheetViews>
  <sheetFormatPr defaultColWidth="8.85546875" defaultRowHeight="15" x14ac:dyDescent="0.25"/>
  <cols>
    <col min="2" max="2" width="9.42578125" style="4" customWidth="1"/>
    <col min="5" max="5" width="12.42578125" style="1" bestFit="1" customWidth="1"/>
    <col min="6" max="7" width="8.85546875" style="3"/>
    <col min="8" max="8" width="10" customWidth="1"/>
  </cols>
  <sheetData>
    <row r="1" spans="1:7" x14ac:dyDescent="0.25">
      <c r="D1" t="s">
        <v>0</v>
      </c>
      <c r="E1" s="1" t="s">
        <v>6</v>
      </c>
      <c r="F1" s="3" t="s">
        <v>4</v>
      </c>
      <c r="G1" s="3" t="s">
        <v>3</v>
      </c>
    </row>
    <row r="2" spans="1:7" x14ac:dyDescent="0.25">
      <c r="A2" t="s">
        <v>1</v>
      </c>
      <c r="B2">
        <v>1.43837993119209</v>
      </c>
      <c r="C2">
        <v>0.5</v>
      </c>
      <c r="D2">
        <v>-2</v>
      </c>
      <c r="E2" s="2">
        <f t="shared" ref="E2:E34" si="0">f*D2</f>
        <v>-311360.86274399998</v>
      </c>
      <c r="F2" s="3">
        <f t="shared" ref="F2:F37" si="1">IF(D2-bmin&gt;0,p*(h*D2-bmin)/(h*D2-bmin+m),0)</f>
        <v>0</v>
      </c>
      <c r="G2" s="3">
        <f t="shared" ref="G2:G34" si="2">IF(D2-bmin&gt;0,p*(2*h*m*(D2-bmin)+h^2*(D2-bmin)^2)/(h*(D2-bmin)+m)^2,0)</f>
        <v>0</v>
      </c>
    </row>
    <row r="3" spans="1:7" x14ac:dyDescent="0.25">
      <c r="A3" t="s">
        <v>2</v>
      </c>
      <c r="B3">
        <v>1.3354509335489999</v>
      </c>
      <c r="C3">
        <v>0.6</v>
      </c>
      <c r="D3">
        <f t="shared" ref="D3:D34" si="3">D2+incr</f>
        <v>-1.5</v>
      </c>
      <c r="E3" s="2">
        <f t="shared" si="0"/>
        <v>-233520.64705799997</v>
      </c>
      <c r="F3" s="3">
        <f t="shared" si="1"/>
        <v>0</v>
      </c>
      <c r="G3" s="3">
        <f t="shared" si="2"/>
        <v>0</v>
      </c>
    </row>
    <row r="4" spans="1:7" x14ac:dyDescent="0.25">
      <c r="A4" t="s">
        <v>5</v>
      </c>
      <c r="B4">
        <v>155680.43137199999</v>
      </c>
      <c r="D4">
        <f t="shared" si="3"/>
        <v>-1</v>
      </c>
      <c r="E4" s="2">
        <f t="shared" si="0"/>
        <v>-155680.43137199999</v>
      </c>
      <c r="F4" s="3">
        <f t="shared" si="1"/>
        <v>0</v>
      </c>
      <c r="G4" s="3">
        <f t="shared" si="2"/>
        <v>0</v>
      </c>
    </row>
    <row r="5" spans="1:7" x14ac:dyDescent="0.25">
      <c r="A5" t="s">
        <v>7</v>
      </c>
      <c r="B5" s="4">
        <v>2.5000000000000001E-2</v>
      </c>
      <c r="D5">
        <f t="shared" si="3"/>
        <v>-0.5</v>
      </c>
      <c r="E5" s="2">
        <f t="shared" si="0"/>
        <v>-77840.215685999996</v>
      </c>
      <c r="F5" s="3">
        <f t="shared" si="1"/>
        <v>0</v>
      </c>
      <c r="G5" s="3">
        <f t="shared" si="2"/>
        <v>0</v>
      </c>
    </row>
    <row r="6" spans="1:7" x14ac:dyDescent="0.25">
      <c r="A6" t="s">
        <v>8</v>
      </c>
      <c r="B6" s="4">
        <v>0</v>
      </c>
      <c r="D6">
        <f t="shared" si="3"/>
        <v>0</v>
      </c>
      <c r="E6" s="2">
        <f t="shared" si="0"/>
        <v>0</v>
      </c>
      <c r="F6" s="3">
        <f t="shared" si="1"/>
        <v>0</v>
      </c>
      <c r="G6" s="3">
        <f t="shared" si="2"/>
        <v>0</v>
      </c>
    </row>
    <row r="7" spans="1:7" x14ac:dyDescent="0.25">
      <c r="D7">
        <f t="shared" si="3"/>
        <v>0.5</v>
      </c>
      <c r="E7" s="2">
        <f t="shared" si="0"/>
        <v>77840.215685999996</v>
      </c>
      <c r="F7" s="3">
        <f t="shared" si="1"/>
        <v>8.7507988122803686E-3</v>
      </c>
      <c r="G7" s="3">
        <f t="shared" si="2"/>
        <v>1.4438538430440441E-2</v>
      </c>
    </row>
    <row r="8" spans="1:7" x14ac:dyDescent="0.25">
      <c r="A8" t="s">
        <v>14</v>
      </c>
      <c r="B8" s="4">
        <f>ABS(I36)+ABS(I37)</f>
        <v>8.7091734365588435E-3</v>
      </c>
      <c r="D8">
        <f t="shared" si="3"/>
        <v>1</v>
      </c>
      <c r="E8" s="2">
        <f t="shared" si="0"/>
        <v>155680.43137199999</v>
      </c>
      <c r="F8" s="3">
        <f t="shared" si="1"/>
        <v>1.2963839553771324E-2</v>
      </c>
      <c r="G8" s="3">
        <f t="shared" si="2"/>
        <v>1.9205233668505618E-2</v>
      </c>
    </row>
    <row r="9" spans="1:7" x14ac:dyDescent="0.25">
      <c r="A9" t="s">
        <v>15</v>
      </c>
      <c r="B9" s="4">
        <v>0.5</v>
      </c>
      <c r="D9">
        <f t="shared" si="3"/>
        <v>1.5</v>
      </c>
      <c r="E9" s="2">
        <f t="shared" si="0"/>
        <v>233520.64705799997</v>
      </c>
      <c r="F9" s="3">
        <f t="shared" si="1"/>
        <v>1.5442005656318215E-2</v>
      </c>
      <c r="G9" s="3">
        <f t="shared" si="2"/>
        <v>2.1345789765045885E-2</v>
      </c>
    </row>
    <row r="10" spans="1:7" x14ac:dyDescent="0.25">
      <c r="D10">
        <f t="shared" si="3"/>
        <v>2</v>
      </c>
      <c r="E10" s="2">
        <f t="shared" si="0"/>
        <v>311360.86274399998</v>
      </c>
      <c r="F10" s="3">
        <f t="shared" si="1"/>
        <v>1.7073931017184876E-2</v>
      </c>
      <c r="G10" s="3">
        <f t="shared" si="2"/>
        <v>2.2487097219186247E-2</v>
      </c>
    </row>
    <row r="11" spans="1:7" x14ac:dyDescent="0.25">
      <c r="D11">
        <f t="shared" si="3"/>
        <v>2.5</v>
      </c>
      <c r="E11" s="2">
        <f t="shared" si="0"/>
        <v>389201.07842999999</v>
      </c>
      <c r="F11" s="3">
        <f t="shared" si="1"/>
        <v>1.8229860043179308E-2</v>
      </c>
      <c r="G11" s="3">
        <f t="shared" si="2"/>
        <v>2.31666081986024E-2</v>
      </c>
    </row>
    <row r="12" spans="1:7" x14ac:dyDescent="0.25">
      <c r="B12" s="8"/>
      <c r="D12">
        <f t="shared" si="3"/>
        <v>3</v>
      </c>
      <c r="E12" s="2">
        <f t="shared" si="0"/>
        <v>467041.29411599995</v>
      </c>
      <c r="F12" s="3">
        <f t="shared" si="1"/>
        <v>1.9091542822512967E-2</v>
      </c>
      <c r="G12" s="3">
        <f t="shared" si="2"/>
        <v>2.3603605351272084E-2</v>
      </c>
    </row>
    <row r="13" spans="1:7" x14ac:dyDescent="0.25">
      <c r="B13" s="8"/>
      <c r="D13">
        <f t="shared" si="3"/>
        <v>3.5</v>
      </c>
      <c r="E13" s="2">
        <f t="shared" si="0"/>
        <v>544881.50980200002</v>
      </c>
      <c r="F13" s="3">
        <f t="shared" si="1"/>
        <v>1.9758646341329275E-2</v>
      </c>
      <c r="G13" s="3">
        <f t="shared" si="2"/>
        <v>2.3901128472989568E-2</v>
      </c>
    </row>
    <row r="14" spans="1:7" x14ac:dyDescent="0.25">
      <c r="D14">
        <f t="shared" si="3"/>
        <v>4</v>
      </c>
      <c r="E14" s="2">
        <f t="shared" si="0"/>
        <v>622721.72548799997</v>
      </c>
      <c r="F14" s="3">
        <f t="shared" si="1"/>
        <v>2.0290391941522077E-2</v>
      </c>
      <c r="G14" s="3">
        <f t="shared" si="2"/>
        <v>2.4112783677420799E-2</v>
      </c>
    </row>
    <row r="15" spans="1:7" x14ac:dyDescent="0.25">
      <c r="D15">
        <f t="shared" si="3"/>
        <v>4.5</v>
      </c>
      <c r="E15" s="2">
        <f t="shared" si="0"/>
        <v>700561.94117399992</v>
      </c>
      <c r="F15" s="3">
        <f t="shared" si="1"/>
        <v>2.0724182051727314E-2</v>
      </c>
      <c r="G15" s="3">
        <f t="shared" si="2"/>
        <v>2.426869523492917E-2</v>
      </c>
    </row>
    <row r="16" spans="1:7" x14ac:dyDescent="0.25">
      <c r="D16">
        <f t="shared" si="3"/>
        <v>5</v>
      </c>
      <c r="E16" s="2">
        <f t="shared" si="0"/>
        <v>778402.15685999999</v>
      </c>
      <c r="F16" s="3">
        <f t="shared" si="1"/>
        <v>2.1084801136264108E-2</v>
      </c>
      <c r="G16" s="3">
        <f t="shared" si="2"/>
        <v>2.4386848714296052E-2</v>
      </c>
    </row>
    <row r="17" spans="4:7" x14ac:dyDescent="0.25">
      <c r="D17">
        <f t="shared" si="3"/>
        <v>5.5</v>
      </c>
      <c r="E17" s="2">
        <f t="shared" si="0"/>
        <v>856242.37254599994</v>
      </c>
      <c r="F17" s="3">
        <f t="shared" si="1"/>
        <v>2.1389322780800361E-2</v>
      </c>
      <c r="G17" s="3">
        <f t="shared" si="2"/>
        <v>2.4478520400750107E-2</v>
      </c>
    </row>
    <row r="18" spans="4:7" x14ac:dyDescent="0.25">
      <c r="D18">
        <f t="shared" si="3"/>
        <v>6</v>
      </c>
      <c r="E18" s="2">
        <f t="shared" si="0"/>
        <v>934082.58823199989</v>
      </c>
      <c r="F18" s="3">
        <f t="shared" si="1"/>
        <v>2.1649892020522473E-2</v>
      </c>
      <c r="G18" s="3">
        <f t="shared" si="2"/>
        <v>2.4551071061033644E-2</v>
      </c>
    </row>
    <row r="19" spans="4:7" x14ac:dyDescent="0.25">
      <c r="D19">
        <f t="shared" si="3"/>
        <v>6.5</v>
      </c>
      <c r="E19" s="2">
        <f t="shared" si="0"/>
        <v>1011922.803918</v>
      </c>
      <c r="F19" s="3">
        <f t="shared" si="1"/>
        <v>2.1875384016049555E-2</v>
      </c>
      <c r="G19" s="3">
        <f t="shared" si="2"/>
        <v>2.4609470998113663E-2</v>
      </c>
    </row>
    <row r="20" spans="4:7" x14ac:dyDescent="0.25">
      <c r="D20">
        <f t="shared" si="3"/>
        <v>7</v>
      </c>
      <c r="E20" s="2">
        <f t="shared" si="0"/>
        <v>1089763.019604</v>
      </c>
      <c r="F20" s="3">
        <f t="shared" si="1"/>
        <v>2.2072435111922185E-2</v>
      </c>
      <c r="G20" s="3">
        <f t="shared" si="2"/>
        <v>2.4657174553043764E-2</v>
      </c>
    </row>
    <row r="21" spans="4:7" x14ac:dyDescent="0.25">
      <c r="D21">
        <f t="shared" si="3"/>
        <v>7.5</v>
      </c>
      <c r="E21" s="2">
        <f t="shared" si="0"/>
        <v>1167603.23529</v>
      </c>
      <c r="F21" s="3">
        <f t="shared" si="1"/>
        <v>2.2246106902493297E-2</v>
      </c>
      <c r="G21" s="3">
        <f t="shared" si="2"/>
        <v>2.4696642912300198E-2</v>
      </c>
    </row>
    <row r="22" spans="4:7" x14ac:dyDescent="0.25">
      <c r="D22">
        <f t="shared" si="3"/>
        <v>8</v>
      </c>
      <c r="E22" s="2">
        <f t="shared" si="0"/>
        <v>1245443.4509759999</v>
      </c>
      <c r="F22" s="3">
        <f t="shared" si="1"/>
        <v>2.240032716842081E-2</v>
      </c>
      <c r="G22" s="3">
        <f t="shared" si="2"/>
        <v>2.4729668046749965E-2</v>
      </c>
    </row>
    <row r="23" spans="4:7" x14ac:dyDescent="0.25">
      <c r="D23">
        <f t="shared" si="3"/>
        <v>8.5</v>
      </c>
      <c r="E23" s="2">
        <f t="shared" si="0"/>
        <v>1323283.6666619999</v>
      </c>
      <c r="F23" s="3">
        <f t="shared" si="1"/>
        <v>2.2538190513244901E-2</v>
      </c>
      <c r="G23" s="3">
        <f t="shared" si="2"/>
        <v>2.4757579762036911E-2</v>
      </c>
    </row>
    <row r="24" spans="4:7" x14ac:dyDescent="0.25">
      <c r="D24">
        <f t="shared" si="3"/>
        <v>9</v>
      </c>
      <c r="E24" s="2">
        <f t="shared" si="0"/>
        <v>1401123.8823479998</v>
      </c>
      <c r="F24" s="3">
        <f t="shared" si="1"/>
        <v>2.2662168158942956E-2</v>
      </c>
      <c r="G24" s="3">
        <f t="shared" si="2"/>
        <v>2.4781381691317599E-2</v>
      </c>
    </row>
    <row r="25" spans="4:7" x14ac:dyDescent="0.25">
      <c r="D25">
        <f t="shared" si="3"/>
        <v>9.5</v>
      </c>
      <c r="E25" s="2">
        <f t="shared" si="0"/>
        <v>1478964.098034</v>
      </c>
      <c r="F25" s="3">
        <f t="shared" si="1"/>
        <v>2.2774257388583925E-2</v>
      </c>
      <c r="G25" s="3">
        <f t="shared" si="2"/>
        <v>2.4801842793109072E-2</v>
      </c>
    </row>
    <row r="26" spans="4:7" x14ac:dyDescent="0.25">
      <c r="D26">
        <f t="shared" si="3"/>
        <v>10</v>
      </c>
      <c r="E26" s="2">
        <f t="shared" si="0"/>
        <v>1556804.31372</v>
      </c>
      <c r="F26" s="3">
        <f t="shared" si="1"/>
        <v>2.2876089965019386E-2</v>
      </c>
      <c r="G26" s="3">
        <f t="shared" si="2"/>
        <v>2.4819560246532348E-2</v>
      </c>
    </row>
    <row r="27" spans="4:7" x14ac:dyDescent="0.25">
      <c r="D27">
        <f t="shared" si="3"/>
        <v>10.5</v>
      </c>
      <c r="E27" s="2">
        <f t="shared" si="0"/>
        <v>1634644.5294059999</v>
      </c>
      <c r="F27" s="3">
        <f t="shared" si="1"/>
        <v>2.2969012089343478E-2</v>
      </c>
      <c r="G27" s="3">
        <f t="shared" si="2"/>
        <v>2.4835003524270687E-2</v>
      </c>
    </row>
    <row r="28" spans="4:7" x14ac:dyDescent="0.25">
      <c r="D28">
        <f t="shared" si="3"/>
        <v>11</v>
      </c>
      <c r="E28" s="2">
        <f t="shared" si="0"/>
        <v>1712484.7450919999</v>
      </c>
      <c r="F28" s="3">
        <f t="shared" si="1"/>
        <v>2.3054144249819688E-2</v>
      </c>
      <c r="G28" s="3">
        <f t="shared" si="2"/>
        <v>2.4848545815979617E-2</v>
      </c>
    </row>
    <row r="29" spans="4:7" x14ac:dyDescent="0.25">
      <c r="D29">
        <f t="shared" si="3"/>
        <v>11.5</v>
      </c>
      <c r="E29" s="2">
        <f t="shared" si="0"/>
        <v>1790324.9607779998</v>
      </c>
      <c r="F29" s="3">
        <f t="shared" si="1"/>
        <v>2.3132426624363409E-2</v>
      </c>
      <c r="G29" s="3">
        <f t="shared" si="2"/>
        <v>2.4860486787464532E-2</v>
      </c>
    </row>
    <row r="30" spans="4:7" x14ac:dyDescent="0.25">
      <c r="D30">
        <f t="shared" si="3"/>
        <v>12</v>
      </c>
      <c r="E30" s="2">
        <f t="shared" si="0"/>
        <v>1868165.1764639998</v>
      </c>
      <c r="F30" s="3">
        <f t="shared" si="1"/>
        <v>2.3204653947535542E-2</v>
      </c>
      <c r="G30" s="3">
        <f t="shared" si="2"/>
        <v>2.4871069302076013E-2</v>
      </c>
    </row>
    <row r="31" spans="4:7" x14ac:dyDescent="0.25">
      <c r="D31">
        <f t="shared" si="3"/>
        <v>12.5</v>
      </c>
      <c r="E31" s="2">
        <f t="shared" si="0"/>
        <v>1946005.39215</v>
      </c>
      <c r="F31" s="3">
        <f t="shared" si="1"/>
        <v>2.3271502588025666E-2</v>
      </c>
      <c r="G31" s="3">
        <f t="shared" si="2"/>
        <v>2.4880491867871925E-2</v>
      </c>
    </row>
    <row r="32" spans="4:7" x14ac:dyDescent="0.25">
      <c r="D32">
        <f t="shared" si="3"/>
        <v>13</v>
      </c>
      <c r="E32" s="2">
        <f t="shared" si="0"/>
        <v>2023845.6078359999</v>
      </c>
      <c r="F32" s="3">
        <f t="shared" si="1"/>
        <v>2.3333551794007375E-2</v>
      </c>
      <c r="G32" s="3">
        <f t="shared" si="2"/>
        <v>2.4888918015069761E-2</v>
      </c>
    </row>
    <row r="33" spans="1:10" x14ac:dyDescent="0.25">
      <c r="D33">
        <f t="shared" si="3"/>
        <v>13.5</v>
      </c>
      <c r="E33" s="2">
        <f t="shared" si="0"/>
        <v>2101685.8235220001</v>
      </c>
      <c r="F33" s="3">
        <f t="shared" si="1"/>
        <v>2.3391300521102523E-2</v>
      </c>
      <c r="G33" s="3">
        <f t="shared" si="2"/>
        <v>2.4896483439463796E-2</v>
      </c>
    </row>
    <row r="34" spans="1:10" x14ac:dyDescent="0.25">
      <c r="D34">
        <f t="shared" si="3"/>
        <v>14</v>
      </c>
      <c r="E34" s="2">
        <f t="shared" si="0"/>
        <v>2179526.0392080001</v>
      </c>
      <c r="F34" s="3">
        <f t="shared" si="1"/>
        <v>2.3445180878619798E-2</v>
      </c>
      <c r="G34" s="3">
        <f t="shared" si="2"/>
        <v>2.490330149999162E-2</v>
      </c>
    </row>
    <row r="35" spans="1:10" x14ac:dyDescent="0.25">
      <c r="D35">
        <v>10</v>
      </c>
      <c r="E35" s="2">
        <f t="shared" ref="E35" si="4">f*D35</f>
        <v>1556804.31372</v>
      </c>
      <c r="F35" s="3">
        <f t="shared" si="1"/>
        <v>2.2876089965019386E-2</v>
      </c>
      <c r="G35" s="3">
        <f t="shared" ref="G35" si="5">IF(D35-bmin&gt;0,p*(2*h*m*(D35-bmin)+h^2*(D35-bmin)^2)/(h*(D35-bmin)+m)^2,0)</f>
        <v>2.4819560246532348E-2</v>
      </c>
      <c r="H35" t="s">
        <v>12</v>
      </c>
      <c r="I35" t="s">
        <v>13</v>
      </c>
    </row>
    <row r="36" spans="1:10" x14ac:dyDescent="0.25">
      <c r="D36" s="4">
        <f>E36/f</f>
        <v>1.5747536799999999</v>
      </c>
      <c r="E36" s="5">
        <f>B42</f>
        <v>245158.33220704441</v>
      </c>
      <c r="F36" s="3">
        <f t="shared" si="1"/>
        <v>1.572743900674721E-2</v>
      </c>
      <c r="G36" s="3">
        <f t="shared" ref="G36:G37" si="6">IF(D36-bmin&gt;0,p*(2*h*m*(D36-bmin)+h^2*(D36-bmin)^2)/(h*(D36-bmin)+m)^2,0)</f>
        <v>2.1560784505056271E-2</v>
      </c>
      <c r="H36" s="9">
        <v>0.01</v>
      </c>
      <c r="I36" s="8">
        <f>F36-H36</f>
        <v>5.7274390067472095E-3</v>
      </c>
      <c r="J36" s="7"/>
    </row>
    <row r="37" spans="1:10" x14ac:dyDescent="0.25">
      <c r="D37" s="4">
        <f>E37/f</f>
        <v>10.57204033</v>
      </c>
      <c r="E37" s="5">
        <f>H42</f>
        <v>1645859.7990565812</v>
      </c>
      <c r="F37" s="3">
        <f t="shared" si="1"/>
        <v>2.2981734429811634E-2</v>
      </c>
      <c r="G37" s="3">
        <f t="shared" si="6"/>
        <v>2.4837064163527687E-2</v>
      </c>
      <c r="H37" s="9">
        <v>0.02</v>
      </c>
      <c r="I37" s="8">
        <f>F37-H37</f>
        <v>2.981734429811634E-3</v>
      </c>
    </row>
    <row r="39" spans="1:10" x14ac:dyDescent="0.25">
      <c r="A39" t="s">
        <v>9</v>
      </c>
    </row>
    <row r="40" spans="1:10" x14ac:dyDescent="0.25">
      <c r="A40" t="s">
        <v>11</v>
      </c>
      <c r="B40" s="4">
        <v>0.25</v>
      </c>
      <c r="C40" s="4">
        <v>0.25</v>
      </c>
      <c r="D40" s="4">
        <v>0.2</v>
      </c>
      <c r="E40" s="4">
        <v>0.1</v>
      </c>
      <c r="F40" s="7">
        <v>0.1</v>
      </c>
      <c r="G40" s="7">
        <v>0.09</v>
      </c>
      <c r="H40" s="4">
        <v>0.01</v>
      </c>
    </row>
    <row r="41" spans="1:10" x14ac:dyDescent="0.25">
      <c r="A41" t="s">
        <v>10</v>
      </c>
      <c r="B41" s="4">
        <v>1.5747536799999999</v>
      </c>
      <c r="C41" s="4">
        <v>2.0575342000000001</v>
      </c>
      <c r="D41" s="4">
        <v>2.6258807000000002</v>
      </c>
      <c r="E41" s="4">
        <v>3.14089441</v>
      </c>
      <c r="F41" s="7">
        <v>3.6407742399999998</v>
      </c>
      <c r="G41" s="7">
        <v>5.1078768099999996</v>
      </c>
      <c r="H41" s="4">
        <v>10.57204033</v>
      </c>
    </row>
    <row r="42" spans="1:10" x14ac:dyDescent="0.25">
      <c r="A42">
        <v>155680.43137199999</v>
      </c>
      <c r="B42" s="6">
        <f t="shared" ref="B42:H42" si="7">B41*sim_conv</f>
        <v>245158.33220704441</v>
      </c>
      <c r="C42" s="6">
        <f t="shared" si="7"/>
        <v>320317.81181864289</v>
      </c>
      <c r="D42" s="6">
        <f t="shared" si="7"/>
        <v>408798.24010740931</v>
      </c>
      <c r="E42" s="6">
        <f t="shared" si="7"/>
        <v>488975.79664270341</v>
      </c>
      <c r="F42" s="6">
        <f t="shared" si="7"/>
        <v>566797.30421126541</v>
      </c>
      <c r="G42" s="6">
        <f t="shared" si="7"/>
        <v>795196.46517583518</v>
      </c>
      <c r="H42" s="6">
        <f t="shared" si="7"/>
        <v>1645859.7990565812</v>
      </c>
    </row>
    <row r="43" spans="1:10" x14ac:dyDescent="0.25">
      <c r="B43" s="5">
        <f>B40*B42</f>
        <v>61289.583051761103</v>
      </c>
      <c r="C43" s="5">
        <f t="shared" ref="C43:H43" si="8">C40*C42</f>
        <v>80079.452954660723</v>
      </c>
      <c r="D43" s="5">
        <f t="shared" si="8"/>
        <v>81759.648021481873</v>
      </c>
      <c r="E43" s="5">
        <f t="shared" si="8"/>
        <v>48897.579664270343</v>
      </c>
      <c r="F43" s="5">
        <f t="shared" si="8"/>
        <v>56679.730421126544</v>
      </c>
      <c r="G43" s="5">
        <f t="shared" si="8"/>
        <v>71567.681865825158</v>
      </c>
      <c r="H43" s="5">
        <f t="shared" si="8"/>
        <v>16458.597990565813</v>
      </c>
      <c r="I43" s="5">
        <f>SUM(B43:H43)</f>
        <v>416732.27396969154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Chart1</vt:lpstr>
      <vt:lpstr>bmin</vt:lpstr>
      <vt:lpstr>f</vt:lpstr>
      <vt:lpstr>h</vt:lpstr>
      <vt:lpstr>incr</vt:lpstr>
      <vt:lpstr>m</vt:lpstr>
      <vt:lpstr>p</vt:lpstr>
      <vt:lpstr>sim_conv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</dc:creator>
  <cp:lastModifiedBy>Evan Magnusson</cp:lastModifiedBy>
  <cp:lastPrinted>2015-02-14T04:20:22Z</cp:lastPrinted>
  <dcterms:created xsi:type="dcterms:W3CDTF">2014-10-16T17:34:13Z</dcterms:created>
  <dcterms:modified xsi:type="dcterms:W3CDTF">2015-03-23T16:00:24Z</dcterms:modified>
</cp:coreProperties>
</file>