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__Ventilator\"/>
    </mc:Choice>
  </mc:AlternateContent>
  <bookViews>
    <workbookView xWindow="0" yWindow="480" windowWidth="20490" windowHeight="7725"/>
  </bookViews>
  <sheets>
    <sheet name="Motor Speed Calcu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E15" i="1"/>
  <c r="D5" i="1"/>
  <c r="H15" i="1" s="1"/>
  <c r="I15" i="1" l="1"/>
  <c r="J15" i="1" s="1"/>
  <c r="H20" i="1"/>
  <c r="K15" i="1"/>
  <c r="K20" i="1"/>
  <c r="G15" i="1"/>
  <c r="L20" i="1" l="1"/>
  <c r="M20" i="1" s="1"/>
  <c r="I20" i="1"/>
  <c r="J20" i="1" s="1"/>
  <c r="L15" i="1"/>
  <c r="M15" i="1" s="1"/>
  <c r="N15" i="1" l="1"/>
  <c r="N20" i="1"/>
</calcChain>
</file>

<file path=xl/sharedStrings.xml><?xml version="1.0" encoding="utf-8"?>
<sst xmlns="http://schemas.openxmlformats.org/spreadsheetml/2006/main" count="43" uniqueCount="30">
  <si>
    <t>Ambu Bag</t>
  </si>
  <si>
    <t>Full Scale Volume</t>
  </si>
  <si>
    <t>ml</t>
  </si>
  <si>
    <t>Full Scale Length</t>
  </si>
  <si>
    <t>mm</t>
  </si>
  <si>
    <t>Linear Factor</t>
  </si>
  <si>
    <t>ml/mm</t>
  </si>
  <si>
    <t>Linear Mechanism</t>
  </si>
  <si>
    <t>mm/rev</t>
  </si>
  <si>
    <t>Stepper Motor</t>
  </si>
  <si>
    <t>Microstep</t>
  </si>
  <si>
    <t>1/No.</t>
  </si>
  <si>
    <t>Pulses/Rev</t>
  </si>
  <si>
    <t>No.</t>
  </si>
  <si>
    <t>Inspiration</t>
  </si>
  <si>
    <t>User Selection</t>
  </si>
  <si>
    <t>Breathing Cycle Time (sec)</t>
  </si>
  <si>
    <t>Mechanism Motion</t>
  </si>
  <si>
    <t>Freq. Generator</t>
  </si>
  <si>
    <t>Command</t>
  </si>
  <si>
    <t>I.E ratio</t>
  </si>
  <si>
    <t>BPM</t>
  </si>
  <si>
    <t>Tidal Vol</t>
  </si>
  <si>
    <t>Total</t>
  </si>
  <si>
    <t>Expiration</t>
  </si>
  <si>
    <t>mm/s</t>
  </si>
  <si>
    <t>RPM</t>
  </si>
  <si>
    <t>Pulses</t>
  </si>
  <si>
    <t>Pulse Period (uS)</t>
  </si>
  <si>
    <t>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</si>
</sst>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ont="1" applyFill="1" applyBorder="1"/>
    <xf numFmtId="0" fontId="0" fillId="2" borderId="0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/>
    <xf numFmtId="0" fontId="0" fillId="2" borderId="7" xfId="0" applyFont="1" applyFill="1" applyBorder="1" applyAlignment="1">
      <alignment horizontal="center"/>
    </xf>
    <xf numFmtId="164" fontId="0" fillId="2" borderId="8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5" fontId="2" fillId="0" borderId="5" xfId="1" applyNumberFormat="1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" fontId="0" fillId="3" borderId="6" xfId="0" applyNumberFormat="1" applyFill="1" applyBorder="1" applyAlignment="1">
      <alignment horizontal="center" vertical="center"/>
    </xf>
    <xf numFmtId="1" fontId="0" fillId="3" borderId="7" xfId="0" applyNumberFormat="1" applyFill="1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 vertical="center"/>
    </xf>
    <xf numFmtId="0" fontId="0" fillId="3" borderId="11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tabSelected="1" workbookViewId="0">
      <selection activeCell="B16" sqref="B16"/>
    </sheetView>
  </sheetViews>
  <sheetFormatPr defaultRowHeight="15" x14ac:dyDescent="0.25"/>
  <cols>
    <col min="2" max="2" width="18" customWidth="1"/>
    <col min="3" max="4" width="9.140625" style="1"/>
    <col min="6" max="6" width="12.28515625" bestFit="1" customWidth="1"/>
    <col min="7" max="8" width="12.28515625" customWidth="1"/>
    <col min="9" max="9" width="12.42578125" bestFit="1" customWidth="1"/>
    <col min="12" max="12" width="16.28515625" bestFit="1" customWidth="1"/>
    <col min="14" max="14" width="28" style="1" bestFit="1" customWidth="1"/>
  </cols>
  <sheetData>
    <row r="1" spans="2:14" ht="15.75" thickBot="1" x14ac:dyDescent="0.3"/>
    <row r="2" spans="2:14" ht="15.75" thickBot="1" x14ac:dyDescent="0.3">
      <c r="B2" s="2" t="s">
        <v>0</v>
      </c>
      <c r="C2" s="3"/>
      <c r="D2" s="4"/>
    </row>
    <row r="3" spans="2:14" x14ac:dyDescent="0.25">
      <c r="B3" s="5" t="s">
        <v>1</v>
      </c>
      <c r="C3" s="6" t="s">
        <v>2</v>
      </c>
      <c r="D3" s="7">
        <v>800</v>
      </c>
    </row>
    <row r="4" spans="2:14" x14ac:dyDescent="0.25">
      <c r="B4" s="5" t="s">
        <v>3</v>
      </c>
      <c r="C4" s="6" t="s">
        <v>4</v>
      </c>
      <c r="D4" s="7">
        <v>35</v>
      </c>
    </row>
    <row r="5" spans="2:14" ht="15.75" thickBot="1" x14ac:dyDescent="0.3">
      <c r="B5" s="8" t="s">
        <v>5</v>
      </c>
      <c r="C5" s="9" t="s">
        <v>6</v>
      </c>
      <c r="D5" s="10">
        <f>D3/D4</f>
        <v>22.857142857142858</v>
      </c>
    </row>
    <row r="6" spans="2:14" ht="15.75" thickBot="1" x14ac:dyDescent="0.3">
      <c r="B6" s="2" t="s">
        <v>7</v>
      </c>
      <c r="C6" s="11"/>
      <c r="D6" s="4"/>
    </row>
    <row r="7" spans="2:14" ht="15.75" thickBot="1" x14ac:dyDescent="0.3">
      <c r="B7" s="8" t="s">
        <v>8</v>
      </c>
      <c r="C7" s="12" t="s">
        <v>4</v>
      </c>
      <c r="D7" s="13">
        <v>5</v>
      </c>
    </row>
    <row r="8" spans="2:14" ht="15.75" thickBot="1" x14ac:dyDescent="0.3">
      <c r="B8" s="2" t="s">
        <v>9</v>
      </c>
      <c r="C8" s="11"/>
      <c r="D8" s="4"/>
    </row>
    <row r="9" spans="2:14" x14ac:dyDescent="0.25">
      <c r="B9" s="14" t="s">
        <v>10</v>
      </c>
      <c r="C9" s="15" t="s">
        <v>11</v>
      </c>
      <c r="D9" s="16">
        <v>2</v>
      </c>
    </row>
    <row r="10" spans="2:14" ht="15.75" thickBot="1" x14ac:dyDescent="0.3">
      <c r="B10" s="17" t="s">
        <v>12</v>
      </c>
      <c r="C10" s="12" t="s">
        <v>13</v>
      </c>
      <c r="D10" s="13">
        <v>200</v>
      </c>
    </row>
    <row r="11" spans="2:14" ht="15.75" thickBot="1" x14ac:dyDescent="0.3"/>
    <row r="12" spans="2:14" ht="15.75" thickBot="1" x14ac:dyDescent="0.3">
      <c r="H12" s="18" t="s">
        <v>14</v>
      </c>
      <c r="I12" s="19"/>
      <c r="J12" s="19"/>
      <c r="K12" s="19"/>
      <c r="L12" s="19"/>
      <c r="M12" s="19"/>
      <c r="N12" s="20"/>
    </row>
    <row r="13" spans="2:14" ht="15.75" thickBot="1" x14ac:dyDescent="0.3">
      <c r="B13" s="21" t="s">
        <v>15</v>
      </c>
      <c r="C13" s="22"/>
      <c r="D13" s="23"/>
      <c r="E13" s="18" t="s">
        <v>16</v>
      </c>
      <c r="F13" s="19"/>
      <c r="G13" s="20"/>
      <c r="H13" s="18" t="s">
        <v>17</v>
      </c>
      <c r="I13" s="19"/>
      <c r="J13" s="20"/>
      <c r="K13" s="18" t="s">
        <v>18</v>
      </c>
      <c r="L13" s="19"/>
      <c r="M13" s="20"/>
      <c r="N13" s="24" t="s">
        <v>19</v>
      </c>
    </row>
    <row r="14" spans="2:14" ht="15.75" thickBot="1" x14ac:dyDescent="0.3">
      <c r="B14" s="25" t="s">
        <v>20</v>
      </c>
      <c r="C14" s="26" t="s">
        <v>21</v>
      </c>
      <c r="D14" s="27" t="s">
        <v>22</v>
      </c>
      <c r="E14" s="28" t="s">
        <v>23</v>
      </c>
      <c r="F14" s="29" t="s">
        <v>14</v>
      </c>
      <c r="G14" s="30" t="s">
        <v>24</v>
      </c>
      <c r="H14" s="28" t="s">
        <v>4</v>
      </c>
      <c r="I14" s="29" t="s">
        <v>25</v>
      </c>
      <c r="J14" s="30" t="s">
        <v>26</v>
      </c>
      <c r="K14" s="28" t="s">
        <v>27</v>
      </c>
      <c r="L14" s="31" t="s">
        <v>28</v>
      </c>
      <c r="M14" s="32" t="s">
        <v>29</v>
      </c>
      <c r="N14" s="33"/>
    </row>
    <row r="15" spans="2:14" ht="15.75" thickBot="1" x14ac:dyDescent="0.3">
      <c r="B15" s="34">
        <v>1</v>
      </c>
      <c r="C15" s="35">
        <v>30</v>
      </c>
      <c r="D15" s="36">
        <v>800</v>
      </c>
      <c r="E15" s="37">
        <f>1/(C15/60)</f>
        <v>2</v>
      </c>
      <c r="F15" s="38">
        <f>E15/(B15+1)</f>
        <v>1</v>
      </c>
      <c r="G15" s="39">
        <f>E15-F15</f>
        <v>1</v>
      </c>
      <c r="H15" s="40">
        <f>D15/D5</f>
        <v>35</v>
      </c>
      <c r="I15" s="41">
        <f>H15/F15</f>
        <v>35</v>
      </c>
      <c r="J15" s="42">
        <f>I15/$D$7*60</f>
        <v>420</v>
      </c>
      <c r="K15" s="43">
        <f>H$15/$D$7*$D$10*$D$9</f>
        <v>2800</v>
      </c>
      <c r="L15" s="44">
        <f>F15/K15*1000000</f>
        <v>357.14285714285717</v>
      </c>
      <c r="M15" s="45">
        <f>1/L15*1000</f>
        <v>2.8</v>
      </c>
      <c r="N15" s="46" t="str">
        <f>CONCATENATE("#RUN ",K15," ",ROUND(L15,0)," 1")</f>
        <v>#RUN 2800 357 1</v>
      </c>
    </row>
    <row r="16" spans="2:14" ht="15.75" thickBot="1" x14ac:dyDescent="0.3"/>
    <row r="17" spans="8:14" ht="15.75" thickBot="1" x14ac:dyDescent="0.3">
      <c r="H17" s="18" t="s">
        <v>24</v>
      </c>
      <c r="I17" s="19"/>
      <c r="J17" s="19"/>
      <c r="K17" s="19"/>
      <c r="L17" s="19"/>
      <c r="M17" s="19"/>
      <c r="N17" s="20"/>
    </row>
    <row r="18" spans="8:14" ht="15.75" thickBot="1" x14ac:dyDescent="0.3">
      <c r="H18" s="18" t="s">
        <v>17</v>
      </c>
      <c r="I18" s="19"/>
      <c r="J18" s="20"/>
      <c r="K18" s="18" t="s">
        <v>18</v>
      </c>
      <c r="L18" s="19"/>
      <c r="M18" s="20"/>
      <c r="N18" s="24" t="s">
        <v>19</v>
      </c>
    </row>
    <row r="19" spans="8:14" ht="15.75" thickBot="1" x14ac:dyDescent="0.3">
      <c r="H19" s="28" t="s">
        <v>4</v>
      </c>
      <c r="I19" s="29" t="s">
        <v>25</v>
      </c>
      <c r="J19" s="30" t="s">
        <v>26</v>
      </c>
      <c r="K19" s="28" t="s">
        <v>27</v>
      </c>
      <c r="L19" s="31" t="s">
        <v>28</v>
      </c>
      <c r="M19" s="32" t="s">
        <v>29</v>
      </c>
      <c r="N19" s="33"/>
    </row>
    <row r="20" spans="8:14" ht="15.75" thickBot="1" x14ac:dyDescent="0.3">
      <c r="H20" s="40">
        <f>H15</f>
        <v>35</v>
      </c>
      <c r="I20" s="41">
        <f>H20/G15</f>
        <v>35</v>
      </c>
      <c r="J20" s="42">
        <f>I20/$D$7*60</f>
        <v>420</v>
      </c>
      <c r="K20" s="43">
        <f>H$15/$D$7*$D$10*$D$9</f>
        <v>2800</v>
      </c>
      <c r="L20" s="44">
        <f>G15/K20*1000000</f>
        <v>357.14285714285717</v>
      </c>
      <c r="M20" s="45">
        <f>1/L20*1000</f>
        <v>2.8</v>
      </c>
      <c r="N20" s="46" t="str">
        <f>CONCATENATE("#HOME ",K20+(2/D7*D10*D9)," ",ROUND(L20,0))</f>
        <v>#HOME 2960 357</v>
      </c>
    </row>
  </sheetData>
  <mergeCells count="10">
    <mergeCell ref="H17:N17"/>
    <mergeCell ref="H18:J18"/>
    <mergeCell ref="K18:M18"/>
    <mergeCell ref="N18:N19"/>
    <mergeCell ref="H12:N12"/>
    <mergeCell ref="B13:D13"/>
    <mergeCell ref="E13:G13"/>
    <mergeCell ref="H13:J13"/>
    <mergeCell ref="K13:M13"/>
    <mergeCell ref="N13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 Speed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Azeem</dc:creator>
  <cp:lastModifiedBy>Hamza Azeem</cp:lastModifiedBy>
  <dcterms:created xsi:type="dcterms:W3CDTF">2020-04-19T16:18:41Z</dcterms:created>
  <dcterms:modified xsi:type="dcterms:W3CDTF">2020-04-19T16:21:47Z</dcterms:modified>
</cp:coreProperties>
</file>