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RFU_IENiM(4_course_7_semester)\TerVer\Lab2\"/>
    </mc:Choice>
  </mc:AlternateContent>
  <xr:revisionPtr revIDLastSave="0" documentId="13_ncr:1_{89174979-EE96-4F1C-9CB3-AEF08F679C64}" xr6:coauthVersionLast="47" xr6:coauthVersionMax="47" xr10:uidLastSave="{00000000-0000-0000-0000-000000000000}"/>
  <bookViews>
    <workbookView xWindow="-110" yWindow="-110" windowWidth="19420" windowHeight="10420" activeTab="2" xr2:uid="{F24B2DBA-66BB-4A6A-B650-C542735767F8}"/>
  </bookViews>
  <sheets>
    <sheet name="Задача 1" sheetId="1" r:id="rId1"/>
    <sheet name="Задача 2" sheetId="2" r:id="rId2"/>
    <sheet name="Задача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D3" i="3"/>
  <c r="D4" i="3"/>
  <c r="D5" i="3"/>
  <c r="D6" i="3"/>
  <c r="D7" i="3"/>
  <c r="D2" i="3"/>
  <c r="C2" i="3"/>
  <c r="C4" i="3"/>
  <c r="C5" i="3"/>
  <c r="C6" i="3"/>
  <c r="C7" i="3"/>
  <c r="C3" i="3"/>
  <c r="B8" i="3" l="1"/>
  <c r="E3" i="2"/>
  <c r="E4" i="2"/>
  <c r="E5" i="2"/>
  <c r="E6" i="2"/>
  <c r="E7" i="2"/>
  <c r="E2" i="2"/>
  <c r="G2" i="2"/>
  <c r="G4" i="2"/>
  <c r="G5" i="2"/>
  <c r="G6" i="2"/>
  <c r="G7" i="2"/>
  <c r="G3" i="2"/>
  <c r="F3" i="2"/>
  <c r="F4" i="2"/>
  <c r="F5" i="2"/>
  <c r="F6" i="2"/>
  <c r="F7" i="2"/>
  <c r="F2" i="2"/>
  <c r="F8" i="2"/>
  <c r="E8" i="2"/>
  <c r="D8" i="2"/>
  <c r="D3" i="2"/>
  <c r="D4" i="2"/>
  <c r="D5" i="2"/>
  <c r="D6" i="2"/>
  <c r="D7" i="2"/>
  <c r="D2" i="2"/>
  <c r="C8" i="2"/>
  <c r="C3" i="2"/>
  <c r="C4" i="2"/>
  <c r="C5" i="2"/>
  <c r="C6" i="2"/>
  <c r="C7" i="2"/>
  <c r="C2" i="2"/>
  <c r="B8" i="2"/>
  <c r="E8" i="1"/>
  <c r="E3" i="1"/>
  <c r="E4" i="1"/>
  <c r="E5" i="1"/>
  <c r="E6" i="1"/>
  <c r="E7" i="1"/>
  <c r="E2" i="1"/>
  <c r="F3" i="1"/>
  <c r="F4" i="1"/>
  <c r="F5" i="1"/>
  <c r="F6" i="1"/>
  <c r="F7" i="1"/>
  <c r="F2" i="1"/>
  <c r="F8" i="1"/>
  <c r="C8" i="1"/>
  <c r="B8" i="1"/>
  <c r="C3" i="1"/>
  <c r="C4" i="1"/>
  <c r="C5" i="1"/>
  <c r="C6" i="1"/>
  <c r="C7" i="1"/>
  <c r="C2" i="1"/>
  <c r="G6" i="1" l="1"/>
  <c r="G7" i="1"/>
</calcChain>
</file>

<file path=xl/sharedStrings.xml><?xml version="1.0" encoding="utf-8"?>
<sst xmlns="http://schemas.openxmlformats.org/spreadsheetml/2006/main" count="32" uniqueCount="20">
  <si>
    <t>xi</t>
  </si>
  <si>
    <t>ni</t>
  </si>
  <si>
    <t>xi*ni</t>
  </si>
  <si>
    <t>Выборочное среднее</t>
  </si>
  <si>
    <t>Параметр p</t>
  </si>
  <si>
    <t>n</t>
  </si>
  <si>
    <t>p</t>
  </si>
  <si>
    <t>q</t>
  </si>
  <si>
    <t>pтеор</t>
  </si>
  <si>
    <t>m</t>
  </si>
  <si>
    <t>Xi</t>
  </si>
  <si>
    <t>(xi-xср)^2*ni</t>
  </si>
  <si>
    <t>Выборочная дисперсия</t>
  </si>
  <si>
    <t>Параметр alpha</t>
  </si>
  <si>
    <t>Параметр beta</t>
  </si>
  <si>
    <t>f</t>
  </si>
  <si>
    <t>fтеор</t>
  </si>
  <si>
    <t>h</t>
  </si>
  <si>
    <t>Параметр sigma</t>
  </si>
  <si>
    <t>ВАРИАНТ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</si>
</sst>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p</a:t>
            </a:r>
            <a:r>
              <a:rPr lang="ru-RU"/>
              <a:t>теор и </a:t>
            </a:r>
            <a:r>
              <a:rPr lang="en-US"/>
              <a:t>p</a:t>
            </a:r>
            <a:r>
              <a:rPr lang="ru-RU"/>
              <a:t> (эмпирической)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'Задача 1'!$E$2:$E$7</c:f>
              <c:numCache>
                <c:formatCode>General</c:formatCode>
                <c:ptCount val="6"/>
                <c:pt idx="0">
                  <c:v>0.42222222222222222</c:v>
                </c:pt>
                <c:pt idx="1">
                  <c:v>0.26666666666666666</c:v>
                </c:pt>
                <c:pt idx="2">
                  <c:v>0.17777777777777778</c:v>
                </c:pt>
                <c:pt idx="3">
                  <c:v>6.6666666666666666E-2</c:v>
                </c:pt>
                <c:pt idx="4">
                  <c:v>4.4444444444444446E-2</c:v>
                </c:pt>
                <c:pt idx="5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9-4E7A-BB22-7F0E1C3B09E4}"/>
            </c:ext>
          </c:extLst>
        </c:ser>
        <c:ser>
          <c:idx val="1"/>
          <c:order val="1"/>
          <c:tx>
            <c:strRef>
              <c:f>'Задача 1'!$F$1</c:f>
              <c:strCache>
                <c:ptCount val="1"/>
                <c:pt idx="0">
                  <c:v>pтеор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'Задача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'Задача 1'!$F$2:$F$7</c:f>
              <c:numCache>
                <c:formatCode>General</c:formatCode>
                <c:ptCount val="6"/>
                <c:pt idx="0">
                  <c:v>0.47368421052631576</c:v>
                </c:pt>
                <c:pt idx="1">
                  <c:v>0.24930747922437677</c:v>
                </c:pt>
                <c:pt idx="2">
                  <c:v>0.131214462749672</c:v>
                </c:pt>
                <c:pt idx="3">
                  <c:v>6.9060243552458961E-2</c:v>
                </c:pt>
                <c:pt idx="4">
                  <c:v>3.6347496606557346E-2</c:v>
                </c:pt>
                <c:pt idx="5">
                  <c:v>1.9130261371872289E-2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9-4E7A-BB22-7F0E1C3B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77136"/>
        <c:axId val="2122177616"/>
      </c:lineChart>
      <c:catAx>
        <c:axId val="21221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177616"/>
        <c:crosses val="autoZero"/>
        <c:auto val="1"/>
        <c:lblAlgn val="ctr"/>
        <c:lblOffset val="100"/>
        <c:noMultiLvlLbl val="0"/>
      </c:catAx>
      <c:valAx>
        <c:axId val="21221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1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f</a:t>
            </a:r>
            <a:r>
              <a:rPr lang="ru-RU" baseline="0"/>
              <a:t>теор и </a:t>
            </a:r>
            <a:r>
              <a:rPr lang="en-US" baseline="0"/>
              <a:t>f (</a:t>
            </a:r>
            <a:r>
              <a:rPr lang="ru-RU" baseline="0"/>
              <a:t>эмпирической)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2'!$E$1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2'!$A$2:$A$7</c:f>
              <c:numCache>
                <c:formatCode>General</c:formatCode>
                <c:ptCount val="6"/>
                <c:pt idx="0">
                  <c:v>18</c:v>
                </c:pt>
                <c:pt idx="1">
                  <c:v>36</c:v>
                </c:pt>
                <c:pt idx="2">
                  <c:v>53</c:v>
                </c:pt>
                <c:pt idx="3">
                  <c:v>70</c:v>
                </c:pt>
                <c:pt idx="4">
                  <c:v>87</c:v>
                </c:pt>
                <c:pt idx="5">
                  <c:v>104</c:v>
                </c:pt>
              </c:numCache>
            </c:numRef>
          </c:cat>
          <c:val>
            <c:numRef>
              <c:f>'Задача 2'!$E$2:$E$7</c:f>
              <c:numCache>
                <c:formatCode>General</c:formatCode>
                <c:ptCount val="6"/>
                <c:pt idx="0">
                  <c:v>8.8888888888888889E-3</c:v>
                </c:pt>
                <c:pt idx="1">
                  <c:v>1.7777777777777778E-2</c:v>
                </c:pt>
                <c:pt idx="2">
                  <c:v>1.6470588235294119E-2</c:v>
                </c:pt>
                <c:pt idx="3">
                  <c:v>0.01</c:v>
                </c:pt>
                <c:pt idx="4">
                  <c:v>1.764705882352941E-3</c:v>
                </c:pt>
                <c:pt idx="5">
                  <c:v>2.3529411764705885E-3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B-4560-8FE5-92A8A335E23F}"/>
            </c:ext>
          </c:extLst>
        </c:ser>
        <c:ser>
          <c:idx val="1"/>
          <c:order val="1"/>
          <c:tx>
            <c:strRef>
              <c:f>'Задача 2'!$F$1</c:f>
              <c:strCache>
                <c:ptCount val="1"/>
                <c:pt idx="0">
                  <c:v>fтеор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'Задача 2'!$A$2:$A$7</c:f>
              <c:numCache>
                <c:formatCode>General</c:formatCode>
                <c:ptCount val="6"/>
                <c:pt idx="0">
                  <c:v>18</c:v>
                </c:pt>
                <c:pt idx="1">
                  <c:v>36</c:v>
                </c:pt>
                <c:pt idx="2">
                  <c:v>53</c:v>
                </c:pt>
                <c:pt idx="3">
                  <c:v>70</c:v>
                </c:pt>
                <c:pt idx="4">
                  <c:v>87</c:v>
                </c:pt>
                <c:pt idx="5">
                  <c:v>104</c:v>
                </c:pt>
              </c:numCache>
            </c:numRef>
          </c:cat>
          <c:val>
            <c:numRef>
              <c:f>'Задача 2'!$F$2:$F$7</c:f>
              <c:numCache>
                <c:formatCode>General</c:formatCode>
                <c:ptCount val="6"/>
                <c:pt idx="0">
                  <c:v>8.0768268422757462E-3</c:v>
                </c:pt>
                <c:pt idx="1">
                  <c:v>2.0359605760339482E-2</c:v>
                </c:pt>
                <c:pt idx="2">
                  <c:v>1.6273735098328468E-2</c:v>
                </c:pt>
                <c:pt idx="3">
                  <c:v>8.338192500446857E-3</c:v>
                </c:pt>
                <c:pt idx="4">
                  <c:v>3.3305595890357879E-3</c:v>
                </c:pt>
                <c:pt idx="5">
                  <c:v>1.1342537719534959E-3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B-4560-8FE5-92A8A335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66240"/>
        <c:axId val="718564800"/>
      </c:lineChart>
      <c:catAx>
        <c:axId val="7185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564800"/>
        <c:crosses val="autoZero"/>
        <c:auto val="1"/>
        <c:lblAlgn val="ctr"/>
        <c:lblOffset val="100"/>
        <c:noMultiLvlLbl val="0"/>
      </c:catAx>
      <c:valAx>
        <c:axId val="718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f</a:t>
            </a:r>
            <a:r>
              <a:rPr lang="ru-RU"/>
              <a:t>теор</a:t>
            </a:r>
            <a:r>
              <a:rPr lang="ru-RU" baseline="0"/>
              <a:t> и </a:t>
            </a:r>
            <a:r>
              <a:rPr lang="en-US" baseline="0"/>
              <a:t>f (</a:t>
            </a:r>
            <a:r>
              <a:rPr lang="ru-RU" baseline="0"/>
              <a:t>эмпирической)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3'!$D$1</c:f>
              <c:strCache>
                <c:ptCount val="1"/>
                <c:pt idx="0">
                  <c:v>fтеор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3'!$A$2:$A$7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1.1499999999999999</c:v>
                </c:pt>
                <c:pt idx="2">
                  <c:v>1.74</c:v>
                </c:pt>
                <c:pt idx="3">
                  <c:v>2.33</c:v>
                </c:pt>
                <c:pt idx="4">
                  <c:v>2.92</c:v>
                </c:pt>
                <c:pt idx="5">
                  <c:v>3.51</c:v>
                </c:pt>
              </c:numCache>
            </c:numRef>
          </c:cat>
          <c:val>
            <c:numRef>
              <c:f>'Задача 3'!$D$2:$D$7</c:f>
              <c:numCache>
                <c:formatCode>General</c:formatCode>
                <c:ptCount val="6"/>
                <c:pt idx="0">
                  <c:v>0.39100971096939946</c:v>
                </c:pt>
                <c:pt idx="1">
                  <c:v>0.53502840504069293</c:v>
                </c:pt>
                <c:pt idx="2">
                  <c:v>0.41686861125102231</c:v>
                </c:pt>
                <c:pt idx="3">
                  <c:v>0.21922576673794122</c:v>
                </c:pt>
                <c:pt idx="4">
                  <c:v>8.228469033163939E-2</c:v>
                </c:pt>
                <c:pt idx="5">
                  <c:v>2.2592203772250369E-2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D-4561-AC49-11AC573F768F}"/>
            </c:ext>
          </c:extLst>
        </c:ser>
        <c:ser>
          <c:idx val="1"/>
          <c:order val="1"/>
          <c:tx>
            <c:strRef>
              <c:f>'Задача 3'!$E$1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'Задача 3'!$A$2:$A$7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1.1499999999999999</c:v>
                </c:pt>
                <c:pt idx="2">
                  <c:v>1.74</c:v>
                </c:pt>
                <c:pt idx="3">
                  <c:v>2.33</c:v>
                </c:pt>
                <c:pt idx="4">
                  <c:v>2.92</c:v>
                </c:pt>
                <c:pt idx="5">
                  <c:v>3.51</c:v>
                </c:pt>
              </c:numCache>
            </c:numRef>
          </c:cat>
          <c:val>
            <c:numRef>
              <c:f>'Задача 3'!$E$2:$E$7</c:f>
              <c:numCache>
                <c:formatCode>General</c:formatCode>
                <c:ptCount val="6"/>
                <c:pt idx="0">
                  <c:v>0.43103448275862072</c:v>
                </c:pt>
                <c:pt idx="1">
                  <c:v>0.55172413793103459</c:v>
                </c:pt>
                <c:pt idx="2">
                  <c:v>0.42372881355932196</c:v>
                </c:pt>
                <c:pt idx="3">
                  <c:v>0.18644067796610167</c:v>
                </c:pt>
                <c:pt idx="4">
                  <c:v>6.7796610169491539E-2</c:v>
                </c:pt>
                <c:pt idx="5">
                  <c:v>5.0847457627118654E-2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D-4561-AC49-11AC573F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93664"/>
        <c:axId val="469892704"/>
      </c:lineChart>
      <c:catAx>
        <c:axId val="4698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892704"/>
        <c:crosses val="autoZero"/>
        <c:auto val="1"/>
        <c:lblAlgn val="ctr"/>
        <c:lblOffset val="100"/>
        <c:noMultiLvlLbl val="0"/>
      </c:catAx>
      <c:valAx>
        <c:axId val="469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8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9</xdr:row>
      <xdr:rowOff>50800</xdr:rowOff>
    </xdr:from>
    <xdr:to>
      <xdr:col>7</xdr:col>
      <xdr:colOff>307975</xdr:colOff>
      <xdr:row>24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0B6AD0-B080-839D-ACD4-4274CC626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393700</xdr:colOff>
      <xdr:row>0</xdr:row>
      <xdr:rowOff>76993</xdr:rowOff>
    </xdr:from>
    <xdr:to>
      <xdr:col>15</xdr:col>
      <xdr:colOff>213801</xdr:colOff>
      <xdr:row>8</xdr:row>
      <xdr:rowOff>162291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E61BAD-D3D1-D68A-9AF5-86386A70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0900" y="76993"/>
          <a:ext cx="4696901" cy="1596598"/>
        </a:xfrm>
        <a:prstGeom prst="rect">
          <a:avLst/>
        </a:prstGeom>
      </xdr:spPr>
    </xdr:pic>
    <xdr:clientData/>
  </xdr:twoCellAnchor>
  <xdr:twoCellAnchor editAs="oneCell">
    <xdr:from>
      <xdr:col>7</xdr:col>
      <xdr:colOff>336550</xdr:colOff>
      <xdr:row>8</xdr:row>
      <xdr:rowOff>165884</xdr:rowOff>
    </xdr:from>
    <xdr:to>
      <xdr:col>14</xdr:col>
      <xdr:colOff>312280</xdr:colOff>
      <xdr:row>12</xdr:row>
      <xdr:rowOff>3328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C0DC466-5612-5B4F-BA72-FCCA6A447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3750" y="1677184"/>
          <a:ext cx="4242930" cy="5740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</xdr:colOff>
      <xdr:row>0</xdr:row>
      <xdr:rowOff>141950</xdr:rowOff>
    </xdr:from>
    <xdr:to>
      <xdr:col>19</xdr:col>
      <xdr:colOff>84193</xdr:colOff>
      <xdr:row>14</xdr:row>
      <xdr:rowOff>111815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15A328E-9721-805D-CBEC-DAD215E11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2750" y="141950"/>
          <a:ext cx="6173843" cy="2592415"/>
        </a:xfrm>
        <a:prstGeom prst="rect">
          <a:avLst/>
        </a:prstGeom>
      </xdr:spPr>
    </xdr:pic>
    <xdr:clientData/>
  </xdr:twoCellAnchor>
  <xdr:twoCellAnchor>
    <xdr:from>
      <xdr:col>0</xdr:col>
      <xdr:colOff>320675</xdr:colOff>
      <xdr:row>10</xdr:row>
      <xdr:rowOff>6350</xdr:rowOff>
    </xdr:from>
    <xdr:to>
      <xdr:col>8</xdr:col>
      <xdr:colOff>15875</xdr:colOff>
      <xdr:row>24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DB94D2-7E49-BC86-B1D1-40E0F445C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11</xdr:row>
      <xdr:rowOff>84138</xdr:rowOff>
    </xdr:from>
    <xdr:to>
      <xdr:col>15</xdr:col>
      <xdr:colOff>153453</xdr:colOff>
      <xdr:row>17</xdr:row>
      <xdr:rowOff>174959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025D3E4-11E9-4E46-0B0E-7CA475541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2154238"/>
          <a:ext cx="3772953" cy="1195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477704</xdr:colOff>
      <xdr:row>0</xdr:row>
      <xdr:rowOff>0</xdr:rowOff>
    </xdr:from>
    <xdr:to>
      <xdr:col>16</xdr:col>
      <xdr:colOff>481201</xdr:colOff>
      <xdr:row>25</xdr:row>
      <xdr:rowOff>119018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B476F0-2EAD-17AD-3451-EA1E1D21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4904" y="0"/>
          <a:ext cx="5489897" cy="4767218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9</xdr:row>
      <xdr:rowOff>88900</xdr:rowOff>
    </xdr:from>
    <xdr:to>
      <xdr:col>7</xdr:col>
      <xdr:colOff>368300</xdr:colOff>
      <xdr:row>24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14ED00-2B3A-3994-9B05-B0D571885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177800</xdr:colOff>
      <xdr:row>25</xdr:row>
      <xdr:rowOff>42600</xdr:rowOff>
    </xdr:from>
    <xdr:to>
      <xdr:col>13</xdr:col>
      <xdr:colOff>217644</xdr:colOff>
      <xdr:row>28</xdr:row>
      <xdr:rowOff>47939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D6D37C0-1AC4-B1E4-4A1E-0DDA1E0D5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4600" y="4690800"/>
          <a:ext cx="3087844" cy="557789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539750</xdr:colOff>
      <xdr:row>25</xdr:row>
      <xdr:rowOff>46453</xdr:rowOff>
    </xdr:from>
    <xdr:to>
      <xdr:col>14</xdr:col>
      <xdr:colOff>19050</xdr:colOff>
      <xdr:row>28</xdr:row>
      <xdr:rowOff>182612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CFB2279-DE3C-CA07-6ACC-79767016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4694653"/>
          <a:ext cx="3746500" cy="688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944-22C0-43C1-80E5-D13682120702}">
  <dimension ref="A1:I15"/>
  <sheetViews>
    <sheetView zoomScale="70" zoomScaleNormal="70" workbookViewId="0">
      <selection activeCell="K17" sqref="K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9</v>
      </c>
      <c r="E1" s="6" t="s">
        <v>6</v>
      </c>
      <c r="F1" t="s">
        <v>8</v>
      </c>
    </row>
    <row r="2" spans="1:9" ht="15" thickBot="1" x14ac:dyDescent="0.4">
      <c r="A2" s="1">
        <v>1</v>
      </c>
      <c r="B2" s="2">
        <v>19</v>
      </c>
      <c r="C2">
        <f t="shared" ref="C2:C7" si="0">A2*B2</f>
        <v>19</v>
      </c>
      <c r="D2">
        <v>1</v>
      </c>
      <c r="E2">
        <f t="shared" ref="E2:E7" si="1">B2/$B$8</f>
        <v>0.42222222222222222</v>
      </c>
      <c r="F2">
        <f t="shared" ref="F2:F7" si="2">$E$8*$F$8^(D2-1)</f>
        <v>0.47368421052631576</v>
      </c>
    </row>
    <row r="3" spans="1:9" ht="15" thickBot="1" x14ac:dyDescent="0.4">
      <c r="A3" s="1">
        <v>2</v>
      </c>
      <c r="B3" s="2">
        <v>12</v>
      </c>
      <c r="C3">
        <f t="shared" si="0"/>
        <v>24</v>
      </c>
      <c r="D3">
        <v>2</v>
      </c>
      <c r="E3">
        <f t="shared" si="1"/>
        <v>0.26666666666666666</v>
      </c>
      <c r="F3">
        <f t="shared" si="2"/>
        <v>0.24930747922437677</v>
      </c>
    </row>
    <row r="4" spans="1:9" ht="15" thickBot="1" x14ac:dyDescent="0.4">
      <c r="A4" s="1">
        <v>3</v>
      </c>
      <c r="B4" s="2">
        <v>8</v>
      </c>
      <c r="C4">
        <f t="shared" si="0"/>
        <v>24</v>
      </c>
      <c r="D4">
        <v>3</v>
      </c>
      <c r="E4">
        <f t="shared" si="1"/>
        <v>0.17777777777777778</v>
      </c>
      <c r="F4">
        <f t="shared" si="2"/>
        <v>0.131214462749672</v>
      </c>
    </row>
    <row r="5" spans="1:9" ht="15" thickBot="1" x14ac:dyDescent="0.4">
      <c r="A5" s="1">
        <v>4</v>
      </c>
      <c r="B5" s="2">
        <v>3</v>
      </c>
      <c r="C5">
        <f t="shared" si="0"/>
        <v>12</v>
      </c>
      <c r="D5">
        <v>4</v>
      </c>
      <c r="E5">
        <f t="shared" si="1"/>
        <v>6.6666666666666666E-2</v>
      </c>
      <c r="F5">
        <f t="shared" si="2"/>
        <v>6.9060243552458961E-2</v>
      </c>
    </row>
    <row r="6" spans="1:9" ht="15" thickBot="1" x14ac:dyDescent="0.4">
      <c r="A6" s="1">
        <v>5</v>
      </c>
      <c r="B6" s="2">
        <v>2</v>
      </c>
      <c r="C6">
        <f t="shared" si="0"/>
        <v>10</v>
      </c>
      <c r="D6">
        <v>5</v>
      </c>
      <c r="E6">
        <f t="shared" si="1"/>
        <v>4.4444444444444446E-2</v>
      </c>
      <c r="F6">
        <f t="shared" si="2"/>
        <v>3.6347496606557346E-2</v>
      </c>
      <c r="G6">
        <f>SUM(E2:E7)</f>
        <v>1</v>
      </c>
    </row>
    <row r="7" spans="1:9" ht="15" thickBot="1" x14ac:dyDescent="0.4">
      <c r="A7" s="1">
        <v>6</v>
      </c>
      <c r="B7" s="2">
        <v>1</v>
      </c>
      <c r="C7">
        <f t="shared" si="0"/>
        <v>6</v>
      </c>
      <c r="D7">
        <v>6</v>
      </c>
      <c r="E7">
        <f t="shared" si="1"/>
        <v>2.2222222222222223E-2</v>
      </c>
      <c r="F7">
        <f t="shared" si="2"/>
        <v>1.9130261371872289E-2</v>
      </c>
      <c r="G7">
        <f>SUM(F2:F7)</f>
        <v>0.97874415403125303</v>
      </c>
    </row>
    <row r="8" spans="1:9" x14ac:dyDescent="0.35">
      <c r="B8" s="5">
        <f>SUM(B2:B7)</f>
        <v>45</v>
      </c>
      <c r="C8" s="3">
        <f>SUM(C2:C7)/B8</f>
        <v>2.1111111111111112</v>
      </c>
      <c r="E8" s="4">
        <f>1/C8</f>
        <v>0.47368421052631576</v>
      </c>
      <c r="F8" s="4">
        <f>1-E8</f>
        <v>0.52631578947368429</v>
      </c>
    </row>
    <row r="9" spans="1:9" x14ac:dyDescent="0.35">
      <c r="B9" s="5" t="s">
        <v>5</v>
      </c>
      <c r="C9" s="3" t="s">
        <v>3</v>
      </c>
      <c r="E9" s="4" t="s">
        <v>4</v>
      </c>
      <c r="F9" s="4" t="s">
        <v>7</v>
      </c>
    </row>
    <row r="15" spans="1:9" x14ac:dyDescent="0.35">
      <c r="I15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345F-0A12-4BED-8F53-F9A2969D570D}">
  <dimension ref="A1:J21"/>
  <sheetViews>
    <sheetView zoomScale="70" zoomScaleNormal="70" workbookViewId="0">
      <selection activeCell="J21" sqref="J21"/>
    </sheetView>
  </sheetViews>
  <sheetFormatPr defaultRowHeight="14.5" x14ac:dyDescent="0.35"/>
  <sheetData>
    <row r="1" spans="1:7" ht="15" thickBot="1" x14ac:dyDescent="0.4">
      <c r="A1" s="7" t="s">
        <v>10</v>
      </c>
      <c r="B1" s="8" t="s">
        <v>1</v>
      </c>
      <c r="C1" t="s">
        <v>2</v>
      </c>
      <c r="D1" t="s">
        <v>11</v>
      </c>
      <c r="E1" t="s">
        <v>15</v>
      </c>
      <c r="F1" t="s">
        <v>16</v>
      </c>
      <c r="G1" t="s">
        <v>17</v>
      </c>
    </row>
    <row r="2" spans="1:7" ht="15" thickBot="1" x14ac:dyDescent="0.4">
      <c r="A2" s="1">
        <v>18</v>
      </c>
      <c r="B2" s="2">
        <v>16</v>
      </c>
      <c r="C2">
        <f t="shared" ref="C2:C7" si="0">A2*B2</f>
        <v>288</v>
      </c>
      <c r="D2">
        <f t="shared" ref="D2:D7" si="1">(A2-$C$8)^2*B2</f>
        <v>14313.729599999997</v>
      </c>
      <c r="E2">
        <f t="shared" ref="E2:E7" si="2">B2/$B$8/G2</f>
        <v>8.8888888888888889E-3</v>
      </c>
      <c r="F2">
        <f t="shared" ref="F2:F7" si="3">_xlfn.GAMMA.DIST(A2,$E$8,$F$8,0)</f>
        <v>8.0768268422757462E-3</v>
      </c>
      <c r="G2">
        <f>G3</f>
        <v>18</v>
      </c>
    </row>
    <row r="3" spans="1:7" ht="15" thickBot="1" x14ac:dyDescent="0.4">
      <c r="A3" s="1">
        <v>36</v>
      </c>
      <c r="B3" s="2">
        <v>32</v>
      </c>
      <c r="C3">
        <f t="shared" si="0"/>
        <v>1152</v>
      </c>
      <c r="D3">
        <f t="shared" si="1"/>
        <v>4539.1391999999978</v>
      </c>
      <c r="E3">
        <f t="shared" si="2"/>
        <v>1.7777777777777778E-2</v>
      </c>
      <c r="F3">
        <f t="shared" si="3"/>
        <v>2.0359605760339482E-2</v>
      </c>
      <c r="G3">
        <f>A3-A2</f>
        <v>18</v>
      </c>
    </row>
    <row r="4" spans="1:7" ht="15" thickBot="1" x14ac:dyDescent="0.4">
      <c r="A4" s="1">
        <v>53</v>
      </c>
      <c r="B4" s="2">
        <v>28</v>
      </c>
      <c r="C4">
        <f t="shared" si="0"/>
        <v>1484</v>
      </c>
      <c r="D4">
        <f t="shared" si="1"/>
        <v>725.42680000000087</v>
      </c>
      <c r="E4">
        <f t="shared" si="2"/>
        <v>1.6470588235294119E-2</v>
      </c>
      <c r="F4">
        <f t="shared" si="3"/>
        <v>1.6273735098328468E-2</v>
      </c>
      <c r="G4">
        <f>A4-A3</f>
        <v>17</v>
      </c>
    </row>
    <row r="5" spans="1:7" ht="15" thickBot="1" x14ac:dyDescent="0.4">
      <c r="A5" s="1">
        <v>70</v>
      </c>
      <c r="B5" s="2">
        <v>17</v>
      </c>
      <c r="C5">
        <f t="shared" si="0"/>
        <v>1190</v>
      </c>
      <c r="D5">
        <f t="shared" si="1"/>
        <v>8295.4577000000027</v>
      </c>
      <c r="E5">
        <f t="shared" si="2"/>
        <v>0.01</v>
      </c>
      <c r="F5">
        <f t="shared" si="3"/>
        <v>8.338192500446857E-3</v>
      </c>
      <c r="G5">
        <f>A5-A4</f>
        <v>17</v>
      </c>
    </row>
    <row r="6" spans="1:7" ht="15" thickBot="1" x14ac:dyDescent="0.4">
      <c r="A6" s="1">
        <v>87</v>
      </c>
      <c r="B6" s="2">
        <v>3</v>
      </c>
      <c r="C6">
        <f t="shared" si="0"/>
        <v>261</v>
      </c>
      <c r="D6">
        <f t="shared" si="1"/>
        <v>4584.0843000000004</v>
      </c>
      <c r="E6">
        <f t="shared" si="2"/>
        <v>1.764705882352941E-3</v>
      </c>
      <c r="F6">
        <f t="shared" si="3"/>
        <v>3.3305595890357879E-3</v>
      </c>
      <c r="G6">
        <f>A6-A5</f>
        <v>17</v>
      </c>
    </row>
    <row r="7" spans="1:7" ht="15" thickBot="1" x14ac:dyDescent="0.4">
      <c r="A7" s="1">
        <v>104</v>
      </c>
      <c r="B7" s="2">
        <v>4</v>
      </c>
      <c r="C7">
        <f t="shared" si="0"/>
        <v>416</v>
      </c>
      <c r="D7">
        <f t="shared" si="1"/>
        <v>12584.352400000002</v>
      </c>
      <c r="E7">
        <f t="shared" si="2"/>
        <v>2.3529411764705885E-3</v>
      </c>
      <c r="F7">
        <f t="shared" si="3"/>
        <v>1.1342537719534959E-3</v>
      </c>
      <c r="G7">
        <f>A7-A6</f>
        <v>17</v>
      </c>
    </row>
    <row r="8" spans="1:7" x14ac:dyDescent="0.35">
      <c r="B8" s="5">
        <f>SUM(B2:B7)</f>
        <v>100</v>
      </c>
      <c r="C8" s="3">
        <f>SUM(C2:C7)/B8</f>
        <v>47.91</v>
      </c>
      <c r="D8" s="3">
        <f>SUM(D2:D7)/B8</f>
        <v>450.42190000000005</v>
      </c>
      <c r="E8" s="4">
        <f>C8^2/D8</f>
        <v>5.0960401792186376</v>
      </c>
      <c r="F8" s="4">
        <f>D8/C8</f>
        <v>9.4014172406595726</v>
      </c>
    </row>
    <row r="9" spans="1:7" x14ac:dyDescent="0.35">
      <c r="B9" s="5" t="s">
        <v>5</v>
      </c>
      <c r="C9" s="3" t="s">
        <v>3</v>
      </c>
      <c r="D9" s="3" t="s">
        <v>12</v>
      </c>
      <c r="E9" s="4" t="s">
        <v>13</v>
      </c>
      <c r="F9" s="4" t="s">
        <v>14</v>
      </c>
    </row>
    <row r="21" spans="10:10" x14ac:dyDescent="0.35">
      <c r="J21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971C-68ED-407D-AE27-955AA4CE6E97}">
  <dimension ref="A1:G9"/>
  <sheetViews>
    <sheetView tabSelected="1" zoomScale="70" zoomScaleNormal="70" workbookViewId="0">
      <selection activeCell="F8" sqref="F8"/>
    </sheetView>
  </sheetViews>
  <sheetFormatPr defaultRowHeight="14.5" x14ac:dyDescent="0.35"/>
  <sheetData>
    <row r="1" spans="1:7" ht="15" thickBot="1" x14ac:dyDescent="0.4">
      <c r="A1" s="7" t="s">
        <v>10</v>
      </c>
      <c r="B1" s="8" t="s">
        <v>1</v>
      </c>
      <c r="C1" t="s">
        <v>17</v>
      </c>
      <c r="D1" t="s">
        <v>16</v>
      </c>
      <c r="E1" t="s">
        <v>15</v>
      </c>
    </row>
    <row r="2" spans="1:7" ht="15" thickBot="1" x14ac:dyDescent="0.4">
      <c r="A2" s="1">
        <v>0.56999999999999995</v>
      </c>
      <c r="B2" s="2">
        <v>25</v>
      </c>
      <c r="C2">
        <f>C3</f>
        <v>0.57999999999999996</v>
      </c>
      <c r="D2">
        <f>(A2/($D$8^2))*EXP(-(A2^2)/(2*$D$8^2))</f>
        <v>0.39100971096939946</v>
      </c>
      <c r="E2">
        <f>B2/$B$8/C2</f>
        <v>0.43103448275862072</v>
      </c>
    </row>
    <row r="3" spans="1:7" ht="15" thickBot="1" x14ac:dyDescent="0.4">
      <c r="A3" s="1">
        <v>1.1499999999999999</v>
      </c>
      <c r="B3" s="2">
        <v>32</v>
      </c>
      <c r="C3">
        <f>A3-A2</f>
        <v>0.57999999999999996</v>
      </c>
      <c r="D3">
        <f t="shared" ref="D3:D7" si="0">(A3/($D$8^2))*EXP(-(A3^2)/(2*$D$8^2))</f>
        <v>0.53502840504069293</v>
      </c>
      <c r="E3">
        <f t="shared" ref="E3:E7" si="1">B3/$B$8/C3</f>
        <v>0.55172413793103459</v>
      </c>
    </row>
    <row r="4" spans="1:7" ht="15" thickBot="1" x14ac:dyDescent="0.4">
      <c r="A4" s="1">
        <v>1.74</v>
      </c>
      <c r="B4" s="2">
        <v>25</v>
      </c>
      <c r="C4">
        <f t="shared" ref="C4:C7" si="2">A4-A3</f>
        <v>0.59000000000000008</v>
      </c>
      <c r="D4">
        <f t="shared" si="0"/>
        <v>0.41686861125102231</v>
      </c>
      <c r="E4">
        <f t="shared" si="1"/>
        <v>0.42372881355932196</v>
      </c>
      <c r="G4" t="s">
        <v>19</v>
      </c>
    </row>
    <row r="5" spans="1:7" ht="15" thickBot="1" x14ac:dyDescent="0.4">
      <c r="A5" s="1">
        <v>2.33</v>
      </c>
      <c r="B5" s="2">
        <v>11</v>
      </c>
      <c r="C5">
        <f t="shared" si="2"/>
        <v>0.59000000000000008</v>
      </c>
      <c r="D5">
        <f t="shared" si="0"/>
        <v>0.21922576673794122</v>
      </c>
      <c r="E5">
        <f t="shared" si="1"/>
        <v>0.18644067796610167</v>
      </c>
    </row>
    <row r="6" spans="1:7" ht="15" thickBot="1" x14ac:dyDescent="0.4">
      <c r="A6" s="1">
        <v>2.92</v>
      </c>
      <c r="B6" s="2">
        <v>4</v>
      </c>
      <c r="C6">
        <f t="shared" si="2"/>
        <v>0.58999999999999986</v>
      </c>
      <c r="D6">
        <f t="shared" si="0"/>
        <v>8.228469033163939E-2</v>
      </c>
      <c r="E6">
        <f t="shared" si="1"/>
        <v>6.7796610169491539E-2</v>
      </c>
    </row>
    <row r="7" spans="1:7" ht="15" thickBot="1" x14ac:dyDescent="0.4">
      <c r="A7" s="1">
        <v>3.51</v>
      </c>
      <c r="B7" s="2">
        <v>3</v>
      </c>
      <c r="C7">
        <f t="shared" si="2"/>
        <v>0.58999999999999986</v>
      </c>
      <c r="D7">
        <f t="shared" si="0"/>
        <v>2.2592203772250369E-2</v>
      </c>
      <c r="E7">
        <f t="shared" si="1"/>
        <v>5.0847457627118654E-2</v>
      </c>
    </row>
    <row r="8" spans="1:7" x14ac:dyDescent="0.35">
      <c r="B8" s="5">
        <f>SUM(B2:B7)</f>
        <v>100</v>
      </c>
      <c r="D8" s="4">
        <v>1.1334</v>
      </c>
    </row>
    <row r="9" spans="1:7" x14ac:dyDescent="0.35">
      <c r="B9" s="5" t="s">
        <v>5</v>
      </c>
      <c r="D9" s="4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2025-09-17T08:53:36Z</dcterms:created>
  <dcterms:modified xsi:type="dcterms:W3CDTF">2025-09-20T19:59:54Z</dcterms:modified>
</cp:coreProperties>
</file>