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Print_Area" vbProcedure="false">Sheet1!$A$1:$J$33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<sst xmlns="http://schemas.openxmlformats.org/spreadsheetml/2006/main" count="68" uniqueCount="37">
  <si>
    <t xml:space="preserve">Loads on girder truss</t>
  </si>
  <si>
    <t xml:space="preserve">Dead load</t>
  </si>
  <si>
    <t xml:space="preserve">Live load</t>
  </si>
  <si>
    <t xml:space="preserve">Wind load</t>
  </si>
  <si>
    <t xml:space="preserve">Snow load</t>
  </si>
  <si>
    <t xml:space="preserve">ID</t>
  </si>
  <si>
    <t xml:space="preserve">kN (uplift&gt;0)</t>
  </si>
  <si>
    <t xml:space="preserve">kips (uplift&gt;0)</t>
  </si>
  <si>
    <t xml:space="preserve">Jack truss number</t>
  </si>
  <si>
    <t xml:space="preserve">A</t>
  </si>
  <si>
    <t xml:space="preserve">B</t>
  </si>
  <si>
    <t xml:space="preserve">Loads on LVL blind fascia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</si>
  <si>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</si>
  <si>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</si>
  <si>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</si>
  <si>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</si>
  <si>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</si>
  <si>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</si>
  <si>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</si>
  <si>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</si>
  <si>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</si>
  <si>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b=</t>
  </si>
  <si>
    <t xml:space="preserve">CDG</t>
  </si>
  <si>
    <t xml:space="preserve">h=</t>
  </si>
  <si>
    <t xml:space="preserve">d1=</t>
  </si>
  <si>
    <t xml:space="preserve">d=</t>
  </si>
  <si>
    <t xml:space="preserve">d2=</t>
  </si>
  <si>
    <t xml:space="preserve">A=</t>
  </si>
  <si>
    <t xml:space="preserve">m2</t>
  </si>
  <si>
    <t xml:space="preserve">d3=</t>
  </si>
  <si>
    <t xml:space="preserve">i=</t>
  </si>
  <si>
    <t xml:space="preserve">m4</t>
  </si>
  <si>
    <t xml:space="preserve">I=</t>
  </si>
  <si>
    <t xml:space="preserve">B=</t>
  </si>
  <si>
    <t xml:space="preserve">H=</t>
  </si>
  <si>
    <t xml:space="preserve">Girder</t>
  </si>
  <si>
    <t xml:space="preserve">I2=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</si>
</sst>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##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5" zeroHeight="false" outlineLevelRow="0" outlineLevelCol="0"/>
  <cols>
    <col collapsed="false" customWidth="true" hidden="false" outlineLevel="0" max="2" min="1" style="0" width="3.65"/>
    <col collapsed="false" customWidth="false" hidden="false" outlineLevel="0" max="1025" min="3" style="0" width="11.52"/>
  </cols>
  <sheetData>
    <row r="1" customFormat="false" ht="12.8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2" t="n">
        <v>0.22480894387096</v>
      </c>
    </row>
    <row r="2" customFormat="false" ht="12.85" hidden="false" customHeight="false" outlineLevel="0" collapsed="false">
      <c r="A2" s="3"/>
      <c r="B2" s="4"/>
      <c r="C2" s="5" t="s">
        <v>1</v>
      </c>
      <c r="D2" s="5"/>
      <c r="E2" s="5" t="s">
        <v>2</v>
      </c>
      <c r="F2" s="5"/>
      <c r="G2" s="5" t="s">
        <v>3</v>
      </c>
      <c r="H2" s="5"/>
      <c r="I2" s="5" t="s">
        <v>4</v>
      </c>
      <c r="J2" s="5"/>
    </row>
    <row r="3" customFormat="false" ht="12.85" hidden="false" customHeight="false" outlineLevel="0" collapsed="false">
      <c r="A3" s="6"/>
      <c r="B3" s="7" t="s">
        <v>5</v>
      </c>
      <c r="C3" s="6" t="s">
        <v>6</v>
      </c>
      <c r="D3" s="7" t="s">
        <v>7</v>
      </c>
      <c r="E3" s="6" t="s">
        <v>6</v>
      </c>
      <c r="F3" s="7" t="s">
        <v>7</v>
      </c>
      <c r="G3" s="6" t="s">
        <v>6</v>
      </c>
      <c r="H3" s="7" t="s">
        <v>7</v>
      </c>
      <c r="I3" s="6" t="s">
        <v>6</v>
      </c>
      <c r="J3" s="7" t="s">
        <v>7</v>
      </c>
    </row>
    <row r="4" customFormat="false" ht="12.85" hidden="false" customHeight="false" outlineLevel="0" collapsed="false">
      <c r="A4" s="8" t="s">
        <v>8</v>
      </c>
      <c r="B4" s="9" t="n">
        <v>1</v>
      </c>
      <c r="C4" s="10" t="n">
        <v>2.7</v>
      </c>
      <c r="D4" s="11" t="n">
        <f aca="false">C4*$L$1</f>
        <v>0.606984148451592</v>
      </c>
      <c r="E4" s="10" t="n">
        <v>-0.5</v>
      </c>
      <c r="F4" s="11" t="n">
        <f aca="false">E4*$L$1</f>
        <v>-0.11240447193548</v>
      </c>
      <c r="G4" s="10" t="n">
        <v>0</v>
      </c>
      <c r="H4" s="11" t="n">
        <f aca="false">G4*$L$1</f>
        <v>0</v>
      </c>
      <c r="I4" s="10" t="n">
        <v>0</v>
      </c>
      <c r="J4" s="11" t="n">
        <f aca="false">I4*$L$1</f>
        <v>0</v>
      </c>
    </row>
    <row r="5" customFormat="false" ht="12.85" hidden="false" customHeight="false" outlineLevel="0" collapsed="false">
      <c r="A5" s="8"/>
      <c r="B5" s="9" t="n">
        <v>2</v>
      </c>
      <c r="C5" s="10" t="n">
        <v>2.7</v>
      </c>
      <c r="D5" s="11" t="n">
        <f aca="false">C5*$L$1</f>
        <v>0.606984148451592</v>
      </c>
      <c r="E5" s="10" t="n">
        <v>-0.5</v>
      </c>
      <c r="F5" s="11" t="n">
        <f aca="false">E5*$L$1</f>
        <v>-0.11240447193548</v>
      </c>
      <c r="G5" s="10" t="n">
        <v>0</v>
      </c>
      <c r="H5" s="11" t="n">
        <f aca="false">G5*$L$1</f>
        <v>0</v>
      </c>
      <c r="I5" s="10" t="n">
        <v>0</v>
      </c>
      <c r="J5" s="11" t="n">
        <f aca="false">I5*$L$1</f>
        <v>0</v>
      </c>
    </row>
    <row r="6" customFormat="false" ht="12.85" hidden="false" customHeight="false" outlineLevel="0" collapsed="false">
      <c r="A6" s="8"/>
      <c r="B6" s="9" t="n">
        <v>3</v>
      </c>
      <c r="C6" s="10" t="n">
        <v>2.7</v>
      </c>
      <c r="D6" s="11" t="n">
        <f aca="false">C6*$L$1</f>
        <v>0.606984148451592</v>
      </c>
      <c r="E6" s="10" t="n">
        <v>-0.5</v>
      </c>
      <c r="F6" s="11" t="n">
        <f aca="false">E6*$L$1</f>
        <v>-0.11240447193548</v>
      </c>
      <c r="G6" s="10" t="n">
        <v>0</v>
      </c>
      <c r="H6" s="11" t="n">
        <f aca="false">G6*$L$1</f>
        <v>0</v>
      </c>
      <c r="I6" s="10" t="n">
        <v>0</v>
      </c>
      <c r="J6" s="11" t="n">
        <f aca="false">I6*$L$1</f>
        <v>0</v>
      </c>
    </row>
    <row r="7" customFormat="false" ht="12.85" hidden="false" customHeight="false" outlineLevel="0" collapsed="false">
      <c r="A7" s="8"/>
      <c r="B7" s="9" t="n">
        <v>4</v>
      </c>
      <c r="C7" s="10" t="n">
        <v>2.7</v>
      </c>
      <c r="D7" s="11" t="n">
        <f aca="false">C7*$L$1</f>
        <v>0.606984148451592</v>
      </c>
      <c r="E7" s="10" t="n">
        <v>-0.5</v>
      </c>
      <c r="F7" s="11" t="n">
        <f aca="false">E7*$L$1</f>
        <v>-0.11240447193548</v>
      </c>
      <c r="G7" s="10" t="n">
        <v>0</v>
      </c>
      <c r="H7" s="11" t="n">
        <f aca="false">G7*$L$1</f>
        <v>0</v>
      </c>
      <c r="I7" s="10" t="n">
        <v>0</v>
      </c>
      <c r="J7" s="11" t="n">
        <f aca="false">I7*$L$1</f>
        <v>0</v>
      </c>
    </row>
    <row r="8" customFormat="false" ht="12.85" hidden="false" customHeight="false" outlineLevel="0" collapsed="false">
      <c r="A8" s="8"/>
      <c r="B8" s="9" t="n">
        <v>5</v>
      </c>
      <c r="C8" s="10" t="n">
        <v>2.7</v>
      </c>
      <c r="D8" s="11" t="n">
        <f aca="false">C8*$L$1</f>
        <v>0.606984148451592</v>
      </c>
      <c r="E8" s="10" t="n">
        <v>-0.5</v>
      </c>
      <c r="F8" s="11" t="n">
        <f aca="false">E8*$L$1</f>
        <v>-0.11240447193548</v>
      </c>
      <c r="G8" s="10" t="n">
        <v>0</v>
      </c>
      <c r="H8" s="11" t="n">
        <f aca="false">G8*$L$1</f>
        <v>0</v>
      </c>
      <c r="I8" s="10" t="n">
        <v>0</v>
      </c>
      <c r="J8" s="11" t="n">
        <f aca="false">I8*$L$1</f>
        <v>0</v>
      </c>
    </row>
    <row r="9" customFormat="false" ht="12.85" hidden="false" customHeight="false" outlineLevel="0" collapsed="false">
      <c r="A9" s="8"/>
      <c r="B9" s="9" t="n">
        <v>6</v>
      </c>
      <c r="C9" s="10" t="n">
        <v>2.7</v>
      </c>
      <c r="D9" s="11" t="n">
        <f aca="false">C9*$L$1</f>
        <v>0.606984148451592</v>
      </c>
      <c r="E9" s="10" t="n">
        <v>-0.5</v>
      </c>
      <c r="F9" s="11" t="n">
        <f aca="false">E9*$L$1</f>
        <v>-0.11240447193548</v>
      </c>
      <c r="G9" s="10" t="n">
        <v>0</v>
      </c>
      <c r="H9" s="11" t="n">
        <f aca="false">G9*$L$1</f>
        <v>0</v>
      </c>
      <c r="I9" s="10" t="n">
        <v>0</v>
      </c>
      <c r="J9" s="11" t="n">
        <f aca="false">I9*$L$1</f>
        <v>0</v>
      </c>
    </row>
    <row r="10" customFormat="false" ht="12.85" hidden="false" customHeight="false" outlineLevel="0" collapsed="false">
      <c r="A10" s="8"/>
      <c r="B10" s="9" t="n">
        <v>7</v>
      </c>
      <c r="C10" s="10" t="n">
        <v>2.7</v>
      </c>
      <c r="D10" s="11" t="n">
        <f aca="false">C10*$L$1</f>
        <v>0.606984148451592</v>
      </c>
      <c r="E10" s="10" t="n">
        <v>-0.5</v>
      </c>
      <c r="F10" s="11" t="n">
        <f aca="false">E10*$L$1</f>
        <v>-0.11240447193548</v>
      </c>
      <c r="G10" s="10" t="n">
        <v>0</v>
      </c>
      <c r="H10" s="11" t="n">
        <f aca="false">G10*$L$1</f>
        <v>0</v>
      </c>
      <c r="I10" s="10" t="n">
        <v>0</v>
      </c>
      <c r="J10" s="11" t="n">
        <f aca="false">I10*$L$1</f>
        <v>0</v>
      </c>
    </row>
    <row r="11" customFormat="false" ht="12.85" hidden="false" customHeight="false" outlineLevel="0" collapsed="false">
      <c r="A11" s="8"/>
      <c r="B11" s="9" t="n">
        <v>8</v>
      </c>
      <c r="C11" s="10" t="n">
        <v>2.7</v>
      </c>
      <c r="D11" s="11" t="n">
        <f aca="false">C11*$L$1</f>
        <v>0.606984148451592</v>
      </c>
      <c r="E11" s="10" t="n">
        <v>-0.5</v>
      </c>
      <c r="F11" s="11" t="n">
        <f aca="false">E11*$L$1</f>
        <v>-0.11240447193548</v>
      </c>
      <c r="G11" s="10" t="n">
        <v>0</v>
      </c>
      <c r="H11" s="11" t="n">
        <f aca="false">G11*$L$1</f>
        <v>0</v>
      </c>
      <c r="I11" s="10" t="n">
        <v>0</v>
      </c>
      <c r="J11" s="11" t="n">
        <f aca="false">I11*$L$1</f>
        <v>0</v>
      </c>
    </row>
    <row r="12" customFormat="false" ht="12.85" hidden="false" customHeight="false" outlineLevel="0" collapsed="false">
      <c r="A12" s="8"/>
      <c r="B12" s="9" t="n">
        <v>9</v>
      </c>
      <c r="C12" s="10" t="n">
        <v>2.7</v>
      </c>
      <c r="D12" s="11" t="n">
        <f aca="false">C12*$L$1</f>
        <v>0.606984148451592</v>
      </c>
      <c r="E12" s="10" t="n">
        <v>-0.5</v>
      </c>
      <c r="F12" s="11" t="n">
        <f aca="false">E12*$L$1</f>
        <v>-0.11240447193548</v>
      </c>
      <c r="G12" s="10" t="n">
        <v>0</v>
      </c>
      <c r="H12" s="11" t="n">
        <f aca="false">G12*$L$1</f>
        <v>0</v>
      </c>
      <c r="I12" s="10" t="n">
        <v>0</v>
      </c>
      <c r="J12" s="11" t="n">
        <f aca="false">I12*$L$1</f>
        <v>0</v>
      </c>
    </row>
    <row r="13" customFormat="false" ht="12.85" hidden="false" customHeight="false" outlineLevel="0" collapsed="false">
      <c r="A13" s="8"/>
      <c r="B13" s="9" t="n">
        <v>10</v>
      </c>
      <c r="C13" s="10" t="n">
        <v>2.7</v>
      </c>
      <c r="D13" s="11" t="n">
        <f aca="false">C13*$L$1</f>
        <v>0.606984148451592</v>
      </c>
      <c r="E13" s="10" t="n">
        <v>-0.5</v>
      </c>
      <c r="F13" s="11" t="n">
        <f aca="false">E13*$L$1</f>
        <v>-0.11240447193548</v>
      </c>
      <c r="G13" s="10" t="n">
        <v>0</v>
      </c>
      <c r="H13" s="11" t="n">
        <f aca="false">G13*$L$1</f>
        <v>0</v>
      </c>
      <c r="I13" s="10" t="n">
        <v>0</v>
      </c>
      <c r="J13" s="11" t="n">
        <f aca="false">I13*$L$1</f>
        <v>0</v>
      </c>
    </row>
    <row r="14" customFormat="false" ht="12.85" hidden="false" customHeight="false" outlineLevel="0" collapsed="false">
      <c r="A14" s="8"/>
      <c r="B14" s="9" t="n">
        <v>11</v>
      </c>
      <c r="C14" s="10" t="n">
        <v>2.7</v>
      </c>
      <c r="D14" s="11" t="n">
        <f aca="false">C14*$L$1</f>
        <v>0.606984148451592</v>
      </c>
      <c r="E14" s="10" t="n">
        <v>-0.5</v>
      </c>
      <c r="F14" s="11" t="n">
        <f aca="false">E14*$L$1</f>
        <v>-0.11240447193548</v>
      </c>
      <c r="G14" s="10" t="n">
        <v>0</v>
      </c>
      <c r="H14" s="11" t="n">
        <f aca="false">G14*$L$1</f>
        <v>0</v>
      </c>
      <c r="I14" s="10" t="n">
        <v>0</v>
      </c>
      <c r="J14" s="11" t="n">
        <f aca="false">I14*$L$1</f>
        <v>0</v>
      </c>
    </row>
    <row r="15" customFormat="false" ht="12.85" hidden="false" customHeight="false" outlineLevel="0" collapsed="false">
      <c r="A15" s="8"/>
      <c r="B15" s="9" t="n">
        <v>12</v>
      </c>
      <c r="C15" s="10" t="n">
        <v>2.7</v>
      </c>
      <c r="D15" s="11" t="n">
        <f aca="false">C15*$L$1</f>
        <v>0.606984148451592</v>
      </c>
      <c r="E15" s="10" t="n">
        <v>-0.5</v>
      </c>
      <c r="F15" s="11" t="n">
        <f aca="false">E15*$L$1</f>
        <v>-0.11240447193548</v>
      </c>
      <c r="G15" s="10" t="n">
        <v>0</v>
      </c>
      <c r="H15" s="11" t="n">
        <f aca="false">G15*$L$1</f>
        <v>0</v>
      </c>
      <c r="I15" s="10" t="n">
        <v>0</v>
      </c>
      <c r="J15" s="11" t="n">
        <f aca="false">I15*$L$1</f>
        <v>0</v>
      </c>
    </row>
    <row r="16" customFormat="false" ht="12.85" hidden="false" customHeight="false" outlineLevel="0" collapsed="false">
      <c r="A16" s="8"/>
      <c r="B16" s="9" t="n">
        <v>13</v>
      </c>
      <c r="C16" s="10" t="n">
        <v>2.7</v>
      </c>
      <c r="D16" s="11" t="n">
        <f aca="false">C16*$L$1</f>
        <v>0.606984148451592</v>
      </c>
      <c r="E16" s="10" t="n">
        <v>-0.5</v>
      </c>
      <c r="F16" s="11" t="n">
        <f aca="false">E16*$L$1</f>
        <v>-0.11240447193548</v>
      </c>
      <c r="G16" s="10" t="n">
        <v>0</v>
      </c>
      <c r="H16" s="11" t="n">
        <f aca="false">G16*$L$1</f>
        <v>0</v>
      </c>
      <c r="I16" s="10" t="n">
        <v>0</v>
      </c>
      <c r="J16" s="11" t="n">
        <f aca="false">I16*$L$1</f>
        <v>0</v>
      </c>
    </row>
    <row r="17" customFormat="false" ht="12.85" hidden="false" customHeight="false" outlineLevel="0" collapsed="false">
      <c r="A17" s="8"/>
      <c r="B17" s="9" t="n">
        <v>14</v>
      </c>
      <c r="C17" s="10" t="n">
        <v>2.7</v>
      </c>
      <c r="D17" s="11" t="n">
        <f aca="false">C17*$L$1</f>
        <v>0.606984148451592</v>
      </c>
      <c r="E17" s="10" t="n">
        <v>-0.5</v>
      </c>
      <c r="F17" s="11" t="n">
        <f aca="false">E17*$L$1</f>
        <v>-0.11240447193548</v>
      </c>
      <c r="G17" s="10" t="n">
        <v>0</v>
      </c>
      <c r="H17" s="11" t="n">
        <f aca="false">G17*$L$1</f>
        <v>0</v>
      </c>
      <c r="I17" s="10" t="n">
        <v>0</v>
      </c>
      <c r="J17" s="11" t="n">
        <f aca="false">I17*$L$1</f>
        <v>0</v>
      </c>
    </row>
    <row r="18" customFormat="false" ht="12.85" hidden="false" customHeight="false" outlineLevel="0" collapsed="false">
      <c r="A18" s="12"/>
      <c r="B18" s="9" t="s">
        <v>9</v>
      </c>
      <c r="C18" s="10" t="n">
        <v>-8.6</v>
      </c>
      <c r="D18" s="11" t="n">
        <f aca="false">C18*$L$1</f>
        <v>-1.93335691729026</v>
      </c>
      <c r="E18" s="10" t="n">
        <v>5</v>
      </c>
      <c r="F18" s="11" t="n">
        <f aca="false">E18*$L$1</f>
        <v>1.1240447193548</v>
      </c>
      <c r="G18" s="10" t="n">
        <v>0</v>
      </c>
      <c r="H18" s="11" t="n">
        <f aca="false">G18*$L$1</f>
        <v>0</v>
      </c>
      <c r="I18" s="10" t="n">
        <v>0</v>
      </c>
      <c r="J18" s="11" t="n">
        <f aca="false">I18*$L$1</f>
        <v>0</v>
      </c>
    </row>
    <row r="19" customFormat="false" ht="12.85" hidden="false" customHeight="false" outlineLevel="0" collapsed="false">
      <c r="A19" s="6"/>
      <c r="B19" s="7" t="s">
        <v>10</v>
      </c>
      <c r="C19" s="13" t="n">
        <v>4.15</v>
      </c>
      <c r="D19" s="14" t="n">
        <f aca="false">C19*$L$1</f>
        <v>0.932957117064484</v>
      </c>
      <c r="E19" s="13" t="n">
        <v>-24.2</v>
      </c>
      <c r="F19" s="14" t="n">
        <f aca="false">E19*$L$1</f>
        <v>-5.44037644167723</v>
      </c>
      <c r="G19" s="13" t="n">
        <v>14.3</v>
      </c>
      <c r="H19" s="14" t="n">
        <f aca="false">G19*$L$1</f>
        <v>3.21476789735473</v>
      </c>
      <c r="I19" s="13" t="n">
        <v>-22.6</v>
      </c>
      <c r="J19" s="14" t="n">
        <f aca="false">I19*$L$1</f>
        <v>-5.0806821314837</v>
      </c>
    </row>
    <row r="20" customFormat="false" ht="12.85" hidden="false" customHeight="false" outlineLevel="0" collapsed="false">
      <c r="C20" s="2"/>
      <c r="D20" s="2"/>
      <c r="E20" s="2"/>
      <c r="F20" s="2"/>
    </row>
    <row r="21" customFormat="false" ht="12.85" hidden="false" customHeight="false" outlineLevel="0" collapsed="false">
      <c r="A21" s="1" t="s">
        <v>11</v>
      </c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2.85" hidden="false" customHeight="false" outlineLevel="0" collapsed="false">
      <c r="A22" s="3"/>
      <c r="B22" s="4"/>
      <c r="C22" s="5" t="s">
        <v>1</v>
      </c>
      <c r="D22" s="5"/>
      <c r="E22" s="5" t="s">
        <v>2</v>
      </c>
      <c r="F22" s="5"/>
      <c r="G22" s="5" t="s">
        <v>3</v>
      </c>
      <c r="H22" s="5"/>
      <c r="I22" s="15" t="s">
        <v>4</v>
      </c>
      <c r="J22" s="15"/>
    </row>
    <row r="23" customFormat="false" ht="12.85" hidden="false" customHeight="false" outlineLevel="0" collapsed="false">
      <c r="A23" s="6"/>
      <c r="B23" s="7" t="s">
        <v>5</v>
      </c>
      <c r="C23" s="6" t="s">
        <v>6</v>
      </c>
      <c r="D23" s="7" t="s">
        <v>7</v>
      </c>
      <c r="E23" s="6" t="s">
        <v>6</v>
      </c>
      <c r="F23" s="7" t="s">
        <v>7</v>
      </c>
      <c r="G23" s="6" t="s">
        <v>6</v>
      </c>
      <c r="H23" s="7" t="s">
        <v>7</v>
      </c>
      <c r="I23" s="16" t="s">
        <v>6</v>
      </c>
      <c r="J23" s="7" t="s">
        <v>7</v>
      </c>
    </row>
    <row r="24" customFormat="false" ht="12.85" hidden="false" customHeight="false" outlineLevel="0" collapsed="false">
      <c r="A24" s="12"/>
      <c r="B24" s="9" t="s">
        <v>10</v>
      </c>
      <c r="C24" s="10" t="n">
        <f aca="false">-C19</f>
        <v>-4.15</v>
      </c>
      <c r="D24" s="11" t="n">
        <f aca="false">C24*$L$1</f>
        <v>-0.932957117064484</v>
      </c>
      <c r="E24" s="10" t="n">
        <f aca="false">-E19</f>
        <v>24.2</v>
      </c>
      <c r="F24" s="11" t="n">
        <f aca="false">E24*$L$1</f>
        <v>5.44037644167723</v>
      </c>
      <c r="G24" s="10" t="n">
        <f aca="false">-G19</f>
        <v>-14.3</v>
      </c>
      <c r="H24" s="11" t="n">
        <f aca="false">G24*$L$1</f>
        <v>-3.21476789735473</v>
      </c>
      <c r="I24" s="2" t="n">
        <f aca="false">-I19</f>
        <v>22.6</v>
      </c>
      <c r="J24" s="11" t="n">
        <f aca="false">I24*$L$1</f>
        <v>5.0806821314837</v>
      </c>
    </row>
    <row r="25" customFormat="false" ht="12.85" hidden="false" customHeight="false" outlineLevel="0" collapsed="false">
      <c r="A25" s="12"/>
      <c r="B25" s="9" t="s">
        <v>12</v>
      </c>
      <c r="C25" s="10" t="n">
        <f aca="false">17.7</f>
        <v>17.7</v>
      </c>
      <c r="D25" s="11" t="n">
        <f aca="false">C25*$L$1</f>
        <v>3.97911830651599</v>
      </c>
      <c r="E25" s="10" t="n">
        <f aca="false">10.7</f>
        <v>10.7</v>
      </c>
      <c r="F25" s="11" t="n">
        <f aca="false">E25*$L$1</f>
        <v>2.40545569941927</v>
      </c>
      <c r="G25" s="10" t="n">
        <v>-3.5</v>
      </c>
      <c r="H25" s="11" t="n">
        <f aca="false">G25*$L$1</f>
        <v>-0.78683130354836</v>
      </c>
      <c r="I25" s="2" t="n">
        <v>5.6</v>
      </c>
      <c r="J25" s="11" t="n">
        <f aca="false">I25*$L$1</f>
        <v>1.25893008567738</v>
      </c>
    </row>
    <row r="26" customFormat="false" ht="12.85" hidden="false" customHeight="false" outlineLevel="0" collapsed="false">
      <c r="A26" s="12"/>
      <c r="B26" s="9" t="s">
        <v>13</v>
      </c>
      <c r="C26" s="10" t="n">
        <f aca="false">C25+(C$33-C$25)/8</f>
        <v>15.8625</v>
      </c>
      <c r="D26" s="11" t="n">
        <f aca="false">C26*$L$1</f>
        <v>3.5660318721531</v>
      </c>
      <c r="E26" s="10" t="n">
        <f aca="false">E25+(E$33-E$25)/8</f>
        <v>10.2375</v>
      </c>
      <c r="F26" s="11" t="n">
        <f aca="false">E26*$L$1</f>
        <v>2.30148156287895</v>
      </c>
      <c r="G26" s="10" t="n">
        <f aca="false">G25+(G$33-G$25)/8</f>
        <v>-3.25</v>
      </c>
      <c r="H26" s="11" t="n">
        <f aca="false">G26*$L$1</f>
        <v>-0.73062906758062</v>
      </c>
      <c r="I26" s="2" t="n">
        <f aca="false">I25+(I$33-I$25)/8</f>
        <v>5.15</v>
      </c>
      <c r="J26" s="11" t="n">
        <f aca="false">I26*$L$1</f>
        <v>1.15776606093544</v>
      </c>
      <c r="L26" s="2"/>
    </row>
    <row r="27" customFormat="false" ht="12.85" hidden="false" customHeight="false" outlineLevel="0" collapsed="false">
      <c r="A27" s="12"/>
      <c r="B27" s="9" t="s">
        <v>14</v>
      </c>
      <c r="C27" s="10" t="n">
        <f aca="false">C26+(C$33-C$25)/8</f>
        <v>14.025</v>
      </c>
      <c r="D27" s="11" t="n">
        <f aca="false">C27*$L$1</f>
        <v>3.15294543779021</v>
      </c>
      <c r="E27" s="10" t="n">
        <f aca="false">E26+(E$33-E$25)/8</f>
        <v>9.775</v>
      </c>
      <c r="F27" s="11" t="n">
        <f aca="false">E27*$L$1</f>
        <v>2.19750742633863</v>
      </c>
      <c r="G27" s="10" t="n">
        <f aca="false">G26+(G$33-G$25)/8</f>
        <v>-3</v>
      </c>
      <c r="H27" s="11" t="n">
        <f aca="false">G27*$L$1</f>
        <v>-0.67442683161288</v>
      </c>
      <c r="I27" s="2" t="n">
        <f aca="false">I26+(I$33-I$25)/8</f>
        <v>4.7</v>
      </c>
      <c r="J27" s="11" t="n">
        <f aca="false">I27*$L$1</f>
        <v>1.05660203619351</v>
      </c>
      <c r="L27" s="2"/>
    </row>
    <row r="28" customFormat="false" ht="12.85" hidden="false" customHeight="false" outlineLevel="0" collapsed="false">
      <c r="A28" s="12"/>
      <c r="B28" s="9" t="s">
        <v>15</v>
      </c>
      <c r="C28" s="10" t="n">
        <f aca="false">C27+(C$33-C$25)/8</f>
        <v>12.1875</v>
      </c>
      <c r="D28" s="11" t="n">
        <f aca="false">C28*$L$1</f>
        <v>2.73985900342732</v>
      </c>
      <c r="E28" s="10" t="n">
        <f aca="false">E27+(E$33-E$25)/8</f>
        <v>9.3125</v>
      </c>
      <c r="F28" s="11" t="n">
        <f aca="false">E28*$L$1</f>
        <v>2.09353328979831</v>
      </c>
      <c r="G28" s="10" t="n">
        <f aca="false">G27+(G$33-G$25)/8</f>
        <v>-2.75</v>
      </c>
      <c r="H28" s="11" t="n">
        <f aca="false">G28*$L$1</f>
        <v>-0.61822459564514</v>
      </c>
      <c r="I28" s="2" t="n">
        <f aca="false">I27+(I$33-I$25)/8</f>
        <v>4.25</v>
      </c>
      <c r="J28" s="11" t="n">
        <f aca="false">I28*$L$1</f>
        <v>0.95543801145158</v>
      </c>
      <c r="L28" s="2"/>
    </row>
    <row r="29" customFormat="false" ht="12.85" hidden="false" customHeight="false" outlineLevel="0" collapsed="false">
      <c r="A29" s="12"/>
      <c r="B29" s="9" t="s">
        <v>16</v>
      </c>
      <c r="C29" s="10" t="n">
        <f aca="false">C28+(C$33-C$25)/8</f>
        <v>10.35</v>
      </c>
      <c r="D29" s="11" t="n">
        <f aca="false">C29*$L$1</f>
        <v>2.32677256906444</v>
      </c>
      <c r="E29" s="10" t="n">
        <f aca="false">E28+(E$33-E$25)/8</f>
        <v>8.85</v>
      </c>
      <c r="F29" s="11" t="n">
        <f aca="false">E29*$L$1</f>
        <v>1.989559153258</v>
      </c>
      <c r="G29" s="10" t="n">
        <f aca="false">G28+(G$33-G$25)/8</f>
        <v>-2.5</v>
      </c>
      <c r="H29" s="11" t="n">
        <f aca="false">G29*$L$1</f>
        <v>-0.5620223596774</v>
      </c>
      <c r="I29" s="2" t="n">
        <f aca="false">I28+(I$33-I$25)/8</f>
        <v>3.8</v>
      </c>
      <c r="J29" s="11" t="n">
        <f aca="false">I29*$L$1</f>
        <v>0.854273986709648</v>
      </c>
      <c r="L29" s="2"/>
    </row>
    <row r="30" customFormat="false" ht="12.85" hidden="false" customHeight="false" outlineLevel="0" collapsed="false">
      <c r="A30" s="12"/>
      <c r="B30" s="9" t="s">
        <v>17</v>
      </c>
      <c r="C30" s="10" t="n">
        <f aca="false">C29+(C$33-C$25)/8</f>
        <v>8.5125</v>
      </c>
      <c r="D30" s="11" t="n">
        <f aca="false">C30*$L$1</f>
        <v>1.91368613470155</v>
      </c>
      <c r="E30" s="10" t="n">
        <f aca="false">E29+(E$33-E$25)/8</f>
        <v>8.3875</v>
      </c>
      <c r="F30" s="11" t="n">
        <f aca="false">E30*$L$1</f>
        <v>1.88558501671768</v>
      </c>
      <c r="G30" s="10" t="n">
        <f aca="false">G29+(G$33-G$25)/8</f>
        <v>-2.25</v>
      </c>
      <c r="H30" s="11" t="n">
        <f aca="false">G30*$L$1</f>
        <v>-0.50582012370966</v>
      </c>
      <c r="I30" s="2" t="n">
        <f aca="false">I29+(I$33-I$25)/8</f>
        <v>3.35</v>
      </c>
      <c r="J30" s="11" t="n">
        <f aca="false">I30*$L$1</f>
        <v>0.753109961967716</v>
      </c>
      <c r="L30" s="2"/>
    </row>
    <row r="31" customFormat="false" ht="12.85" hidden="false" customHeight="false" outlineLevel="0" collapsed="false">
      <c r="A31" s="12"/>
      <c r="B31" s="9" t="s">
        <v>18</v>
      </c>
      <c r="C31" s="10" t="n">
        <f aca="false">C30+(C$33-C$25)/8</f>
        <v>6.675</v>
      </c>
      <c r="D31" s="11" t="n">
        <f aca="false">C31*$L$1</f>
        <v>1.50059970033866</v>
      </c>
      <c r="E31" s="10" t="n">
        <f aca="false">E30+(E$33-E$25)/8</f>
        <v>7.925</v>
      </c>
      <c r="F31" s="11" t="n">
        <f aca="false">E31*$L$1</f>
        <v>1.78161088017736</v>
      </c>
      <c r="G31" s="10" t="n">
        <f aca="false">G30+(G$33-G$25)/8</f>
        <v>-2</v>
      </c>
      <c r="H31" s="11" t="n">
        <f aca="false">G31*$L$1</f>
        <v>-0.44961788774192</v>
      </c>
      <c r="I31" s="2" t="n">
        <f aca="false">I30+(I$33-I$25)/8</f>
        <v>2.9</v>
      </c>
      <c r="J31" s="11" t="n">
        <f aca="false">I31*$L$1</f>
        <v>0.651945937225784</v>
      </c>
      <c r="L31" s="2"/>
    </row>
    <row r="32" customFormat="false" ht="12.85" hidden="false" customHeight="false" outlineLevel="0" collapsed="false">
      <c r="A32" s="12"/>
      <c r="B32" s="9" t="s">
        <v>19</v>
      </c>
      <c r="C32" s="10" t="n">
        <f aca="false">C31+(C$33-C$25)/8</f>
        <v>4.8375</v>
      </c>
      <c r="D32" s="11" t="n">
        <f aca="false">C32*$L$1</f>
        <v>1.08751326597577</v>
      </c>
      <c r="E32" s="10" t="n">
        <f aca="false">E31+(E$33-E$25)/8</f>
        <v>7.4625</v>
      </c>
      <c r="F32" s="11" t="n">
        <f aca="false">E32*$L$1</f>
        <v>1.67763674363704</v>
      </c>
      <c r="G32" s="10" t="n">
        <f aca="false">G31+(G$33-G$25)/8</f>
        <v>-1.75</v>
      </c>
      <c r="H32" s="11" t="n">
        <f aca="false">G32*$L$1</f>
        <v>-0.39341565177418</v>
      </c>
      <c r="I32" s="2" t="n">
        <f aca="false">I31+(I$33-I$25)/8</f>
        <v>2.45</v>
      </c>
      <c r="J32" s="11" t="n">
        <f aca="false">I32*$L$1</f>
        <v>0.550781912483852</v>
      </c>
      <c r="L32" s="2"/>
    </row>
    <row r="33" customFormat="false" ht="12.85" hidden="false" customHeight="false" outlineLevel="0" collapsed="false">
      <c r="A33" s="6"/>
      <c r="B33" s="7" t="s">
        <v>20</v>
      </c>
      <c r="C33" s="13" t="n">
        <f aca="false">3</f>
        <v>3</v>
      </c>
      <c r="D33" s="14" t="n">
        <f aca="false">C33*$L$1</f>
        <v>0.67442683161288</v>
      </c>
      <c r="E33" s="13" t="n">
        <f aca="false">7</f>
        <v>7</v>
      </c>
      <c r="F33" s="14" t="n">
        <f aca="false">E33*$L$1</f>
        <v>1.57366260709672</v>
      </c>
      <c r="G33" s="13" t="n">
        <v>-1.5</v>
      </c>
      <c r="H33" s="14" t="n">
        <f aca="false">G33*$L$1</f>
        <v>-0.33721341580644</v>
      </c>
      <c r="I33" s="17" t="n">
        <v>2</v>
      </c>
      <c r="J33" s="14" t="n">
        <f aca="false">I33*$L$1</f>
        <v>0.44961788774192</v>
      </c>
    </row>
  </sheetData>
  <mergeCells count="11">
    <mergeCell ref="A1:J1"/>
    <mergeCell ref="C2:D2"/>
    <mergeCell ref="E2:F2"/>
    <mergeCell ref="G2:H2"/>
    <mergeCell ref="I2:J2"/>
    <mergeCell ref="A4:A17"/>
    <mergeCell ref="A21:J21"/>
    <mergeCell ref="C22:D22"/>
    <mergeCell ref="E22:F22"/>
    <mergeCell ref="G22:H22"/>
    <mergeCell ref="I22:J22"/>
  </mergeCells>
  <printOptions headings="false" gridLines="false" gridLinesSet="true" horizontalCentered="true" verticalCentered="true"/>
  <pageMargins left="0.7875" right="0.7875" top="1.05416666666667" bottom="0.7875" header="0.787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&amp;L&amp;"Times New Roman,Regular"&amp;12OXApp&amp;C&amp;"Times New Roman,Regular"&amp;12&amp;D&amp;R&amp;"Times New Roman,Regular"&amp;12LP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1" customFormat="false" ht="12.85" hidden="false" customHeight="false" outlineLevel="0" collapsed="false">
      <c r="A1" s="0" t="s">
        <v>21</v>
      </c>
      <c r="B1" s="2" t="n">
        <v>3.5</v>
      </c>
      <c r="C1" s="18" t="n">
        <f aca="false">B1*0.0254</f>
        <v>0.0889</v>
      </c>
      <c r="E1" s="0" t="n">
        <v>0.75</v>
      </c>
      <c r="F1" s="18" t="n">
        <f aca="false">E1*0.0254</f>
        <v>0.01905</v>
      </c>
      <c r="H1" s="0" t="s">
        <v>22</v>
      </c>
      <c r="I1" s="0" t="n">
        <f aca="false">(C4*C2/2+C4*0.6269+F4*0.6554)/(C4*2+F4)</f>
        <v>0.476401923076923</v>
      </c>
    </row>
    <row r="2" customFormat="false" ht="12.85" hidden="false" customHeight="false" outlineLevel="0" collapsed="false">
      <c r="A2" s="0" t="s">
        <v>23</v>
      </c>
      <c r="B2" s="2" t="n">
        <v>1.5</v>
      </c>
      <c r="C2" s="18" t="n">
        <f aca="false">B2*0.0254</f>
        <v>0.0381</v>
      </c>
      <c r="E2" s="0" t="n">
        <v>12</v>
      </c>
      <c r="F2" s="18" t="n">
        <f aca="false">E2*0.0254</f>
        <v>0.3048</v>
      </c>
      <c r="H2" s="0" t="s">
        <v>24</v>
      </c>
      <c r="I2" s="0" t="n">
        <v>0.461</v>
      </c>
    </row>
    <row r="3" customFormat="false" ht="12.85" hidden="false" customHeight="false" outlineLevel="0" collapsed="false">
      <c r="A3" s="0" t="s">
        <v>25</v>
      </c>
      <c r="B3" s="2" t="n">
        <f aca="false">(24-2)/2</f>
        <v>11</v>
      </c>
      <c r="C3" s="2" t="n">
        <f aca="false">B3*0.0254</f>
        <v>0.2794</v>
      </c>
      <c r="E3" s="2" t="n">
        <f aca="false">11+1+E1/2</f>
        <v>12.375</v>
      </c>
      <c r="F3" s="2" t="n">
        <f aca="false">E3*0.0254</f>
        <v>0.314325</v>
      </c>
      <c r="H3" s="0" t="s">
        <v>26</v>
      </c>
      <c r="I3" s="0" t="n">
        <v>0.1469</v>
      </c>
    </row>
    <row r="4" customFormat="false" ht="12.85" hidden="false" customHeight="false" outlineLevel="0" collapsed="false">
      <c r="A4" s="0" t="s">
        <v>27</v>
      </c>
      <c r="B4" s="2"/>
      <c r="C4" s="19" t="n">
        <f aca="false">C2*C1</f>
        <v>0.00338709</v>
      </c>
      <c r="D4" s="0" t="s">
        <v>28</v>
      </c>
      <c r="F4" s="19" t="n">
        <f aca="false">F2*F1</f>
        <v>0.00580644</v>
      </c>
      <c r="G4" s="0" t="s">
        <v>28</v>
      </c>
      <c r="H4" s="0" t="s">
        <v>29</v>
      </c>
      <c r="I4" s="0" t="n">
        <v>0.1754</v>
      </c>
    </row>
    <row r="5" customFormat="false" ht="12.85" hidden="false" customHeight="false" outlineLevel="0" collapsed="false">
      <c r="A5" s="0" t="s">
        <v>30</v>
      </c>
      <c r="B5" s="2"/>
      <c r="C5" s="19" t="n">
        <f aca="false">1/12*C1*C2^3</f>
        <v>4.09727809575E-007</v>
      </c>
      <c r="D5" s="0" t="s">
        <v>31</v>
      </c>
      <c r="F5" s="19" t="n">
        <f aca="false">1/12*F1*F2^3</f>
        <v>4.49529939648E-005</v>
      </c>
      <c r="G5" s="0" t="s">
        <v>31</v>
      </c>
    </row>
    <row r="6" customFormat="false" ht="12.85" hidden="false" customHeight="false" outlineLevel="0" collapsed="false">
      <c r="A6" s="0" t="s">
        <v>32</v>
      </c>
      <c r="B6" s="2"/>
      <c r="C6" s="20" t="n">
        <f aca="false">2*C5+F5+C4*I2^2+C4*I3^2+F4*I4^2</f>
        <v>0.00101732834033925</v>
      </c>
      <c r="D6" s="0" t="s">
        <v>31</v>
      </c>
    </row>
    <row r="7" customFormat="false" ht="12.85" hidden="false" customHeight="false" outlineLevel="0" collapsed="false">
      <c r="B7" s="2"/>
      <c r="C7" s="2"/>
    </row>
    <row r="8" customFormat="false" ht="12.85" hidden="false" customHeight="false" outlineLevel="0" collapsed="false">
      <c r="A8" s="0" t="s">
        <v>33</v>
      </c>
      <c r="B8" s="2" t="n">
        <v>1.25</v>
      </c>
      <c r="C8" s="2" t="n">
        <f aca="false">B8*0.0254</f>
        <v>0.03175</v>
      </c>
    </row>
    <row r="9" customFormat="false" ht="12.85" hidden="false" customHeight="false" outlineLevel="0" collapsed="false">
      <c r="A9" s="0" t="s">
        <v>34</v>
      </c>
      <c r="B9" s="2" t="n">
        <f aca="false">C9/0.0254</f>
        <v>12.5046657598398</v>
      </c>
      <c r="C9" s="2" t="n">
        <f aca="false">(C6/C8)^(1/3)</f>
        <v>0.317618510299931</v>
      </c>
    </row>
    <row r="11" customFormat="false" ht="12.85" hidden="false" customHeight="false" outlineLevel="0" collapsed="false">
      <c r="A11" s="0" t="s">
        <v>35</v>
      </c>
    </row>
    <row r="12" customFormat="false" ht="12.85" hidden="false" customHeight="false" outlineLevel="0" collapsed="false">
      <c r="A12" s="0" t="s">
        <v>36</v>
      </c>
      <c r="C12" s="19" t="n">
        <f aca="false">C6+C4*I2^2+C4*I3^2</f>
        <v>0.00181024817546415</v>
      </c>
    </row>
    <row r="13" customFormat="false" ht="12.85" hidden="false" customHeight="false" outlineLevel="0" collapsed="false">
      <c r="A13" s="0" t="s">
        <v>33</v>
      </c>
      <c r="B13" s="2" t="n">
        <f aca="false">B8</f>
        <v>1.25</v>
      </c>
      <c r="C13" s="2" t="n">
        <f aca="false">C8</f>
        <v>0.03175</v>
      </c>
    </row>
    <row r="14" customFormat="false" ht="12.85" hidden="false" customHeight="false" outlineLevel="0" collapsed="false">
      <c r="A14" s="0" t="s">
        <v>34</v>
      </c>
      <c r="B14" s="2" t="n">
        <f aca="false">C14/0.0254</f>
        <v>19.0915451197953</v>
      </c>
      <c r="C14" s="2" t="n">
        <f aca="false">(2*C12/C13)^(1/3)</f>
        <v>0.484925246042801</v>
      </c>
    </row>
    <row r="18" customFormat="false" ht="12.85" hidden="false" customHeight="false" outlineLevel="0" collapsed="false">
      <c r="A18" s="0" t="s">
        <v>21</v>
      </c>
      <c r="B18" s="0" t="n">
        <v>1.75</v>
      </c>
      <c r="C18" s="18" t="n">
        <f aca="false">B18*0.0254</f>
        <v>0.04445</v>
      </c>
    </row>
    <row r="19" customFormat="false" ht="12.85" hidden="false" customHeight="false" outlineLevel="0" collapsed="false">
      <c r="A19" s="0" t="s">
        <v>23</v>
      </c>
      <c r="B19" s="2" t="n">
        <v>22</v>
      </c>
      <c r="C19" s="18" t="n">
        <f aca="false">B19*0.0254</f>
        <v>0.5588</v>
      </c>
    </row>
    <row r="20" customFormat="false" ht="12.85" hidden="false" customHeight="false" outlineLevel="0" collapsed="false">
      <c r="A20" s="0" t="s">
        <v>27</v>
      </c>
      <c r="B20" s="2"/>
      <c r="C20" s="19" t="n">
        <f aca="false">C19*C18</f>
        <v>0.02483866</v>
      </c>
      <c r="D20" s="0" t="s">
        <v>28</v>
      </c>
      <c r="J20" s="0" t="n">
        <f aca="false">24*0.0254</f>
        <v>0.6096</v>
      </c>
    </row>
    <row r="21" customFormat="false" ht="12.85" hidden="false" customHeight="false" outlineLevel="0" collapsed="false">
      <c r="A21" s="0" t="s">
        <v>30</v>
      </c>
      <c r="B21" s="2"/>
      <c r="C21" s="19" t="n">
        <f aca="false">1/12*C18*C19^3</f>
        <v>0.000646338032052534</v>
      </c>
      <c r="D21" s="0" t="s">
        <v>31</v>
      </c>
    </row>
  </sheetData>
  <printOptions headings="false" gridLines="false" gridLinesSet="true" horizontalCentered="true" verticalCentered="true"/>
  <pageMargins left="0.7875" right="0.7875" top="1.05416666666667" bottom="0.7875" header="0.7875" footer="0.51180555555555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Roman,Regular"&amp;12OXApp&amp;C&amp;"Times New Roman,Regular"&amp;12&amp;D&amp;R&amp;"Times New Roman,Regular"&amp;12LP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2019-12-23T19:16:08Z</dcterms:created>
  <dc:creator/>
  <dc:description/>
  <dc:language>en-US</dc:language>
  <cp:lastModifiedBy/>
  <dcterms:modified xsi:type="dcterms:W3CDTF">2019-12-23T23:20:25Z</dcterms:modified>
  <cp:revision>22</cp:revision>
  <dc:subject/>
  <dc:title/>
</cp:coreProperties>
</file>