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mc:AlternateContent xmlns:mc="http://schemas.openxmlformats.org/markup-compatibility/2006">
    <mc:Choice Requires="x15">
      <x15ac:absPath xmlns:x15ac="http://schemas.microsoft.com/office/spreadsheetml/2010/11/ac" url="https://etask.sharepoint.com/sites/researchopenbimstandards/Freigegebene Dokumente/DIN-CEN/DIN-CEN TC 442/CEN TC442 WG2/TaskGroup 3/Manusscripts/WI Part 1/"/>
    </mc:Choice>
  </mc:AlternateContent>
  <xr:revisionPtr revIDLastSave="4858" documentId="13_ncr:1_{427DA3FE-32F4-4BCB-B6C5-9503837B9AA4}" xr6:coauthVersionLast="45" xr6:coauthVersionMax="45" xr10:uidLastSave="{26FB1E99-70A3-4EDB-8D30-DDD8C9F38A0A}"/>
  <bookViews>
    <workbookView xWindow="-120" yWindow="-120" windowWidth="29040" windowHeight="15840" tabRatio="527" xr2:uid="{00000000-000D-0000-FFFF-FFFF00000000}"/>
  </bookViews>
  <sheets>
    <sheet name="MeasuresAndUnits" sheetId="7" r:id="rId1"/>
    <sheet name="Export" sheetId="15" r:id="rId2"/>
    <sheet name="Measures" sheetId="13" r:id="rId3"/>
    <sheet name="JavaScript" sheetId="10" r:id="rId4"/>
    <sheet name="JavaScriptAusgabe" sheetId="12" r:id="rId5"/>
    <sheet name="Glossary" sheetId="9" r:id="rId6"/>
    <sheet name="UK comments" sheetId="8" r:id="rId7"/>
  </sheets>
  <definedNames>
    <definedName name="Types">Measures!$A$2:$B$141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7" l="1"/>
  <c r="C10" i="7"/>
  <c r="C11" i="7"/>
  <c r="C12" i="7"/>
  <c r="C13" i="7"/>
  <c r="C14" i="7"/>
  <c r="C15" i="7"/>
  <c r="C16" i="7"/>
  <c r="M3" i="15" l="1"/>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1" i="15"/>
  <c r="M2" i="15"/>
  <c r="B225" i="15" l="1"/>
  <c r="C225" i="15"/>
  <c r="D225" i="15"/>
  <c r="E225" i="15"/>
  <c r="F225" i="15"/>
  <c r="G225" i="15"/>
  <c r="H225" i="15"/>
  <c r="K225" i="15"/>
  <c r="L225" i="15"/>
  <c r="A225" i="15"/>
  <c r="I1" i="15"/>
  <c r="H1" i="15"/>
  <c r="B1" i="15"/>
  <c r="C1" i="15"/>
  <c r="D1" i="15"/>
  <c r="E1" i="15"/>
  <c r="F1" i="15"/>
  <c r="G1" i="15"/>
  <c r="J1" i="15"/>
  <c r="K1" i="15"/>
  <c r="L1" i="15"/>
  <c r="H2" i="15"/>
  <c r="B2" i="15"/>
  <c r="C2" i="15"/>
  <c r="D2" i="15"/>
  <c r="E2" i="15"/>
  <c r="F2" i="15"/>
  <c r="G2" i="15"/>
  <c r="K2" i="15"/>
  <c r="L2" i="15"/>
  <c r="H3" i="15"/>
  <c r="B3" i="15"/>
  <c r="C3" i="15"/>
  <c r="D3" i="15"/>
  <c r="E3" i="15"/>
  <c r="F3" i="15"/>
  <c r="G3" i="15"/>
  <c r="K3" i="15"/>
  <c r="L3" i="15"/>
  <c r="H4" i="15"/>
  <c r="B4" i="15"/>
  <c r="C4" i="15"/>
  <c r="D4" i="15"/>
  <c r="E4" i="15"/>
  <c r="F4" i="15"/>
  <c r="G4" i="15"/>
  <c r="K4" i="15"/>
  <c r="L4" i="15"/>
  <c r="H5" i="15"/>
  <c r="B5" i="15"/>
  <c r="C5" i="15"/>
  <c r="D5" i="15"/>
  <c r="E5" i="15"/>
  <c r="F5" i="15"/>
  <c r="G5" i="15"/>
  <c r="K5" i="15"/>
  <c r="L5" i="15"/>
  <c r="H6" i="15"/>
  <c r="B6" i="15"/>
  <c r="C6" i="15"/>
  <c r="D6" i="15"/>
  <c r="E6" i="15"/>
  <c r="F6" i="15"/>
  <c r="G6" i="15"/>
  <c r="K6" i="15"/>
  <c r="L6" i="15"/>
  <c r="H7" i="15"/>
  <c r="B7" i="15"/>
  <c r="C7" i="15"/>
  <c r="D7" i="15"/>
  <c r="E7" i="15"/>
  <c r="F7" i="15"/>
  <c r="G7" i="15"/>
  <c r="K7" i="15"/>
  <c r="L7" i="15"/>
  <c r="H8" i="15"/>
  <c r="B8" i="15"/>
  <c r="C8" i="15"/>
  <c r="D8" i="15"/>
  <c r="E8" i="15"/>
  <c r="F8" i="15"/>
  <c r="G8" i="15"/>
  <c r="K8" i="15"/>
  <c r="L8" i="15"/>
  <c r="H9" i="15"/>
  <c r="B9" i="15"/>
  <c r="C9" i="15"/>
  <c r="D9" i="15"/>
  <c r="E9" i="15"/>
  <c r="F9" i="15"/>
  <c r="G9" i="15"/>
  <c r="K9" i="15"/>
  <c r="L9" i="15"/>
  <c r="H10" i="15"/>
  <c r="B10" i="15"/>
  <c r="C10" i="15"/>
  <c r="D10" i="15"/>
  <c r="E10" i="15"/>
  <c r="F10" i="15"/>
  <c r="G10" i="15"/>
  <c r="K10" i="15"/>
  <c r="L10" i="15"/>
  <c r="H11" i="15"/>
  <c r="B11" i="15"/>
  <c r="C11" i="15"/>
  <c r="D11" i="15"/>
  <c r="E11" i="15"/>
  <c r="F11" i="15"/>
  <c r="G11" i="15"/>
  <c r="K11" i="15"/>
  <c r="L11" i="15"/>
  <c r="H12" i="15"/>
  <c r="B12" i="15"/>
  <c r="C12" i="15"/>
  <c r="D12" i="15"/>
  <c r="E12" i="15"/>
  <c r="F12" i="15"/>
  <c r="G12" i="15"/>
  <c r="K12" i="15"/>
  <c r="L12" i="15"/>
  <c r="H13" i="15"/>
  <c r="B13" i="15"/>
  <c r="C13" i="15"/>
  <c r="D13" i="15"/>
  <c r="E13" i="15"/>
  <c r="F13" i="15"/>
  <c r="G13" i="15"/>
  <c r="K13" i="15"/>
  <c r="L13" i="15"/>
  <c r="H14" i="15"/>
  <c r="B14" i="15"/>
  <c r="C14" i="15"/>
  <c r="D14" i="15"/>
  <c r="E14" i="15"/>
  <c r="F14" i="15"/>
  <c r="G14" i="15"/>
  <c r="K14" i="15"/>
  <c r="L14" i="15"/>
  <c r="H15" i="15"/>
  <c r="B15" i="15"/>
  <c r="C15" i="15"/>
  <c r="D15" i="15"/>
  <c r="E15" i="15"/>
  <c r="F15" i="15"/>
  <c r="G15" i="15"/>
  <c r="K15" i="15"/>
  <c r="L15" i="15"/>
  <c r="H16" i="15"/>
  <c r="B16" i="15"/>
  <c r="C16" i="15"/>
  <c r="D16" i="15"/>
  <c r="E16" i="15"/>
  <c r="F16" i="15"/>
  <c r="G16" i="15"/>
  <c r="K16" i="15"/>
  <c r="L16" i="15"/>
  <c r="H17" i="15"/>
  <c r="B17" i="15"/>
  <c r="C17" i="15"/>
  <c r="D17" i="15"/>
  <c r="E17" i="15"/>
  <c r="F17" i="15"/>
  <c r="G17" i="15"/>
  <c r="J17" i="15"/>
  <c r="K17" i="15"/>
  <c r="L17" i="15"/>
  <c r="H18" i="15"/>
  <c r="B18" i="15"/>
  <c r="C18" i="15"/>
  <c r="D18" i="15"/>
  <c r="E18" i="15"/>
  <c r="F18" i="15"/>
  <c r="G18" i="15"/>
  <c r="J18" i="15"/>
  <c r="K18" i="15"/>
  <c r="L18" i="15"/>
  <c r="H19" i="15"/>
  <c r="B19" i="15"/>
  <c r="C19" i="15"/>
  <c r="D19" i="15"/>
  <c r="E19" i="15"/>
  <c r="F19" i="15"/>
  <c r="G19" i="15"/>
  <c r="K19" i="15"/>
  <c r="L19" i="15"/>
  <c r="H20" i="15"/>
  <c r="B20" i="15"/>
  <c r="C20" i="15"/>
  <c r="D20" i="15"/>
  <c r="E20" i="15"/>
  <c r="F20" i="15"/>
  <c r="G20" i="15"/>
  <c r="K20" i="15"/>
  <c r="L20" i="15"/>
  <c r="H21" i="15"/>
  <c r="B21" i="15"/>
  <c r="C21" i="15"/>
  <c r="D21" i="15"/>
  <c r="E21" i="15"/>
  <c r="F21" i="15"/>
  <c r="G21" i="15"/>
  <c r="K21" i="15"/>
  <c r="L21" i="15"/>
  <c r="H22" i="15"/>
  <c r="B22" i="15"/>
  <c r="C22" i="15"/>
  <c r="D22" i="15"/>
  <c r="E22" i="15"/>
  <c r="F22" i="15"/>
  <c r="G22" i="15"/>
  <c r="K22" i="15"/>
  <c r="L22" i="15"/>
  <c r="H23" i="15"/>
  <c r="B23" i="15"/>
  <c r="C23" i="15"/>
  <c r="D23" i="15"/>
  <c r="E23" i="15"/>
  <c r="F23" i="15"/>
  <c r="G23" i="15"/>
  <c r="J23" i="15"/>
  <c r="K23" i="15"/>
  <c r="L23" i="15"/>
  <c r="H24" i="15"/>
  <c r="B24" i="15"/>
  <c r="C24" i="15"/>
  <c r="D24" i="15"/>
  <c r="E24" i="15"/>
  <c r="F24" i="15"/>
  <c r="G24" i="15"/>
  <c r="J24" i="15"/>
  <c r="K24" i="15"/>
  <c r="L24" i="15"/>
  <c r="H25" i="15"/>
  <c r="B25" i="15"/>
  <c r="C25" i="15"/>
  <c r="D25" i="15"/>
  <c r="E25" i="15"/>
  <c r="F25" i="15"/>
  <c r="G25" i="15"/>
  <c r="J25" i="15"/>
  <c r="K25" i="15"/>
  <c r="L25" i="15"/>
  <c r="H26" i="15"/>
  <c r="B26" i="15"/>
  <c r="C26" i="15"/>
  <c r="D26" i="15"/>
  <c r="E26" i="15"/>
  <c r="F26" i="15"/>
  <c r="G26" i="15"/>
  <c r="K26" i="15"/>
  <c r="L26" i="15"/>
  <c r="H27" i="15"/>
  <c r="B27" i="15"/>
  <c r="C27" i="15"/>
  <c r="D27" i="15"/>
  <c r="E27" i="15"/>
  <c r="F27" i="15"/>
  <c r="G27" i="15"/>
  <c r="K27" i="15"/>
  <c r="L27" i="15"/>
  <c r="H28" i="15"/>
  <c r="B28" i="15"/>
  <c r="C28" i="15"/>
  <c r="D28" i="15"/>
  <c r="E28" i="15"/>
  <c r="F28" i="15"/>
  <c r="G28" i="15"/>
  <c r="K28" i="15"/>
  <c r="L28" i="15"/>
  <c r="H29" i="15"/>
  <c r="B29" i="15"/>
  <c r="C29" i="15"/>
  <c r="D29" i="15"/>
  <c r="E29" i="15"/>
  <c r="F29" i="15"/>
  <c r="G29" i="15"/>
  <c r="J29" i="15"/>
  <c r="K29" i="15"/>
  <c r="L29" i="15"/>
  <c r="H30" i="15"/>
  <c r="B30" i="15"/>
  <c r="C30" i="15"/>
  <c r="D30" i="15"/>
  <c r="E30" i="15"/>
  <c r="F30" i="15"/>
  <c r="G30" i="15"/>
  <c r="J30" i="15"/>
  <c r="K30" i="15"/>
  <c r="L30" i="15"/>
  <c r="H31" i="15"/>
  <c r="B31" i="15"/>
  <c r="C31" i="15"/>
  <c r="D31" i="15"/>
  <c r="E31" i="15"/>
  <c r="F31" i="15"/>
  <c r="G31" i="15"/>
  <c r="K31" i="15"/>
  <c r="L31" i="15"/>
  <c r="H32" i="15"/>
  <c r="B32" i="15"/>
  <c r="C32" i="15"/>
  <c r="D32" i="15"/>
  <c r="E32" i="15"/>
  <c r="F32" i="15"/>
  <c r="G32" i="15"/>
  <c r="J32" i="15"/>
  <c r="K32" i="15"/>
  <c r="L32" i="15"/>
  <c r="H33" i="15"/>
  <c r="B33" i="15"/>
  <c r="C33" i="15"/>
  <c r="D33" i="15"/>
  <c r="E33" i="15"/>
  <c r="F33" i="15"/>
  <c r="G33" i="15"/>
  <c r="K33" i="15"/>
  <c r="L33" i="15"/>
  <c r="H34" i="15"/>
  <c r="B34" i="15"/>
  <c r="C34" i="15"/>
  <c r="D34" i="15"/>
  <c r="E34" i="15"/>
  <c r="F34" i="15"/>
  <c r="G34" i="15"/>
  <c r="K34" i="15"/>
  <c r="L34" i="15"/>
  <c r="H35" i="15"/>
  <c r="B35" i="15"/>
  <c r="C35" i="15"/>
  <c r="D35" i="15"/>
  <c r="E35" i="15"/>
  <c r="F35" i="15"/>
  <c r="G35" i="15"/>
  <c r="K35" i="15"/>
  <c r="L35" i="15"/>
  <c r="H36" i="15"/>
  <c r="B36" i="15"/>
  <c r="C36" i="15"/>
  <c r="D36" i="15"/>
  <c r="E36" i="15"/>
  <c r="F36" i="15"/>
  <c r="G36" i="15"/>
  <c r="K36" i="15"/>
  <c r="L36" i="15"/>
  <c r="H37" i="15"/>
  <c r="B37" i="15"/>
  <c r="C37" i="15"/>
  <c r="D37" i="15"/>
  <c r="E37" i="15"/>
  <c r="F37" i="15"/>
  <c r="G37" i="15"/>
  <c r="K37" i="15"/>
  <c r="L37" i="15"/>
  <c r="H38" i="15"/>
  <c r="B38" i="15"/>
  <c r="C38" i="15"/>
  <c r="D38" i="15"/>
  <c r="E38" i="15"/>
  <c r="F38" i="15"/>
  <c r="G38" i="15"/>
  <c r="K38" i="15"/>
  <c r="L38" i="15"/>
  <c r="H39" i="15"/>
  <c r="B39" i="15"/>
  <c r="C39" i="15"/>
  <c r="D39" i="15"/>
  <c r="E39" i="15"/>
  <c r="F39" i="15"/>
  <c r="G39" i="15"/>
  <c r="K39" i="15"/>
  <c r="L39" i="15"/>
  <c r="H40" i="15"/>
  <c r="B40" i="15"/>
  <c r="C40" i="15"/>
  <c r="D40" i="15"/>
  <c r="E40" i="15"/>
  <c r="F40" i="15"/>
  <c r="G40" i="15"/>
  <c r="K40" i="15"/>
  <c r="L40" i="15"/>
  <c r="H41" i="15"/>
  <c r="B41" i="15"/>
  <c r="C41" i="15"/>
  <c r="D41" i="15"/>
  <c r="E41" i="15"/>
  <c r="F41" i="15"/>
  <c r="G41" i="15"/>
  <c r="K41" i="15"/>
  <c r="L41" i="15"/>
  <c r="H42" i="15"/>
  <c r="B42" i="15"/>
  <c r="C42" i="15"/>
  <c r="D42" i="15"/>
  <c r="E42" i="15"/>
  <c r="F42" i="15"/>
  <c r="G42" i="15"/>
  <c r="K42" i="15"/>
  <c r="L42" i="15"/>
  <c r="H43" i="15"/>
  <c r="B43" i="15"/>
  <c r="C43" i="15"/>
  <c r="D43" i="15"/>
  <c r="E43" i="15"/>
  <c r="F43" i="15"/>
  <c r="G43" i="15"/>
  <c r="K43" i="15"/>
  <c r="L43" i="15"/>
  <c r="H44" i="15"/>
  <c r="B44" i="15"/>
  <c r="C44" i="15"/>
  <c r="D44" i="15"/>
  <c r="E44" i="15"/>
  <c r="F44" i="15"/>
  <c r="G44" i="15"/>
  <c r="K44" i="15"/>
  <c r="L44" i="15"/>
  <c r="H45" i="15"/>
  <c r="B45" i="15"/>
  <c r="C45" i="15"/>
  <c r="D45" i="15"/>
  <c r="E45" i="15"/>
  <c r="F45" i="15"/>
  <c r="G45" i="15"/>
  <c r="K45" i="15"/>
  <c r="L45" i="15"/>
  <c r="H46" i="15"/>
  <c r="B46" i="15"/>
  <c r="C46" i="15"/>
  <c r="D46" i="15"/>
  <c r="E46" i="15"/>
  <c r="F46" i="15"/>
  <c r="G46" i="15"/>
  <c r="K46" i="15"/>
  <c r="L46" i="15"/>
  <c r="H47" i="15"/>
  <c r="B47" i="15"/>
  <c r="C47" i="15"/>
  <c r="D47" i="15"/>
  <c r="E47" i="15"/>
  <c r="F47" i="15"/>
  <c r="G47" i="15"/>
  <c r="K47" i="15"/>
  <c r="L47" i="15"/>
  <c r="H48" i="15"/>
  <c r="B48" i="15"/>
  <c r="C48" i="15"/>
  <c r="D48" i="15"/>
  <c r="E48" i="15"/>
  <c r="F48" i="15"/>
  <c r="G48" i="15"/>
  <c r="K48" i="15"/>
  <c r="L48" i="15"/>
  <c r="H49" i="15"/>
  <c r="B49" i="15"/>
  <c r="C49" i="15"/>
  <c r="D49" i="15"/>
  <c r="E49" i="15"/>
  <c r="F49" i="15"/>
  <c r="G49" i="15"/>
  <c r="K49" i="15"/>
  <c r="L49" i="15"/>
  <c r="H50" i="15"/>
  <c r="B50" i="15"/>
  <c r="C50" i="15"/>
  <c r="D50" i="15"/>
  <c r="E50" i="15"/>
  <c r="F50" i="15"/>
  <c r="G50" i="15"/>
  <c r="K50" i="15"/>
  <c r="L50" i="15"/>
  <c r="H51" i="15"/>
  <c r="B51" i="15"/>
  <c r="C51" i="15"/>
  <c r="D51" i="15"/>
  <c r="E51" i="15"/>
  <c r="F51" i="15"/>
  <c r="G51" i="15"/>
  <c r="K51" i="15"/>
  <c r="L51" i="15"/>
  <c r="H52" i="15"/>
  <c r="B52" i="15"/>
  <c r="C52" i="15"/>
  <c r="D52" i="15"/>
  <c r="E52" i="15"/>
  <c r="F52" i="15"/>
  <c r="G52" i="15"/>
  <c r="K52" i="15"/>
  <c r="L52" i="15"/>
  <c r="H53" i="15"/>
  <c r="B53" i="15"/>
  <c r="C53" i="15"/>
  <c r="D53" i="15"/>
  <c r="E53" i="15"/>
  <c r="F53" i="15"/>
  <c r="G53" i="15"/>
  <c r="K53" i="15"/>
  <c r="L53" i="15"/>
  <c r="H54" i="15"/>
  <c r="B54" i="15"/>
  <c r="C54" i="15"/>
  <c r="D54" i="15"/>
  <c r="E54" i="15"/>
  <c r="F54" i="15"/>
  <c r="G54" i="15"/>
  <c r="K54" i="15"/>
  <c r="L54" i="15"/>
  <c r="H55" i="15"/>
  <c r="B55" i="15"/>
  <c r="C55" i="15"/>
  <c r="D55" i="15"/>
  <c r="E55" i="15"/>
  <c r="F55" i="15"/>
  <c r="G55" i="15"/>
  <c r="K55" i="15"/>
  <c r="L55" i="15"/>
  <c r="H56" i="15"/>
  <c r="B56" i="15"/>
  <c r="C56" i="15"/>
  <c r="D56" i="15"/>
  <c r="E56" i="15"/>
  <c r="F56" i="15"/>
  <c r="G56" i="15"/>
  <c r="K56" i="15"/>
  <c r="L56" i="15"/>
  <c r="H57" i="15"/>
  <c r="B57" i="15"/>
  <c r="C57" i="15"/>
  <c r="D57" i="15"/>
  <c r="E57" i="15"/>
  <c r="F57" i="15"/>
  <c r="G57" i="15"/>
  <c r="K57" i="15"/>
  <c r="L57" i="15"/>
  <c r="H58" i="15"/>
  <c r="B58" i="15"/>
  <c r="C58" i="15"/>
  <c r="D58" i="15"/>
  <c r="E58" i="15"/>
  <c r="F58" i="15"/>
  <c r="G58" i="15"/>
  <c r="K58" i="15"/>
  <c r="L58" i="15"/>
  <c r="H59" i="15"/>
  <c r="B59" i="15"/>
  <c r="C59" i="15"/>
  <c r="D59" i="15"/>
  <c r="E59" i="15"/>
  <c r="F59" i="15"/>
  <c r="G59" i="15"/>
  <c r="K59" i="15"/>
  <c r="L59" i="15"/>
  <c r="H60" i="15"/>
  <c r="B60" i="15"/>
  <c r="C60" i="15"/>
  <c r="D60" i="15"/>
  <c r="E60" i="15"/>
  <c r="F60" i="15"/>
  <c r="G60" i="15"/>
  <c r="J60" i="15"/>
  <c r="K60" i="15"/>
  <c r="L60" i="15"/>
  <c r="H61" i="15"/>
  <c r="B61" i="15"/>
  <c r="C61" i="15"/>
  <c r="D61" i="15"/>
  <c r="E61" i="15"/>
  <c r="F61" i="15"/>
  <c r="G61" i="15"/>
  <c r="K61" i="15"/>
  <c r="L61" i="15"/>
  <c r="H62" i="15"/>
  <c r="B62" i="15"/>
  <c r="C62" i="15"/>
  <c r="D62" i="15"/>
  <c r="E62" i="15"/>
  <c r="F62" i="15"/>
  <c r="G62" i="15"/>
  <c r="K62" i="15"/>
  <c r="L62" i="15"/>
  <c r="H63" i="15"/>
  <c r="B63" i="15"/>
  <c r="C63" i="15"/>
  <c r="D63" i="15"/>
  <c r="E63" i="15"/>
  <c r="F63" i="15"/>
  <c r="G63" i="15"/>
  <c r="J63" i="15"/>
  <c r="K63" i="15"/>
  <c r="L63" i="15"/>
  <c r="H64" i="15"/>
  <c r="B64" i="15"/>
  <c r="C64" i="15"/>
  <c r="D64" i="15"/>
  <c r="E64" i="15"/>
  <c r="F64" i="15"/>
  <c r="G64" i="15"/>
  <c r="J64" i="15"/>
  <c r="K64" i="15"/>
  <c r="L64" i="15"/>
  <c r="H65" i="15"/>
  <c r="B65" i="15"/>
  <c r="C65" i="15"/>
  <c r="D65" i="15"/>
  <c r="E65" i="15"/>
  <c r="F65" i="15"/>
  <c r="G65" i="15"/>
  <c r="K65" i="15"/>
  <c r="L65" i="15"/>
  <c r="H66" i="15"/>
  <c r="B66" i="15"/>
  <c r="C66" i="15"/>
  <c r="D66" i="15"/>
  <c r="E66" i="15"/>
  <c r="F66" i="15"/>
  <c r="G66" i="15"/>
  <c r="K66" i="15"/>
  <c r="L66" i="15"/>
  <c r="H67" i="15"/>
  <c r="B67" i="15"/>
  <c r="C67" i="15"/>
  <c r="D67" i="15"/>
  <c r="E67" i="15"/>
  <c r="F67" i="15"/>
  <c r="G67" i="15"/>
  <c r="K67" i="15"/>
  <c r="L67" i="15"/>
  <c r="H68" i="15"/>
  <c r="B68" i="15"/>
  <c r="C68" i="15"/>
  <c r="D68" i="15"/>
  <c r="E68" i="15"/>
  <c r="F68" i="15"/>
  <c r="G68" i="15"/>
  <c r="K68" i="15"/>
  <c r="L68" i="15"/>
  <c r="H69" i="15"/>
  <c r="B69" i="15"/>
  <c r="C69" i="15"/>
  <c r="D69" i="15"/>
  <c r="E69" i="15"/>
  <c r="F69" i="15"/>
  <c r="G69" i="15"/>
  <c r="K69" i="15"/>
  <c r="L69" i="15"/>
  <c r="H70" i="15"/>
  <c r="B70" i="15"/>
  <c r="C70" i="15"/>
  <c r="D70" i="15"/>
  <c r="E70" i="15"/>
  <c r="F70" i="15"/>
  <c r="G70" i="15"/>
  <c r="K70" i="15"/>
  <c r="L70" i="15"/>
  <c r="H71" i="15"/>
  <c r="B71" i="15"/>
  <c r="C71" i="15"/>
  <c r="D71" i="15"/>
  <c r="E71" i="15"/>
  <c r="F71" i="15"/>
  <c r="G71" i="15"/>
  <c r="K71" i="15"/>
  <c r="L71" i="15"/>
  <c r="H72" i="15"/>
  <c r="B72" i="15"/>
  <c r="C72" i="15"/>
  <c r="D72" i="15"/>
  <c r="E72" i="15"/>
  <c r="F72" i="15"/>
  <c r="G72" i="15"/>
  <c r="K72" i="15"/>
  <c r="L72" i="15"/>
  <c r="H73" i="15"/>
  <c r="B73" i="15"/>
  <c r="C73" i="15"/>
  <c r="D73" i="15"/>
  <c r="E73" i="15"/>
  <c r="F73" i="15"/>
  <c r="G73" i="15"/>
  <c r="K73" i="15"/>
  <c r="L73" i="15"/>
  <c r="H74" i="15"/>
  <c r="B74" i="15"/>
  <c r="C74" i="15"/>
  <c r="D74" i="15"/>
  <c r="E74" i="15"/>
  <c r="F74" i="15"/>
  <c r="G74" i="15"/>
  <c r="K74" i="15"/>
  <c r="L74" i="15"/>
  <c r="H75" i="15"/>
  <c r="B75" i="15"/>
  <c r="C75" i="15"/>
  <c r="D75" i="15"/>
  <c r="E75" i="15"/>
  <c r="F75" i="15"/>
  <c r="G75" i="15"/>
  <c r="K75" i="15"/>
  <c r="L75" i="15"/>
  <c r="H76" i="15"/>
  <c r="B76" i="15"/>
  <c r="C76" i="15"/>
  <c r="D76" i="15"/>
  <c r="E76" i="15"/>
  <c r="F76" i="15"/>
  <c r="G76" i="15"/>
  <c r="K76" i="15"/>
  <c r="L76" i="15"/>
  <c r="H77" i="15"/>
  <c r="B77" i="15"/>
  <c r="C77" i="15"/>
  <c r="D77" i="15"/>
  <c r="E77" i="15"/>
  <c r="F77" i="15"/>
  <c r="G77" i="15"/>
  <c r="K77" i="15"/>
  <c r="L77" i="15"/>
  <c r="H78" i="15"/>
  <c r="B78" i="15"/>
  <c r="C78" i="15"/>
  <c r="D78" i="15"/>
  <c r="E78" i="15"/>
  <c r="F78" i="15"/>
  <c r="G78" i="15"/>
  <c r="K78" i="15"/>
  <c r="L78" i="15"/>
  <c r="H79" i="15"/>
  <c r="B79" i="15"/>
  <c r="C79" i="15"/>
  <c r="D79" i="15"/>
  <c r="E79" i="15"/>
  <c r="F79" i="15"/>
  <c r="G79" i="15"/>
  <c r="K79" i="15"/>
  <c r="L79" i="15"/>
  <c r="H80" i="15"/>
  <c r="B80" i="15"/>
  <c r="C80" i="15"/>
  <c r="D80" i="15"/>
  <c r="E80" i="15"/>
  <c r="F80" i="15"/>
  <c r="G80" i="15"/>
  <c r="K80" i="15"/>
  <c r="L80" i="15"/>
  <c r="H81" i="15"/>
  <c r="B81" i="15"/>
  <c r="C81" i="15"/>
  <c r="D81" i="15"/>
  <c r="E81" i="15"/>
  <c r="F81" i="15"/>
  <c r="G81" i="15"/>
  <c r="K81" i="15"/>
  <c r="L81" i="15"/>
  <c r="H82" i="15"/>
  <c r="B82" i="15"/>
  <c r="C82" i="15"/>
  <c r="D82" i="15"/>
  <c r="E82" i="15"/>
  <c r="F82" i="15"/>
  <c r="G82" i="15"/>
  <c r="K82" i="15"/>
  <c r="L82" i="15"/>
  <c r="H83" i="15"/>
  <c r="B83" i="15"/>
  <c r="C83" i="15"/>
  <c r="D83" i="15"/>
  <c r="E83" i="15"/>
  <c r="F83" i="15"/>
  <c r="G83" i="15"/>
  <c r="K83" i="15"/>
  <c r="L83" i="15"/>
  <c r="H84" i="15"/>
  <c r="B84" i="15"/>
  <c r="C84" i="15"/>
  <c r="D84" i="15"/>
  <c r="E84" i="15"/>
  <c r="F84" i="15"/>
  <c r="G84" i="15"/>
  <c r="K84" i="15"/>
  <c r="L84" i="15"/>
  <c r="H85" i="15"/>
  <c r="B85" i="15"/>
  <c r="C85" i="15"/>
  <c r="D85" i="15"/>
  <c r="E85" i="15"/>
  <c r="F85" i="15"/>
  <c r="G85" i="15"/>
  <c r="K85" i="15"/>
  <c r="L85" i="15"/>
  <c r="H86" i="15"/>
  <c r="B86" i="15"/>
  <c r="C86" i="15"/>
  <c r="D86" i="15"/>
  <c r="E86" i="15"/>
  <c r="F86" i="15"/>
  <c r="G86" i="15"/>
  <c r="K86" i="15"/>
  <c r="L86" i="15"/>
  <c r="H87" i="15"/>
  <c r="B87" i="15"/>
  <c r="C87" i="15"/>
  <c r="D87" i="15"/>
  <c r="E87" i="15"/>
  <c r="F87" i="15"/>
  <c r="G87" i="15"/>
  <c r="K87" i="15"/>
  <c r="L87" i="15"/>
  <c r="H88" i="15"/>
  <c r="B88" i="15"/>
  <c r="C88" i="15"/>
  <c r="D88" i="15"/>
  <c r="E88" i="15"/>
  <c r="F88" i="15"/>
  <c r="G88" i="15"/>
  <c r="K88" i="15"/>
  <c r="L88" i="15"/>
  <c r="H89" i="15"/>
  <c r="B89" i="15"/>
  <c r="C89" i="15"/>
  <c r="D89" i="15"/>
  <c r="E89" i="15"/>
  <c r="F89" i="15"/>
  <c r="G89" i="15"/>
  <c r="K89" i="15"/>
  <c r="L89" i="15"/>
  <c r="H90" i="15"/>
  <c r="B90" i="15"/>
  <c r="C90" i="15"/>
  <c r="D90" i="15"/>
  <c r="E90" i="15"/>
  <c r="F90" i="15"/>
  <c r="G90" i="15"/>
  <c r="K90" i="15"/>
  <c r="L90" i="15"/>
  <c r="H91" i="15"/>
  <c r="B91" i="15"/>
  <c r="C91" i="15"/>
  <c r="D91" i="15"/>
  <c r="E91" i="15"/>
  <c r="F91" i="15"/>
  <c r="G91" i="15"/>
  <c r="K91" i="15"/>
  <c r="L91" i="15"/>
  <c r="H92" i="15"/>
  <c r="B92" i="15"/>
  <c r="C92" i="15"/>
  <c r="D92" i="15"/>
  <c r="E92" i="15"/>
  <c r="F92" i="15"/>
  <c r="G92" i="15"/>
  <c r="K92" i="15"/>
  <c r="L92" i="15"/>
  <c r="H93" i="15"/>
  <c r="B93" i="15"/>
  <c r="C93" i="15"/>
  <c r="D93" i="15"/>
  <c r="E93" i="15"/>
  <c r="F93" i="15"/>
  <c r="G93" i="15"/>
  <c r="K93" i="15"/>
  <c r="L93" i="15"/>
  <c r="H94" i="15"/>
  <c r="B94" i="15"/>
  <c r="C94" i="15"/>
  <c r="D94" i="15"/>
  <c r="E94" i="15"/>
  <c r="F94" i="15"/>
  <c r="G94" i="15"/>
  <c r="K94" i="15"/>
  <c r="L94" i="15"/>
  <c r="H95" i="15"/>
  <c r="B95" i="15"/>
  <c r="C95" i="15"/>
  <c r="D95" i="15"/>
  <c r="E95" i="15"/>
  <c r="F95" i="15"/>
  <c r="G95" i="15"/>
  <c r="K95" i="15"/>
  <c r="L95" i="15"/>
  <c r="H96" i="15"/>
  <c r="B96" i="15"/>
  <c r="C96" i="15"/>
  <c r="D96" i="15"/>
  <c r="E96" i="15"/>
  <c r="F96" i="15"/>
  <c r="G96" i="15"/>
  <c r="K96" i="15"/>
  <c r="L96" i="15"/>
  <c r="H97" i="15"/>
  <c r="B97" i="15"/>
  <c r="C97" i="15"/>
  <c r="D97" i="15"/>
  <c r="E97" i="15"/>
  <c r="F97" i="15"/>
  <c r="G97" i="15"/>
  <c r="J97" i="15"/>
  <c r="K97" i="15"/>
  <c r="L97" i="15"/>
  <c r="H98" i="15"/>
  <c r="B98" i="15"/>
  <c r="C98" i="15"/>
  <c r="D98" i="15"/>
  <c r="E98" i="15"/>
  <c r="F98" i="15"/>
  <c r="G98" i="15"/>
  <c r="K98" i="15"/>
  <c r="L98" i="15"/>
  <c r="H99" i="15"/>
  <c r="B99" i="15"/>
  <c r="C99" i="15"/>
  <c r="D99" i="15"/>
  <c r="E99" i="15"/>
  <c r="F99" i="15"/>
  <c r="G99" i="15"/>
  <c r="K99" i="15"/>
  <c r="L99" i="15"/>
  <c r="H100" i="15"/>
  <c r="B100" i="15"/>
  <c r="C100" i="15"/>
  <c r="D100" i="15"/>
  <c r="E100" i="15"/>
  <c r="F100" i="15"/>
  <c r="G100" i="15"/>
  <c r="K100" i="15"/>
  <c r="L100" i="15"/>
  <c r="H101" i="15"/>
  <c r="B101" i="15"/>
  <c r="C101" i="15"/>
  <c r="D101" i="15"/>
  <c r="E101" i="15"/>
  <c r="F101" i="15"/>
  <c r="G101" i="15"/>
  <c r="K101" i="15"/>
  <c r="L101" i="15"/>
  <c r="H102" i="15"/>
  <c r="B102" i="15"/>
  <c r="C102" i="15"/>
  <c r="D102" i="15"/>
  <c r="E102" i="15"/>
  <c r="F102" i="15"/>
  <c r="G102" i="15"/>
  <c r="K102" i="15"/>
  <c r="L102" i="15"/>
  <c r="H103" i="15"/>
  <c r="B103" i="15"/>
  <c r="C103" i="15"/>
  <c r="D103" i="15"/>
  <c r="E103" i="15"/>
  <c r="F103" i="15"/>
  <c r="G103" i="15"/>
  <c r="K103" i="15"/>
  <c r="L103" i="15"/>
  <c r="H104" i="15"/>
  <c r="B104" i="15"/>
  <c r="C104" i="15"/>
  <c r="D104" i="15"/>
  <c r="E104" i="15"/>
  <c r="F104" i="15"/>
  <c r="G104" i="15"/>
  <c r="K104" i="15"/>
  <c r="L104" i="15"/>
  <c r="H105" i="15"/>
  <c r="B105" i="15"/>
  <c r="C105" i="15"/>
  <c r="D105" i="15"/>
  <c r="E105" i="15"/>
  <c r="F105" i="15"/>
  <c r="G105" i="15"/>
  <c r="K105" i="15"/>
  <c r="L105" i="15"/>
  <c r="H106" i="15"/>
  <c r="B106" i="15"/>
  <c r="C106" i="15"/>
  <c r="D106" i="15"/>
  <c r="E106" i="15"/>
  <c r="F106" i="15"/>
  <c r="G106" i="15"/>
  <c r="K106" i="15"/>
  <c r="L106" i="15"/>
  <c r="H107" i="15"/>
  <c r="B107" i="15"/>
  <c r="C107" i="15"/>
  <c r="D107" i="15"/>
  <c r="E107" i="15"/>
  <c r="F107" i="15"/>
  <c r="G107" i="15"/>
  <c r="K107" i="15"/>
  <c r="L107" i="15"/>
  <c r="H108" i="15"/>
  <c r="B108" i="15"/>
  <c r="C108" i="15"/>
  <c r="D108" i="15"/>
  <c r="E108" i="15"/>
  <c r="F108" i="15"/>
  <c r="G108" i="15"/>
  <c r="K108" i="15"/>
  <c r="L108" i="15"/>
  <c r="H109" i="15"/>
  <c r="B109" i="15"/>
  <c r="C109" i="15"/>
  <c r="D109" i="15"/>
  <c r="E109" i="15"/>
  <c r="F109" i="15"/>
  <c r="G109" i="15"/>
  <c r="K109" i="15"/>
  <c r="L109" i="15"/>
  <c r="H110" i="15"/>
  <c r="B110" i="15"/>
  <c r="C110" i="15"/>
  <c r="D110" i="15"/>
  <c r="E110" i="15"/>
  <c r="F110" i="15"/>
  <c r="G110" i="15"/>
  <c r="K110" i="15"/>
  <c r="L110" i="15"/>
  <c r="H111" i="15"/>
  <c r="B111" i="15"/>
  <c r="C111" i="15"/>
  <c r="D111" i="15"/>
  <c r="E111" i="15"/>
  <c r="F111" i="15"/>
  <c r="G111" i="15"/>
  <c r="K111" i="15"/>
  <c r="L111" i="15"/>
  <c r="H112" i="15"/>
  <c r="B112" i="15"/>
  <c r="C112" i="15"/>
  <c r="D112" i="15"/>
  <c r="E112" i="15"/>
  <c r="F112" i="15"/>
  <c r="G112" i="15"/>
  <c r="K112" i="15"/>
  <c r="L112" i="15"/>
  <c r="H113" i="15"/>
  <c r="B113" i="15"/>
  <c r="C113" i="15"/>
  <c r="D113" i="15"/>
  <c r="E113" i="15"/>
  <c r="F113" i="15"/>
  <c r="G113" i="15"/>
  <c r="K113" i="15"/>
  <c r="L113" i="15"/>
  <c r="H114" i="15"/>
  <c r="B114" i="15"/>
  <c r="C114" i="15"/>
  <c r="D114" i="15"/>
  <c r="E114" i="15"/>
  <c r="F114" i="15"/>
  <c r="G114" i="15"/>
  <c r="K114" i="15"/>
  <c r="L114" i="15"/>
  <c r="H115" i="15"/>
  <c r="B115" i="15"/>
  <c r="C115" i="15"/>
  <c r="D115" i="15"/>
  <c r="E115" i="15"/>
  <c r="F115" i="15"/>
  <c r="G115" i="15"/>
  <c r="K115" i="15"/>
  <c r="L115" i="15"/>
  <c r="H116" i="15"/>
  <c r="B116" i="15"/>
  <c r="C116" i="15"/>
  <c r="D116" i="15"/>
  <c r="E116" i="15"/>
  <c r="F116" i="15"/>
  <c r="G116" i="15"/>
  <c r="K116" i="15"/>
  <c r="L116" i="15"/>
  <c r="H117" i="15"/>
  <c r="B117" i="15"/>
  <c r="C117" i="15"/>
  <c r="D117" i="15"/>
  <c r="E117" i="15"/>
  <c r="F117" i="15"/>
  <c r="G117" i="15"/>
  <c r="K117" i="15"/>
  <c r="L117" i="15"/>
  <c r="H118" i="15"/>
  <c r="B118" i="15"/>
  <c r="C118" i="15"/>
  <c r="D118" i="15"/>
  <c r="E118" i="15"/>
  <c r="F118" i="15"/>
  <c r="G118" i="15"/>
  <c r="K118" i="15"/>
  <c r="L118" i="15"/>
  <c r="H119" i="15"/>
  <c r="B119" i="15"/>
  <c r="C119" i="15"/>
  <c r="D119" i="15"/>
  <c r="E119" i="15"/>
  <c r="F119" i="15"/>
  <c r="G119" i="15"/>
  <c r="K119" i="15"/>
  <c r="L119" i="15"/>
  <c r="H120" i="15"/>
  <c r="B120" i="15"/>
  <c r="C120" i="15"/>
  <c r="D120" i="15"/>
  <c r="E120" i="15"/>
  <c r="F120" i="15"/>
  <c r="G120" i="15"/>
  <c r="K120" i="15"/>
  <c r="L120" i="15"/>
  <c r="H121" i="15"/>
  <c r="B121" i="15"/>
  <c r="C121" i="15"/>
  <c r="D121" i="15"/>
  <c r="E121" i="15"/>
  <c r="F121" i="15"/>
  <c r="G121" i="15"/>
  <c r="K121" i="15"/>
  <c r="L121" i="15"/>
  <c r="H122" i="15"/>
  <c r="B122" i="15"/>
  <c r="C122" i="15"/>
  <c r="D122" i="15"/>
  <c r="E122" i="15"/>
  <c r="F122" i="15"/>
  <c r="G122" i="15"/>
  <c r="K122" i="15"/>
  <c r="L122" i="15"/>
  <c r="H123" i="15"/>
  <c r="B123" i="15"/>
  <c r="C123" i="15"/>
  <c r="D123" i="15"/>
  <c r="E123" i="15"/>
  <c r="F123" i="15"/>
  <c r="G123" i="15"/>
  <c r="K123" i="15"/>
  <c r="L123" i="15"/>
  <c r="H124" i="15"/>
  <c r="B124" i="15"/>
  <c r="C124" i="15"/>
  <c r="D124" i="15"/>
  <c r="E124" i="15"/>
  <c r="F124" i="15"/>
  <c r="G124" i="15"/>
  <c r="K124" i="15"/>
  <c r="L124" i="15"/>
  <c r="H125" i="15"/>
  <c r="B125" i="15"/>
  <c r="C125" i="15"/>
  <c r="D125" i="15"/>
  <c r="E125" i="15"/>
  <c r="F125" i="15"/>
  <c r="G125" i="15"/>
  <c r="K125" i="15"/>
  <c r="L125" i="15"/>
  <c r="H126" i="15"/>
  <c r="B126" i="15"/>
  <c r="C126" i="15"/>
  <c r="D126" i="15"/>
  <c r="E126" i="15"/>
  <c r="F126" i="15"/>
  <c r="G126" i="15"/>
  <c r="K126" i="15"/>
  <c r="L126" i="15"/>
  <c r="H127" i="15"/>
  <c r="B127" i="15"/>
  <c r="C127" i="15"/>
  <c r="D127" i="15"/>
  <c r="E127" i="15"/>
  <c r="F127" i="15"/>
  <c r="G127" i="15"/>
  <c r="K127" i="15"/>
  <c r="L127" i="15"/>
  <c r="H128" i="15"/>
  <c r="B128" i="15"/>
  <c r="C128" i="15"/>
  <c r="D128" i="15"/>
  <c r="E128" i="15"/>
  <c r="F128" i="15"/>
  <c r="G128" i="15"/>
  <c r="K128" i="15"/>
  <c r="L128" i="15"/>
  <c r="H129" i="15"/>
  <c r="B129" i="15"/>
  <c r="C129" i="15"/>
  <c r="D129" i="15"/>
  <c r="E129" i="15"/>
  <c r="F129" i="15"/>
  <c r="G129" i="15"/>
  <c r="K129" i="15"/>
  <c r="L129" i="15"/>
  <c r="H130" i="15"/>
  <c r="B130" i="15"/>
  <c r="C130" i="15"/>
  <c r="D130" i="15"/>
  <c r="E130" i="15"/>
  <c r="F130" i="15"/>
  <c r="G130" i="15"/>
  <c r="K130" i="15"/>
  <c r="L130" i="15"/>
  <c r="H131" i="15"/>
  <c r="B131" i="15"/>
  <c r="C131" i="15"/>
  <c r="D131" i="15"/>
  <c r="E131" i="15"/>
  <c r="F131" i="15"/>
  <c r="G131" i="15"/>
  <c r="K131" i="15"/>
  <c r="L131" i="15"/>
  <c r="H132" i="15"/>
  <c r="B132" i="15"/>
  <c r="C132" i="15"/>
  <c r="D132" i="15"/>
  <c r="E132" i="15"/>
  <c r="F132" i="15"/>
  <c r="G132" i="15"/>
  <c r="K132" i="15"/>
  <c r="L132" i="15"/>
  <c r="H133" i="15"/>
  <c r="B133" i="15"/>
  <c r="C133" i="15"/>
  <c r="D133" i="15"/>
  <c r="E133" i="15"/>
  <c r="F133" i="15"/>
  <c r="G133" i="15"/>
  <c r="K133" i="15"/>
  <c r="L133" i="15"/>
  <c r="H134" i="15"/>
  <c r="B134" i="15"/>
  <c r="C134" i="15"/>
  <c r="D134" i="15"/>
  <c r="E134" i="15"/>
  <c r="F134" i="15"/>
  <c r="G134" i="15"/>
  <c r="K134" i="15"/>
  <c r="L134" i="15"/>
  <c r="H135" i="15"/>
  <c r="B135" i="15"/>
  <c r="C135" i="15"/>
  <c r="D135" i="15"/>
  <c r="E135" i="15"/>
  <c r="F135" i="15"/>
  <c r="G135" i="15"/>
  <c r="K135" i="15"/>
  <c r="L135" i="15"/>
  <c r="H136" i="15"/>
  <c r="B136" i="15"/>
  <c r="C136" i="15"/>
  <c r="D136" i="15"/>
  <c r="E136" i="15"/>
  <c r="F136" i="15"/>
  <c r="G136" i="15"/>
  <c r="K136" i="15"/>
  <c r="L136" i="15"/>
  <c r="H137" i="15"/>
  <c r="B137" i="15"/>
  <c r="C137" i="15"/>
  <c r="D137" i="15"/>
  <c r="E137" i="15"/>
  <c r="F137" i="15"/>
  <c r="G137" i="15"/>
  <c r="K137" i="15"/>
  <c r="L137" i="15"/>
  <c r="H138" i="15"/>
  <c r="B138" i="15"/>
  <c r="C138" i="15"/>
  <c r="D138" i="15"/>
  <c r="E138" i="15"/>
  <c r="F138" i="15"/>
  <c r="G138" i="15"/>
  <c r="K138" i="15"/>
  <c r="L138" i="15"/>
  <c r="H139" i="15"/>
  <c r="B139" i="15"/>
  <c r="C139" i="15"/>
  <c r="D139" i="15"/>
  <c r="E139" i="15"/>
  <c r="F139" i="15"/>
  <c r="G139" i="15"/>
  <c r="K139" i="15"/>
  <c r="L139" i="15"/>
  <c r="H140" i="15"/>
  <c r="B140" i="15"/>
  <c r="C140" i="15"/>
  <c r="D140" i="15"/>
  <c r="E140" i="15"/>
  <c r="F140" i="15"/>
  <c r="G140" i="15"/>
  <c r="J140" i="15"/>
  <c r="K140" i="15"/>
  <c r="L140" i="15"/>
  <c r="H141" i="15"/>
  <c r="B141" i="15"/>
  <c r="C141" i="15"/>
  <c r="D141" i="15"/>
  <c r="E141" i="15"/>
  <c r="F141" i="15"/>
  <c r="G141" i="15"/>
  <c r="J141" i="15"/>
  <c r="K141" i="15"/>
  <c r="L141" i="15"/>
  <c r="H142" i="15"/>
  <c r="B142" i="15"/>
  <c r="C142" i="15"/>
  <c r="D142" i="15"/>
  <c r="E142" i="15"/>
  <c r="F142" i="15"/>
  <c r="G142" i="15"/>
  <c r="J142" i="15"/>
  <c r="K142" i="15"/>
  <c r="L142" i="15"/>
  <c r="H143" i="15"/>
  <c r="B143" i="15"/>
  <c r="C143" i="15"/>
  <c r="D143" i="15"/>
  <c r="E143" i="15"/>
  <c r="F143" i="15"/>
  <c r="G143" i="15"/>
  <c r="J143" i="15"/>
  <c r="K143" i="15"/>
  <c r="L143" i="15"/>
  <c r="H144" i="15"/>
  <c r="B144" i="15"/>
  <c r="C144" i="15"/>
  <c r="D144" i="15"/>
  <c r="E144" i="15"/>
  <c r="F144" i="15"/>
  <c r="G144" i="15"/>
  <c r="J144" i="15"/>
  <c r="K144" i="15"/>
  <c r="L144" i="15"/>
  <c r="H145" i="15"/>
  <c r="B145" i="15"/>
  <c r="C145" i="15"/>
  <c r="D145" i="15"/>
  <c r="E145" i="15"/>
  <c r="F145" i="15"/>
  <c r="G145" i="15"/>
  <c r="J145" i="15"/>
  <c r="K145" i="15"/>
  <c r="L145" i="15"/>
  <c r="H146" i="15"/>
  <c r="B146" i="15"/>
  <c r="C146" i="15"/>
  <c r="D146" i="15"/>
  <c r="E146" i="15"/>
  <c r="F146" i="15"/>
  <c r="G146" i="15"/>
  <c r="J146" i="15"/>
  <c r="K146" i="15"/>
  <c r="L146" i="15"/>
  <c r="H147" i="15"/>
  <c r="B147" i="15"/>
  <c r="C147" i="15"/>
  <c r="D147" i="15"/>
  <c r="E147" i="15"/>
  <c r="F147" i="15"/>
  <c r="G147" i="15"/>
  <c r="J147" i="15"/>
  <c r="K147" i="15"/>
  <c r="L147" i="15"/>
  <c r="H148" i="15"/>
  <c r="B148" i="15"/>
  <c r="C148" i="15"/>
  <c r="D148" i="15"/>
  <c r="E148" i="15"/>
  <c r="F148" i="15"/>
  <c r="G148" i="15"/>
  <c r="J148" i="15"/>
  <c r="K148" i="15"/>
  <c r="L148" i="15"/>
  <c r="H149" i="15"/>
  <c r="B149" i="15"/>
  <c r="C149" i="15"/>
  <c r="D149" i="15"/>
  <c r="E149" i="15"/>
  <c r="F149" i="15"/>
  <c r="G149" i="15"/>
  <c r="J149" i="15"/>
  <c r="K149" i="15"/>
  <c r="L149" i="15"/>
  <c r="H150" i="15"/>
  <c r="B150" i="15"/>
  <c r="C150" i="15"/>
  <c r="D150" i="15"/>
  <c r="E150" i="15"/>
  <c r="F150" i="15"/>
  <c r="G150" i="15"/>
  <c r="J150" i="15"/>
  <c r="K150" i="15"/>
  <c r="L150" i="15"/>
  <c r="H151" i="15"/>
  <c r="B151" i="15"/>
  <c r="C151" i="15"/>
  <c r="D151" i="15"/>
  <c r="E151" i="15"/>
  <c r="F151" i="15"/>
  <c r="G151" i="15"/>
  <c r="J151" i="15"/>
  <c r="K151" i="15"/>
  <c r="L151" i="15"/>
  <c r="H152" i="15"/>
  <c r="B152" i="15"/>
  <c r="C152" i="15"/>
  <c r="D152" i="15"/>
  <c r="E152" i="15"/>
  <c r="F152" i="15"/>
  <c r="G152" i="15"/>
  <c r="K152" i="15"/>
  <c r="L152" i="15"/>
  <c r="H153" i="15"/>
  <c r="B153" i="15"/>
  <c r="C153" i="15"/>
  <c r="D153" i="15"/>
  <c r="E153" i="15"/>
  <c r="F153" i="15"/>
  <c r="G153" i="15"/>
  <c r="K153" i="15"/>
  <c r="L153" i="15"/>
  <c r="H154" i="15"/>
  <c r="B154" i="15"/>
  <c r="C154" i="15"/>
  <c r="D154" i="15"/>
  <c r="E154" i="15"/>
  <c r="F154" i="15"/>
  <c r="G154" i="15"/>
  <c r="K154" i="15"/>
  <c r="L154" i="15"/>
  <c r="H155" i="15"/>
  <c r="B155" i="15"/>
  <c r="C155" i="15"/>
  <c r="D155" i="15"/>
  <c r="E155" i="15"/>
  <c r="F155" i="15"/>
  <c r="G155" i="15"/>
  <c r="K155" i="15"/>
  <c r="L155" i="15"/>
  <c r="H156" i="15"/>
  <c r="B156" i="15"/>
  <c r="C156" i="15"/>
  <c r="D156" i="15"/>
  <c r="E156" i="15"/>
  <c r="F156" i="15"/>
  <c r="G156" i="15"/>
  <c r="K156" i="15"/>
  <c r="L156" i="15"/>
  <c r="H157" i="15"/>
  <c r="B157" i="15"/>
  <c r="C157" i="15"/>
  <c r="D157" i="15"/>
  <c r="E157" i="15"/>
  <c r="F157" i="15"/>
  <c r="G157" i="15"/>
  <c r="K157" i="15"/>
  <c r="L157" i="15"/>
  <c r="H158" i="15"/>
  <c r="B158" i="15"/>
  <c r="C158" i="15"/>
  <c r="D158" i="15"/>
  <c r="E158" i="15"/>
  <c r="F158" i="15"/>
  <c r="G158" i="15"/>
  <c r="J158" i="15"/>
  <c r="K158" i="15"/>
  <c r="L158" i="15"/>
  <c r="H159" i="15"/>
  <c r="B159" i="15"/>
  <c r="C159" i="15"/>
  <c r="D159" i="15"/>
  <c r="E159" i="15"/>
  <c r="F159" i="15"/>
  <c r="G159" i="15"/>
  <c r="J159" i="15"/>
  <c r="K159" i="15"/>
  <c r="L159" i="15"/>
  <c r="H160" i="15"/>
  <c r="B160" i="15"/>
  <c r="C160" i="15"/>
  <c r="D160" i="15"/>
  <c r="E160" i="15"/>
  <c r="F160" i="15"/>
  <c r="G160" i="15"/>
  <c r="J160" i="15"/>
  <c r="K160" i="15"/>
  <c r="L160" i="15"/>
  <c r="H161" i="15"/>
  <c r="B161" i="15"/>
  <c r="C161" i="15"/>
  <c r="D161" i="15"/>
  <c r="E161" i="15"/>
  <c r="F161" i="15"/>
  <c r="G161" i="15"/>
  <c r="K161" i="15"/>
  <c r="L161" i="15"/>
  <c r="H162" i="15"/>
  <c r="B162" i="15"/>
  <c r="C162" i="15"/>
  <c r="D162" i="15"/>
  <c r="E162" i="15"/>
  <c r="F162" i="15"/>
  <c r="G162" i="15"/>
  <c r="K162" i="15"/>
  <c r="L162" i="15"/>
  <c r="H163" i="15"/>
  <c r="B163" i="15"/>
  <c r="C163" i="15"/>
  <c r="D163" i="15"/>
  <c r="E163" i="15"/>
  <c r="F163" i="15"/>
  <c r="G163" i="15"/>
  <c r="K163" i="15"/>
  <c r="L163" i="15"/>
  <c r="H164" i="15"/>
  <c r="B164" i="15"/>
  <c r="C164" i="15"/>
  <c r="D164" i="15"/>
  <c r="E164" i="15"/>
  <c r="F164" i="15"/>
  <c r="G164" i="15"/>
  <c r="K164" i="15"/>
  <c r="L164" i="15"/>
  <c r="H165" i="15"/>
  <c r="B165" i="15"/>
  <c r="C165" i="15"/>
  <c r="D165" i="15"/>
  <c r="E165" i="15"/>
  <c r="F165" i="15"/>
  <c r="G165" i="15"/>
  <c r="K165" i="15"/>
  <c r="L165" i="15"/>
  <c r="H166" i="15"/>
  <c r="B166" i="15"/>
  <c r="C166" i="15"/>
  <c r="D166" i="15"/>
  <c r="E166" i="15"/>
  <c r="F166" i="15"/>
  <c r="G166" i="15"/>
  <c r="K166" i="15"/>
  <c r="L166" i="15"/>
  <c r="H167" i="15"/>
  <c r="B167" i="15"/>
  <c r="C167" i="15"/>
  <c r="D167" i="15"/>
  <c r="E167" i="15"/>
  <c r="F167" i="15"/>
  <c r="G167" i="15"/>
  <c r="K167" i="15"/>
  <c r="L167" i="15"/>
  <c r="H168" i="15"/>
  <c r="B168" i="15"/>
  <c r="C168" i="15"/>
  <c r="D168" i="15"/>
  <c r="E168" i="15"/>
  <c r="F168" i="15"/>
  <c r="G168" i="15"/>
  <c r="K168" i="15"/>
  <c r="L168" i="15"/>
  <c r="H169" i="15"/>
  <c r="B169" i="15"/>
  <c r="C169" i="15"/>
  <c r="D169" i="15"/>
  <c r="E169" i="15"/>
  <c r="F169" i="15"/>
  <c r="G169" i="15"/>
  <c r="K169" i="15"/>
  <c r="L169" i="15"/>
  <c r="H170" i="15"/>
  <c r="B170" i="15"/>
  <c r="C170" i="15"/>
  <c r="D170" i="15"/>
  <c r="E170" i="15"/>
  <c r="F170" i="15"/>
  <c r="G170" i="15"/>
  <c r="K170" i="15"/>
  <c r="L170" i="15"/>
  <c r="H171" i="15"/>
  <c r="B171" i="15"/>
  <c r="C171" i="15"/>
  <c r="D171" i="15"/>
  <c r="E171" i="15"/>
  <c r="F171" i="15"/>
  <c r="G171" i="15"/>
  <c r="K171" i="15"/>
  <c r="L171" i="15"/>
  <c r="H172" i="15"/>
  <c r="B172" i="15"/>
  <c r="C172" i="15"/>
  <c r="D172" i="15"/>
  <c r="E172" i="15"/>
  <c r="F172" i="15"/>
  <c r="G172" i="15"/>
  <c r="K172" i="15"/>
  <c r="L172" i="15"/>
  <c r="H173" i="15"/>
  <c r="B173" i="15"/>
  <c r="C173" i="15"/>
  <c r="D173" i="15"/>
  <c r="E173" i="15"/>
  <c r="F173" i="15"/>
  <c r="G173" i="15"/>
  <c r="K173" i="15"/>
  <c r="L173" i="15"/>
  <c r="H174" i="15"/>
  <c r="B174" i="15"/>
  <c r="C174" i="15"/>
  <c r="D174" i="15"/>
  <c r="E174" i="15"/>
  <c r="F174" i="15"/>
  <c r="G174" i="15"/>
  <c r="K174" i="15"/>
  <c r="L174" i="15"/>
  <c r="H175" i="15"/>
  <c r="B175" i="15"/>
  <c r="C175" i="15"/>
  <c r="D175" i="15"/>
  <c r="E175" i="15"/>
  <c r="F175" i="15"/>
  <c r="G175" i="15"/>
  <c r="K175" i="15"/>
  <c r="L175" i="15"/>
  <c r="H176" i="15"/>
  <c r="B176" i="15"/>
  <c r="C176" i="15"/>
  <c r="D176" i="15"/>
  <c r="E176" i="15"/>
  <c r="F176" i="15"/>
  <c r="G176" i="15"/>
  <c r="K176" i="15"/>
  <c r="L176" i="15"/>
  <c r="H177" i="15"/>
  <c r="B177" i="15"/>
  <c r="C177" i="15"/>
  <c r="D177" i="15"/>
  <c r="E177" i="15"/>
  <c r="F177" i="15"/>
  <c r="G177" i="15"/>
  <c r="K177" i="15"/>
  <c r="L177" i="15"/>
  <c r="H178" i="15"/>
  <c r="B178" i="15"/>
  <c r="C178" i="15"/>
  <c r="D178" i="15"/>
  <c r="E178" i="15"/>
  <c r="F178" i="15"/>
  <c r="G178" i="15"/>
  <c r="K178" i="15"/>
  <c r="L178" i="15"/>
  <c r="H179" i="15"/>
  <c r="B179" i="15"/>
  <c r="C179" i="15"/>
  <c r="D179" i="15"/>
  <c r="E179" i="15"/>
  <c r="F179" i="15"/>
  <c r="G179" i="15"/>
  <c r="K179" i="15"/>
  <c r="L179" i="15"/>
  <c r="H180" i="15"/>
  <c r="B180" i="15"/>
  <c r="C180" i="15"/>
  <c r="D180" i="15"/>
  <c r="E180" i="15"/>
  <c r="F180" i="15"/>
  <c r="G180" i="15"/>
  <c r="K180" i="15"/>
  <c r="L180" i="15"/>
  <c r="H181" i="15"/>
  <c r="B181" i="15"/>
  <c r="C181" i="15"/>
  <c r="D181" i="15"/>
  <c r="E181" i="15"/>
  <c r="F181" i="15"/>
  <c r="G181" i="15"/>
  <c r="K181" i="15"/>
  <c r="L181" i="15"/>
  <c r="H182" i="15"/>
  <c r="B182" i="15"/>
  <c r="C182" i="15"/>
  <c r="D182" i="15"/>
  <c r="E182" i="15"/>
  <c r="F182" i="15"/>
  <c r="G182" i="15"/>
  <c r="J182" i="15"/>
  <c r="K182" i="15"/>
  <c r="L182" i="15"/>
  <c r="H183" i="15"/>
  <c r="B183" i="15"/>
  <c r="C183" i="15"/>
  <c r="D183" i="15"/>
  <c r="E183" i="15"/>
  <c r="F183" i="15"/>
  <c r="G183" i="15"/>
  <c r="J183" i="15"/>
  <c r="K183" i="15"/>
  <c r="L183" i="15"/>
  <c r="H184" i="15"/>
  <c r="B184" i="15"/>
  <c r="C184" i="15"/>
  <c r="D184" i="15"/>
  <c r="E184" i="15"/>
  <c r="F184" i="15"/>
  <c r="G184" i="15"/>
  <c r="K184" i="15"/>
  <c r="L184" i="15"/>
  <c r="H185" i="15"/>
  <c r="B185" i="15"/>
  <c r="C185" i="15"/>
  <c r="D185" i="15"/>
  <c r="E185" i="15"/>
  <c r="F185" i="15"/>
  <c r="G185" i="15"/>
  <c r="K185" i="15"/>
  <c r="L185" i="15"/>
  <c r="H186" i="15"/>
  <c r="B186" i="15"/>
  <c r="C186" i="15"/>
  <c r="D186" i="15"/>
  <c r="E186" i="15"/>
  <c r="F186" i="15"/>
  <c r="G186" i="15"/>
  <c r="K186" i="15"/>
  <c r="L186" i="15"/>
  <c r="H187" i="15"/>
  <c r="B187" i="15"/>
  <c r="C187" i="15"/>
  <c r="D187" i="15"/>
  <c r="E187" i="15"/>
  <c r="F187" i="15"/>
  <c r="G187" i="15"/>
  <c r="K187" i="15"/>
  <c r="L187" i="15"/>
  <c r="H188" i="15"/>
  <c r="B188" i="15"/>
  <c r="C188" i="15"/>
  <c r="D188" i="15"/>
  <c r="E188" i="15"/>
  <c r="F188" i="15"/>
  <c r="G188" i="15"/>
  <c r="J188" i="15"/>
  <c r="K188" i="15"/>
  <c r="L188" i="15"/>
  <c r="H189" i="15"/>
  <c r="B189" i="15"/>
  <c r="C189" i="15"/>
  <c r="D189" i="15"/>
  <c r="E189" i="15"/>
  <c r="F189" i="15"/>
  <c r="G189" i="15"/>
  <c r="K189" i="15"/>
  <c r="L189" i="15"/>
  <c r="H190" i="15"/>
  <c r="B190" i="15"/>
  <c r="C190" i="15"/>
  <c r="D190" i="15"/>
  <c r="E190" i="15"/>
  <c r="F190" i="15"/>
  <c r="G190" i="15"/>
  <c r="K190" i="15"/>
  <c r="L190" i="15"/>
  <c r="H191" i="15"/>
  <c r="B191" i="15"/>
  <c r="C191" i="15"/>
  <c r="D191" i="15"/>
  <c r="E191" i="15"/>
  <c r="F191" i="15"/>
  <c r="G191" i="15"/>
  <c r="K191" i="15"/>
  <c r="L191" i="15"/>
  <c r="H192" i="15"/>
  <c r="B192" i="15"/>
  <c r="C192" i="15"/>
  <c r="D192" i="15"/>
  <c r="E192" i="15"/>
  <c r="F192" i="15"/>
  <c r="G192" i="15"/>
  <c r="K192" i="15"/>
  <c r="L192" i="15"/>
  <c r="H193" i="15"/>
  <c r="B193" i="15"/>
  <c r="C193" i="15"/>
  <c r="D193" i="15"/>
  <c r="E193" i="15"/>
  <c r="F193" i="15"/>
  <c r="G193" i="15"/>
  <c r="K193" i="15"/>
  <c r="L193" i="15"/>
  <c r="H194" i="15"/>
  <c r="B194" i="15"/>
  <c r="C194" i="15"/>
  <c r="D194" i="15"/>
  <c r="E194" i="15"/>
  <c r="F194" i="15"/>
  <c r="G194" i="15"/>
  <c r="K194" i="15"/>
  <c r="L194" i="15"/>
  <c r="H195" i="15"/>
  <c r="B195" i="15"/>
  <c r="C195" i="15"/>
  <c r="D195" i="15"/>
  <c r="E195" i="15"/>
  <c r="F195" i="15"/>
  <c r="G195" i="15"/>
  <c r="K195" i="15"/>
  <c r="L195" i="15"/>
  <c r="H196" i="15"/>
  <c r="B196" i="15"/>
  <c r="C196" i="15"/>
  <c r="D196" i="15"/>
  <c r="E196" i="15"/>
  <c r="F196" i="15"/>
  <c r="G196" i="15"/>
  <c r="K196" i="15"/>
  <c r="L196" i="15"/>
  <c r="H197" i="15"/>
  <c r="B197" i="15"/>
  <c r="C197" i="15"/>
  <c r="D197" i="15"/>
  <c r="E197" i="15"/>
  <c r="F197" i="15"/>
  <c r="G197" i="15"/>
  <c r="K197" i="15"/>
  <c r="L197" i="15"/>
  <c r="H198" i="15"/>
  <c r="B198" i="15"/>
  <c r="C198" i="15"/>
  <c r="D198" i="15"/>
  <c r="E198" i="15"/>
  <c r="F198" i="15"/>
  <c r="G198" i="15"/>
  <c r="K198" i="15"/>
  <c r="L198" i="15"/>
  <c r="H199" i="15"/>
  <c r="B199" i="15"/>
  <c r="C199" i="15"/>
  <c r="D199" i="15"/>
  <c r="E199" i="15"/>
  <c r="F199" i="15"/>
  <c r="G199" i="15"/>
  <c r="J199" i="15"/>
  <c r="K199" i="15"/>
  <c r="L199" i="15"/>
  <c r="H200" i="15"/>
  <c r="B200" i="15"/>
  <c r="C200" i="15"/>
  <c r="D200" i="15"/>
  <c r="E200" i="15"/>
  <c r="F200" i="15"/>
  <c r="G200" i="15"/>
  <c r="K200" i="15"/>
  <c r="L200" i="15"/>
  <c r="H201" i="15"/>
  <c r="B201" i="15"/>
  <c r="C201" i="15"/>
  <c r="D201" i="15"/>
  <c r="E201" i="15"/>
  <c r="F201" i="15"/>
  <c r="G201" i="15"/>
  <c r="K201" i="15"/>
  <c r="L201" i="15"/>
  <c r="H202" i="15"/>
  <c r="B202" i="15"/>
  <c r="C202" i="15"/>
  <c r="D202" i="15"/>
  <c r="E202" i="15"/>
  <c r="F202" i="15"/>
  <c r="G202" i="15"/>
  <c r="K202" i="15"/>
  <c r="L202" i="15"/>
  <c r="H203" i="15"/>
  <c r="B203" i="15"/>
  <c r="C203" i="15"/>
  <c r="D203" i="15"/>
  <c r="E203" i="15"/>
  <c r="F203" i="15"/>
  <c r="G203" i="15"/>
  <c r="K203" i="15"/>
  <c r="L203" i="15"/>
  <c r="H204" i="15"/>
  <c r="B204" i="15"/>
  <c r="C204" i="15"/>
  <c r="D204" i="15"/>
  <c r="E204" i="15"/>
  <c r="F204" i="15"/>
  <c r="G204" i="15"/>
  <c r="K204" i="15"/>
  <c r="L204" i="15"/>
  <c r="H205" i="15"/>
  <c r="B205" i="15"/>
  <c r="C205" i="15"/>
  <c r="D205" i="15"/>
  <c r="E205" i="15"/>
  <c r="F205" i="15"/>
  <c r="G205" i="15"/>
  <c r="K205" i="15"/>
  <c r="L205" i="15"/>
  <c r="H206" i="15"/>
  <c r="B206" i="15"/>
  <c r="C206" i="15"/>
  <c r="D206" i="15"/>
  <c r="E206" i="15"/>
  <c r="F206" i="15"/>
  <c r="G206" i="15"/>
  <c r="K206" i="15"/>
  <c r="L206" i="15"/>
  <c r="H207" i="15"/>
  <c r="B207" i="15"/>
  <c r="C207" i="15"/>
  <c r="D207" i="15"/>
  <c r="E207" i="15"/>
  <c r="F207" i="15"/>
  <c r="G207" i="15"/>
  <c r="K207" i="15"/>
  <c r="L207" i="15"/>
  <c r="H208" i="15"/>
  <c r="B208" i="15"/>
  <c r="C208" i="15"/>
  <c r="D208" i="15"/>
  <c r="E208" i="15"/>
  <c r="F208" i="15"/>
  <c r="G208" i="15"/>
  <c r="K208" i="15"/>
  <c r="L208" i="15"/>
  <c r="H209" i="15"/>
  <c r="B209" i="15"/>
  <c r="C209" i="15"/>
  <c r="D209" i="15"/>
  <c r="E209" i="15"/>
  <c r="F209" i="15"/>
  <c r="G209" i="15"/>
  <c r="K209" i="15"/>
  <c r="L209" i="15"/>
  <c r="H210" i="15"/>
  <c r="B210" i="15"/>
  <c r="C210" i="15"/>
  <c r="D210" i="15"/>
  <c r="E210" i="15"/>
  <c r="F210" i="15"/>
  <c r="G210" i="15"/>
  <c r="K210" i="15"/>
  <c r="L210" i="15"/>
  <c r="H211" i="15"/>
  <c r="B211" i="15"/>
  <c r="C211" i="15"/>
  <c r="D211" i="15"/>
  <c r="E211" i="15"/>
  <c r="F211" i="15"/>
  <c r="G211" i="15"/>
  <c r="K211" i="15"/>
  <c r="L211" i="15"/>
  <c r="H212" i="15"/>
  <c r="B212" i="15"/>
  <c r="C212" i="15"/>
  <c r="D212" i="15"/>
  <c r="E212" i="15"/>
  <c r="F212" i="15"/>
  <c r="G212" i="15"/>
  <c r="K212" i="15"/>
  <c r="L212" i="15"/>
  <c r="H213" i="15"/>
  <c r="B213" i="15"/>
  <c r="C213" i="15"/>
  <c r="D213" i="15"/>
  <c r="E213" i="15"/>
  <c r="F213" i="15"/>
  <c r="G213" i="15"/>
  <c r="K213" i="15"/>
  <c r="L213" i="15"/>
  <c r="H214" i="15"/>
  <c r="B214" i="15"/>
  <c r="C214" i="15"/>
  <c r="D214" i="15"/>
  <c r="E214" i="15"/>
  <c r="F214" i="15"/>
  <c r="G214" i="15"/>
  <c r="K214" i="15"/>
  <c r="L214" i="15"/>
  <c r="H215" i="15"/>
  <c r="B215" i="15"/>
  <c r="C215" i="15"/>
  <c r="D215" i="15"/>
  <c r="E215" i="15"/>
  <c r="F215" i="15"/>
  <c r="G215" i="15"/>
  <c r="K215" i="15"/>
  <c r="L215" i="15"/>
  <c r="H216" i="15"/>
  <c r="B216" i="15"/>
  <c r="C216" i="15"/>
  <c r="D216" i="15"/>
  <c r="E216" i="15"/>
  <c r="F216" i="15"/>
  <c r="G216" i="15"/>
  <c r="J216" i="15"/>
  <c r="K216" i="15"/>
  <c r="L216" i="15"/>
  <c r="H217" i="15"/>
  <c r="B217" i="15"/>
  <c r="C217" i="15"/>
  <c r="D217" i="15"/>
  <c r="E217" i="15"/>
  <c r="F217" i="15"/>
  <c r="G217" i="15"/>
  <c r="K217" i="15"/>
  <c r="L217" i="15"/>
  <c r="H218" i="15"/>
  <c r="B218" i="15"/>
  <c r="C218" i="15"/>
  <c r="D218" i="15"/>
  <c r="E218" i="15"/>
  <c r="F218" i="15"/>
  <c r="G218" i="15"/>
  <c r="K218" i="15"/>
  <c r="L218" i="15"/>
  <c r="H219" i="15"/>
  <c r="B219" i="15"/>
  <c r="C219" i="15"/>
  <c r="D219" i="15"/>
  <c r="E219" i="15"/>
  <c r="F219" i="15"/>
  <c r="G219" i="15"/>
  <c r="K219" i="15"/>
  <c r="L219" i="15"/>
  <c r="H220" i="15"/>
  <c r="B220" i="15"/>
  <c r="C220" i="15"/>
  <c r="D220" i="15"/>
  <c r="E220" i="15"/>
  <c r="F220" i="15"/>
  <c r="G220" i="15"/>
  <c r="K220" i="15"/>
  <c r="L220" i="15"/>
  <c r="H221" i="15"/>
  <c r="B221" i="15"/>
  <c r="C221" i="15"/>
  <c r="D221" i="15"/>
  <c r="E221" i="15"/>
  <c r="F221" i="15"/>
  <c r="G221" i="15"/>
  <c r="K221" i="15"/>
  <c r="L221" i="15"/>
  <c r="H222" i="15"/>
  <c r="B222" i="15"/>
  <c r="C222" i="15"/>
  <c r="D222" i="15"/>
  <c r="E222" i="15"/>
  <c r="F222" i="15"/>
  <c r="G222" i="15"/>
  <c r="K222" i="15"/>
  <c r="L222" i="15"/>
  <c r="H223" i="15"/>
  <c r="B223" i="15"/>
  <c r="C223" i="15"/>
  <c r="D223" i="15"/>
  <c r="E223" i="15"/>
  <c r="F223" i="15"/>
  <c r="G223" i="15"/>
  <c r="K223" i="15"/>
  <c r="L223" i="15"/>
  <c r="H224" i="15"/>
  <c r="B224" i="15"/>
  <c r="C224" i="15"/>
  <c r="D224" i="15"/>
  <c r="E224" i="15"/>
  <c r="F224" i="15"/>
  <c r="G224" i="15"/>
  <c r="K224" i="15"/>
  <c r="L224" i="15"/>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1" i="15"/>
  <c r="T11" i="7"/>
  <c r="J10" i="15" s="1"/>
  <c r="T48" i="7"/>
  <c r="J47" i="15" s="1"/>
  <c r="T56" i="7"/>
  <c r="J55" i="15" s="1"/>
  <c r="T81" i="7"/>
  <c r="J80" i="15" s="1"/>
  <c r="T82" i="7"/>
  <c r="J81" i="15" s="1"/>
  <c r="T112" i="7"/>
  <c r="J111" i="15" s="1"/>
  <c r="T176" i="7"/>
  <c r="J175" i="15" s="1"/>
  <c r="T201" i="7"/>
  <c r="J200" i="15" s="1"/>
  <c r="K3" i="13"/>
  <c r="T4" i="7" s="1"/>
  <c r="J3" i="15" s="1"/>
  <c r="K4" i="13"/>
  <c r="T5" i="7" s="1"/>
  <c r="J4" i="15" s="1"/>
  <c r="K5" i="13"/>
  <c r="T6" i="7" s="1"/>
  <c r="J5" i="15" s="1"/>
  <c r="K6" i="13"/>
  <c r="T7" i="7" s="1"/>
  <c r="J6" i="15" s="1"/>
  <c r="K7" i="13"/>
  <c r="T8" i="7" s="1"/>
  <c r="J7" i="15" s="1"/>
  <c r="K8" i="13"/>
  <c r="T12" i="7" s="1"/>
  <c r="J11" i="15" s="1"/>
  <c r="K9" i="13"/>
  <c r="T17" i="7" s="1"/>
  <c r="J16" i="15" s="1"/>
  <c r="K10" i="13"/>
  <c r="T20" i="7" s="1"/>
  <c r="J19" i="15" s="1"/>
  <c r="K11" i="13"/>
  <c r="T27" i="7" s="1"/>
  <c r="J26" i="15" s="1"/>
  <c r="K12" i="13"/>
  <c r="T210" i="7" s="1"/>
  <c r="J209" i="15" s="1"/>
  <c r="K13" i="13"/>
  <c r="T29" i="7" s="1"/>
  <c r="J28" i="15" s="1"/>
  <c r="K14" i="13"/>
  <c r="K15" i="13"/>
  <c r="K16" i="13"/>
  <c r="T32" i="7" s="1"/>
  <c r="J31" i="15" s="1"/>
  <c r="K17" i="13"/>
  <c r="K18" i="13"/>
  <c r="T34" i="7" s="1"/>
  <c r="J33" i="15" s="1"/>
  <c r="K19" i="13"/>
  <c r="T35" i="7" s="1"/>
  <c r="J34" i="15" s="1"/>
  <c r="K20" i="13"/>
  <c r="T36" i="7" s="1"/>
  <c r="J35" i="15" s="1"/>
  <c r="K21" i="13"/>
  <c r="T37" i="7" s="1"/>
  <c r="J36" i="15" s="1"/>
  <c r="K22" i="13"/>
  <c r="T41" i="7" s="1"/>
  <c r="J40" i="15" s="1"/>
  <c r="K23" i="13"/>
  <c r="T43" i="7" s="1"/>
  <c r="J42" i="15" s="1"/>
  <c r="K24" i="13"/>
  <c r="T44" i="7" s="1"/>
  <c r="J43" i="15" s="1"/>
  <c r="K25" i="13"/>
  <c r="T49" i="7" s="1"/>
  <c r="J48" i="15" s="1"/>
  <c r="K26" i="13"/>
  <c r="K27" i="13"/>
  <c r="T57" i="7" s="1"/>
  <c r="J56" i="15" s="1"/>
  <c r="K28" i="13"/>
  <c r="T58" i="7" s="1"/>
  <c r="J57" i="15" s="1"/>
  <c r="K29" i="13"/>
  <c r="T62" i="7" s="1"/>
  <c r="J61" i="15" s="1"/>
  <c r="K30" i="13"/>
  <c r="T63" i="7" s="1"/>
  <c r="J62" i="15" s="1"/>
  <c r="K31" i="13"/>
  <c r="T66" i="7" s="1"/>
  <c r="J65" i="15" s="1"/>
  <c r="K32" i="13"/>
  <c r="T68" i="7" s="1"/>
  <c r="J67" i="15" s="1"/>
  <c r="K33" i="13"/>
  <c r="T69" i="7" s="1"/>
  <c r="J68" i="15" s="1"/>
  <c r="K34" i="13"/>
  <c r="T73" i="7" s="1"/>
  <c r="J72" i="15" s="1"/>
  <c r="K35" i="13"/>
  <c r="T89" i="7" s="1"/>
  <c r="J88" i="15" s="1"/>
  <c r="K36" i="13"/>
  <c r="T91" i="7" s="1"/>
  <c r="J90" i="15" s="1"/>
  <c r="K37" i="13"/>
  <c r="T94" i="7" s="1"/>
  <c r="J93" i="15" s="1"/>
  <c r="K38" i="13"/>
  <c r="T97" i="7" s="1"/>
  <c r="J96" i="15" s="1"/>
  <c r="K39" i="13"/>
  <c r="T99" i="7" s="1"/>
  <c r="J98" i="15" s="1"/>
  <c r="K40" i="13"/>
  <c r="T100" i="7" s="1"/>
  <c r="J99" i="15" s="1"/>
  <c r="K41" i="13"/>
  <c r="T101" i="7" s="1"/>
  <c r="J100" i="15" s="1"/>
  <c r="K42" i="13"/>
  <c r="T103" i="7" s="1"/>
  <c r="J102" i="15" s="1"/>
  <c r="K43" i="13"/>
  <c r="T104" i="7" s="1"/>
  <c r="J103" i="15" s="1"/>
  <c r="K44" i="13"/>
  <c r="T105" i="7" s="1"/>
  <c r="J104" i="15" s="1"/>
  <c r="K45" i="13"/>
  <c r="T110" i="7" s="1"/>
  <c r="J109" i="15" s="1"/>
  <c r="K46" i="13"/>
  <c r="T113" i="7" s="1"/>
  <c r="J112" i="15" s="1"/>
  <c r="K47" i="13"/>
  <c r="T114" i="7" s="1"/>
  <c r="J113" i="15" s="1"/>
  <c r="K48" i="13"/>
  <c r="T121" i="7" s="1"/>
  <c r="J120" i="15" s="1"/>
  <c r="K49" i="13"/>
  <c r="T129" i="7" s="1"/>
  <c r="J128" i="15" s="1"/>
  <c r="K50" i="13"/>
  <c r="T135" i="7" s="1"/>
  <c r="J134" i="15" s="1"/>
  <c r="K51" i="13"/>
  <c r="T136" i="7" s="1"/>
  <c r="J135" i="15" s="1"/>
  <c r="K52" i="13"/>
  <c r="T137" i="7" s="1"/>
  <c r="J136" i="15" s="1"/>
  <c r="K53" i="13"/>
  <c r="T138" i="7" s="1"/>
  <c r="J137" i="15" s="1"/>
  <c r="K54" i="13"/>
  <c r="T140" i="7" s="1"/>
  <c r="J139" i="15" s="1"/>
  <c r="K55" i="13"/>
  <c r="K56" i="13"/>
  <c r="K57" i="13"/>
  <c r="K58" i="13"/>
  <c r="K59" i="13"/>
  <c r="K60" i="13"/>
  <c r="T153" i="7" s="1"/>
  <c r="J152" i="15" s="1"/>
  <c r="K61" i="13"/>
  <c r="T158" i="7" s="1"/>
  <c r="J157" i="15" s="1"/>
  <c r="K62" i="13"/>
  <c r="K63" i="13"/>
  <c r="K64" i="13"/>
  <c r="K65" i="13"/>
  <c r="T169" i="7" s="1"/>
  <c r="J168" i="15" s="1"/>
  <c r="K66" i="13"/>
  <c r="T177" i="7" s="1"/>
  <c r="J176" i="15" s="1"/>
  <c r="K67" i="13"/>
  <c r="K68" i="13"/>
  <c r="T185" i="7" s="1"/>
  <c r="J184" i="15" s="1"/>
  <c r="K69" i="13"/>
  <c r="T187" i="7" s="1"/>
  <c r="J186" i="15" s="1"/>
  <c r="K70" i="13"/>
  <c r="T188" i="7" s="1"/>
  <c r="J187" i="15" s="1"/>
  <c r="K71" i="13"/>
  <c r="K72" i="13"/>
  <c r="T190" i="7" s="1"/>
  <c r="J189" i="15" s="1"/>
  <c r="K73" i="13"/>
  <c r="T191" i="7" s="1"/>
  <c r="J190" i="15" s="1"/>
  <c r="K74" i="13"/>
  <c r="T192" i="7" s="1"/>
  <c r="J191" i="15" s="1"/>
  <c r="K75" i="13"/>
  <c r="T193" i="7" s="1"/>
  <c r="J192" i="15" s="1"/>
  <c r="K76" i="13"/>
  <c r="T194" i="7" s="1"/>
  <c r="J193" i="15" s="1"/>
  <c r="K77" i="13"/>
  <c r="T195" i="7" s="1"/>
  <c r="J194" i="15" s="1"/>
  <c r="K78" i="13"/>
  <c r="T196" i="7" s="1"/>
  <c r="J195" i="15" s="1"/>
  <c r="K79" i="13"/>
  <c r="T197" i="7" s="1"/>
  <c r="J196" i="15" s="1"/>
  <c r="K80" i="13"/>
  <c r="T198" i="7" s="1"/>
  <c r="J197" i="15" s="1"/>
  <c r="K81" i="13"/>
  <c r="T199" i="7" s="1"/>
  <c r="J198" i="15" s="1"/>
  <c r="K82" i="13"/>
  <c r="K83" i="13"/>
  <c r="T202" i="7" s="1"/>
  <c r="J201" i="15" s="1"/>
  <c r="K84" i="13"/>
  <c r="T203" i="7" s="1"/>
  <c r="J202" i="15" s="1"/>
  <c r="K85" i="13"/>
  <c r="T204" i="7" s="1"/>
  <c r="J203" i="15" s="1"/>
  <c r="K86" i="13"/>
  <c r="T205" i="7" s="1"/>
  <c r="J204" i="15" s="1"/>
  <c r="K87" i="13"/>
  <c r="T211" i="7" s="1"/>
  <c r="J210" i="15" s="1"/>
  <c r="K88" i="13"/>
  <c r="K89" i="13"/>
  <c r="T218" i="7" s="1"/>
  <c r="J217" i="15" s="1"/>
  <c r="K90" i="13"/>
  <c r="T219" i="7" s="1"/>
  <c r="J218" i="15" s="1"/>
  <c r="K91" i="13"/>
  <c r="T220" i="7" s="1"/>
  <c r="J219" i="15" s="1"/>
  <c r="K92" i="13"/>
  <c r="T222" i="7" s="1"/>
  <c r="J221" i="15" s="1"/>
  <c r="K93" i="13"/>
  <c r="T225" i="7" s="1"/>
  <c r="J224" i="15" s="1"/>
  <c r="K94" i="13"/>
  <c r="T226" i="7" s="1"/>
  <c r="J225" i="15" s="1"/>
  <c r="K2" i="13"/>
  <c r="T3" i="7" s="1"/>
  <c r="J2" i="15" s="1"/>
  <c r="C4" i="7"/>
  <c r="I3" i="15" s="1"/>
  <c r="C5" i="7"/>
  <c r="I4" i="15" s="1"/>
  <c r="C6" i="7"/>
  <c r="I5" i="15" s="1"/>
  <c r="C7" i="7"/>
  <c r="I6" i="15" s="1"/>
  <c r="C8" i="7"/>
  <c r="I7" i="15" s="1"/>
  <c r="I8" i="15"/>
  <c r="I9" i="15"/>
  <c r="I10" i="15"/>
  <c r="I11" i="15"/>
  <c r="I12" i="15"/>
  <c r="I13" i="15"/>
  <c r="I14" i="15"/>
  <c r="I15" i="15"/>
  <c r="C17" i="7"/>
  <c r="I16" i="15" s="1"/>
  <c r="C18" i="7"/>
  <c r="I17" i="15" s="1"/>
  <c r="C19" i="7"/>
  <c r="I18" i="15" s="1"/>
  <c r="C20" i="7"/>
  <c r="I19" i="15" s="1"/>
  <c r="C21" i="7"/>
  <c r="I20" i="15" s="1"/>
  <c r="C22" i="7"/>
  <c r="I21" i="15" s="1"/>
  <c r="C23" i="7"/>
  <c r="I22" i="15" s="1"/>
  <c r="C24" i="7"/>
  <c r="I23" i="15" s="1"/>
  <c r="C25" i="7"/>
  <c r="I24" i="15" s="1"/>
  <c r="C26" i="7"/>
  <c r="I25" i="15" s="1"/>
  <c r="C27" i="7"/>
  <c r="I26" i="15" s="1"/>
  <c r="C28" i="7"/>
  <c r="I27" i="15" s="1"/>
  <c r="C29" i="7"/>
  <c r="I28" i="15" s="1"/>
  <c r="C30" i="7"/>
  <c r="I29" i="15" s="1"/>
  <c r="C31" i="7"/>
  <c r="I30" i="15" s="1"/>
  <c r="C32" i="7"/>
  <c r="I31" i="15" s="1"/>
  <c r="C33" i="7"/>
  <c r="I32" i="15" s="1"/>
  <c r="C34" i="7"/>
  <c r="I33" i="15" s="1"/>
  <c r="C35" i="7"/>
  <c r="I34" i="15" s="1"/>
  <c r="C36" i="7"/>
  <c r="I35" i="15" s="1"/>
  <c r="C37" i="7"/>
  <c r="I36" i="15" s="1"/>
  <c r="C38" i="7"/>
  <c r="I37" i="15" s="1"/>
  <c r="C39" i="7"/>
  <c r="I38" i="15" s="1"/>
  <c r="C40" i="7"/>
  <c r="I39" i="15" s="1"/>
  <c r="C41" i="7"/>
  <c r="I40" i="15" s="1"/>
  <c r="C42" i="7"/>
  <c r="I41" i="15" s="1"/>
  <c r="C43" i="7"/>
  <c r="I42" i="15" s="1"/>
  <c r="C44" i="7"/>
  <c r="I43" i="15" s="1"/>
  <c r="C45" i="7"/>
  <c r="I44" i="15" s="1"/>
  <c r="C46" i="7"/>
  <c r="I45" i="15" s="1"/>
  <c r="C47" i="7"/>
  <c r="I46" i="15" s="1"/>
  <c r="C48" i="7"/>
  <c r="I47" i="15" s="1"/>
  <c r="C49" i="7"/>
  <c r="I48" i="15" s="1"/>
  <c r="C50" i="7"/>
  <c r="I49" i="15" s="1"/>
  <c r="C51" i="7"/>
  <c r="I50" i="15" s="1"/>
  <c r="C52" i="7"/>
  <c r="I51" i="15" s="1"/>
  <c r="C53" i="7"/>
  <c r="I52" i="15" s="1"/>
  <c r="C54" i="7"/>
  <c r="I53" i="15" s="1"/>
  <c r="C55" i="7"/>
  <c r="I54" i="15" s="1"/>
  <c r="C56" i="7"/>
  <c r="I55" i="15" s="1"/>
  <c r="C57" i="7"/>
  <c r="I56" i="15" s="1"/>
  <c r="C58" i="7"/>
  <c r="I57" i="15" s="1"/>
  <c r="C59" i="7"/>
  <c r="I58" i="15" s="1"/>
  <c r="C60" i="7"/>
  <c r="I59" i="15" s="1"/>
  <c r="C61" i="7"/>
  <c r="I60" i="15" s="1"/>
  <c r="C62" i="7"/>
  <c r="I61" i="15" s="1"/>
  <c r="C63" i="7"/>
  <c r="I62" i="15" s="1"/>
  <c r="C64" i="7"/>
  <c r="I63" i="15" s="1"/>
  <c r="C65" i="7"/>
  <c r="I64" i="15" s="1"/>
  <c r="C66" i="7"/>
  <c r="I65" i="15" s="1"/>
  <c r="C67" i="7"/>
  <c r="I66" i="15" s="1"/>
  <c r="C68" i="7"/>
  <c r="I67" i="15" s="1"/>
  <c r="C69" i="7"/>
  <c r="I68" i="15" s="1"/>
  <c r="C70" i="7"/>
  <c r="I69" i="15" s="1"/>
  <c r="C71" i="7"/>
  <c r="I70" i="15" s="1"/>
  <c r="C72" i="7"/>
  <c r="I71" i="15" s="1"/>
  <c r="C73" i="7"/>
  <c r="I72" i="15" s="1"/>
  <c r="C74" i="7"/>
  <c r="I73" i="15" s="1"/>
  <c r="C75" i="7"/>
  <c r="I74" i="15" s="1"/>
  <c r="C76" i="7"/>
  <c r="I75" i="15" s="1"/>
  <c r="C77" i="7"/>
  <c r="I76" i="15" s="1"/>
  <c r="C78" i="7"/>
  <c r="I77" i="15" s="1"/>
  <c r="C79" i="7"/>
  <c r="I78" i="15" s="1"/>
  <c r="C80" i="7"/>
  <c r="I79" i="15" s="1"/>
  <c r="C81" i="7"/>
  <c r="I80" i="15" s="1"/>
  <c r="C82" i="7"/>
  <c r="I81" i="15" s="1"/>
  <c r="C83" i="7"/>
  <c r="I82" i="15" s="1"/>
  <c r="C84" i="7"/>
  <c r="I83" i="15" s="1"/>
  <c r="C85" i="7"/>
  <c r="I84" i="15" s="1"/>
  <c r="C86" i="7"/>
  <c r="I85" i="15" s="1"/>
  <c r="C87" i="7"/>
  <c r="I86" i="15" s="1"/>
  <c r="C88" i="7"/>
  <c r="I87" i="15" s="1"/>
  <c r="C89" i="7"/>
  <c r="I88" i="15" s="1"/>
  <c r="C90" i="7"/>
  <c r="I89" i="15" s="1"/>
  <c r="C91" i="7"/>
  <c r="I90" i="15" s="1"/>
  <c r="C92" i="7"/>
  <c r="I91" i="15" s="1"/>
  <c r="C93" i="7"/>
  <c r="I92" i="15" s="1"/>
  <c r="C94" i="7"/>
  <c r="I93" i="15" s="1"/>
  <c r="C95" i="7"/>
  <c r="I94" i="15" s="1"/>
  <c r="C96" i="7"/>
  <c r="I95" i="15" s="1"/>
  <c r="C97" i="7"/>
  <c r="I96" i="15" s="1"/>
  <c r="C98" i="7"/>
  <c r="I97" i="15" s="1"/>
  <c r="C99" i="7"/>
  <c r="I98" i="15" s="1"/>
  <c r="C100" i="7"/>
  <c r="I99" i="15" s="1"/>
  <c r="C101" i="7"/>
  <c r="I100" i="15" s="1"/>
  <c r="C102" i="7"/>
  <c r="I101" i="15" s="1"/>
  <c r="C103" i="7"/>
  <c r="I102" i="15" s="1"/>
  <c r="C104" i="7"/>
  <c r="I103" i="15" s="1"/>
  <c r="C105" i="7"/>
  <c r="I104" i="15" s="1"/>
  <c r="C106" i="7"/>
  <c r="I105" i="15" s="1"/>
  <c r="C107" i="7"/>
  <c r="I106" i="15" s="1"/>
  <c r="C108" i="7"/>
  <c r="I107" i="15" s="1"/>
  <c r="C109" i="7"/>
  <c r="I108" i="15" s="1"/>
  <c r="C110" i="7"/>
  <c r="I109" i="15" s="1"/>
  <c r="C111" i="7"/>
  <c r="I110" i="15" s="1"/>
  <c r="C112" i="7"/>
  <c r="I111" i="15" s="1"/>
  <c r="C113" i="7"/>
  <c r="I112" i="15" s="1"/>
  <c r="C114" i="7"/>
  <c r="I113" i="15" s="1"/>
  <c r="C115" i="7"/>
  <c r="I114" i="15" s="1"/>
  <c r="C116" i="7"/>
  <c r="I115" i="15" s="1"/>
  <c r="C117" i="7"/>
  <c r="I116" i="15" s="1"/>
  <c r="C118" i="7"/>
  <c r="I117" i="15" s="1"/>
  <c r="C119" i="7"/>
  <c r="I118" i="15" s="1"/>
  <c r="C120" i="7"/>
  <c r="I119" i="15" s="1"/>
  <c r="C121" i="7"/>
  <c r="I120" i="15" s="1"/>
  <c r="C122" i="7"/>
  <c r="I121" i="15" s="1"/>
  <c r="C123" i="7"/>
  <c r="I122" i="15" s="1"/>
  <c r="C124" i="7"/>
  <c r="I123" i="15" s="1"/>
  <c r="C125" i="7"/>
  <c r="I124" i="15" s="1"/>
  <c r="C126" i="7"/>
  <c r="I125" i="15" s="1"/>
  <c r="C127" i="7"/>
  <c r="I126" i="15" s="1"/>
  <c r="C128" i="7"/>
  <c r="I127" i="15" s="1"/>
  <c r="C129" i="7"/>
  <c r="I128" i="15" s="1"/>
  <c r="C130" i="7"/>
  <c r="I129" i="15" s="1"/>
  <c r="C131" i="7"/>
  <c r="I130" i="15" s="1"/>
  <c r="C132" i="7"/>
  <c r="I131" i="15" s="1"/>
  <c r="C133" i="7"/>
  <c r="I132" i="15" s="1"/>
  <c r="C134" i="7"/>
  <c r="I133" i="15" s="1"/>
  <c r="C135" i="7"/>
  <c r="I134" i="15" s="1"/>
  <c r="C136" i="7"/>
  <c r="I135" i="15" s="1"/>
  <c r="C137" i="7"/>
  <c r="I136" i="15" s="1"/>
  <c r="C138" i="7"/>
  <c r="I137" i="15" s="1"/>
  <c r="C139" i="7"/>
  <c r="I138" i="15" s="1"/>
  <c r="C140" i="7"/>
  <c r="I139" i="15" s="1"/>
  <c r="C141" i="7"/>
  <c r="I140" i="15" s="1"/>
  <c r="C142" i="7"/>
  <c r="I141" i="15" s="1"/>
  <c r="C143" i="7"/>
  <c r="I142" i="15" s="1"/>
  <c r="C144" i="7"/>
  <c r="I143" i="15" s="1"/>
  <c r="C145" i="7"/>
  <c r="I144" i="15" s="1"/>
  <c r="C146" i="7"/>
  <c r="I145" i="15" s="1"/>
  <c r="C147" i="7"/>
  <c r="I146" i="15" s="1"/>
  <c r="C148" i="7"/>
  <c r="I147" i="15" s="1"/>
  <c r="C149" i="7"/>
  <c r="I148" i="15" s="1"/>
  <c r="C150" i="7"/>
  <c r="I149" i="15" s="1"/>
  <c r="C151" i="7"/>
  <c r="I150" i="15" s="1"/>
  <c r="C152" i="7"/>
  <c r="I151" i="15" s="1"/>
  <c r="C153" i="7"/>
  <c r="I152" i="15" s="1"/>
  <c r="C154" i="7"/>
  <c r="I153" i="15" s="1"/>
  <c r="C155" i="7"/>
  <c r="I154" i="15" s="1"/>
  <c r="C156" i="7"/>
  <c r="I155" i="15" s="1"/>
  <c r="C157" i="7"/>
  <c r="I156" i="15" s="1"/>
  <c r="C158" i="7"/>
  <c r="I157" i="15" s="1"/>
  <c r="C159" i="7"/>
  <c r="I158" i="15" s="1"/>
  <c r="C160" i="7"/>
  <c r="I159" i="15" s="1"/>
  <c r="C161" i="7"/>
  <c r="I160" i="15" s="1"/>
  <c r="C162" i="7"/>
  <c r="I161" i="15" s="1"/>
  <c r="C163" i="7"/>
  <c r="I162" i="15" s="1"/>
  <c r="C164" i="7"/>
  <c r="I163" i="15" s="1"/>
  <c r="C165" i="7"/>
  <c r="I164" i="15" s="1"/>
  <c r="C166" i="7"/>
  <c r="I165" i="15" s="1"/>
  <c r="C167" i="7"/>
  <c r="I166" i="15" s="1"/>
  <c r="C168" i="7"/>
  <c r="I167" i="15" s="1"/>
  <c r="C169" i="7"/>
  <c r="I168" i="15" s="1"/>
  <c r="C170" i="7"/>
  <c r="I169" i="15" s="1"/>
  <c r="C171" i="7"/>
  <c r="I170" i="15" s="1"/>
  <c r="C172" i="7"/>
  <c r="I171" i="15" s="1"/>
  <c r="C173" i="7"/>
  <c r="I172" i="15" s="1"/>
  <c r="C174" i="7"/>
  <c r="I173" i="15" s="1"/>
  <c r="C175" i="7"/>
  <c r="I174" i="15" s="1"/>
  <c r="C176" i="7"/>
  <c r="I175" i="15" s="1"/>
  <c r="C177" i="7"/>
  <c r="I176" i="15" s="1"/>
  <c r="C178" i="7"/>
  <c r="I177" i="15" s="1"/>
  <c r="C179" i="7"/>
  <c r="I178" i="15" s="1"/>
  <c r="C180" i="7"/>
  <c r="I179" i="15" s="1"/>
  <c r="C181" i="7"/>
  <c r="I180" i="15" s="1"/>
  <c r="C182" i="7"/>
  <c r="I181" i="15" s="1"/>
  <c r="C183" i="7"/>
  <c r="I182" i="15" s="1"/>
  <c r="C184" i="7"/>
  <c r="I183" i="15" s="1"/>
  <c r="C185" i="7"/>
  <c r="I184" i="15" s="1"/>
  <c r="C186" i="7"/>
  <c r="I185" i="15" s="1"/>
  <c r="C187" i="7"/>
  <c r="I186" i="15" s="1"/>
  <c r="C188" i="7"/>
  <c r="I187" i="15" s="1"/>
  <c r="C189" i="7"/>
  <c r="I188" i="15" s="1"/>
  <c r="C190" i="7"/>
  <c r="I189" i="15" s="1"/>
  <c r="C191" i="7"/>
  <c r="I190" i="15" s="1"/>
  <c r="C192" i="7"/>
  <c r="I191" i="15" s="1"/>
  <c r="C193" i="7"/>
  <c r="I192" i="15" s="1"/>
  <c r="C194" i="7"/>
  <c r="I193" i="15" s="1"/>
  <c r="C195" i="7"/>
  <c r="I194" i="15" s="1"/>
  <c r="C196" i="7"/>
  <c r="I195" i="15" s="1"/>
  <c r="C197" i="7"/>
  <c r="I196" i="15" s="1"/>
  <c r="C198" i="7"/>
  <c r="I197" i="15" s="1"/>
  <c r="C199" i="7"/>
  <c r="I198" i="15" s="1"/>
  <c r="C200" i="7"/>
  <c r="I199" i="15" s="1"/>
  <c r="C201" i="7"/>
  <c r="I200" i="15" s="1"/>
  <c r="C202" i="7"/>
  <c r="I201" i="15" s="1"/>
  <c r="C203" i="7"/>
  <c r="I202" i="15" s="1"/>
  <c r="C204" i="7"/>
  <c r="I203" i="15" s="1"/>
  <c r="C205" i="7"/>
  <c r="I204" i="15" s="1"/>
  <c r="C206" i="7"/>
  <c r="I205" i="15" s="1"/>
  <c r="C207" i="7"/>
  <c r="I206" i="15" s="1"/>
  <c r="C208" i="7"/>
  <c r="I207" i="15" s="1"/>
  <c r="C209" i="7"/>
  <c r="I208" i="15" s="1"/>
  <c r="C210" i="7"/>
  <c r="I209" i="15" s="1"/>
  <c r="C211" i="7"/>
  <c r="I210" i="15" s="1"/>
  <c r="C212" i="7"/>
  <c r="I211" i="15" s="1"/>
  <c r="C213" i="7"/>
  <c r="I212" i="15" s="1"/>
  <c r="C214" i="7"/>
  <c r="I213" i="15" s="1"/>
  <c r="C215" i="7"/>
  <c r="I214" i="15" s="1"/>
  <c r="C216" i="7"/>
  <c r="I215" i="15" s="1"/>
  <c r="C217" i="7"/>
  <c r="I216" i="15" s="1"/>
  <c r="C218" i="7"/>
  <c r="I217" i="15" s="1"/>
  <c r="C219" i="7"/>
  <c r="I218" i="15" s="1"/>
  <c r="C220" i="7"/>
  <c r="I219" i="15" s="1"/>
  <c r="C221" i="7"/>
  <c r="I220" i="15" s="1"/>
  <c r="C222" i="7"/>
  <c r="I221" i="15" s="1"/>
  <c r="C223" i="7"/>
  <c r="I222" i="15" s="1"/>
  <c r="C224" i="7"/>
  <c r="I223" i="15" s="1"/>
  <c r="C225" i="7"/>
  <c r="I224" i="15" s="1"/>
  <c r="C226" i="7"/>
  <c r="I225" i="15" s="1"/>
  <c r="C3" i="7"/>
  <c r="I2" i="15" s="1"/>
  <c r="T168" i="7" l="1"/>
  <c r="J167" i="15" s="1"/>
  <c r="T96" i="7"/>
  <c r="J95" i="15" s="1"/>
  <c r="T80" i="7"/>
  <c r="J79" i="15" s="1"/>
  <c r="T40" i="7"/>
  <c r="J39" i="15" s="1"/>
  <c r="T120" i="7"/>
  <c r="J119" i="15" s="1"/>
  <c r="T209" i="7"/>
  <c r="J208" i="15" s="1"/>
  <c r="T128" i="7"/>
  <c r="J127" i="15" s="1"/>
  <c r="T83" i="7"/>
  <c r="J82" i="15" s="1"/>
  <c r="T72" i="7"/>
  <c r="J71" i="15" s="1"/>
  <c r="T16" i="7"/>
  <c r="J15" i="15" s="1"/>
  <c r="T224" i="7"/>
  <c r="J223" i="15" s="1"/>
  <c r="T216" i="7"/>
  <c r="J215" i="15" s="1"/>
  <c r="T208" i="7"/>
  <c r="J207" i="15" s="1"/>
  <c r="T175" i="7"/>
  <c r="J174" i="15" s="1"/>
  <c r="T167" i="7"/>
  <c r="J166" i="15" s="1"/>
  <c r="T127" i="7"/>
  <c r="J126" i="15" s="1"/>
  <c r="T119" i="7"/>
  <c r="J118" i="15" s="1"/>
  <c r="T111" i="7"/>
  <c r="J110" i="15" s="1"/>
  <c r="T95" i="7"/>
  <c r="J94" i="15" s="1"/>
  <c r="T87" i="7"/>
  <c r="J86" i="15" s="1"/>
  <c r="T79" i="7"/>
  <c r="J78" i="15" s="1"/>
  <c r="T71" i="7"/>
  <c r="J70" i="15" s="1"/>
  <c r="T55" i="7"/>
  <c r="J54" i="15" s="1"/>
  <c r="T47" i="7"/>
  <c r="J46" i="15" s="1"/>
  <c r="T39" i="7"/>
  <c r="J38" i="15" s="1"/>
  <c r="T23" i="7"/>
  <c r="J22" i="15" s="1"/>
  <c r="T10" i="7"/>
  <c r="J9" i="15" s="1"/>
  <c r="T15" i="7"/>
  <c r="J14" i="15" s="1"/>
  <c r="T223" i="7"/>
  <c r="J222" i="15" s="1"/>
  <c r="T215" i="7"/>
  <c r="J214" i="15" s="1"/>
  <c r="T207" i="7"/>
  <c r="J206" i="15" s="1"/>
  <c r="T182" i="7"/>
  <c r="J181" i="15" s="1"/>
  <c r="T174" i="7"/>
  <c r="J173" i="15" s="1"/>
  <c r="T166" i="7"/>
  <c r="J165" i="15" s="1"/>
  <c r="T134" i="7"/>
  <c r="J133" i="15" s="1"/>
  <c r="T126" i="7"/>
  <c r="J125" i="15" s="1"/>
  <c r="T118" i="7"/>
  <c r="J117" i="15" s="1"/>
  <c r="T102" i="7"/>
  <c r="J101" i="15" s="1"/>
  <c r="T86" i="7"/>
  <c r="J85" i="15" s="1"/>
  <c r="T78" i="7"/>
  <c r="J77" i="15" s="1"/>
  <c r="T70" i="7"/>
  <c r="J69" i="15" s="1"/>
  <c r="T54" i="7"/>
  <c r="J53" i="15" s="1"/>
  <c r="T46" i="7"/>
  <c r="J45" i="15" s="1"/>
  <c r="T38" i="7"/>
  <c r="J37" i="15" s="1"/>
  <c r="T22" i="7"/>
  <c r="J21" i="15" s="1"/>
  <c r="T9" i="7"/>
  <c r="J8" i="15" s="1"/>
  <c r="T14" i="7"/>
  <c r="J13" i="15" s="1"/>
  <c r="T214" i="7"/>
  <c r="J213" i="15" s="1"/>
  <c r="T206" i="7"/>
  <c r="J205" i="15" s="1"/>
  <c r="T181" i="7"/>
  <c r="J180" i="15" s="1"/>
  <c r="T173" i="7"/>
  <c r="J172" i="15" s="1"/>
  <c r="T165" i="7"/>
  <c r="J164" i="15" s="1"/>
  <c r="T157" i="7"/>
  <c r="J156" i="15" s="1"/>
  <c r="T133" i="7"/>
  <c r="J132" i="15" s="1"/>
  <c r="T125" i="7"/>
  <c r="J124" i="15" s="1"/>
  <c r="T117" i="7"/>
  <c r="J116" i="15" s="1"/>
  <c r="T109" i="7"/>
  <c r="J108" i="15" s="1"/>
  <c r="T93" i="7"/>
  <c r="J92" i="15" s="1"/>
  <c r="T85" i="7"/>
  <c r="J84" i="15" s="1"/>
  <c r="T77" i="7"/>
  <c r="J76" i="15" s="1"/>
  <c r="T53" i="7"/>
  <c r="J52" i="15" s="1"/>
  <c r="T45" i="7"/>
  <c r="J44" i="15" s="1"/>
  <c r="T21" i="7"/>
  <c r="J20" i="15" s="1"/>
  <c r="T88" i="7"/>
  <c r="J87" i="15" s="1"/>
  <c r="T13" i="7"/>
  <c r="J12" i="15" s="1"/>
  <c r="T221" i="7"/>
  <c r="J220" i="15" s="1"/>
  <c r="T213" i="7"/>
  <c r="J212" i="15" s="1"/>
  <c r="T180" i="7"/>
  <c r="J179" i="15" s="1"/>
  <c r="T172" i="7"/>
  <c r="J171" i="15" s="1"/>
  <c r="T164" i="7"/>
  <c r="J163" i="15" s="1"/>
  <c r="T156" i="7"/>
  <c r="J155" i="15" s="1"/>
  <c r="T132" i="7"/>
  <c r="J131" i="15" s="1"/>
  <c r="T124" i="7"/>
  <c r="J123" i="15" s="1"/>
  <c r="T116" i="7"/>
  <c r="J115" i="15" s="1"/>
  <c r="T108" i="7"/>
  <c r="J107" i="15" s="1"/>
  <c r="T92" i="7"/>
  <c r="J91" i="15" s="1"/>
  <c r="T84" i="7"/>
  <c r="J83" i="15" s="1"/>
  <c r="T76" i="7"/>
  <c r="J75" i="15" s="1"/>
  <c r="T60" i="7"/>
  <c r="J59" i="15" s="1"/>
  <c r="T52" i="7"/>
  <c r="J51" i="15" s="1"/>
  <c r="T28" i="7"/>
  <c r="J27" i="15" s="1"/>
  <c r="T212" i="7"/>
  <c r="J211" i="15" s="1"/>
  <c r="T179" i="7"/>
  <c r="J178" i="15" s="1"/>
  <c r="T171" i="7"/>
  <c r="J170" i="15" s="1"/>
  <c r="T163" i="7"/>
  <c r="J162" i="15" s="1"/>
  <c r="T155" i="7"/>
  <c r="J154" i="15" s="1"/>
  <c r="T139" i="7"/>
  <c r="J138" i="15" s="1"/>
  <c r="T131" i="7"/>
  <c r="J130" i="15" s="1"/>
  <c r="T123" i="7"/>
  <c r="J122" i="15" s="1"/>
  <c r="T115" i="7"/>
  <c r="J114" i="15" s="1"/>
  <c r="T107" i="7"/>
  <c r="J106" i="15" s="1"/>
  <c r="T75" i="7"/>
  <c r="J74" i="15" s="1"/>
  <c r="T67" i="7"/>
  <c r="J66" i="15" s="1"/>
  <c r="T59" i="7"/>
  <c r="J58" i="15" s="1"/>
  <c r="T51" i="7"/>
  <c r="J50" i="15" s="1"/>
  <c r="T186" i="7"/>
  <c r="J185" i="15" s="1"/>
  <c r="T178" i="7"/>
  <c r="J177" i="15" s="1"/>
  <c r="T170" i="7"/>
  <c r="J169" i="15" s="1"/>
  <c r="T162" i="7"/>
  <c r="J161" i="15" s="1"/>
  <c r="T154" i="7"/>
  <c r="J153" i="15" s="1"/>
  <c r="T130" i="7"/>
  <c r="J129" i="15" s="1"/>
  <c r="T122" i="7"/>
  <c r="J121" i="15" s="1"/>
  <c r="T106" i="7"/>
  <c r="J105" i="15" s="1"/>
  <c r="T90" i="7"/>
  <c r="J89" i="15" s="1"/>
  <c r="T74" i="7"/>
  <c r="J73" i="15" s="1"/>
  <c r="T50" i="7"/>
  <c r="J49" i="15" s="1"/>
  <c r="T42" i="7"/>
  <c r="J41" i="15" s="1"/>
  <c r="AD13" i="7"/>
  <c r="AD12" i="7"/>
  <c r="AE81" i="7"/>
  <c r="AD83" i="7"/>
  <c r="AD82" i="7"/>
  <c r="AD81" i="7"/>
  <c r="AC19" i="7" l="1"/>
  <c r="AE5" i="7" l="1"/>
  <c r="F9" i="12"/>
  <c r="F13" i="12"/>
  <c r="F25" i="12"/>
  <c r="F29" i="12"/>
  <c r="F41" i="12"/>
  <c r="F45" i="12"/>
  <c r="F57" i="12"/>
  <c r="F61" i="12"/>
  <c r="F73" i="12"/>
  <c r="F77" i="12"/>
  <c r="F89" i="12"/>
  <c r="F93" i="12"/>
  <c r="F105" i="12"/>
  <c r="F109" i="12"/>
  <c r="F121" i="12"/>
  <c r="F125" i="12"/>
  <c r="F137" i="12"/>
  <c r="F141" i="12"/>
  <c r="F153" i="12"/>
  <c r="F157" i="12"/>
  <c r="E2" i="12"/>
  <c r="G2" i="12" s="1"/>
  <c r="H2" i="12" s="1"/>
  <c r="E3" i="12"/>
  <c r="G3" i="12" s="1"/>
  <c r="H3" i="12" s="1"/>
  <c r="E4" i="12"/>
  <c r="G4" i="12" s="1"/>
  <c r="H4" i="12" s="1"/>
  <c r="E5" i="12"/>
  <c r="G5" i="12" s="1"/>
  <c r="H5" i="12" s="1"/>
  <c r="E6" i="12"/>
  <c r="G6" i="12" s="1"/>
  <c r="H6" i="12" s="1"/>
  <c r="E7" i="12"/>
  <c r="G7" i="12" s="1"/>
  <c r="H7" i="12" s="1"/>
  <c r="E8" i="12"/>
  <c r="G8" i="12" s="1"/>
  <c r="H8" i="12" s="1"/>
  <c r="E9" i="12"/>
  <c r="G9" i="12" s="1"/>
  <c r="H9" i="12" s="1"/>
  <c r="E10" i="12"/>
  <c r="G10" i="12" s="1"/>
  <c r="H10" i="12" s="1"/>
  <c r="E11" i="12"/>
  <c r="G11" i="12" s="1"/>
  <c r="H11" i="12" s="1"/>
  <c r="E12" i="12"/>
  <c r="G12" i="12" s="1"/>
  <c r="H12" i="12" s="1"/>
  <c r="E13" i="12"/>
  <c r="G13" i="12" s="1"/>
  <c r="H13" i="12" s="1"/>
  <c r="E14" i="12"/>
  <c r="G14" i="12" s="1"/>
  <c r="H14" i="12" s="1"/>
  <c r="E15" i="12"/>
  <c r="F15" i="12" s="1"/>
  <c r="E16" i="12"/>
  <c r="G16" i="12" s="1"/>
  <c r="H16" i="12" s="1"/>
  <c r="E17" i="12"/>
  <c r="G17" i="12" s="1"/>
  <c r="H17" i="12" s="1"/>
  <c r="E18" i="12"/>
  <c r="G18" i="12" s="1"/>
  <c r="H18" i="12" s="1"/>
  <c r="E19" i="12"/>
  <c r="G19" i="12" s="1"/>
  <c r="H19" i="12" s="1"/>
  <c r="E20" i="12"/>
  <c r="G20" i="12" s="1"/>
  <c r="H20" i="12" s="1"/>
  <c r="E21" i="12"/>
  <c r="G21" i="12" s="1"/>
  <c r="H21" i="12" s="1"/>
  <c r="E22" i="12"/>
  <c r="G22" i="12" s="1"/>
  <c r="H22" i="12" s="1"/>
  <c r="E23" i="12"/>
  <c r="F23" i="12" s="1"/>
  <c r="E24" i="12"/>
  <c r="G24" i="12" s="1"/>
  <c r="H24" i="12" s="1"/>
  <c r="E25" i="12"/>
  <c r="G25" i="12" s="1"/>
  <c r="H25" i="12" s="1"/>
  <c r="E26" i="12"/>
  <c r="G26" i="12" s="1"/>
  <c r="H26" i="12" s="1"/>
  <c r="E27" i="12"/>
  <c r="G27" i="12" s="1"/>
  <c r="H27" i="12" s="1"/>
  <c r="E28" i="12"/>
  <c r="G28" i="12" s="1"/>
  <c r="H28" i="12" s="1"/>
  <c r="E29" i="12"/>
  <c r="G29" i="12" s="1"/>
  <c r="H29" i="12" s="1"/>
  <c r="E30" i="12"/>
  <c r="G30" i="12" s="1"/>
  <c r="H30" i="12" s="1"/>
  <c r="E31" i="12"/>
  <c r="F31" i="12" s="1"/>
  <c r="E32" i="12"/>
  <c r="G32" i="12" s="1"/>
  <c r="H32" i="12" s="1"/>
  <c r="E33" i="12"/>
  <c r="G33" i="12" s="1"/>
  <c r="H33" i="12" s="1"/>
  <c r="E34" i="12"/>
  <c r="G34" i="12" s="1"/>
  <c r="H34" i="12" s="1"/>
  <c r="E35" i="12"/>
  <c r="G35" i="12" s="1"/>
  <c r="H35" i="12" s="1"/>
  <c r="E36" i="12"/>
  <c r="G36" i="12" s="1"/>
  <c r="H36" i="12" s="1"/>
  <c r="E37" i="12"/>
  <c r="G37" i="12" s="1"/>
  <c r="H37" i="12" s="1"/>
  <c r="E38" i="12"/>
  <c r="G38" i="12" s="1"/>
  <c r="H38" i="12" s="1"/>
  <c r="E39" i="12"/>
  <c r="G39" i="12" s="1"/>
  <c r="H39" i="12" s="1"/>
  <c r="E40" i="12"/>
  <c r="G40" i="12" s="1"/>
  <c r="H40" i="12" s="1"/>
  <c r="E41" i="12"/>
  <c r="G41" i="12" s="1"/>
  <c r="H41" i="12" s="1"/>
  <c r="E42" i="12"/>
  <c r="G42" i="12" s="1"/>
  <c r="H42" i="12" s="1"/>
  <c r="E43" i="12"/>
  <c r="G43" i="12" s="1"/>
  <c r="H43" i="12" s="1"/>
  <c r="E44" i="12"/>
  <c r="G44" i="12" s="1"/>
  <c r="H44" i="12" s="1"/>
  <c r="E45" i="12"/>
  <c r="G45" i="12" s="1"/>
  <c r="H45" i="12" s="1"/>
  <c r="E46" i="12"/>
  <c r="G46" i="12" s="1"/>
  <c r="H46" i="12" s="1"/>
  <c r="E47" i="12"/>
  <c r="F47" i="12" s="1"/>
  <c r="E48" i="12"/>
  <c r="G48" i="12" s="1"/>
  <c r="H48" i="12" s="1"/>
  <c r="E49" i="12"/>
  <c r="G49" i="12" s="1"/>
  <c r="H49" i="12" s="1"/>
  <c r="E50" i="12"/>
  <c r="G50" i="12" s="1"/>
  <c r="H50" i="12" s="1"/>
  <c r="E51" i="12"/>
  <c r="G51" i="12" s="1"/>
  <c r="H51" i="12" s="1"/>
  <c r="E52" i="12"/>
  <c r="G52" i="12" s="1"/>
  <c r="H52" i="12" s="1"/>
  <c r="E53" i="12"/>
  <c r="G53" i="12" s="1"/>
  <c r="H53" i="12" s="1"/>
  <c r="E54" i="12"/>
  <c r="G54" i="12" s="1"/>
  <c r="H54" i="12" s="1"/>
  <c r="E55" i="12"/>
  <c r="F55" i="12" s="1"/>
  <c r="E56" i="12"/>
  <c r="G56" i="12" s="1"/>
  <c r="H56" i="12" s="1"/>
  <c r="E57" i="12"/>
  <c r="G57" i="12" s="1"/>
  <c r="H57" i="12" s="1"/>
  <c r="E58" i="12"/>
  <c r="G58" i="12" s="1"/>
  <c r="H58" i="12" s="1"/>
  <c r="E59" i="12"/>
  <c r="G59" i="12" s="1"/>
  <c r="H59" i="12" s="1"/>
  <c r="E60" i="12"/>
  <c r="G60" i="12" s="1"/>
  <c r="H60" i="12" s="1"/>
  <c r="E61" i="12"/>
  <c r="G61" i="12" s="1"/>
  <c r="H61" i="12" s="1"/>
  <c r="E62" i="12"/>
  <c r="G62" i="12" s="1"/>
  <c r="H62" i="12" s="1"/>
  <c r="E63" i="12"/>
  <c r="F63" i="12" s="1"/>
  <c r="E64" i="12"/>
  <c r="G64" i="12" s="1"/>
  <c r="H64" i="12" s="1"/>
  <c r="E65" i="12"/>
  <c r="G65" i="12" s="1"/>
  <c r="H65" i="12" s="1"/>
  <c r="E66" i="12"/>
  <c r="G66" i="12" s="1"/>
  <c r="H66" i="12" s="1"/>
  <c r="E67" i="12"/>
  <c r="G67" i="12" s="1"/>
  <c r="H67" i="12" s="1"/>
  <c r="E68" i="12"/>
  <c r="G68" i="12" s="1"/>
  <c r="H68" i="12" s="1"/>
  <c r="E69" i="12"/>
  <c r="G69" i="12" s="1"/>
  <c r="H69" i="12" s="1"/>
  <c r="E70" i="12"/>
  <c r="G70" i="12" s="1"/>
  <c r="H70" i="12" s="1"/>
  <c r="E71" i="12"/>
  <c r="G71" i="12" s="1"/>
  <c r="H71" i="12" s="1"/>
  <c r="E72" i="12"/>
  <c r="G72" i="12" s="1"/>
  <c r="H72" i="12" s="1"/>
  <c r="E73" i="12"/>
  <c r="G73" i="12" s="1"/>
  <c r="H73" i="12" s="1"/>
  <c r="E74" i="12"/>
  <c r="G74" i="12" s="1"/>
  <c r="H74" i="12" s="1"/>
  <c r="E75" i="12"/>
  <c r="G75" i="12" s="1"/>
  <c r="H75" i="12" s="1"/>
  <c r="E76" i="12"/>
  <c r="G76" i="12" s="1"/>
  <c r="H76" i="12" s="1"/>
  <c r="E77" i="12"/>
  <c r="G77" i="12" s="1"/>
  <c r="H77" i="12" s="1"/>
  <c r="E78" i="12"/>
  <c r="G78" i="12" s="1"/>
  <c r="H78" i="12" s="1"/>
  <c r="E79" i="12"/>
  <c r="F79" i="12" s="1"/>
  <c r="E80" i="12"/>
  <c r="G80" i="12" s="1"/>
  <c r="H80" i="12" s="1"/>
  <c r="E81" i="12"/>
  <c r="G81" i="12" s="1"/>
  <c r="H81" i="12" s="1"/>
  <c r="E82" i="12"/>
  <c r="G82" i="12" s="1"/>
  <c r="H82" i="12" s="1"/>
  <c r="E83" i="12"/>
  <c r="G83" i="12" s="1"/>
  <c r="H83" i="12" s="1"/>
  <c r="E84" i="12"/>
  <c r="G84" i="12" s="1"/>
  <c r="H84" i="12" s="1"/>
  <c r="E85" i="12"/>
  <c r="G85" i="12" s="1"/>
  <c r="H85" i="12" s="1"/>
  <c r="E86" i="12"/>
  <c r="G86" i="12" s="1"/>
  <c r="H86" i="12" s="1"/>
  <c r="E87" i="12"/>
  <c r="F87" i="12" s="1"/>
  <c r="E88" i="12"/>
  <c r="G88" i="12" s="1"/>
  <c r="H88" i="12" s="1"/>
  <c r="E89" i="12"/>
  <c r="G89" i="12" s="1"/>
  <c r="H89" i="12" s="1"/>
  <c r="E90" i="12"/>
  <c r="G90" i="12" s="1"/>
  <c r="H90" i="12" s="1"/>
  <c r="E91" i="12"/>
  <c r="G91" i="12" s="1"/>
  <c r="H91" i="12" s="1"/>
  <c r="E92" i="12"/>
  <c r="G92" i="12" s="1"/>
  <c r="H92" i="12" s="1"/>
  <c r="E93" i="12"/>
  <c r="G93" i="12" s="1"/>
  <c r="H93" i="12" s="1"/>
  <c r="E94" i="12"/>
  <c r="G94" i="12" s="1"/>
  <c r="H94" i="12" s="1"/>
  <c r="E95" i="12"/>
  <c r="F95" i="12" s="1"/>
  <c r="E96" i="12"/>
  <c r="G96" i="12" s="1"/>
  <c r="H96" i="12" s="1"/>
  <c r="E97" i="12"/>
  <c r="G97" i="12" s="1"/>
  <c r="H97" i="12" s="1"/>
  <c r="E98" i="12"/>
  <c r="G98" i="12" s="1"/>
  <c r="H98" i="12" s="1"/>
  <c r="E99" i="12"/>
  <c r="G99" i="12" s="1"/>
  <c r="H99" i="12" s="1"/>
  <c r="E100" i="12"/>
  <c r="G100" i="12" s="1"/>
  <c r="H100" i="12" s="1"/>
  <c r="E101" i="12"/>
  <c r="G101" i="12" s="1"/>
  <c r="H101" i="12" s="1"/>
  <c r="E102" i="12"/>
  <c r="G102" i="12" s="1"/>
  <c r="H102" i="12" s="1"/>
  <c r="E103" i="12"/>
  <c r="G103" i="12" s="1"/>
  <c r="H103" i="12" s="1"/>
  <c r="E104" i="12"/>
  <c r="G104" i="12" s="1"/>
  <c r="H104" i="12" s="1"/>
  <c r="E105" i="12"/>
  <c r="G105" i="12" s="1"/>
  <c r="H105" i="12" s="1"/>
  <c r="E106" i="12"/>
  <c r="G106" i="12" s="1"/>
  <c r="H106" i="12" s="1"/>
  <c r="E107" i="12"/>
  <c r="G107" i="12" s="1"/>
  <c r="H107" i="12" s="1"/>
  <c r="E108" i="12"/>
  <c r="G108" i="12" s="1"/>
  <c r="H108" i="12" s="1"/>
  <c r="E109" i="12"/>
  <c r="G109" i="12" s="1"/>
  <c r="H109" i="12" s="1"/>
  <c r="E110" i="12"/>
  <c r="G110" i="12" s="1"/>
  <c r="H110" i="12" s="1"/>
  <c r="E111" i="12"/>
  <c r="F111" i="12" s="1"/>
  <c r="E112" i="12"/>
  <c r="G112" i="12" s="1"/>
  <c r="H112" i="12" s="1"/>
  <c r="E113" i="12"/>
  <c r="G113" i="12" s="1"/>
  <c r="H113" i="12" s="1"/>
  <c r="E114" i="12"/>
  <c r="G114" i="12" s="1"/>
  <c r="H114" i="12" s="1"/>
  <c r="E115" i="12"/>
  <c r="G115" i="12" s="1"/>
  <c r="H115" i="12" s="1"/>
  <c r="E116" i="12"/>
  <c r="G116" i="12" s="1"/>
  <c r="H116" i="12" s="1"/>
  <c r="E117" i="12"/>
  <c r="G117" i="12" s="1"/>
  <c r="H117" i="12" s="1"/>
  <c r="E118" i="12"/>
  <c r="G118" i="12" s="1"/>
  <c r="H118" i="12" s="1"/>
  <c r="E119" i="12"/>
  <c r="F119" i="12" s="1"/>
  <c r="E120" i="12"/>
  <c r="G120" i="12" s="1"/>
  <c r="H120" i="12" s="1"/>
  <c r="E121" i="12"/>
  <c r="G121" i="12" s="1"/>
  <c r="H121" i="12" s="1"/>
  <c r="E122" i="12"/>
  <c r="G122" i="12" s="1"/>
  <c r="H122" i="12" s="1"/>
  <c r="E123" i="12"/>
  <c r="G123" i="12" s="1"/>
  <c r="H123" i="12" s="1"/>
  <c r="E124" i="12"/>
  <c r="G124" i="12" s="1"/>
  <c r="H124" i="12" s="1"/>
  <c r="E125" i="12"/>
  <c r="G125" i="12" s="1"/>
  <c r="H125" i="12" s="1"/>
  <c r="E126" i="12"/>
  <c r="G126" i="12" s="1"/>
  <c r="H126" i="12" s="1"/>
  <c r="E127" i="12"/>
  <c r="F127" i="12" s="1"/>
  <c r="E128" i="12"/>
  <c r="G128" i="12" s="1"/>
  <c r="H128" i="12" s="1"/>
  <c r="E129" i="12"/>
  <c r="G129" i="12" s="1"/>
  <c r="H129" i="12" s="1"/>
  <c r="E130" i="12"/>
  <c r="G130" i="12" s="1"/>
  <c r="H130" i="12" s="1"/>
  <c r="E131" i="12"/>
  <c r="G131" i="12" s="1"/>
  <c r="H131" i="12" s="1"/>
  <c r="E132" i="12"/>
  <c r="G132" i="12" s="1"/>
  <c r="H132" i="12" s="1"/>
  <c r="E133" i="12"/>
  <c r="G133" i="12" s="1"/>
  <c r="H133" i="12" s="1"/>
  <c r="E134" i="12"/>
  <c r="G134" i="12" s="1"/>
  <c r="H134" i="12" s="1"/>
  <c r="E135" i="12"/>
  <c r="G135" i="12" s="1"/>
  <c r="H135" i="12" s="1"/>
  <c r="E136" i="12"/>
  <c r="G136" i="12" s="1"/>
  <c r="H136" i="12" s="1"/>
  <c r="E137" i="12"/>
  <c r="G137" i="12" s="1"/>
  <c r="H137" i="12" s="1"/>
  <c r="E138" i="12"/>
  <c r="G138" i="12" s="1"/>
  <c r="H138" i="12" s="1"/>
  <c r="E139" i="12"/>
  <c r="G139" i="12" s="1"/>
  <c r="H139" i="12" s="1"/>
  <c r="E140" i="12"/>
  <c r="G140" i="12" s="1"/>
  <c r="H140" i="12" s="1"/>
  <c r="E141" i="12"/>
  <c r="G141" i="12" s="1"/>
  <c r="H141" i="12" s="1"/>
  <c r="E142" i="12"/>
  <c r="G142" i="12" s="1"/>
  <c r="H142" i="12" s="1"/>
  <c r="E143" i="12"/>
  <c r="F143" i="12" s="1"/>
  <c r="E144" i="12"/>
  <c r="G144" i="12" s="1"/>
  <c r="H144" i="12" s="1"/>
  <c r="E145" i="12"/>
  <c r="G145" i="12" s="1"/>
  <c r="H145" i="12" s="1"/>
  <c r="E146" i="12"/>
  <c r="G146" i="12" s="1"/>
  <c r="H146" i="12" s="1"/>
  <c r="E147" i="12"/>
  <c r="G147" i="12" s="1"/>
  <c r="H147" i="12" s="1"/>
  <c r="E148" i="12"/>
  <c r="G148" i="12" s="1"/>
  <c r="H148" i="12" s="1"/>
  <c r="E149" i="12"/>
  <c r="G149" i="12" s="1"/>
  <c r="H149" i="12" s="1"/>
  <c r="E150" i="12"/>
  <c r="G150" i="12" s="1"/>
  <c r="H150" i="12" s="1"/>
  <c r="E151" i="12"/>
  <c r="F151" i="12" s="1"/>
  <c r="E152" i="12"/>
  <c r="G152" i="12" s="1"/>
  <c r="H152" i="12" s="1"/>
  <c r="E153" i="12"/>
  <c r="G153" i="12" s="1"/>
  <c r="H153" i="12" s="1"/>
  <c r="E154" i="12"/>
  <c r="G154" i="12" s="1"/>
  <c r="H154" i="12" s="1"/>
  <c r="E155" i="12"/>
  <c r="G155" i="12" s="1"/>
  <c r="H155" i="12" s="1"/>
  <c r="E156" i="12"/>
  <c r="G156" i="12" s="1"/>
  <c r="H156" i="12" s="1"/>
  <c r="E157" i="12"/>
  <c r="G157" i="12" s="1"/>
  <c r="H157" i="12" s="1"/>
  <c r="E158" i="12"/>
  <c r="G158" i="12" s="1"/>
  <c r="H158" i="12" s="1"/>
  <c r="E159" i="12"/>
  <c r="F159" i="12" s="1"/>
  <c r="E160" i="12"/>
  <c r="G160" i="12" s="1"/>
  <c r="H160" i="12" s="1"/>
  <c r="E161" i="12"/>
  <c r="G161" i="12" s="1"/>
  <c r="H161" i="12" s="1"/>
  <c r="E162" i="12"/>
  <c r="G162" i="12" s="1"/>
  <c r="H162" i="12" s="1"/>
  <c r="E163" i="12"/>
  <c r="G163" i="12" s="1"/>
  <c r="H163" i="12" s="1"/>
  <c r="E164" i="12"/>
  <c r="G164" i="12" s="1"/>
  <c r="H164" i="12" s="1"/>
  <c r="E165" i="12"/>
  <c r="G165" i="12" s="1"/>
  <c r="H165" i="12" s="1"/>
  <c r="E166" i="12"/>
  <c r="G166" i="12" s="1"/>
  <c r="H166" i="12" s="1"/>
  <c r="E167" i="12"/>
  <c r="G167" i="12" s="1"/>
  <c r="H167" i="12" s="1"/>
  <c r="E1" i="12"/>
  <c r="F1" i="12" s="1"/>
  <c r="AE3" i="7"/>
  <c r="G4" i="10"/>
  <c r="G5" i="10" s="1"/>
  <c r="G6" i="10" s="1"/>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29" i="10" s="1"/>
  <c r="G30" i="10" s="1"/>
  <c r="G31" i="10" s="1"/>
  <c r="G32" i="10" s="1"/>
  <c r="G33" i="10" s="1"/>
  <c r="G34" i="10" s="1"/>
  <c r="G35" i="10" s="1"/>
  <c r="G36" i="10" s="1"/>
  <c r="G37" i="10" s="1"/>
  <c r="G38" i="10" s="1"/>
  <c r="G39" i="10" s="1"/>
  <c r="G40" i="10" s="1"/>
  <c r="G41" i="10" s="1"/>
  <c r="G42" i="10" s="1"/>
  <c r="G43" i="10" s="1"/>
  <c r="G44" i="10" s="1"/>
  <c r="G45" i="10" s="1"/>
  <c r="G46" i="10" s="1"/>
  <c r="G47" i="10" s="1"/>
  <c r="G48" i="10" s="1"/>
  <c r="G49" i="10" s="1"/>
  <c r="G50" i="10" s="1"/>
  <c r="G51" i="10" s="1"/>
  <c r="G52" i="10" s="1"/>
  <c r="G53" i="10" s="1"/>
  <c r="G54" i="10" s="1"/>
  <c r="G55" i="10" s="1"/>
  <c r="G56" i="10" s="1"/>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1" i="10" s="1"/>
  <c r="G82" i="10" s="1"/>
  <c r="G83" i="10" s="1"/>
  <c r="G84" i="10" s="1"/>
  <c r="G85" i="10" s="1"/>
  <c r="G86" i="10" s="1"/>
  <c r="G87" i="10" s="1"/>
  <c r="G88" i="10" s="1"/>
  <c r="G89" i="10" s="1"/>
  <c r="G90" i="10" s="1"/>
  <c r="G91" i="10" s="1"/>
  <c r="G92" i="10" s="1"/>
  <c r="G93" i="10" s="1"/>
  <c r="G94" i="10" s="1"/>
  <c r="G95" i="10" s="1"/>
  <c r="G96" i="10" s="1"/>
  <c r="G97" i="10" s="1"/>
  <c r="G98" i="10" s="1"/>
  <c r="G99" i="10" s="1"/>
  <c r="G100" i="10" s="1"/>
  <c r="G101" i="10" s="1"/>
  <c r="G102" i="10" s="1"/>
  <c r="G103" i="10" s="1"/>
  <c r="G104" i="10" s="1"/>
  <c r="G105" i="10" s="1"/>
  <c r="G106" i="10" s="1"/>
  <c r="G107" i="10" s="1"/>
  <c r="G108" i="10" s="1"/>
  <c r="G109" i="10" s="1"/>
  <c r="G110" i="10" s="1"/>
  <c r="G111" i="10" s="1"/>
  <c r="G112" i="10" s="1"/>
  <c r="G113" i="10" s="1"/>
  <c r="G114" i="10" s="1"/>
  <c r="G115" i="10" s="1"/>
  <c r="G116" i="10" s="1"/>
  <c r="G117" i="10" s="1"/>
  <c r="G118" i="10" s="1"/>
  <c r="G119" i="10" s="1"/>
  <c r="G120" i="10" s="1"/>
  <c r="G121" i="10" s="1"/>
  <c r="G122" i="10" s="1"/>
  <c r="G123" i="10" s="1"/>
  <c r="G124" i="10" s="1"/>
  <c r="G125" i="10" s="1"/>
  <c r="G126" i="10" s="1"/>
  <c r="G127" i="10" s="1"/>
  <c r="G128" i="10" s="1"/>
  <c r="G129" i="10" s="1"/>
  <c r="G130" i="10" s="1"/>
  <c r="G131" i="10" s="1"/>
  <c r="G132" i="10" s="1"/>
  <c r="G133" i="10" s="1"/>
  <c r="G134" i="10" s="1"/>
  <c r="G135" i="10" s="1"/>
  <c r="G136" i="10" s="1"/>
  <c r="G137" i="10" s="1"/>
  <c r="G138" i="10" s="1"/>
  <c r="G139" i="10" s="1"/>
  <c r="G140" i="10" s="1"/>
  <c r="G141" i="10" s="1"/>
  <c r="G142" i="10" s="1"/>
  <c r="G143" i="10" s="1"/>
  <c r="G144" i="10" s="1"/>
  <c r="G145" i="10" s="1"/>
  <c r="G146" i="10" s="1"/>
  <c r="G147" i="10" s="1"/>
  <c r="G148" i="10" s="1"/>
  <c r="G149" i="10" s="1"/>
  <c r="G150" i="10" s="1"/>
  <c r="G151" i="10" s="1"/>
  <c r="G152" i="10" s="1"/>
  <c r="G153" i="10" s="1"/>
  <c r="G154" i="10" s="1"/>
  <c r="G155" i="10" s="1"/>
  <c r="G156" i="10" s="1"/>
  <c r="G157" i="10" s="1"/>
  <c r="G158" i="10" s="1"/>
  <c r="G159" i="10" s="1"/>
  <c r="G160" i="10" s="1"/>
  <c r="G161" i="10" s="1"/>
  <c r="G162" i="10" s="1"/>
  <c r="G163" i="10" s="1"/>
  <c r="G164" i="10" s="1"/>
  <c r="G165" i="10" s="1"/>
  <c r="G166" i="10" s="1"/>
  <c r="G167" i="10" s="1"/>
  <c r="G168" i="10" s="1"/>
  <c r="G169" i="10" s="1"/>
  <c r="G170" i="10" s="1"/>
  <c r="G171" i="10" s="1"/>
  <c r="G172" i="10" s="1"/>
  <c r="G173" i="10" s="1"/>
  <c r="G174" i="10" s="1"/>
  <c r="G175" i="10" s="1"/>
  <c r="G176" i="10" s="1"/>
  <c r="G177" i="10" s="1"/>
  <c r="G178" i="10" s="1"/>
  <c r="G179" i="10" s="1"/>
  <c r="G180" i="10" s="1"/>
  <c r="G181" i="10" s="1"/>
  <c r="G182" i="10" s="1"/>
  <c r="G183" i="10" s="1"/>
  <c r="G184" i="10" s="1"/>
  <c r="G185" i="10" s="1"/>
  <c r="G186" i="10" s="1"/>
  <c r="G187" i="10" s="1"/>
  <c r="E4" i="10"/>
  <c r="AE4" i="7"/>
  <c r="AE6" i="7"/>
  <c r="AE7" i="7"/>
  <c r="AE8" i="7"/>
  <c r="AE9" i="7"/>
  <c r="AE10" i="7"/>
  <c r="AE11"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54" i="7"/>
  <c r="AE55" i="7"/>
  <c r="AE56" i="7"/>
  <c r="AE57" i="7"/>
  <c r="AE58" i="7"/>
  <c r="AE59" i="7"/>
  <c r="AE60" i="7"/>
  <c r="AE61" i="7"/>
  <c r="AE62" i="7"/>
  <c r="AE63" i="7"/>
  <c r="AE64" i="7"/>
  <c r="AE65" i="7"/>
  <c r="AE66" i="7"/>
  <c r="AE67" i="7"/>
  <c r="AE68" i="7"/>
  <c r="AE69" i="7"/>
  <c r="AE70" i="7"/>
  <c r="AE71" i="7"/>
  <c r="AE72" i="7"/>
  <c r="AE73" i="7"/>
  <c r="AE74" i="7"/>
  <c r="AE75" i="7"/>
  <c r="AE76" i="7"/>
  <c r="AE77" i="7"/>
  <c r="AE78" i="7"/>
  <c r="AE79" i="7"/>
  <c r="AE80" i="7"/>
  <c r="AE84" i="7"/>
  <c r="AE85" i="7"/>
  <c r="AE86" i="7"/>
  <c r="AE87"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6"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B24" i="7"/>
  <c r="AB25" i="7"/>
  <c r="AB26" i="7"/>
  <c r="AB30" i="7"/>
  <c r="AB31" i="7"/>
  <c r="AB33" i="7"/>
  <c r="AB61" i="7"/>
  <c r="AB62" i="7"/>
  <c r="AB64" i="7"/>
  <c r="AB65" i="7"/>
  <c r="AB18" i="7"/>
  <c r="AB19" i="7"/>
  <c r="AB20" i="7"/>
  <c r="AB3" i="7"/>
  <c r="AD4" i="7"/>
  <c r="AD5" i="7"/>
  <c r="AD6" i="7"/>
  <c r="AD7" i="7"/>
  <c r="AD8" i="7"/>
  <c r="AD9" i="7"/>
  <c r="AD10" i="7"/>
  <c r="AD11" i="7"/>
  <c r="AD17" i="7"/>
  <c r="AD18" i="7"/>
  <c r="AD19" i="7"/>
  <c r="AF19" i="7" s="1"/>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56" i="7"/>
  <c r="AD57" i="7"/>
  <c r="AD58" i="7"/>
  <c r="AD59" i="7"/>
  <c r="AD60" i="7"/>
  <c r="AD61" i="7"/>
  <c r="AD62" i="7"/>
  <c r="AD63" i="7"/>
  <c r="AD64" i="7"/>
  <c r="AD65" i="7"/>
  <c r="AD66" i="7"/>
  <c r="AD67" i="7"/>
  <c r="AD68" i="7"/>
  <c r="AD69" i="7"/>
  <c r="AD70" i="7"/>
  <c r="AD71" i="7"/>
  <c r="AD72" i="7"/>
  <c r="AD73" i="7"/>
  <c r="AD74" i="7"/>
  <c r="AD75" i="7"/>
  <c r="AD76" i="7"/>
  <c r="AD77" i="7"/>
  <c r="AD78" i="7"/>
  <c r="AD79" i="7"/>
  <c r="AD80" i="7"/>
  <c r="AD84" i="7"/>
  <c r="AD85" i="7"/>
  <c r="AD86" i="7"/>
  <c r="AD87" i="7"/>
  <c r="AD88" i="7"/>
  <c r="AD89" i="7"/>
  <c r="AD90" i="7"/>
  <c r="AD91" i="7"/>
  <c r="AD92" i="7"/>
  <c r="AD93" i="7"/>
  <c r="AD94" i="7"/>
  <c r="AD95" i="7"/>
  <c r="AD96" i="7"/>
  <c r="AD97" i="7"/>
  <c r="AD98" i="7"/>
  <c r="AD99" i="7"/>
  <c r="AD100" i="7"/>
  <c r="AD101" i="7"/>
  <c r="AD102" i="7"/>
  <c r="AD103" i="7"/>
  <c r="AD104" i="7"/>
  <c r="AD105" i="7"/>
  <c r="AD106" i="7"/>
  <c r="AD107" i="7"/>
  <c r="AD108" i="7"/>
  <c r="AD109" i="7"/>
  <c r="AD110" i="7"/>
  <c r="AD111" i="7"/>
  <c r="AD112" i="7"/>
  <c r="AD113" i="7"/>
  <c r="AD114" i="7"/>
  <c r="AD115" i="7"/>
  <c r="AD116" i="7"/>
  <c r="AD117" i="7"/>
  <c r="AD118" i="7"/>
  <c r="AD119" i="7"/>
  <c r="AD120" i="7"/>
  <c r="AD121" i="7"/>
  <c r="AD122" i="7"/>
  <c r="AD123" i="7"/>
  <c r="AD124" i="7"/>
  <c r="AD125" i="7"/>
  <c r="AD126" i="7"/>
  <c r="AD127" i="7"/>
  <c r="AD128" i="7"/>
  <c r="AD129" i="7"/>
  <c r="AD130" i="7"/>
  <c r="AD131" i="7"/>
  <c r="AD132" i="7"/>
  <c r="AD133" i="7"/>
  <c r="AD134" i="7"/>
  <c r="AD135" i="7"/>
  <c r="AD136" i="7"/>
  <c r="AD137" i="7"/>
  <c r="AD138" i="7"/>
  <c r="AD139" i="7"/>
  <c r="AD140" i="7"/>
  <c r="AD141" i="7"/>
  <c r="AD142" i="7"/>
  <c r="AD143" i="7"/>
  <c r="AD144" i="7"/>
  <c r="AD145" i="7"/>
  <c r="AD146" i="7"/>
  <c r="AD147" i="7"/>
  <c r="AD148" i="7"/>
  <c r="AD149" i="7"/>
  <c r="AD150" i="7"/>
  <c r="AD151" i="7"/>
  <c r="AD152" i="7"/>
  <c r="AD153" i="7"/>
  <c r="AD154" i="7"/>
  <c r="AD155" i="7"/>
  <c r="AD156" i="7"/>
  <c r="AD157" i="7"/>
  <c r="AD158" i="7"/>
  <c r="AD159" i="7"/>
  <c r="AD160" i="7"/>
  <c r="AD161" i="7"/>
  <c r="AD162" i="7"/>
  <c r="AD163" i="7"/>
  <c r="AD164" i="7"/>
  <c r="AD165" i="7"/>
  <c r="AD166" i="7"/>
  <c r="AD167" i="7"/>
  <c r="AD168" i="7"/>
  <c r="AD169" i="7"/>
  <c r="AD170" i="7"/>
  <c r="AD171" i="7"/>
  <c r="AD172" i="7"/>
  <c r="AD173" i="7"/>
  <c r="AD174" i="7"/>
  <c r="AD175" i="7"/>
  <c r="AD176" i="7"/>
  <c r="AD177" i="7"/>
  <c r="AD178" i="7"/>
  <c r="AD179" i="7"/>
  <c r="AD180" i="7"/>
  <c r="AD181" i="7"/>
  <c r="AD182" i="7"/>
  <c r="AD183" i="7"/>
  <c r="AD184" i="7"/>
  <c r="AD185" i="7"/>
  <c r="AD186" i="7"/>
  <c r="AD187" i="7"/>
  <c r="AD188" i="7"/>
  <c r="AD189" i="7"/>
  <c r="AD190" i="7"/>
  <c r="AD191" i="7"/>
  <c r="AD192" i="7"/>
  <c r="AD193" i="7"/>
  <c r="AD194" i="7"/>
  <c r="AD195" i="7"/>
  <c r="AD196" i="7"/>
  <c r="AD197" i="7"/>
  <c r="AD198" i="7"/>
  <c r="AD199" i="7"/>
  <c r="AD200" i="7"/>
  <c r="AD201" i="7"/>
  <c r="AD202" i="7"/>
  <c r="AD203" i="7"/>
  <c r="AD204" i="7"/>
  <c r="AD205" i="7"/>
  <c r="AD206" i="7"/>
  <c r="AD207" i="7"/>
  <c r="AD208" i="7"/>
  <c r="AD209" i="7"/>
  <c r="AD210" i="7"/>
  <c r="AD211" i="7"/>
  <c r="AD212" i="7"/>
  <c r="AD213" i="7"/>
  <c r="AD214" i="7"/>
  <c r="AD215" i="7"/>
  <c r="AD216" i="7"/>
  <c r="AD217" i="7"/>
  <c r="AD218" i="7"/>
  <c r="AD219" i="7"/>
  <c r="AD220" i="7"/>
  <c r="AD221" i="7"/>
  <c r="AD222" i="7"/>
  <c r="AD223" i="7"/>
  <c r="AD224" i="7"/>
  <c r="AD225" i="7"/>
  <c r="AD226" i="7"/>
  <c r="AD3" i="7"/>
  <c r="AC3" i="7"/>
  <c r="AC65" i="7"/>
  <c r="AC67" i="7"/>
  <c r="AC68" i="7"/>
  <c r="AC69" i="7"/>
  <c r="AC70" i="7"/>
  <c r="AC84" i="7"/>
  <c r="AC85" i="7"/>
  <c r="AC87" i="7"/>
  <c r="AC91" i="7"/>
  <c r="AC94" i="7"/>
  <c r="AC95" i="7"/>
  <c r="AC98" i="7"/>
  <c r="AC99" i="7"/>
  <c r="AC100" i="7"/>
  <c r="AC101" i="7"/>
  <c r="AC103" i="7"/>
  <c r="AC104" i="7"/>
  <c r="AC105" i="7"/>
  <c r="AC110" i="7"/>
  <c r="AC113" i="7"/>
  <c r="AC114" i="7"/>
  <c r="AC115" i="7"/>
  <c r="AC125" i="7"/>
  <c r="AC135" i="7"/>
  <c r="AC136" i="7"/>
  <c r="AC137" i="7"/>
  <c r="AC138" i="7"/>
  <c r="AC140" i="7"/>
  <c r="AC141" i="7"/>
  <c r="AC149" i="7"/>
  <c r="AC150" i="7"/>
  <c r="AC151" i="7"/>
  <c r="AC152" i="7"/>
  <c r="AC154" i="7"/>
  <c r="AC158" i="7"/>
  <c r="AC159" i="7"/>
  <c r="AC160" i="7"/>
  <c r="AC161" i="7"/>
  <c r="AC163" i="7"/>
  <c r="AC172" i="7"/>
  <c r="AC183" i="7"/>
  <c r="AC184" i="7"/>
  <c r="AC185" i="7"/>
  <c r="AC187" i="7"/>
  <c r="AC188" i="7"/>
  <c r="AC189" i="7"/>
  <c r="AC190" i="7"/>
  <c r="AC191" i="7"/>
  <c r="AC192" i="7"/>
  <c r="AC193" i="7"/>
  <c r="AC194" i="7"/>
  <c r="AC195" i="7"/>
  <c r="AC196" i="7"/>
  <c r="AC197" i="7"/>
  <c r="AC198" i="7"/>
  <c r="AC199" i="7"/>
  <c r="AC200" i="7"/>
  <c r="AC201" i="7"/>
  <c r="AC202" i="7"/>
  <c r="AC203" i="7"/>
  <c r="AC204" i="7"/>
  <c r="AC205" i="7"/>
  <c r="AC206" i="7"/>
  <c r="AC210" i="7"/>
  <c r="AC212" i="7"/>
  <c r="AC217" i="7"/>
  <c r="AC218" i="7"/>
  <c r="AC219" i="7"/>
  <c r="AC220" i="7"/>
  <c r="AC222" i="7"/>
  <c r="AC225" i="7"/>
  <c r="AC226" i="7"/>
  <c r="AC17" i="7"/>
  <c r="AC18" i="7"/>
  <c r="AC24" i="7"/>
  <c r="AC25" i="7"/>
  <c r="AC26" i="7"/>
  <c r="AC28" i="7"/>
  <c r="AC29" i="7"/>
  <c r="AC30" i="7"/>
  <c r="AC31" i="7"/>
  <c r="AC32" i="7"/>
  <c r="AC33" i="7"/>
  <c r="AC34" i="7"/>
  <c r="AC35" i="7"/>
  <c r="AC36" i="7"/>
  <c r="AC37" i="7"/>
  <c r="AC38" i="7"/>
  <c r="AC43" i="7"/>
  <c r="AC44" i="7"/>
  <c r="AC45" i="7"/>
  <c r="AC56" i="7"/>
  <c r="AC57" i="7"/>
  <c r="AC58" i="7"/>
  <c r="AC61" i="7"/>
  <c r="AC62" i="7"/>
  <c r="AC63" i="7"/>
  <c r="AC64" i="7"/>
  <c r="AC5" i="7"/>
  <c r="AC6" i="7"/>
  <c r="AC7" i="7"/>
  <c r="AC8" i="7"/>
  <c r="AC9" i="7"/>
  <c r="AC4" i="7"/>
  <c r="F165" i="12" l="1"/>
  <c r="F149" i="12"/>
  <c r="F133" i="12"/>
  <c r="F117" i="12"/>
  <c r="F101" i="12"/>
  <c r="F85" i="12"/>
  <c r="F69" i="12"/>
  <c r="F53" i="12"/>
  <c r="F37" i="12"/>
  <c r="F21" i="12"/>
  <c r="F5" i="12"/>
  <c r="F161" i="12"/>
  <c r="F145" i="12"/>
  <c r="F129" i="12"/>
  <c r="F113" i="12"/>
  <c r="F97" i="12"/>
  <c r="F81" i="12"/>
  <c r="F65" i="12"/>
  <c r="F49" i="12"/>
  <c r="F33" i="12"/>
  <c r="F17" i="12"/>
  <c r="AC126" i="7"/>
  <c r="AF35" i="7"/>
  <c r="AC223" i="7"/>
  <c r="AC116" i="7"/>
  <c r="AF162" i="7"/>
  <c r="AF163" i="7"/>
  <c r="AF25" i="7"/>
  <c r="AC221" i="7"/>
  <c r="AC142" i="7"/>
  <c r="AC71" i="7"/>
  <c r="AF71" i="7" s="1"/>
  <c r="AF153" i="7"/>
  <c r="AC59" i="7"/>
  <c r="AC46" i="7"/>
  <c r="AF33" i="7"/>
  <c r="AF21" i="7"/>
  <c r="AC111" i="7"/>
  <c r="AF68" i="7"/>
  <c r="AF20" i="7"/>
  <c r="AF44" i="7"/>
  <c r="AC186" i="7"/>
  <c r="AC139" i="7"/>
  <c r="AC96" i="7"/>
  <c r="AF43" i="7"/>
  <c r="AC155" i="7"/>
  <c r="AC106" i="7"/>
  <c r="AF94" i="7"/>
  <c r="AF67" i="7"/>
  <c r="AF86" i="7"/>
  <c r="AF27" i="7"/>
  <c r="AF4" i="7"/>
  <c r="AC39" i="7"/>
  <c r="AC40" i="7" s="1"/>
  <c r="AF17" i="7"/>
  <c r="AC213" i="7"/>
  <c r="AF213" i="7" s="1"/>
  <c r="AC92" i="7"/>
  <c r="AF92" i="7" s="1"/>
  <c r="AF66" i="7"/>
  <c r="AC10" i="7"/>
  <c r="AC173" i="7"/>
  <c r="AC88" i="7"/>
  <c r="AF88" i="7" s="1"/>
  <c r="AC207" i="7"/>
  <c r="AF207" i="7" s="1"/>
  <c r="AC102" i="7"/>
  <c r="AF211" i="7"/>
  <c r="AF69" i="7"/>
  <c r="AF161" i="7"/>
  <c r="C3" i="10"/>
  <c r="E5" i="10"/>
  <c r="G159" i="12"/>
  <c r="H159" i="12" s="1"/>
  <c r="G127" i="12"/>
  <c r="H127" i="12" s="1"/>
  <c r="G95" i="12"/>
  <c r="H95" i="12" s="1"/>
  <c r="G63" i="12"/>
  <c r="H63" i="12" s="1"/>
  <c r="G31" i="12"/>
  <c r="H31" i="12" s="1"/>
  <c r="G1" i="12"/>
  <c r="H1" i="12" s="1"/>
  <c r="B3" i="10"/>
  <c r="AF158" i="7"/>
  <c r="AF102" i="7"/>
  <c r="G151" i="12"/>
  <c r="H151" i="12" s="1"/>
  <c r="G119" i="12"/>
  <c r="H119" i="12" s="1"/>
  <c r="G87" i="12"/>
  <c r="H87" i="12" s="1"/>
  <c r="G55" i="12"/>
  <c r="H55" i="12" s="1"/>
  <c r="G23" i="12"/>
  <c r="H23" i="12" s="1"/>
  <c r="F164" i="12"/>
  <c r="F160" i="12"/>
  <c r="F156" i="12"/>
  <c r="F152" i="12"/>
  <c r="F148" i="12"/>
  <c r="F144" i="12"/>
  <c r="F140" i="12"/>
  <c r="F136" i="12"/>
  <c r="F132" i="12"/>
  <c r="F128" i="12"/>
  <c r="F124" i="12"/>
  <c r="F120" i="12"/>
  <c r="F116" i="12"/>
  <c r="F112" i="12"/>
  <c r="F108" i="12"/>
  <c r="F104" i="12"/>
  <c r="F100" i="12"/>
  <c r="F96" i="12"/>
  <c r="F92" i="12"/>
  <c r="F88" i="12"/>
  <c r="F84" i="12"/>
  <c r="F80" i="12"/>
  <c r="F76" i="12"/>
  <c r="F72" i="12"/>
  <c r="F68" i="12"/>
  <c r="F64" i="12"/>
  <c r="F60" i="12"/>
  <c r="F56" i="12"/>
  <c r="F52" i="12"/>
  <c r="F48" i="12"/>
  <c r="F44" i="12"/>
  <c r="F40" i="12"/>
  <c r="F36" i="12"/>
  <c r="F32" i="12"/>
  <c r="F28" i="12"/>
  <c r="F24" i="12"/>
  <c r="F20" i="12"/>
  <c r="F16" i="12"/>
  <c r="F12" i="12"/>
  <c r="F8" i="12"/>
  <c r="F4" i="12"/>
  <c r="D3" i="10"/>
  <c r="G143" i="12"/>
  <c r="H143" i="12" s="1"/>
  <c r="G111" i="12"/>
  <c r="H111" i="12" s="1"/>
  <c r="G79" i="12"/>
  <c r="H79" i="12" s="1"/>
  <c r="G47" i="12"/>
  <c r="H47" i="12" s="1"/>
  <c r="G15" i="12"/>
  <c r="H15" i="12" s="1"/>
  <c r="F167" i="12"/>
  <c r="F163" i="12"/>
  <c r="F155" i="12"/>
  <c r="F147" i="12"/>
  <c r="F139" i="12"/>
  <c r="F135" i="12"/>
  <c r="F131" i="12"/>
  <c r="F123" i="12"/>
  <c r="F115" i="12"/>
  <c r="F107" i="12"/>
  <c r="F103" i="12"/>
  <c r="F99" i="12"/>
  <c r="F91" i="12"/>
  <c r="F83" i="12"/>
  <c r="F75" i="12"/>
  <c r="F71" i="12"/>
  <c r="F67" i="12"/>
  <c r="F59" i="12"/>
  <c r="F51" i="12"/>
  <c r="F43" i="12"/>
  <c r="F39" i="12"/>
  <c r="F35" i="12"/>
  <c r="F27" i="12"/>
  <c r="F19" i="12"/>
  <c r="F11" i="12"/>
  <c r="F7" i="12"/>
  <c r="F3" i="12"/>
  <c r="AF6" i="7"/>
  <c r="F166" i="12"/>
  <c r="F162" i="12"/>
  <c r="F158" i="12"/>
  <c r="F154" i="12"/>
  <c r="F150" i="12"/>
  <c r="F146" i="12"/>
  <c r="F142" i="12"/>
  <c r="F138" i="12"/>
  <c r="F134" i="12"/>
  <c r="F130" i="12"/>
  <c r="F126" i="12"/>
  <c r="F122" i="12"/>
  <c r="F118" i="12"/>
  <c r="F114" i="12"/>
  <c r="F110" i="12"/>
  <c r="F106" i="12"/>
  <c r="F102" i="12"/>
  <c r="F98" i="12"/>
  <c r="F94" i="12"/>
  <c r="F90" i="12"/>
  <c r="F86" i="12"/>
  <c r="F82" i="12"/>
  <c r="F78" i="12"/>
  <c r="F74" i="12"/>
  <c r="F70" i="12"/>
  <c r="F66" i="12"/>
  <c r="F62" i="12"/>
  <c r="F58" i="12"/>
  <c r="F54" i="12"/>
  <c r="F50" i="12"/>
  <c r="F46" i="12"/>
  <c r="F42" i="12"/>
  <c r="F38" i="12"/>
  <c r="F34" i="12"/>
  <c r="F30" i="12"/>
  <c r="F26" i="12"/>
  <c r="F22" i="12"/>
  <c r="F18" i="12"/>
  <c r="F14" i="12"/>
  <c r="F10" i="12"/>
  <c r="F6" i="12"/>
  <c r="F2" i="12"/>
  <c r="AF198" i="7"/>
  <c r="AF190" i="7"/>
  <c r="AF150" i="7"/>
  <c r="AF57" i="7"/>
  <c r="AF36" i="7"/>
  <c r="AF28" i="7"/>
  <c r="AF204" i="7"/>
  <c r="AF196" i="7"/>
  <c r="AF188" i="7"/>
  <c r="AF159" i="7"/>
  <c r="AF183" i="7"/>
  <c r="AF199" i="7"/>
  <c r="AF191" i="7"/>
  <c r="AF151" i="7"/>
  <c r="AF135" i="7"/>
  <c r="AF103" i="7"/>
  <c r="AF7" i="7"/>
  <c r="AF113" i="7"/>
  <c r="AF217" i="7"/>
  <c r="AF201" i="7"/>
  <c r="AF193" i="7"/>
  <c r="AF137" i="7"/>
  <c r="AF62" i="7"/>
  <c r="AF30" i="7"/>
  <c r="AF225" i="7"/>
  <c r="AF65" i="7"/>
  <c r="AF205" i="7"/>
  <c r="AF197" i="7"/>
  <c r="AF189" i="7"/>
  <c r="AF149" i="7"/>
  <c r="AF100" i="7"/>
  <c r="AF84" i="7"/>
  <c r="AF26" i="7"/>
  <c r="AF34" i="7"/>
  <c r="AF221" i="7"/>
  <c r="AF99" i="7"/>
  <c r="AF24" i="7"/>
  <c r="AF219" i="7"/>
  <c r="AF203" i="7"/>
  <c r="AF195" i="7"/>
  <c r="AF187" i="7"/>
  <c r="AF140" i="7"/>
  <c r="AF56" i="7"/>
  <c r="AF5" i="7"/>
  <c r="AF64" i="7"/>
  <c r="AF32" i="7"/>
  <c r="AF85" i="7"/>
  <c r="AF18" i="7"/>
  <c r="AF3" i="7"/>
  <c r="AF160" i="7"/>
  <c r="AF184" i="7"/>
  <c r="AF200" i="7"/>
  <c r="AF192" i="7"/>
  <c r="AF152" i="7"/>
  <c r="AF136" i="7"/>
  <c r="AF104" i="7"/>
  <c r="AF61" i="7"/>
  <c r="AF37" i="7"/>
  <c r="AF29" i="7"/>
  <c r="AF8" i="7"/>
  <c r="AF114" i="7"/>
  <c r="AF98" i="7"/>
  <c r="AF218" i="7"/>
  <c r="AF202" i="7"/>
  <c r="AF194" i="7"/>
  <c r="AF186" i="7"/>
  <c r="AF31" i="7"/>
  <c r="AF63" i="7"/>
  <c r="AF10" i="7"/>
  <c r="AF226" i="7"/>
  <c r="AF210" i="7"/>
  <c r="AF185" i="7"/>
  <c r="AF105" i="7"/>
  <c r="AF70" i="7"/>
  <c r="AF9" i="7"/>
  <c r="AF155" i="7"/>
  <c r="AF115" i="7"/>
  <c r="AF91" i="7"/>
  <c r="AF154" i="7"/>
  <c r="AF138" i="7"/>
  <c r="AF38" i="7"/>
  <c r="AF96" i="7"/>
  <c r="AF45" i="7"/>
  <c r="AF111" i="7"/>
  <c r="AF95" i="7"/>
  <c r="AF87" i="7"/>
  <c r="AF222" i="7"/>
  <c r="AF206" i="7"/>
  <c r="AF110" i="7"/>
  <c r="AF141" i="7"/>
  <c r="AF125" i="7"/>
  <c r="AF101" i="7"/>
  <c r="AF58" i="7"/>
  <c r="AF220" i="7"/>
  <c r="AF212" i="7"/>
  <c r="AF172" i="7"/>
  <c r="AF116" i="7"/>
  <c r="AB4" i="7"/>
  <c r="AC11" i="7"/>
  <c r="AC60" i="7"/>
  <c r="AC164" i="7"/>
  <c r="Z71" i="7"/>
  <c r="Z97" i="7"/>
  <c r="Z96" i="7"/>
  <c r="AC107" i="7" l="1"/>
  <c r="AC47" i="7"/>
  <c r="AC127" i="7"/>
  <c r="AF60" i="7"/>
  <c r="AF46" i="7"/>
  <c r="AF40" i="7"/>
  <c r="AC174" i="7"/>
  <c r="AC156" i="7"/>
  <c r="AC112" i="7"/>
  <c r="AF59" i="7"/>
  <c r="AC117" i="7"/>
  <c r="AC214" i="7"/>
  <c r="AC143" i="7"/>
  <c r="AF11" i="7"/>
  <c r="AB5" i="7"/>
  <c r="AF139" i="7"/>
  <c r="AC224" i="7"/>
  <c r="AC208" i="7"/>
  <c r="AF126" i="7"/>
  <c r="AC89" i="7"/>
  <c r="AC93" i="7"/>
  <c r="AC97" i="7"/>
  <c r="AC72" i="7"/>
  <c r="AF164" i="7"/>
  <c r="AF173" i="7"/>
  <c r="AF142" i="7"/>
  <c r="AF223" i="7"/>
  <c r="AF106" i="7"/>
  <c r="AF39" i="7"/>
  <c r="E6" i="10"/>
  <c r="B4" i="10"/>
  <c r="C4" i="10"/>
  <c r="D4" i="10"/>
  <c r="F3" i="10"/>
  <c r="B1" i="12" s="1"/>
  <c r="H3" i="10"/>
  <c r="AB6" i="7"/>
  <c r="AC165" i="7"/>
  <c r="AC41" i="7"/>
  <c r="AC22" i="7"/>
  <c r="AB7" i="7" l="1"/>
  <c r="AC144" i="7"/>
  <c r="AF143" i="7"/>
  <c r="AF112" i="7"/>
  <c r="AC108" i="7"/>
  <c r="AF107" i="7"/>
  <c r="AF224" i="7"/>
  <c r="AF97" i="7"/>
  <c r="AF93" i="7"/>
  <c r="AC215" i="7"/>
  <c r="AF214" i="7"/>
  <c r="AC157" i="7"/>
  <c r="AF156" i="7"/>
  <c r="AC128" i="7"/>
  <c r="AF127" i="7"/>
  <c r="AC90" i="7"/>
  <c r="AF89" i="7"/>
  <c r="AC175" i="7"/>
  <c r="AF174" i="7"/>
  <c r="AF22" i="7"/>
  <c r="AF41" i="7"/>
  <c r="AC48" i="7"/>
  <c r="AF47" i="7"/>
  <c r="AC209" i="7"/>
  <c r="AF208" i="7"/>
  <c r="AC118" i="7"/>
  <c r="AF117" i="7"/>
  <c r="AF165" i="7"/>
  <c r="AC73" i="7"/>
  <c r="AF72" i="7"/>
  <c r="AB8" i="7"/>
  <c r="E7" i="10"/>
  <c r="C6" i="10"/>
  <c r="C5" i="10"/>
  <c r="D6" i="10"/>
  <c r="B6" i="10"/>
  <c r="D5" i="10"/>
  <c r="B5" i="10"/>
  <c r="H4" i="10"/>
  <c r="F4" i="10"/>
  <c r="B4" i="12" s="1"/>
  <c r="AC166" i="7"/>
  <c r="AC42" i="7"/>
  <c r="AC23" i="7"/>
  <c r="AF42" i="7" l="1"/>
  <c r="AC176" i="7"/>
  <c r="AF175" i="7"/>
  <c r="AF166" i="7"/>
  <c r="AC119" i="7"/>
  <c r="AF118" i="7"/>
  <c r="AC109" i="7"/>
  <c r="AF108" i="7"/>
  <c r="AC74" i="7"/>
  <c r="AF73" i="7"/>
  <c r="AF209" i="7"/>
  <c r="AC129" i="7"/>
  <c r="AF128" i="7"/>
  <c r="AB9" i="7"/>
  <c r="AF90" i="7"/>
  <c r="AC216" i="7"/>
  <c r="AF215" i="7"/>
  <c r="AF23" i="7"/>
  <c r="AC49" i="7"/>
  <c r="AF48" i="7"/>
  <c r="AF157" i="7"/>
  <c r="AC145" i="7"/>
  <c r="AF144" i="7"/>
  <c r="E8" i="10"/>
  <c r="B7" i="10"/>
  <c r="C7" i="10"/>
  <c r="AB10" i="7"/>
  <c r="H6" i="10"/>
  <c r="F6" i="10"/>
  <c r="B10" i="12" s="1"/>
  <c r="H5" i="10"/>
  <c r="F5" i="10"/>
  <c r="B7" i="12" s="1"/>
  <c r="AC167" i="7"/>
  <c r="AC120" i="7" l="1"/>
  <c r="AF119" i="7"/>
  <c r="AF167" i="7"/>
  <c r="AC50" i="7"/>
  <c r="AF49" i="7"/>
  <c r="D7" i="10"/>
  <c r="F7" i="10" s="1"/>
  <c r="B13" i="12" s="1"/>
  <c r="AC75" i="7"/>
  <c r="AF74" i="7"/>
  <c r="AC130" i="7"/>
  <c r="AF129" i="7"/>
  <c r="AF109" i="7"/>
  <c r="AC177" i="7"/>
  <c r="AF176" i="7"/>
  <c r="AC146" i="7"/>
  <c r="AF145" i="7"/>
  <c r="AF216" i="7"/>
  <c r="E9" i="10"/>
  <c r="C8" i="10"/>
  <c r="D8" i="10"/>
  <c r="B8" i="10"/>
  <c r="AB11" i="7"/>
  <c r="H7" i="10"/>
  <c r="AC168" i="7"/>
  <c r="AF168" i="7" l="1"/>
  <c r="AC121" i="7"/>
  <c r="AF120" i="7"/>
  <c r="AC147" i="7"/>
  <c r="AF146" i="7"/>
  <c r="AC131" i="7"/>
  <c r="AF130" i="7"/>
  <c r="AC51" i="7"/>
  <c r="AF50" i="7"/>
  <c r="AC178" i="7"/>
  <c r="AF177" i="7"/>
  <c r="AC76" i="7"/>
  <c r="AF75" i="7"/>
  <c r="E10" i="10"/>
  <c r="AB17" i="7"/>
  <c r="C9" i="10"/>
  <c r="B9" i="10"/>
  <c r="D9" i="10"/>
  <c r="F8" i="10"/>
  <c r="B16" i="12" s="1"/>
  <c r="H8" i="10"/>
  <c r="AC169" i="7"/>
  <c r="AC132" i="7" l="1"/>
  <c r="AF131" i="7"/>
  <c r="AC179" i="7"/>
  <c r="AF178" i="7"/>
  <c r="AF169" i="7"/>
  <c r="AC77" i="7"/>
  <c r="AF76" i="7"/>
  <c r="AC148" i="7"/>
  <c r="AF147" i="7"/>
  <c r="AC52" i="7"/>
  <c r="AF51" i="7"/>
  <c r="AC122" i="7"/>
  <c r="AF121" i="7"/>
  <c r="E11" i="10"/>
  <c r="H9" i="10"/>
  <c r="F9" i="10"/>
  <c r="B19" i="12" s="1"/>
  <c r="C10" i="10"/>
  <c r="AB21" i="7"/>
  <c r="AC170" i="7"/>
  <c r="AC53" i="7" l="1"/>
  <c r="AF52" i="7"/>
  <c r="AC123" i="7"/>
  <c r="AF122" i="7"/>
  <c r="AF148" i="7"/>
  <c r="AC180" i="7"/>
  <c r="AF179" i="7"/>
  <c r="AF170" i="7"/>
  <c r="AC78" i="7"/>
  <c r="AF77" i="7"/>
  <c r="AC133" i="7"/>
  <c r="AF132" i="7"/>
  <c r="E12" i="10"/>
  <c r="AB22" i="7"/>
  <c r="AC171" i="7"/>
  <c r="AC134" i="7" l="1"/>
  <c r="AF133" i="7"/>
  <c r="AC54" i="7"/>
  <c r="AF53" i="7"/>
  <c r="AC181" i="7"/>
  <c r="AF180" i="7"/>
  <c r="AF171" i="7"/>
  <c r="AC79" i="7"/>
  <c r="AF78" i="7"/>
  <c r="AC124" i="7"/>
  <c r="AF123" i="7"/>
  <c r="E13" i="10"/>
  <c r="AB23" i="7"/>
  <c r="AB29" i="7"/>
  <c r="AC182" i="7" l="1"/>
  <c r="AF181" i="7"/>
  <c r="AF124" i="7"/>
  <c r="AB27" i="7"/>
  <c r="AC55" i="7"/>
  <c r="AF54" i="7"/>
  <c r="AC80" i="7"/>
  <c r="AF79" i="7"/>
  <c r="AF134" i="7"/>
  <c r="E14" i="10"/>
  <c r="AB28" i="7" l="1"/>
  <c r="AF55" i="7"/>
  <c r="AF80" i="7"/>
  <c r="AB32" i="7"/>
  <c r="AF182" i="7"/>
  <c r="E15" i="10"/>
  <c r="AB34" i="7" l="1"/>
  <c r="AB35" i="7" s="1"/>
  <c r="E16" i="10"/>
  <c r="AB36" i="7" l="1"/>
  <c r="E17" i="10"/>
  <c r="D13" i="10"/>
  <c r="B14" i="10"/>
  <c r="D11" i="10"/>
  <c r="D10" i="10"/>
  <c r="D19" i="10"/>
  <c r="D15" i="10"/>
  <c r="D16" i="10"/>
  <c r="B12" i="10"/>
  <c r="B20" i="10"/>
  <c r="B16" i="10"/>
  <c r="H16" i="10" s="1"/>
  <c r="B10" i="10"/>
  <c r="C11" i="10"/>
  <c r="D12" i="10"/>
  <c r="C15" i="10"/>
  <c r="B15" i="10"/>
  <c r="D20" i="10"/>
  <c r="C16" i="10"/>
  <c r="C17" i="10"/>
  <c r="D21" i="10"/>
  <c r="B21" i="10"/>
  <c r="C19" i="10"/>
  <c r="B17" i="10"/>
  <c r="D17" i="10"/>
  <c r="C18" i="10"/>
  <c r="B19" i="10"/>
  <c r="C13" i="10"/>
  <c r="B13" i="10"/>
  <c r="C14" i="10"/>
  <c r="D18" i="10"/>
  <c r="C12" i="10"/>
  <c r="B18" i="10"/>
  <c r="B11" i="10"/>
  <c r="D14" i="10"/>
  <c r="C20" i="10"/>
  <c r="C21" i="10"/>
  <c r="H21" i="10" l="1"/>
  <c r="AB37" i="7"/>
  <c r="H14" i="10"/>
  <c r="E18" i="10"/>
  <c r="F14" i="10"/>
  <c r="B34" i="12" s="1"/>
  <c r="F19" i="10"/>
  <c r="H15" i="10"/>
  <c r="F16" i="10"/>
  <c r="B40" i="12" s="1"/>
  <c r="F15" i="10"/>
  <c r="B37" i="12" s="1"/>
  <c r="H13" i="10"/>
  <c r="H19" i="10"/>
  <c r="H17" i="10"/>
  <c r="F21" i="10"/>
  <c r="F18" i="10"/>
  <c r="F13" i="10"/>
  <c r="B31" i="12" s="1"/>
  <c r="H18" i="10"/>
  <c r="F17" i="10"/>
  <c r="B43" i="12" s="1"/>
  <c r="H20" i="10"/>
  <c r="F10" i="10"/>
  <c r="B22" i="12" s="1"/>
  <c r="H10" i="10"/>
  <c r="H12" i="10"/>
  <c r="F12" i="10"/>
  <c r="B28" i="12" s="1"/>
  <c r="F20" i="10"/>
  <c r="H11" i="10"/>
  <c r="F11" i="10"/>
  <c r="B25" i="12" s="1"/>
  <c r="B46" i="12" l="1"/>
  <c r="AB38" i="7"/>
  <c r="C23" i="10" s="1"/>
  <c r="D23" i="10"/>
  <c r="B23" i="10"/>
  <c r="C22" i="10"/>
  <c r="B22" i="10"/>
  <c r="D22" i="10"/>
  <c r="E19" i="10"/>
  <c r="H22" i="10" l="1"/>
  <c r="F22" i="10"/>
  <c r="H23" i="10"/>
  <c r="F23" i="10"/>
  <c r="AB39" i="7"/>
  <c r="E20" i="10"/>
  <c r="B52" i="12"/>
  <c r="B49" i="12"/>
  <c r="AB40" i="7" l="1"/>
  <c r="B24" i="10"/>
  <c r="D25" i="10"/>
  <c r="B25" i="10"/>
  <c r="C25" i="10"/>
  <c r="C24" i="10"/>
  <c r="D24" i="10"/>
  <c r="E21" i="10"/>
  <c r="F24" i="10" l="1"/>
  <c r="H24" i="10"/>
  <c r="F25" i="10"/>
  <c r="H25" i="10"/>
  <c r="AB41" i="7"/>
  <c r="E22" i="10"/>
  <c r="B55" i="12"/>
  <c r="B58" i="12"/>
  <c r="AB42" i="7" l="1"/>
  <c r="C27" i="10" s="1"/>
  <c r="D26" i="10"/>
  <c r="C26" i="10"/>
  <c r="D27" i="10"/>
  <c r="B27" i="10"/>
  <c r="B26" i="10"/>
  <c r="E23" i="10"/>
  <c r="F27" i="10" l="1"/>
  <c r="H27" i="10"/>
  <c r="F26" i="10"/>
  <c r="H26" i="10"/>
  <c r="AB43" i="7"/>
  <c r="E24" i="10"/>
  <c r="B64" i="12"/>
  <c r="B61" i="12"/>
  <c r="AB44" i="7" l="1"/>
  <c r="B28" i="10"/>
  <c r="D28" i="10"/>
  <c r="B29" i="10"/>
  <c r="C29" i="10"/>
  <c r="C28" i="10"/>
  <c r="D29" i="10"/>
  <c r="E25" i="10"/>
  <c r="H28" i="10" l="1"/>
  <c r="F28" i="10"/>
  <c r="F29" i="10"/>
  <c r="H29" i="10"/>
  <c r="AB45" i="7"/>
  <c r="E26" i="10"/>
  <c r="B67" i="12"/>
  <c r="AB46" i="7" l="1"/>
  <c r="B31" i="10"/>
  <c r="C31" i="10"/>
  <c r="C30" i="10"/>
  <c r="D30" i="10"/>
  <c r="D31" i="10"/>
  <c r="B30" i="10"/>
  <c r="E27" i="10"/>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B258" i="12" s="1"/>
  <c r="B435" i="12" l="1"/>
  <c r="B447" i="12"/>
  <c r="B252" i="12"/>
  <c r="B165" i="12"/>
  <c r="B459" i="12"/>
  <c r="B135" i="12"/>
  <c r="B21" i="12"/>
  <c r="B48" i="12"/>
  <c r="B267" i="12"/>
  <c r="B336" i="12"/>
  <c r="B255" i="12"/>
  <c r="B318" i="12"/>
  <c r="B54" i="12"/>
  <c r="B426" i="12"/>
  <c r="H30" i="10"/>
  <c r="F30" i="10"/>
  <c r="B82" i="12" s="1"/>
  <c r="F31" i="10"/>
  <c r="H31" i="10"/>
  <c r="B86" i="12" s="1"/>
  <c r="AB47" i="7"/>
  <c r="B222" i="12"/>
  <c r="B11" i="12"/>
  <c r="B381" i="12"/>
  <c r="B99" i="12"/>
  <c r="B498" i="12"/>
  <c r="B144" i="12"/>
  <c r="B81" i="12"/>
  <c r="B321" i="12"/>
  <c r="B468" i="12"/>
  <c r="B354" i="12"/>
  <c r="B3" i="12"/>
  <c r="B57" i="12"/>
  <c r="B51" i="12"/>
  <c r="B126" i="12"/>
  <c r="B69" i="12"/>
  <c r="B465" i="12"/>
  <c r="B71" i="12"/>
  <c r="B24" i="12"/>
  <c r="B201" i="12"/>
  <c r="B9" i="12"/>
  <c r="B20" i="12"/>
  <c r="B17" i="12"/>
  <c r="B162" i="12"/>
  <c r="B5" i="12"/>
  <c r="B66" i="12"/>
  <c r="B39" i="12"/>
  <c r="B351" i="12"/>
  <c r="B219" i="12"/>
  <c r="B327" i="12"/>
  <c r="B207" i="12"/>
  <c r="B2" i="12"/>
  <c r="B41" i="12"/>
  <c r="B77" i="12"/>
  <c r="B276" i="12"/>
  <c r="B510" i="12"/>
  <c r="B75" i="12"/>
  <c r="B60" i="12"/>
  <c r="B471" i="12"/>
  <c r="B32" i="12"/>
  <c r="B14" i="12"/>
  <c r="B123" i="12"/>
  <c r="B70" i="12"/>
  <c r="B30" i="12"/>
  <c r="B210" i="12"/>
  <c r="B375" i="12"/>
  <c r="B85" i="12"/>
  <c r="B18" i="12"/>
  <c r="B159" i="12"/>
  <c r="B348" i="12"/>
  <c r="B6" i="12"/>
  <c r="B59" i="12"/>
  <c r="B333" i="12"/>
  <c r="B26" i="12"/>
  <c r="B285" i="12"/>
  <c r="B56" i="12"/>
  <c r="B153" i="12"/>
  <c r="B83" i="12"/>
  <c r="B102" i="12"/>
  <c r="B35" i="12"/>
  <c r="B225" i="12"/>
  <c r="B279" i="12"/>
  <c r="B504" i="12"/>
  <c r="B96" i="12"/>
  <c r="B84" i="12"/>
  <c r="B198" i="12"/>
  <c r="B90" i="12"/>
  <c r="B390" i="12"/>
  <c r="B15" i="12"/>
  <c r="B384" i="12"/>
  <c r="B38" i="12"/>
  <c r="B53" i="12"/>
  <c r="B453" i="12"/>
  <c r="B489" i="12"/>
  <c r="B441" i="12"/>
  <c r="B168" i="12"/>
  <c r="B23" i="12"/>
  <c r="B68" i="12"/>
  <c r="B402" i="12"/>
  <c r="B477" i="12"/>
  <c r="B411" i="12"/>
  <c r="B492" i="12"/>
  <c r="B366" i="12"/>
  <c r="B312" i="12"/>
  <c r="B44" i="12"/>
  <c r="B27" i="12"/>
  <c r="B141" i="12"/>
  <c r="B387" i="12"/>
  <c r="B273" i="12"/>
  <c r="B342" i="12"/>
  <c r="B111" i="12"/>
  <c r="B114" i="12"/>
  <c r="B474" i="12"/>
  <c r="B180" i="12"/>
  <c r="B79" i="12"/>
  <c r="B156" i="12"/>
  <c r="B63" i="12"/>
  <c r="B288" i="12"/>
  <c r="B132" i="12"/>
  <c r="B480" i="12"/>
  <c r="B399" i="12"/>
  <c r="B414" i="12"/>
  <c r="B306" i="12"/>
  <c r="B450" i="12"/>
  <c r="B29" i="12"/>
  <c r="B345" i="12"/>
  <c r="B300" i="12"/>
  <c r="B438" i="12"/>
  <c r="B294" i="12"/>
  <c r="B8" i="12"/>
  <c r="B231" i="12"/>
  <c r="B297" i="12"/>
  <c r="B291" i="12"/>
  <c r="B432" i="12"/>
  <c r="B303" i="12"/>
  <c r="B73" i="12"/>
  <c r="B192" i="12"/>
  <c r="B234" i="12"/>
  <c r="B186" i="12"/>
  <c r="B50" i="12"/>
  <c r="B117" i="12"/>
  <c r="B76" i="12"/>
  <c r="B33" i="12"/>
  <c r="B324" i="12"/>
  <c r="B120" i="12"/>
  <c r="B495" i="12"/>
  <c r="B72" i="12"/>
  <c r="B177" i="12"/>
  <c r="B78" i="12"/>
  <c r="B393" i="12"/>
  <c r="B147" i="12"/>
  <c r="B171" i="12"/>
  <c r="B405" i="12"/>
  <c r="B408" i="12"/>
  <c r="B74" i="12"/>
  <c r="B80" i="12"/>
  <c r="B249" i="12"/>
  <c r="B369" i="12"/>
  <c r="B243" i="12"/>
  <c r="B357" i="12"/>
  <c r="B378" i="12"/>
  <c r="B309" i="12"/>
  <c r="B174" i="12"/>
  <c r="B423" i="12"/>
  <c r="B65" i="12"/>
  <c r="B228" i="12"/>
  <c r="B237" i="12"/>
  <c r="B105" i="12"/>
  <c r="B12" i="12"/>
  <c r="B417" i="12"/>
  <c r="B62" i="12"/>
  <c r="B240" i="12"/>
  <c r="B36" i="12"/>
  <c r="B45" i="12"/>
  <c r="B339" i="12"/>
  <c r="B261" i="12"/>
  <c r="B189" i="12"/>
  <c r="B483" i="12"/>
  <c r="B204" i="12"/>
  <c r="B150" i="12"/>
  <c r="B138" i="12"/>
  <c r="B216" i="12"/>
  <c r="B462" i="12"/>
  <c r="B213" i="12"/>
  <c r="B444" i="12"/>
  <c r="B264" i="12"/>
  <c r="B282" i="12"/>
  <c r="B47" i="12"/>
  <c r="B330" i="12"/>
  <c r="B420" i="12"/>
  <c r="B501" i="12"/>
  <c r="B93" i="12"/>
  <c r="B315" i="12"/>
  <c r="B129" i="12"/>
  <c r="B42" i="12"/>
  <c r="B507" i="12"/>
  <c r="B486" i="12"/>
  <c r="B396" i="12"/>
  <c r="B429" i="12"/>
  <c r="B360" i="12"/>
  <c r="B456" i="12"/>
  <c r="B183" i="12"/>
  <c r="B195" i="12"/>
  <c r="B87" i="12"/>
  <c r="B246" i="12"/>
  <c r="B108" i="12"/>
  <c r="B270" i="12"/>
  <c r="B363" i="12"/>
  <c r="B372" i="12"/>
  <c r="AB48" i="7" l="1"/>
  <c r="AB49" i="7" l="1"/>
  <c r="AB50" i="7" l="1"/>
  <c r="AB51" i="7" l="1"/>
  <c r="AB52" i="7" l="1"/>
  <c r="AB53" i="7" l="1"/>
  <c r="AB54" i="7" l="1"/>
  <c r="AB55" i="7" l="1"/>
  <c r="AB56" i="7" l="1"/>
  <c r="AB57" i="7" l="1"/>
  <c r="AB58" i="7" l="1"/>
  <c r="AB59" i="7" l="1"/>
  <c r="AB60" i="7" l="1"/>
  <c r="AB63" i="7" l="1"/>
  <c r="AB66" i="7" l="1"/>
  <c r="AB67" i="7" l="1"/>
  <c r="AB68" i="7" l="1"/>
  <c r="AB69" i="7" l="1"/>
  <c r="AB70" i="7" l="1"/>
  <c r="AB71" i="7" l="1"/>
  <c r="AB72" i="7" l="1"/>
  <c r="AB73" i="7" l="1"/>
  <c r="AB74" i="7" l="1"/>
  <c r="AB75" i="7" l="1"/>
  <c r="AB76" i="7" l="1"/>
  <c r="AB77" i="7" l="1"/>
  <c r="AB78" i="7" l="1"/>
  <c r="AB79" i="7" l="1"/>
  <c r="AB80" i="7" l="1"/>
  <c r="AB84" i="7" l="1"/>
  <c r="AB85" i="7" l="1"/>
  <c r="AB86" i="7" l="1"/>
  <c r="AB87" i="7" l="1"/>
  <c r="AB88" i="7" l="1"/>
  <c r="AB89" i="7" l="1"/>
  <c r="AB90" i="7" l="1"/>
  <c r="AB91" i="7" l="1"/>
  <c r="AB92" i="7" l="1"/>
  <c r="AB93" i="7" l="1"/>
  <c r="AB94" i="7" l="1"/>
  <c r="AB95" i="7" l="1"/>
  <c r="AB96" i="7" l="1"/>
  <c r="AB97" i="7" l="1"/>
  <c r="AB98" i="7" l="1"/>
  <c r="AB99" i="7" l="1"/>
  <c r="AB100" i="7" l="1"/>
  <c r="AB101" i="7" l="1"/>
  <c r="AB102" i="7" l="1"/>
  <c r="AB103" i="7" l="1"/>
  <c r="AB104" i="7" l="1"/>
  <c r="AB105" i="7" l="1"/>
  <c r="AB106" i="7" l="1"/>
  <c r="AB107" i="7" l="1"/>
  <c r="AB108" i="7" l="1"/>
  <c r="AB109" i="7" l="1"/>
  <c r="AB110" i="7" l="1"/>
  <c r="AB111" i="7" l="1"/>
  <c r="AB112" i="7" l="1"/>
  <c r="AB113" i="7" l="1"/>
  <c r="AB114" i="7" l="1"/>
  <c r="AB115" i="7" l="1"/>
  <c r="AB116" i="7" l="1"/>
  <c r="AB117" i="7" l="1"/>
  <c r="AB118" i="7" l="1"/>
  <c r="AB119" i="7" l="1"/>
  <c r="AB120" i="7" l="1"/>
  <c r="AB121" i="7" l="1"/>
  <c r="AB122" i="7" l="1"/>
  <c r="AB123" i="7" l="1"/>
  <c r="AB124" i="7" l="1"/>
  <c r="AB125" i="7" l="1"/>
  <c r="AB126" i="7" l="1"/>
  <c r="AB127" i="7" l="1"/>
  <c r="AB128" i="7" l="1"/>
  <c r="AB129" i="7" l="1"/>
  <c r="AB130" i="7" l="1"/>
  <c r="AB131" i="7" l="1"/>
  <c r="AB132" i="7" l="1"/>
  <c r="AB133" i="7" l="1"/>
  <c r="AB134" i="7" l="1"/>
  <c r="AB135" i="7" l="1"/>
  <c r="AB136" i="7" l="1"/>
  <c r="AB137" i="7" l="1"/>
  <c r="AB138" i="7" l="1"/>
  <c r="AB139" i="7" l="1"/>
  <c r="AB140" i="7" l="1"/>
  <c r="AB141" i="7" l="1"/>
  <c r="AB142" i="7" l="1"/>
  <c r="AB143" i="7" l="1"/>
  <c r="AB144" i="7" l="1"/>
  <c r="AB145" i="7" l="1"/>
  <c r="AB146" i="7" l="1"/>
  <c r="AB147" i="7" l="1"/>
  <c r="AB148" i="7" l="1"/>
  <c r="AB149" i="7" l="1"/>
  <c r="AB150" i="7" l="1"/>
  <c r="AB151" i="7" l="1"/>
  <c r="AB152" i="7" l="1"/>
  <c r="AB153" i="7" l="1"/>
  <c r="AB154" i="7" l="1"/>
  <c r="AB155" i="7" l="1"/>
  <c r="AB156" i="7" l="1"/>
  <c r="AB157" i="7" l="1"/>
  <c r="AB158" i="7" l="1"/>
  <c r="AB159" i="7" l="1"/>
  <c r="AB160" i="7" l="1"/>
  <c r="AB161" i="7" l="1"/>
  <c r="AB162" i="7" l="1"/>
  <c r="AB163" i="7" l="1"/>
  <c r="AB164" i="7" l="1"/>
  <c r="AB165" i="7" l="1"/>
  <c r="AB166" i="7" l="1"/>
  <c r="AB167" i="7" l="1"/>
  <c r="AB168" i="7" l="1"/>
  <c r="AB169" i="7" l="1"/>
  <c r="AB170" i="7" l="1"/>
  <c r="AB171" i="7" l="1"/>
  <c r="AB172" i="7" l="1"/>
  <c r="AB173" i="7" l="1"/>
  <c r="AB174" i="7" l="1"/>
  <c r="AB175" i="7" l="1"/>
  <c r="AB176" i="7" l="1"/>
  <c r="AB177" i="7" l="1"/>
  <c r="AB178" i="7" l="1"/>
  <c r="AB179" i="7" l="1"/>
  <c r="AB180" i="7" l="1"/>
  <c r="AB181" i="7" l="1"/>
  <c r="AB182" i="7" l="1"/>
  <c r="AB183" i="7" l="1"/>
  <c r="AB184" i="7" l="1"/>
  <c r="AB185" i="7" l="1"/>
  <c r="AB186" i="7" l="1"/>
  <c r="AB187" i="7" l="1"/>
  <c r="AB188" i="7" l="1"/>
  <c r="AB189" i="7" l="1"/>
  <c r="AB190" i="7" l="1"/>
  <c r="AB191" i="7" l="1"/>
  <c r="AB192" i="7" l="1"/>
  <c r="AB193" i="7" l="1"/>
  <c r="AB194" i="7" l="1"/>
  <c r="AB195" i="7" l="1"/>
  <c r="AB196" i="7" l="1"/>
  <c r="AB197" i="7" l="1"/>
  <c r="AB198" i="7" l="1"/>
  <c r="AB199" i="7" l="1"/>
  <c r="AB200" i="7" l="1"/>
  <c r="AB201" i="7" l="1"/>
  <c r="AB202" i="7" l="1"/>
  <c r="AB203" i="7" l="1"/>
  <c r="AB204" i="7" l="1"/>
  <c r="AB205" i="7" l="1"/>
  <c r="AB206" i="7" l="1"/>
  <c r="AB207" i="7" l="1"/>
  <c r="AB208" i="7" l="1"/>
  <c r="AB209" i="7" l="1"/>
  <c r="AB210" i="7" l="1"/>
  <c r="AB211" i="7" l="1"/>
  <c r="AB212" i="7" l="1"/>
  <c r="AB213" i="7" l="1"/>
  <c r="AB214" i="7" l="1"/>
  <c r="AB215" i="7" l="1"/>
  <c r="AB216" i="7" l="1"/>
  <c r="AB217" i="7" l="1"/>
  <c r="AB218" i="7" l="1"/>
  <c r="AB219" i="7" l="1"/>
  <c r="AB220" i="7" l="1"/>
  <c r="AB221" i="7" l="1"/>
  <c r="AB222" i="7" l="1"/>
  <c r="AB223" i="7" l="1"/>
  <c r="AB224" i="7" l="1"/>
  <c r="AB225" i="7" l="1"/>
  <c r="AB226" i="7" l="1"/>
  <c r="D84" i="10" l="1"/>
  <c r="D83" i="10"/>
  <c r="B64" i="10"/>
  <c r="D138" i="10"/>
  <c r="B187" i="10"/>
  <c r="D163" i="10"/>
  <c r="C134" i="10"/>
  <c r="B35" i="10"/>
  <c r="D133" i="10"/>
  <c r="C181" i="10"/>
  <c r="C131" i="10"/>
  <c r="D119" i="10"/>
  <c r="B42" i="10"/>
  <c r="D181" i="10"/>
  <c r="B179" i="10"/>
  <c r="C87" i="10"/>
  <c r="C110" i="10"/>
  <c r="D100" i="10"/>
  <c r="C133" i="10"/>
  <c r="B60" i="10"/>
  <c r="C82" i="10"/>
  <c r="D164" i="10"/>
  <c r="B125" i="10"/>
  <c r="C177" i="10"/>
  <c r="B33" i="10"/>
  <c r="D51" i="10"/>
  <c r="B51" i="10"/>
  <c r="D70" i="10"/>
  <c r="B185" i="10"/>
  <c r="B170" i="10"/>
  <c r="D34" i="10"/>
  <c r="C107" i="10"/>
  <c r="B168" i="10"/>
  <c r="C78" i="10"/>
  <c r="C83" i="10"/>
  <c r="C108" i="10"/>
  <c r="C98" i="10"/>
  <c r="D101" i="10"/>
  <c r="C148" i="10"/>
  <c r="C95" i="10"/>
  <c r="C132" i="10"/>
  <c r="B84" i="10"/>
  <c r="C116" i="10"/>
  <c r="C86" i="10"/>
  <c r="B92" i="10"/>
  <c r="D75" i="10"/>
  <c r="B177" i="10"/>
  <c r="C130" i="10"/>
  <c r="B39" i="10"/>
  <c r="D128" i="10"/>
  <c r="B137" i="10"/>
  <c r="C149" i="10"/>
  <c r="B36" i="10"/>
  <c r="B161" i="10"/>
  <c r="C178" i="10"/>
  <c r="B85" i="10"/>
  <c r="C67" i="10"/>
  <c r="C72" i="10"/>
  <c r="D61" i="10"/>
  <c r="D131" i="10"/>
  <c r="D132" i="10"/>
  <c r="B88" i="10"/>
  <c r="C174" i="10"/>
  <c r="C120" i="10"/>
  <c r="D64" i="10"/>
  <c r="D174" i="10"/>
  <c r="D157" i="10"/>
  <c r="D68" i="10"/>
  <c r="D173" i="10"/>
  <c r="C151" i="10"/>
  <c r="D35" i="10"/>
  <c r="C150" i="10"/>
  <c r="B99" i="10"/>
  <c r="C126" i="10"/>
  <c r="B154" i="10"/>
  <c r="D139" i="10"/>
  <c r="D98" i="10"/>
  <c r="C97" i="10"/>
  <c r="C59" i="10"/>
  <c r="B103" i="10"/>
  <c r="B83" i="10"/>
  <c r="D53" i="10"/>
  <c r="D178" i="10"/>
  <c r="B111" i="10"/>
  <c r="C176" i="10"/>
  <c r="D142" i="10"/>
  <c r="D67" i="10"/>
  <c r="D89" i="10"/>
  <c r="C42" i="10"/>
  <c r="H42" i="10" s="1"/>
  <c r="B119" i="12" s="1"/>
  <c r="C35" i="10"/>
  <c r="B53" i="10"/>
  <c r="D170" i="10"/>
  <c r="C165" i="10"/>
  <c r="D71" i="10"/>
  <c r="B117" i="10"/>
  <c r="C103" i="10"/>
  <c r="C93" i="10"/>
  <c r="B176" i="10"/>
  <c r="C118" i="10"/>
  <c r="C111" i="10"/>
  <c r="D76" i="10"/>
  <c r="B166" i="10"/>
  <c r="C152" i="10"/>
  <c r="D41" i="10"/>
  <c r="B172" i="10"/>
  <c r="D46" i="10"/>
  <c r="C117" i="10"/>
  <c r="B128" i="10"/>
  <c r="C180" i="10"/>
  <c r="C36" i="10"/>
  <c r="B80" i="10"/>
  <c r="D65" i="10"/>
  <c r="C33" i="10"/>
  <c r="B171" i="10"/>
  <c r="C121" i="10"/>
  <c r="B97" i="10"/>
  <c r="D154" i="10"/>
  <c r="C113" i="10"/>
  <c r="C85" i="10"/>
  <c r="D172" i="10"/>
  <c r="B34" i="10"/>
  <c r="C37" i="10"/>
  <c r="C183" i="10"/>
  <c r="C135" i="10"/>
  <c r="C50" i="10"/>
  <c r="D182" i="10"/>
  <c r="D113" i="10"/>
  <c r="D166" i="10"/>
  <c r="D116" i="10"/>
  <c r="B94" i="10"/>
  <c r="C64" i="10"/>
  <c r="B68" i="10"/>
  <c r="B134" i="10"/>
  <c r="B82" i="10"/>
  <c r="D118" i="10"/>
  <c r="B175" i="10"/>
  <c r="B110" i="10"/>
  <c r="B143" i="10"/>
  <c r="D130" i="10"/>
  <c r="B105" i="10"/>
  <c r="B67" i="10"/>
  <c r="C153" i="10"/>
  <c r="B126" i="10"/>
  <c r="C187" i="10"/>
  <c r="C68" i="10"/>
  <c r="B130" i="10"/>
  <c r="C129" i="10"/>
  <c r="B54" i="10"/>
  <c r="D143" i="10"/>
  <c r="B129" i="10"/>
  <c r="C44" i="10"/>
  <c r="C182" i="10"/>
  <c r="B133" i="10"/>
  <c r="C102" i="10"/>
  <c r="D107" i="10"/>
  <c r="D144" i="10"/>
  <c r="D121" i="10"/>
  <c r="B78" i="10"/>
  <c r="D152" i="10"/>
  <c r="D156" i="10"/>
  <c r="C96" i="10"/>
  <c r="D158" i="10"/>
  <c r="B77" i="10"/>
  <c r="C172" i="10"/>
  <c r="B114" i="10"/>
  <c r="C84" i="10"/>
  <c r="C46" i="10"/>
  <c r="B46" i="10"/>
  <c r="B182" i="10"/>
  <c r="C144" i="10"/>
  <c r="C106" i="10"/>
  <c r="C49" i="10"/>
  <c r="B164" i="10"/>
  <c r="C65" i="10"/>
  <c r="B113" i="10"/>
  <c r="B96" i="10"/>
  <c r="D73" i="10"/>
  <c r="D129" i="10"/>
  <c r="B157" i="10"/>
  <c r="D137" i="10"/>
  <c r="D126" i="10"/>
  <c r="B150" i="10"/>
  <c r="D77" i="10"/>
  <c r="C136" i="10"/>
  <c r="B186" i="10"/>
  <c r="B145" i="10"/>
  <c r="C104" i="10"/>
  <c r="B76" i="10"/>
  <c r="C52" i="10"/>
  <c r="B131" i="10"/>
  <c r="D155" i="10"/>
  <c r="B47" i="10"/>
  <c r="D151" i="10"/>
  <c r="C171" i="10"/>
  <c r="C137" i="10"/>
  <c r="C66" i="10"/>
  <c r="C90" i="10"/>
  <c r="B95" i="10"/>
  <c r="B50" i="10"/>
  <c r="B100" i="10"/>
  <c r="B135" i="10"/>
  <c r="D32" i="10"/>
  <c r="D92" i="10"/>
  <c r="D146" i="10"/>
  <c r="C51" i="10"/>
  <c r="C55" i="10"/>
  <c r="C167" i="10"/>
  <c r="C39" i="10"/>
  <c r="B118" i="10"/>
  <c r="B81" i="10"/>
  <c r="B120" i="10"/>
  <c r="D47" i="10"/>
  <c r="D49" i="10"/>
  <c r="D175" i="10"/>
  <c r="B140" i="10"/>
  <c r="C73" i="10"/>
  <c r="D50" i="10"/>
  <c r="C45" i="10"/>
  <c r="B38" i="10"/>
  <c r="B66" i="10"/>
  <c r="C169" i="10"/>
  <c r="B59" i="10"/>
  <c r="B109" i="10"/>
  <c r="D103" i="10"/>
  <c r="B79" i="10"/>
  <c r="C138" i="10"/>
  <c r="B124" i="10"/>
  <c r="D74" i="10"/>
  <c r="B136" i="10"/>
  <c r="D40" i="10"/>
  <c r="C163" i="10"/>
  <c r="B162" i="10"/>
  <c r="C92" i="10"/>
  <c r="B108" i="10"/>
  <c r="B174" i="10"/>
  <c r="B141" i="10"/>
  <c r="C80" i="10"/>
  <c r="D141" i="10"/>
  <c r="B123" i="10"/>
  <c r="C185" i="10"/>
  <c r="D125" i="10"/>
  <c r="C60" i="10"/>
  <c r="D43" i="10"/>
  <c r="D99" i="10"/>
  <c r="C141" i="10"/>
  <c r="C184" i="10"/>
  <c r="B181" i="10"/>
  <c r="B63" i="10"/>
  <c r="B184" i="10"/>
  <c r="D124" i="10"/>
  <c r="D150" i="10"/>
  <c r="D114" i="10"/>
  <c r="B107" i="10"/>
  <c r="B43" i="10"/>
  <c r="B149" i="10"/>
  <c r="B65" i="10"/>
  <c r="C56" i="10"/>
  <c r="C58" i="10"/>
  <c r="B115" i="10"/>
  <c r="B116" i="10"/>
  <c r="C179" i="10"/>
  <c r="C140" i="10"/>
  <c r="D88" i="10"/>
  <c r="D162" i="10"/>
  <c r="D187" i="10"/>
  <c r="C34" i="10"/>
  <c r="C88" i="10"/>
  <c r="C154" i="10"/>
  <c r="D185" i="10"/>
  <c r="B87" i="10"/>
  <c r="B142" i="10"/>
  <c r="D184" i="10"/>
  <c r="C89" i="10"/>
  <c r="D80" i="10"/>
  <c r="D33" i="10"/>
  <c r="F33" i="10" s="1"/>
  <c r="B91" i="12" s="1"/>
  <c r="B104" i="10"/>
  <c r="D149" i="10"/>
  <c r="D62" i="10"/>
  <c r="C158" i="10"/>
  <c r="D117" i="10"/>
  <c r="D183" i="10"/>
  <c r="B98" i="10"/>
  <c r="D168" i="10"/>
  <c r="C123" i="10"/>
  <c r="D78" i="10"/>
  <c r="C160" i="10"/>
  <c r="D37" i="10"/>
  <c r="D55" i="10"/>
  <c r="D186" i="10"/>
  <c r="C38" i="10"/>
  <c r="D122" i="10"/>
  <c r="D110" i="10"/>
  <c r="C94" i="10"/>
  <c r="B147" i="10"/>
  <c r="B146" i="10"/>
  <c r="B144" i="10"/>
  <c r="C164" i="10"/>
  <c r="D112" i="10"/>
  <c r="B152" i="10"/>
  <c r="F152" i="10" s="1"/>
  <c r="B448" i="12" s="1"/>
  <c r="D167" i="10"/>
  <c r="C175" i="10"/>
  <c r="D147" i="10"/>
  <c r="C53" i="10"/>
  <c r="D82" i="10"/>
  <c r="B167" i="10"/>
  <c r="D160" i="10"/>
  <c r="B37" i="10"/>
  <c r="F37" i="10" s="1"/>
  <c r="B103" i="12" s="1"/>
  <c r="D58" i="10"/>
  <c r="D81" i="10"/>
  <c r="D140" i="10"/>
  <c r="B119" i="10"/>
  <c r="B32" i="10"/>
  <c r="C173" i="10"/>
  <c r="B165" i="10"/>
  <c r="D52" i="10"/>
  <c r="B57" i="10"/>
  <c r="C48" i="10"/>
  <c r="B45" i="10"/>
  <c r="C41" i="10"/>
  <c r="C155" i="10"/>
  <c r="D38" i="10"/>
  <c r="C76" i="10"/>
  <c r="C61" i="10"/>
  <c r="C63" i="10"/>
  <c r="B178" i="10"/>
  <c r="B102" i="10"/>
  <c r="C119" i="10"/>
  <c r="B49" i="10"/>
  <c r="D48" i="10"/>
  <c r="B75" i="10"/>
  <c r="B74" i="10"/>
  <c r="D123" i="10"/>
  <c r="C109" i="10"/>
  <c r="C40" i="10"/>
  <c r="D106" i="10"/>
  <c r="D95" i="10"/>
  <c r="C143" i="10"/>
  <c r="B139" i="10"/>
  <c r="D177" i="10"/>
  <c r="C139" i="10"/>
  <c r="C125" i="10"/>
  <c r="C100" i="10"/>
  <c r="D60" i="10"/>
  <c r="D134" i="10"/>
  <c r="C122" i="10"/>
  <c r="B153" i="10"/>
  <c r="C166" i="10"/>
  <c r="C69" i="10"/>
  <c r="C115" i="10"/>
  <c r="B40" i="10"/>
  <c r="D36" i="10"/>
  <c r="B61" i="10"/>
  <c r="C81" i="10"/>
  <c r="D69" i="10"/>
  <c r="C57" i="10"/>
  <c r="C43" i="10"/>
  <c r="B41" i="10"/>
  <c r="C142" i="10"/>
  <c r="C156" i="10"/>
  <c r="D108" i="10"/>
  <c r="C91" i="10"/>
  <c r="D115" i="10"/>
  <c r="B112" i="10"/>
  <c r="D42" i="10"/>
  <c r="D59" i="10"/>
  <c r="D153" i="10"/>
  <c r="B158" i="10"/>
  <c r="D86" i="10"/>
  <c r="C170" i="10"/>
  <c r="C74" i="10"/>
  <c r="C127" i="10"/>
  <c r="B70" i="10"/>
  <c r="D120" i="10"/>
  <c r="D179" i="10"/>
  <c r="B56" i="10"/>
  <c r="B160" i="10"/>
  <c r="D105" i="10"/>
  <c r="D91" i="10"/>
  <c r="B44" i="10"/>
  <c r="C168" i="10"/>
  <c r="D135" i="10"/>
  <c r="C77" i="10"/>
  <c r="D44" i="10"/>
  <c r="B71" i="10"/>
  <c r="C157" i="10"/>
  <c r="C162" i="10"/>
  <c r="C47" i="10"/>
  <c r="D45" i="10"/>
  <c r="D171" i="10"/>
  <c r="C161" i="10"/>
  <c r="B48" i="10"/>
  <c r="B169" i="10"/>
  <c r="D169" i="10"/>
  <c r="D111" i="10"/>
  <c r="C128" i="10"/>
  <c r="B90" i="10"/>
  <c r="B89" i="10"/>
  <c r="C75" i="10"/>
  <c r="D97" i="10"/>
  <c r="C146" i="10"/>
  <c r="B101" i="10"/>
  <c r="B151" i="10"/>
  <c r="B58" i="10"/>
  <c r="D54" i="10"/>
  <c r="B148" i="10"/>
  <c r="B55" i="10"/>
  <c r="C99" i="10"/>
  <c r="C32" i="10"/>
  <c r="B62" i="10"/>
  <c r="C147" i="10"/>
  <c r="B121" i="10"/>
  <c r="H121" i="10" s="1"/>
  <c r="B356" i="12" s="1"/>
  <c r="B52" i="10"/>
  <c r="B156" i="10"/>
  <c r="C62" i="10"/>
  <c r="C71" i="10"/>
  <c r="B106" i="10"/>
  <c r="C105" i="10"/>
  <c r="C112" i="10"/>
  <c r="C114" i="10"/>
  <c r="B86" i="10"/>
  <c r="B138" i="10"/>
  <c r="D57" i="10"/>
  <c r="D66" i="10"/>
  <c r="B122" i="10"/>
  <c r="D104" i="10"/>
  <c r="D159" i="10"/>
  <c r="D94" i="10"/>
  <c r="B155" i="10"/>
  <c r="D93" i="10"/>
  <c r="C186" i="10"/>
  <c r="B73" i="10"/>
  <c r="B69" i="10"/>
  <c r="D79" i="10"/>
  <c r="C124" i="10"/>
  <c r="C145" i="10"/>
  <c r="D85" i="10"/>
  <c r="C101" i="10"/>
  <c r="D161" i="10"/>
  <c r="D180" i="10"/>
  <c r="B93" i="10"/>
  <c r="D127" i="10"/>
  <c r="B132" i="10"/>
  <c r="D96" i="10"/>
  <c r="D165" i="10"/>
  <c r="D87" i="10"/>
  <c r="D176" i="10"/>
  <c r="D39" i="10"/>
  <c r="C79" i="10"/>
  <c r="D109" i="10"/>
  <c r="B180" i="10"/>
  <c r="B183" i="10"/>
  <c r="B173" i="10"/>
  <c r="C70" i="10"/>
  <c r="D63" i="10"/>
  <c r="B127" i="10"/>
  <c r="D72" i="10"/>
  <c r="D102" i="10"/>
  <c r="D90" i="10"/>
  <c r="D145" i="10"/>
  <c r="B163" i="10"/>
  <c r="D136" i="10"/>
  <c r="D148" i="10"/>
  <c r="B72" i="10"/>
  <c r="B159" i="10"/>
  <c r="D56" i="10"/>
  <c r="B91" i="10"/>
  <c r="C159" i="10"/>
  <c r="C54" i="10"/>
  <c r="F150" i="10" l="1"/>
  <c r="B442" i="12" s="1"/>
  <c r="H140" i="10"/>
  <c r="B413" i="12" s="1"/>
  <c r="H150" i="10"/>
  <c r="B443" i="12" s="1"/>
  <c r="H71" i="10"/>
  <c r="B206" i="12" s="1"/>
  <c r="H91" i="10"/>
  <c r="B266" i="12" s="1"/>
  <c r="F91" i="10"/>
  <c r="B265" i="12" s="1"/>
  <c r="F159" i="10"/>
  <c r="B469" i="12" s="1"/>
  <c r="H159" i="10"/>
  <c r="B470" i="12" s="1"/>
  <c r="F93" i="10"/>
  <c r="B271" i="12" s="1"/>
  <c r="H93" i="10"/>
  <c r="B272" i="12" s="1"/>
  <c r="F69" i="10"/>
  <c r="B199" i="12" s="1"/>
  <c r="H69" i="10"/>
  <c r="B200" i="12" s="1"/>
  <c r="H122" i="10"/>
  <c r="B359" i="12" s="1"/>
  <c r="F122" i="10"/>
  <c r="B358" i="12" s="1"/>
  <c r="F106" i="10"/>
  <c r="B310" i="12" s="1"/>
  <c r="H106" i="10"/>
  <c r="B311" i="12" s="1"/>
  <c r="F169" i="10"/>
  <c r="B499" i="12" s="1"/>
  <c r="H169" i="10"/>
  <c r="B500" i="12" s="1"/>
  <c r="F71" i="10"/>
  <c r="B205" i="12" s="1"/>
  <c r="F160" i="10"/>
  <c r="B472" i="12" s="1"/>
  <c r="H160" i="10"/>
  <c r="B473" i="12" s="1"/>
  <c r="H61" i="10"/>
  <c r="B176" i="12" s="1"/>
  <c r="F61" i="10"/>
  <c r="B175" i="12" s="1"/>
  <c r="H49" i="10"/>
  <c r="B140" i="12" s="1"/>
  <c r="F49" i="10"/>
  <c r="B139" i="12" s="1"/>
  <c r="H32" i="10"/>
  <c r="B89" i="12" s="1"/>
  <c r="F32" i="10"/>
  <c r="B88" i="12" s="1"/>
  <c r="F144" i="10"/>
  <c r="B424" i="12" s="1"/>
  <c r="H144" i="10"/>
  <c r="B425" i="12" s="1"/>
  <c r="H65" i="10"/>
  <c r="B188" i="12" s="1"/>
  <c r="F65" i="10"/>
  <c r="B187" i="12" s="1"/>
  <c r="H63" i="10"/>
  <c r="B182" i="12" s="1"/>
  <c r="F63" i="10"/>
  <c r="B181" i="12" s="1"/>
  <c r="H162" i="10"/>
  <c r="B479" i="12" s="1"/>
  <c r="F162" i="10"/>
  <c r="B478" i="12" s="1"/>
  <c r="H100" i="10"/>
  <c r="B293" i="12" s="1"/>
  <c r="F100" i="10"/>
  <c r="B292" i="12" s="1"/>
  <c r="F47" i="10"/>
  <c r="B133" i="12" s="1"/>
  <c r="H47" i="10"/>
  <c r="B134" i="12" s="1"/>
  <c r="F96" i="10"/>
  <c r="B280" i="12" s="1"/>
  <c r="H96" i="10"/>
  <c r="B281" i="12" s="1"/>
  <c r="H46" i="10"/>
  <c r="B131" i="12" s="1"/>
  <c r="F46" i="10"/>
  <c r="B130" i="12" s="1"/>
  <c r="F175" i="10"/>
  <c r="H175" i="10"/>
  <c r="H103" i="10"/>
  <c r="B302" i="12" s="1"/>
  <c r="F103" i="10"/>
  <c r="B301" i="12" s="1"/>
  <c r="H85" i="10"/>
  <c r="B248" i="12" s="1"/>
  <c r="F85" i="10"/>
  <c r="B247" i="12" s="1"/>
  <c r="H130" i="10"/>
  <c r="B383" i="12" s="1"/>
  <c r="H35" i="10"/>
  <c r="B98" i="12" s="1"/>
  <c r="F35" i="10"/>
  <c r="B97" i="12" s="1"/>
  <c r="F72" i="10"/>
  <c r="B208" i="12" s="1"/>
  <c r="H72" i="10"/>
  <c r="B209" i="12" s="1"/>
  <c r="F127" i="10"/>
  <c r="B373" i="12" s="1"/>
  <c r="H127" i="10"/>
  <c r="B374" i="12" s="1"/>
  <c r="F73" i="10"/>
  <c r="B211" i="12" s="1"/>
  <c r="H73" i="10"/>
  <c r="B212" i="12" s="1"/>
  <c r="H48" i="10"/>
  <c r="B137" i="12" s="1"/>
  <c r="F48" i="10"/>
  <c r="B136" i="12" s="1"/>
  <c r="H56" i="10"/>
  <c r="B161" i="12" s="1"/>
  <c r="F56" i="10"/>
  <c r="B160" i="12" s="1"/>
  <c r="H158" i="10"/>
  <c r="B467" i="12" s="1"/>
  <c r="F158" i="10"/>
  <c r="B466" i="12" s="1"/>
  <c r="H119" i="10"/>
  <c r="B350" i="12" s="1"/>
  <c r="F119" i="10"/>
  <c r="B349" i="12" s="1"/>
  <c r="F146" i="10"/>
  <c r="B430" i="12" s="1"/>
  <c r="H146" i="10"/>
  <c r="B431" i="12" s="1"/>
  <c r="F142" i="10"/>
  <c r="B418" i="12" s="1"/>
  <c r="H142" i="10"/>
  <c r="B419" i="12" s="1"/>
  <c r="F149" i="10"/>
  <c r="B439" i="12" s="1"/>
  <c r="H149" i="10"/>
  <c r="B440" i="12" s="1"/>
  <c r="F181" i="10"/>
  <c r="H181" i="10"/>
  <c r="F123" i="10"/>
  <c r="B361" i="12" s="1"/>
  <c r="H123" i="10"/>
  <c r="B362" i="12" s="1"/>
  <c r="H109" i="10"/>
  <c r="B320" i="12" s="1"/>
  <c r="F109" i="10"/>
  <c r="B319" i="12" s="1"/>
  <c r="F140" i="10"/>
  <c r="B412" i="12" s="1"/>
  <c r="H50" i="10"/>
  <c r="B143" i="12" s="1"/>
  <c r="F50" i="10"/>
  <c r="B142" i="12" s="1"/>
  <c r="H113" i="10"/>
  <c r="B332" i="12" s="1"/>
  <c r="F113" i="10"/>
  <c r="B331" i="12" s="1"/>
  <c r="H126" i="10"/>
  <c r="B371" i="12" s="1"/>
  <c r="F126" i="10"/>
  <c r="B370" i="12" s="1"/>
  <c r="H80" i="10"/>
  <c r="B233" i="12" s="1"/>
  <c r="F80" i="10"/>
  <c r="B232" i="12" s="1"/>
  <c r="H152" i="10"/>
  <c r="B449" i="12" s="1"/>
  <c r="H117" i="10"/>
  <c r="B344" i="12" s="1"/>
  <c r="F117" i="10"/>
  <c r="B343" i="12" s="1"/>
  <c r="F177" i="10"/>
  <c r="H177" i="10"/>
  <c r="F125" i="10"/>
  <c r="B367" i="12" s="1"/>
  <c r="H125" i="10"/>
  <c r="B368" i="12" s="1"/>
  <c r="F179" i="10"/>
  <c r="H179" i="10"/>
  <c r="F55" i="10"/>
  <c r="B157" i="12" s="1"/>
  <c r="H55" i="10"/>
  <c r="B158" i="12" s="1"/>
  <c r="H40" i="10"/>
  <c r="B113" i="12" s="1"/>
  <c r="F40" i="10"/>
  <c r="B112" i="12" s="1"/>
  <c r="H102" i="10"/>
  <c r="B299" i="12" s="1"/>
  <c r="F102" i="10"/>
  <c r="B298" i="12" s="1"/>
  <c r="F45" i="10"/>
  <c r="B127" i="12" s="1"/>
  <c r="H45" i="10"/>
  <c r="B128" i="12" s="1"/>
  <c r="H147" i="10"/>
  <c r="B434" i="12" s="1"/>
  <c r="F147" i="10"/>
  <c r="B433" i="12" s="1"/>
  <c r="F87" i="10"/>
  <c r="B253" i="12" s="1"/>
  <c r="H87" i="10"/>
  <c r="B254" i="12" s="1"/>
  <c r="F43" i="10"/>
  <c r="B121" i="12" s="1"/>
  <c r="H43" i="10"/>
  <c r="B122" i="12" s="1"/>
  <c r="H59" i="10"/>
  <c r="B170" i="12" s="1"/>
  <c r="F59" i="10"/>
  <c r="B169" i="12" s="1"/>
  <c r="F95" i="10"/>
  <c r="B277" i="12" s="1"/>
  <c r="H95" i="10"/>
  <c r="B278" i="12" s="1"/>
  <c r="H131" i="10"/>
  <c r="B386" i="12" s="1"/>
  <c r="F131" i="10"/>
  <c r="B385" i="12" s="1"/>
  <c r="F78" i="10"/>
  <c r="B226" i="12" s="1"/>
  <c r="H78" i="10"/>
  <c r="B227" i="12" s="1"/>
  <c r="F129" i="10"/>
  <c r="B379" i="12" s="1"/>
  <c r="H129" i="10"/>
  <c r="B380" i="12" s="1"/>
  <c r="H82" i="10"/>
  <c r="B239" i="12" s="1"/>
  <c r="F82" i="10"/>
  <c r="B238" i="12" s="1"/>
  <c r="H166" i="10"/>
  <c r="B491" i="12" s="1"/>
  <c r="F166" i="10"/>
  <c r="B490" i="12" s="1"/>
  <c r="H88" i="10"/>
  <c r="B257" i="12" s="1"/>
  <c r="F88" i="10"/>
  <c r="B256" i="12" s="1"/>
  <c r="F161" i="10"/>
  <c r="B475" i="12" s="1"/>
  <c r="H161" i="10"/>
  <c r="B476" i="12" s="1"/>
  <c r="F170" i="10"/>
  <c r="B502" i="12" s="1"/>
  <c r="H170" i="10"/>
  <c r="B503" i="12" s="1"/>
  <c r="H138" i="10"/>
  <c r="B407" i="12" s="1"/>
  <c r="F138" i="10"/>
  <c r="B406" i="12" s="1"/>
  <c r="H156" i="10"/>
  <c r="B461" i="12" s="1"/>
  <c r="F156" i="10"/>
  <c r="B460" i="12" s="1"/>
  <c r="F148" i="10"/>
  <c r="B436" i="12" s="1"/>
  <c r="H148" i="10"/>
  <c r="B437" i="12" s="1"/>
  <c r="H89" i="10"/>
  <c r="B260" i="12" s="1"/>
  <c r="F89" i="10"/>
  <c r="B259" i="12" s="1"/>
  <c r="H41" i="10"/>
  <c r="B116" i="12" s="1"/>
  <c r="F41" i="10"/>
  <c r="B115" i="12" s="1"/>
  <c r="F178" i="10"/>
  <c r="H178" i="10"/>
  <c r="H107" i="10"/>
  <c r="B314" i="12" s="1"/>
  <c r="F107" i="10"/>
  <c r="B313" i="12" s="1"/>
  <c r="F136" i="10"/>
  <c r="B400" i="12" s="1"/>
  <c r="H136" i="10"/>
  <c r="B401" i="12" s="1"/>
  <c r="H164" i="10"/>
  <c r="B485" i="12" s="1"/>
  <c r="F164" i="10"/>
  <c r="B484" i="12" s="1"/>
  <c r="H114" i="10"/>
  <c r="B335" i="12" s="1"/>
  <c r="F114" i="10"/>
  <c r="B334" i="12" s="1"/>
  <c r="F67" i="10"/>
  <c r="B193" i="12" s="1"/>
  <c r="H67" i="10"/>
  <c r="B194" i="12" s="1"/>
  <c r="F134" i="10"/>
  <c r="B394" i="12" s="1"/>
  <c r="H134" i="10"/>
  <c r="B395" i="12" s="1"/>
  <c r="H36" i="10"/>
  <c r="B101" i="12" s="1"/>
  <c r="F36" i="10"/>
  <c r="B100" i="12" s="1"/>
  <c r="F92" i="10"/>
  <c r="B268" i="12" s="1"/>
  <c r="H92" i="10"/>
  <c r="B269" i="12" s="1"/>
  <c r="H185" i="10"/>
  <c r="F185" i="10"/>
  <c r="F42" i="10"/>
  <c r="B118" i="12" s="1"/>
  <c r="H187" i="10"/>
  <c r="F187" i="10"/>
  <c r="H183" i="10"/>
  <c r="F183" i="10"/>
  <c r="F163" i="10"/>
  <c r="B481" i="12" s="1"/>
  <c r="H163" i="10"/>
  <c r="B482" i="12" s="1"/>
  <c r="H173" i="10"/>
  <c r="F173" i="10"/>
  <c r="H155" i="10"/>
  <c r="B458" i="12" s="1"/>
  <c r="F155" i="10"/>
  <c r="B457" i="12" s="1"/>
  <c r="H86" i="10"/>
  <c r="B251" i="12" s="1"/>
  <c r="F86" i="10"/>
  <c r="B250" i="12" s="1"/>
  <c r="H52" i="10"/>
  <c r="B149" i="12" s="1"/>
  <c r="F52" i="10"/>
  <c r="B148" i="12" s="1"/>
  <c r="H90" i="10"/>
  <c r="B263" i="12" s="1"/>
  <c r="F90" i="10"/>
  <c r="B262" i="12" s="1"/>
  <c r="F70" i="10"/>
  <c r="B202" i="12" s="1"/>
  <c r="H70" i="10"/>
  <c r="B203" i="12" s="1"/>
  <c r="F57" i="10"/>
  <c r="B163" i="12" s="1"/>
  <c r="H57" i="10"/>
  <c r="B164" i="12" s="1"/>
  <c r="F104" i="10"/>
  <c r="B304" i="12" s="1"/>
  <c r="H104" i="10"/>
  <c r="B305" i="12" s="1"/>
  <c r="F116" i="10"/>
  <c r="B340" i="12" s="1"/>
  <c r="H116" i="10"/>
  <c r="B341" i="12" s="1"/>
  <c r="H141" i="10"/>
  <c r="B416" i="12" s="1"/>
  <c r="F141" i="10"/>
  <c r="B415" i="12" s="1"/>
  <c r="H66" i="10"/>
  <c r="B191" i="12" s="1"/>
  <c r="F66" i="10"/>
  <c r="B190" i="12" s="1"/>
  <c r="H76" i="10"/>
  <c r="B221" i="12" s="1"/>
  <c r="F76" i="10"/>
  <c r="B220" i="12" s="1"/>
  <c r="H54" i="10"/>
  <c r="B155" i="12" s="1"/>
  <c r="F54" i="10"/>
  <c r="B154" i="12" s="1"/>
  <c r="H105" i="10"/>
  <c r="B308" i="12" s="1"/>
  <c r="F105" i="10"/>
  <c r="B307" i="12" s="1"/>
  <c r="H68" i="10"/>
  <c r="B197" i="12" s="1"/>
  <c r="F68" i="10"/>
  <c r="B196" i="12" s="1"/>
  <c r="H97" i="10"/>
  <c r="B284" i="12" s="1"/>
  <c r="F97" i="10"/>
  <c r="B283" i="12" s="1"/>
  <c r="F128" i="10"/>
  <c r="B376" i="12" s="1"/>
  <c r="H128" i="10"/>
  <c r="B377" i="12" s="1"/>
  <c r="H111" i="10"/>
  <c r="B326" i="12" s="1"/>
  <c r="F111" i="10"/>
  <c r="B325" i="12" s="1"/>
  <c r="H60" i="10"/>
  <c r="B173" i="12" s="1"/>
  <c r="F60" i="10"/>
  <c r="B172" i="12" s="1"/>
  <c r="H58" i="10"/>
  <c r="B167" i="12" s="1"/>
  <c r="F58" i="10"/>
  <c r="B166" i="12" s="1"/>
  <c r="H44" i="10"/>
  <c r="B125" i="12" s="1"/>
  <c r="F44" i="10"/>
  <c r="B124" i="12" s="1"/>
  <c r="F112" i="10"/>
  <c r="B328" i="12" s="1"/>
  <c r="H112" i="10"/>
  <c r="B329" i="12" s="1"/>
  <c r="H74" i="10"/>
  <c r="B215" i="12" s="1"/>
  <c r="F74" i="10"/>
  <c r="B214" i="12" s="1"/>
  <c r="H115" i="10"/>
  <c r="B338" i="12" s="1"/>
  <c r="F115" i="10"/>
  <c r="B337" i="12" s="1"/>
  <c r="H174" i="10"/>
  <c r="F174" i="10"/>
  <c r="F124" i="10"/>
  <c r="B364" i="12" s="1"/>
  <c r="H124" i="10"/>
  <c r="B365" i="12" s="1"/>
  <c r="H38" i="10"/>
  <c r="B107" i="12" s="1"/>
  <c r="F38" i="10"/>
  <c r="B106" i="12" s="1"/>
  <c r="F120" i="10"/>
  <c r="B352" i="12" s="1"/>
  <c r="H120" i="10"/>
  <c r="B353" i="12" s="1"/>
  <c r="F157" i="10"/>
  <c r="B463" i="12" s="1"/>
  <c r="H157" i="10"/>
  <c r="B464" i="12" s="1"/>
  <c r="H77" i="10"/>
  <c r="B224" i="12" s="1"/>
  <c r="F77" i="10"/>
  <c r="B223" i="12" s="1"/>
  <c r="F121" i="10"/>
  <c r="B355" i="12" s="1"/>
  <c r="H53" i="10"/>
  <c r="B152" i="12" s="1"/>
  <c r="F53" i="10"/>
  <c r="B151" i="12" s="1"/>
  <c r="H154" i="10"/>
  <c r="B455" i="12" s="1"/>
  <c r="F154" i="10"/>
  <c r="B454" i="12" s="1"/>
  <c r="H137" i="10"/>
  <c r="B404" i="12" s="1"/>
  <c r="F137" i="10"/>
  <c r="B403" i="12" s="1"/>
  <c r="F51" i="10"/>
  <c r="B145" i="12" s="1"/>
  <c r="H51" i="10"/>
  <c r="B146" i="12" s="1"/>
  <c r="F64" i="10"/>
  <c r="B184" i="12" s="1"/>
  <c r="H64" i="10"/>
  <c r="B185" i="12" s="1"/>
  <c r="F132" i="10"/>
  <c r="B388" i="12" s="1"/>
  <c r="H132" i="10"/>
  <c r="B389" i="12" s="1"/>
  <c r="F151" i="10"/>
  <c r="B445" i="12" s="1"/>
  <c r="H151" i="10"/>
  <c r="B446" i="12" s="1"/>
  <c r="F153" i="10"/>
  <c r="B451" i="12" s="1"/>
  <c r="H153" i="10"/>
  <c r="B452" i="12" s="1"/>
  <c r="F139" i="10"/>
  <c r="B409" i="12" s="1"/>
  <c r="H139" i="10"/>
  <c r="B410" i="12" s="1"/>
  <c r="H75" i="10"/>
  <c r="B218" i="12" s="1"/>
  <c r="F75" i="10"/>
  <c r="B217" i="12" s="1"/>
  <c r="F165" i="10"/>
  <c r="B487" i="12" s="1"/>
  <c r="H165" i="10"/>
  <c r="B488" i="12" s="1"/>
  <c r="F98" i="10"/>
  <c r="B286" i="12" s="1"/>
  <c r="H98" i="10"/>
  <c r="B287" i="12" s="1"/>
  <c r="F108" i="10"/>
  <c r="B316" i="12" s="1"/>
  <c r="H108" i="10"/>
  <c r="B317" i="12" s="1"/>
  <c r="H81" i="10"/>
  <c r="B236" i="12" s="1"/>
  <c r="F81" i="10"/>
  <c r="B235" i="12" s="1"/>
  <c r="F145" i="10"/>
  <c r="B427" i="12" s="1"/>
  <c r="H145" i="10"/>
  <c r="B428" i="12" s="1"/>
  <c r="F130" i="10"/>
  <c r="B382" i="12" s="1"/>
  <c r="F143" i="10"/>
  <c r="B421" i="12" s="1"/>
  <c r="H143" i="10"/>
  <c r="B422" i="12" s="1"/>
  <c r="H94" i="10"/>
  <c r="B275" i="12" s="1"/>
  <c r="F94" i="10"/>
  <c r="B274" i="12" s="1"/>
  <c r="H37" i="10"/>
  <c r="B104" i="12" s="1"/>
  <c r="H171" i="10"/>
  <c r="B506" i="12" s="1"/>
  <c r="F171" i="10"/>
  <c r="B505" i="12" s="1"/>
  <c r="F176" i="10"/>
  <c r="H176" i="10"/>
  <c r="F84" i="10"/>
  <c r="B244" i="12" s="1"/>
  <c r="H84" i="10"/>
  <c r="B245" i="12" s="1"/>
  <c r="H180" i="10"/>
  <c r="F180" i="10"/>
  <c r="F62" i="10"/>
  <c r="B178" i="12" s="1"/>
  <c r="H62" i="10"/>
  <c r="B179" i="12" s="1"/>
  <c r="H101" i="10"/>
  <c r="B296" i="12" s="1"/>
  <c r="F101" i="10"/>
  <c r="B295" i="12" s="1"/>
  <c r="F167" i="10"/>
  <c r="B493" i="12" s="1"/>
  <c r="H167" i="10"/>
  <c r="B494" i="12" s="1"/>
  <c r="H184" i="10"/>
  <c r="F184" i="10"/>
  <c r="H79" i="10"/>
  <c r="B230" i="12" s="1"/>
  <c r="F79" i="10"/>
  <c r="B229" i="12" s="1"/>
  <c r="H118" i="10"/>
  <c r="B347" i="12" s="1"/>
  <c r="F118" i="10"/>
  <c r="B346" i="12" s="1"/>
  <c r="H135" i="10"/>
  <c r="B398" i="12" s="1"/>
  <c r="F135" i="10"/>
  <c r="B397" i="12" s="1"/>
  <c r="F186" i="10"/>
  <c r="H186" i="10"/>
  <c r="H182" i="10"/>
  <c r="F182" i="10"/>
  <c r="F133" i="10"/>
  <c r="B391" i="12" s="1"/>
  <c r="H133" i="10"/>
  <c r="B392" i="12" s="1"/>
  <c r="H110" i="10"/>
  <c r="B323" i="12" s="1"/>
  <c r="F110" i="10"/>
  <c r="B322" i="12" s="1"/>
  <c r="F34" i="10"/>
  <c r="B94" i="12" s="1"/>
  <c r="H34" i="10"/>
  <c r="B95" i="12" s="1"/>
  <c r="F172" i="10"/>
  <c r="B508" i="12" s="1"/>
  <c r="H172" i="10"/>
  <c r="B509" i="12" s="1"/>
  <c r="H83" i="10"/>
  <c r="B242" i="12" s="1"/>
  <c r="F83" i="10"/>
  <c r="B241" i="12" s="1"/>
  <c r="H99" i="10"/>
  <c r="B290" i="12" s="1"/>
  <c r="F99" i="10"/>
  <c r="B289" i="12" s="1"/>
  <c r="F39" i="10"/>
  <c r="B109" i="12" s="1"/>
  <c r="H39" i="10"/>
  <c r="B110" i="12" s="1"/>
  <c r="F168" i="10"/>
  <c r="B496" i="12" s="1"/>
  <c r="H168" i="10"/>
  <c r="B497" i="12" s="1"/>
  <c r="H33" i="10"/>
  <c r="B92" i="12" s="1"/>
</calcChain>
</file>

<file path=xl/sharedStrings.xml><?xml version="1.0" encoding="utf-8"?>
<sst xmlns="http://schemas.openxmlformats.org/spreadsheetml/2006/main" count="3976" uniqueCount="2338">
  <si>
    <t>Length</t>
  </si>
  <si>
    <t>IfcLabel</t>
  </si>
  <si>
    <t>IfcLengthMeasure</t>
  </si>
  <si>
    <t>IfcMassMeasure</t>
  </si>
  <si>
    <t>C</t>
  </si>
  <si>
    <t>A</t>
  </si>
  <si>
    <t>T</t>
  </si>
  <si>
    <t>H</t>
  </si>
  <si>
    <t>W</t>
  </si>
  <si>
    <t>J</t>
  </si>
  <si>
    <t>N</t>
  </si>
  <si>
    <t>S</t>
  </si>
  <si>
    <t>V</t>
  </si>
  <si>
    <t>IfcPlaneAngleMeasure</t>
  </si>
  <si>
    <t>-</t>
  </si>
  <si>
    <t>Measure</t>
  </si>
  <si>
    <t>Symbol</t>
  </si>
  <si>
    <t>gray</t>
  </si>
  <si>
    <t>Gy</t>
  </si>
  <si>
    <t>J / kg</t>
  </si>
  <si>
    <t>IfcAbsorbedDoseMeasure</t>
  </si>
  <si>
    <t>Acceleration</t>
  </si>
  <si>
    <t>m / s2</t>
  </si>
  <si>
    <t>IfcAccelerationMeasure</t>
  </si>
  <si>
    <t>Acidity (pH)</t>
  </si>
  <si>
    <t>pH</t>
  </si>
  <si>
    <t>IfcPHMeasure</t>
  </si>
  <si>
    <t>Activity (of radionuclide)</t>
  </si>
  <si>
    <t>becquerel</t>
  </si>
  <si>
    <t>Bq</t>
  </si>
  <si>
    <t>1 / s</t>
  </si>
  <si>
    <t>IfcRadioActivityMeasure</t>
  </si>
  <si>
    <t>Amount of substance</t>
  </si>
  <si>
    <t>mole</t>
  </si>
  <si>
    <t>mol</t>
  </si>
  <si>
    <t>IfcAmountOfSubstanceMeasure</t>
  </si>
  <si>
    <t>Angular velocity</t>
  </si>
  <si>
    <t>rad / s</t>
  </si>
  <si>
    <t>IfcAngularVelocityMeasure</t>
  </si>
  <si>
    <t>Area</t>
  </si>
  <si>
    <t>square metre</t>
  </si>
  <si>
    <t>m2</t>
  </si>
  <si>
    <t>IfcAreaMeasure</t>
  </si>
  <si>
    <t>Area density</t>
  </si>
  <si>
    <t>kg / m2</t>
  </si>
  <si>
    <t>IfcAreaDensityMeasure</t>
  </si>
  <si>
    <t>IfcBoolean</t>
  </si>
  <si>
    <t>IfcComplexNumber</t>
  </si>
  <si>
    <t>Compound plane angle</t>
  </si>
  <si>
    <t>degree, min, s</t>
  </si>
  <si>
    <t>IfcCompoundPlaneAngleMeasure</t>
  </si>
  <si>
    <t>IfcContextDependentMeasure</t>
  </si>
  <si>
    <t>IfcCountMeasure</t>
  </si>
  <si>
    <t>IfcDescriptiveMeasure</t>
  </si>
  <si>
    <t>farad</t>
  </si>
  <si>
    <t>C / V</t>
  </si>
  <si>
    <t>IfcElectricCapacitanceMeasure</t>
  </si>
  <si>
    <t>ºC</t>
  </si>
  <si>
    <t>1 ºC = 1 K</t>
  </si>
  <si>
    <t>IfcThermodynamicTemperatureMeasure</t>
  </si>
  <si>
    <t>Curvatue</t>
  </si>
  <si>
    <t>rad / m</t>
  </si>
  <si>
    <t>IfcCurvatureMeasure</t>
  </si>
  <si>
    <t>IfcDate </t>
  </si>
  <si>
    <t>IfcDateTime </t>
  </si>
  <si>
    <t>sievert</t>
  </si>
  <si>
    <t>Sv</t>
  </si>
  <si>
    <t>IfcDoseEquivalentMeasure</t>
  </si>
  <si>
    <t>IfcDuration </t>
  </si>
  <si>
    <t>Dynamic viscosity</t>
  </si>
  <si>
    <t>Pa · s</t>
  </si>
  <si>
    <t>IfcDynamicViscosityMeasure</t>
  </si>
  <si>
    <t>coulomb</t>
  </si>
  <si>
    <t>A · s</t>
  </si>
  <si>
    <t>IfcElectricChargeMeasure</t>
  </si>
  <si>
    <t>Electric conductance</t>
  </si>
  <si>
    <t>siemens</t>
  </si>
  <si>
    <t>1 / W</t>
  </si>
  <si>
    <t>IfcElectricConductanceMeasure</t>
  </si>
  <si>
    <t>Electric current</t>
  </si>
  <si>
    <t>ampere</t>
  </si>
  <si>
    <t>IfcElectricCurrentMeasure</t>
  </si>
  <si>
    <t>volt</t>
  </si>
  <si>
    <t>W / A</t>
  </si>
  <si>
    <t>IfcElectricVoltageMeasure</t>
  </si>
  <si>
    <t>Electric resistance</t>
  </si>
  <si>
    <t>ohm</t>
  </si>
  <si>
    <t>V / A</t>
  </si>
  <si>
    <t>IfcElectricResistanceMeasure</t>
  </si>
  <si>
    <t>Energy, work, quantity of heat</t>
  </si>
  <si>
    <t>joule</t>
  </si>
  <si>
    <t>N · m</t>
  </si>
  <si>
    <t>IfcEnergyMeasure</t>
  </si>
  <si>
    <t>Force</t>
  </si>
  <si>
    <t>newton</t>
  </si>
  <si>
    <t>kg · m / s2</t>
  </si>
  <si>
    <t>IfcForceMeasure</t>
  </si>
  <si>
    <t>Frequency</t>
  </si>
  <si>
    <t>hertz</t>
  </si>
  <si>
    <t>Hz</t>
  </si>
  <si>
    <t>IfcFrequencyMeasure</t>
  </si>
  <si>
    <t>Heat flux density</t>
  </si>
  <si>
    <t>W / m2</t>
  </si>
  <si>
    <t>IfcHeatFluxDensityMeasure</t>
  </si>
  <si>
    <t>Heating value</t>
  </si>
  <si>
    <t>IfcHeatingValueMeasure</t>
  </si>
  <si>
    <t>IfcIdentifier</t>
  </si>
  <si>
    <t>Illuminance</t>
  </si>
  <si>
    <t>lux</t>
  </si>
  <si>
    <t>lx</t>
  </si>
  <si>
    <t>lm / m2</t>
  </si>
  <si>
    <t>IfcIlluminanceMeasure</t>
  </si>
  <si>
    <t>Inductance</t>
  </si>
  <si>
    <t>henry</t>
  </si>
  <si>
    <t>Wb / A</t>
  </si>
  <si>
    <t>IfcInductanceMeasure</t>
  </si>
  <si>
    <t>IfcInteger</t>
  </si>
  <si>
    <t>(Integer) Count rate</t>
  </si>
  <si>
    <t>IfcIntegerCountRateMeasure</t>
  </si>
  <si>
    <t>Ion concentration</t>
  </si>
  <si>
    <t>g / l</t>
  </si>
  <si>
    <t>IfcIonConcentrationMeasure</t>
  </si>
  <si>
    <t>Isothermal moisture capacity</t>
  </si>
  <si>
    <t>m3 / kg</t>
  </si>
  <si>
    <t>IfcIsothermalMoistureCapacityMeasure</t>
  </si>
  <si>
    <t>Kinematic viscosity</t>
  </si>
  <si>
    <t>m2 / s</t>
  </si>
  <si>
    <t>IfcKinematicViscosityMeasure</t>
  </si>
  <si>
    <t>metre</t>
  </si>
  <si>
    <t>m</t>
  </si>
  <si>
    <t>Linear force</t>
  </si>
  <si>
    <t>N / m</t>
  </si>
  <si>
    <t>IfcLinearForceMeasure</t>
  </si>
  <si>
    <t>Linear moment</t>
  </si>
  <si>
    <t>N · m / m</t>
  </si>
  <si>
    <t>IfcLinearMomentMeasure</t>
  </si>
  <si>
    <t>Linear stiffness</t>
  </si>
  <si>
    <t>IfcLinearStiffnessMeasure</t>
  </si>
  <si>
    <t>Linear velocity</t>
  </si>
  <si>
    <t>m / s</t>
  </si>
  <si>
    <t>IfcLinearVelocityMeasure</t>
  </si>
  <si>
    <t>IfcLogical</t>
  </si>
  <si>
    <t>Luminous flux</t>
  </si>
  <si>
    <t>lumen</t>
  </si>
  <si>
    <t>lm</t>
  </si>
  <si>
    <t>cd · sr</t>
  </si>
  <si>
    <t>IfcLuminousFluxMeasure</t>
  </si>
  <si>
    <t>Luminous intensity</t>
  </si>
  <si>
    <t>candela</t>
  </si>
  <si>
    <t>cd</t>
  </si>
  <si>
    <t>IfcLuminousIntensityMeasure</t>
  </si>
  <si>
    <t>Luminous intensity distribution</t>
  </si>
  <si>
    <t>cd / lm</t>
  </si>
  <si>
    <t>IfcLuminousIntensityDistributionMeasure</t>
  </si>
  <si>
    <t>Magnetic flux</t>
  </si>
  <si>
    <t>weber</t>
  </si>
  <si>
    <t>Wb</t>
  </si>
  <si>
    <t>V · s</t>
  </si>
  <si>
    <t>IfcMagneticFluxMeasure</t>
  </si>
  <si>
    <t>Magnetic flux density</t>
  </si>
  <si>
    <t>tesla</t>
  </si>
  <si>
    <t>Wb / m2</t>
  </si>
  <si>
    <t>IfcMagneticFluxDensityMeasure</t>
  </si>
  <si>
    <t>Mass</t>
  </si>
  <si>
    <t>gram</t>
  </si>
  <si>
    <t>Mass density</t>
  </si>
  <si>
    <t>kg / m3</t>
  </si>
  <si>
    <t>IfcMassDensityMeasure</t>
  </si>
  <si>
    <t>Mass flow rate</t>
  </si>
  <si>
    <t>kg / s</t>
  </si>
  <si>
    <t>IfcMassFlowRateMeasure</t>
  </si>
  <si>
    <t>Mass per length</t>
  </si>
  <si>
    <t>kg / m</t>
  </si>
  <si>
    <t>IfcMassPerLengthMeasure</t>
  </si>
  <si>
    <t>Modulus of elasticity</t>
  </si>
  <si>
    <t>N / m2</t>
  </si>
  <si>
    <t>IfcModulusOfElasticityMeasure</t>
  </si>
  <si>
    <t>Modulus of linear subgrade reaction</t>
  </si>
  <si>
    <t>IfcModulusOfLinearSubgradeReactionMeasure</t>
  </si>
  <si>
    <t>Modulus of rotational subgrade reaction</t>
  </si>
  <si>
    <t>N · m / m · rad</t>
  </si>
  <si>
    <t>IfcModulusOfRotationalSubgradeReactionMeasure</t>
  </si>
  <si>
    <t>Modulus of subgrade reaction</t>
  </si>
  <si>
    <t>N / m3</t>
  </si>
  <si>
    <t>IfcModulusOfSubgradeReactionMeasure</t>
  </si>
  <si>
    <t>Moisture diffusivity</t>
  </si>
  <si>
    <t>m3 / s</t>
  </si>
  <si>
    <t>IfcMoistureDiffusivityMeasure</t>
  </si>
  <si>
    <t>Molecular weight</t>
  </si>
  <si>
    <t>g / mol</t>
  </si>
  <si>
    <t>IfcMolecularWeightMeasure</t>
  </si>
  <si>
    <t>Moment of inertia</t>
  </si>
  <si>
    <t>m4</t>
  </si>
  <si>
    <t>IfcMomentOfInertiaMeasure</t>
  </si>
  <si>
    <t>IfcMonetaryMeasure</t>
  </si>
  <si>
    <t>(Non negative length)</t>
  </si>
  <si>
    <t>IfcNonNegativeLengthMeasure</t>
  </si>
  <si>
    <t>IfcNormalisedRatioMeasure</t>
  </si>
  <si>
    <t>IfcNumericMeasure</t>
  </si>
  <si>
    <t>IfcParameterValue</t>
  </si>
  <si>
    <t>Planar force</t>
  </si>
  <si>
    <t>IfcPlanarForceMeasure</t>
  </si>
  <si>
    <t>Plane angle</t>
  </si>
  <si>
    <t>radian</t>
  </si>
  <si>
    <t>rad</t>
  </si>
  <si>
    <t>m / m = 1</t>
  </si>
  <si>
    <t>(Positive length)</t>
  </si>
  <si>
    <t>IfcPositiveLengthMeasure</t>
  </si>
  <si>
    <t>(Positive plane angle)</t>
  </si>
  <si>
    <t>IfcPositivePlaneAngleMeasure</t>
  </si>
  <si>
    <t>IfcPositiveRatioMeasure</t>
  </si>
  <si>
    <t>Power</t>
  </si>
  <si>
    <t>watt</t>
  </si>
  <si>
    <t>J / s</t>
  </si>
  <si>
    <t>IfcPowerMeasure</t>
  </si>
  <si>
    <t>Pressure, stress</t>
  </si>
  <si>
    <t>pascal</t>
  </si>
  <si>
    <t>Pa</t>
  </si>
  <si>
    <t>IfcPressureMeasure</t>
  </si>
  <si>
    <t>IfcRatioMeasure</t>
  </si>
  <si>
    <t>IfcReal</t>
  </si>
  <si>
    <t>Rotational frequency</t>
  </si>
  <si>
    <t>cycles / s</t>
  </si>
  <si>
    <t>IfcRotationalFrequencyMeasure</t>
  </si>
  <si>
    <t>Rotational mass</t>
  </si>
  <si>
    <t>kg · m2</t>
  </si>
  <si>
    <t>IfcRotationalMassMeasure</t>
  </si>
  <si>
    <t>Rotational stiffness</t>
  </si>
  <si>
    <t>N · m / rad</t>
  </si>
  <si>
    <t>IfcRotationalStiffnessMeasure</t>
  </si>
  <si>
    <t>Sectional area integral</t>
  </si>
  <si>
    <t>m5</t>
  </si>
  <si>
    <t>IfcSectionalAreaIntegralMeasure</t>
  </si>
  <si>
    <t>Section modulus</t>
  </si>
  <si>
    <t>m3</t>
  </si>
  <si>
    <t>IfcSectionModulusMeasure</t>
  </si>
  <si>
    <t>Shear modulus</t>
  </si>
  <si>
    <t>IfcShearModulusMeasure</t>
  </si>
  <si>
    <t>Solid angle</t>
  </si>
  <si>
    <t>sr</t>
  </si>
  <si>
    <t>m2 / m2 = 1</t>
  </si>
  <si>
    <t>IfcSolidAngleMeasure</t>
  </si>
  <si>
    <t>Sound power</t>
  </si>
  <si>
    <t>IfcSoundPowerMeasure</t>
  </si>
  <si>
    <t>Sound power level</t>
  </si>
  <si>
    <t>decibel</t>
  </si>
  <si>
    <t>db</t>
  </si>
  <si>
    <t>W / W</t>
  </si>
  <si>
    <t>IfcSoundPowerLevelMeasure</t>
  </si>
  <si>
    <t>Sound pressure</t>
  </si>
  <si>
    <t>IfcSoundPressureMeasure</t>
  </si>
  <si>
    <t>Sound pressure level</t>
  </si>
  <si>
    <t>Pa / Pa</t>
  </si>
  <si>
    <t>IfcSoundPressureLevelMeasure</t>
  </si>
  <si>
    <t>Specific heat capacity</t>
  </si>
  <si>
    <t>J / kg· K</t>
  </si>
  <si>
    <t>IfcSpecificHeatCapacityMeasure</t>
  </si>
  <si>
    <t>Temperature gradient</t>
  </si>
  <si>
    <t>K / m</t>
  </si>
  <si>
    <t>IfcTemperatureGradientMeasure</t>
  </si>
  <si>
    <t>Temperature change</t>
  </si>
  <si>
    <t>K / s</t>
  </si>
  <si>
    <t>IfcTemperatureRateOfChangeMeasure</t>
  </si>
  <si>
    <t>IfcText</t>
  </si>
  <si>
    <t>Thermal admittance</t>
  </si>
  <si>
    <t>W / m2 · K</t>
  </si>
  <si>
    <t>IfcThermalAdmittanceMeasure</t>
  </si>
  <si>
    <t>Thermal conductivity</t>
  </si>
  <si>
    <t>W / m · K</t>
  </si>
  <si>
    <t>IfcThermalConductivityMeasure</t>
  </si>
  <si>
    <t>Thermal expansion coefficient</t>
  </si>
  <si>
    <t>1 / K</t>
  </si>
  <si>
    <t>IfcThermalExpansionCoefficientMeasure</t>
  </si>
  <si>
    <t>Thermal resistance</t>
  </si>
  <si>
    <t>m2 · K / W</t>
  </si>
  <si>
    <t>IfcThermalResistanceMeasure</t>
  </si>
  <si>
    <t>Thermal transmittance</t>
  </si>
  <si>
    <t>IfcThermalTransmittanceMeasure</t>
  </si>
  <si>
    <t>Thermodynamic temperature</t>
  </si>
  <si>
    <t>kelvin</t>
  </si>
  <si>
    <t>IfcTime </t>
  </si>
  <si>
    <t>Time</t>
  </si>
  <si>
    <t>second</t>
  </si>
  <si>
    <t>s</t>
  </si>
  <si>
    <t>IfcTimeMeasure</t>
  </si>
  <si>
    <t>IfcTimeStamp</t>
  </si>
  <si>
    <t>Torque</t>
  </si>
  <si>
    <t>N· m</t>
  </si>
  <si>
    <t>IfcTorqueMeasure</t>
  </si>
  <si>
    <t>Vapor permeability</t>
  </si>
  <si>
    <t>kg / s · m · Pa</t>
  </si>
  <si>
    <t>IfcVaporPermeabilityMeasure</t>
  </si>
  <si>
    <t>Volume</t>
  </si>
  <si>
    <t>cubic metre</t>
  </si>
  <si>
    <t>IfcVolumeMeasure</t>
  </si>
  <si>
    <t>Volumetric flow rate</t>
  </si>
  <si>
    <t>IfcVolumetricFlowRateMeasure</t>
  </si>
  <si>
    <t>Warping constant</t>
  </si>
  <si>
    <t>m6</t>
  </si>
  <si>
    <t>IfcWarpingConstantMeasure</t>
  </si>
  <si>
    <t>Warping moment</t>
  </si>
  <si>
    <t>N · m2</t>
  </si>
  <si>
    <t>IfcWarpingMomentMeasure</t>
  </si>
  <si>
    <t>newton per square millimetre</t>
  </si>
  <si>
    <t>UnitFormula</t>
  </si>
  <si>
    <t>Absorbed dose, specific energy impact, kerma, absorbed dose index</t>
  </si>
  <si>
    <t>Typical Units CEN TC 442</t>
  </si>
  <si>
    <t>Dose equivalent, dose equivalent index</t>
  </si>
  <si>
    <t>Electric charge, quantity of electricity</t>
  </si>
  <si>
    <t>Electric potential, potential difference, tension, electromotive force</t>
  </si>
  <si>
    <t>mi / h</t>
  </si>
  <si>
    <t>kilometers per hour</t>
  </si>
  <si>
    <t>mm</t>
  </si>
  <si>
    <t>cm</t>
  </si>
  <si>
    <t>km</t>
  </si>
  <si>
    <t>meters per second</t>
  </si>
  <si>
    <t>miles per hour</t>
  </si>
  <si>
    <t>ConversionFactor*</t>
  </si>
  <si>
    <t>m / 1000</t>
  </si>
  <si>
    <t>m /100</t>
  </si>
  <si>
    <t>m * 1000</t>
  </si>
  <si>
    <t>1000 m / 3600 s</t>
  </si>
  <si>
    <t>N / mm²</t>
  </si>
  <si>
    <t>N / m²</t>
  </si>
  <si>
    <t>IfcAbsorbedDoseMeasure is a measure of the absorbed radioactivity dose. Usually measured in Gray (Gy, J/kg).</t>
  </si>
  <si>
    <t>IfcLinearVelocityMeasure is a measure of the velocity of a body measured in terms of distance moved per unit time. Usually measured in m/s.</t>
  </si>
  <si>
    <t>IfcPressureMeasure is a measure of the quantity of a medium acting on a unit area. Usually measured in Pascals (Pa, N/m2).</t>
  </si>
  <si>
    <t>N/mm²</t>
  </si>
  <si>
    <t>bar</t>
  </si>
  <si>
    <t>An IfcMassMeasure is the value of the amount of matter that a body contains. Usually measured in kilograms (kg) or grams (g).</t>
  </si>
  <si>
    <t>number of impacts</t>
  </si>
  <si>
    <t>cycles before breakage</t>
  </si>
  <si>
    <t>lack of defects by observation</t>
  </si>
  <si>
    <t>deformation shape</t>
  </si>
  <si>
    <t>pass/fail</t>
  </si>
  <si>
    <t>combination of measurements</t>
  </si>
  <si>
    <t>Storage type</t>
  </si>
  <si>
    <t>PropertyName</t>
  </si>
  <si>
    <t>Inner length</t>
  </si>
  <si>
    <t>Value</t>
  </si>
  <si>
    <t>LengthMeasure</t>
  </si>
  <si>
    <t>Unit</t>
  </si>
  <si>
    <t>DurationOfMotor</t>
  </si>
  <si>
    <t>DataType</t>
  </si>
  <si>
    <t>IfcPositiveInteger</t>
  </si>
  <si>
    <t>Average cycles before Breakage</t>
  </si>
  <si>
    <t>Number of impacts</t>
  </si>
  <si>
    <t>MaxSpeedOnAMotorway</t>
  </si>
  <si>
    <t>Outer length</t>
  </si>
  <si>
    <t>Template</t>
  </si>
  <si>
    <t>Sheet</t>
  </si>
  <si>
    <t>EnduranceOfMotor</t>
  </si>
  <si>
    <t>steradian</t>
  </si>
  <si>
    <t>Latex Formula</t>
  </si>
  <si>
    <t>Math ML</t>
  </si>
  <si>
    <t>Name</t>
  </si>
  <si>
    <t>square millimetre</t>
  </si>
  <si>
    <t>Boolean</t>
  </si>
  <si>
    <t>Complex number</t>
  </si>
  <si>
    <t>Context dependent</t>
  </si>
  <si>
    <t>Thermodynamic temperatur</t>
  </si>
  <si>
    <t>Electric capacitance</t>
  </si>
  <si>
    <t>&lt;math xmlns="http://www.w3.org/1998/Math/MathML" display="block"&gt;
  &lt;mfrac&gt;
    &lt;mi&gt;N&lt;/mi&gt;
    &lt;mrow&gt;
      &lt;mi&gt;m&lt;/mi&gt;
      &lt;msup&gt;
        &lt;mi&gt;m&lt;/mi&gt;
        &lt;mn&gt;2&lt;/mn&gt;
      &lt;/msup&gt;
    &lt;/mrow&gt;
  &lt;/mfrac&gt;
  &lt;mo&gt;=&lt;/mo&gt;
  &lt;msup&gt;
    &lt;mn&gt;10&lt;/mn&gt;
    &lt;mn&gt;6&lt;/mn&gt;
  &lt;/msup&gt;
  &lt;mfrac&gt;
    &lt;mrow&gt;
      &lt;mi&gt;k&lt;/mi&gt;
      &lt;mi&gt;g&lt;/mi&gt;
    &lt;/mrow&gt;
    &lt;mrow&gt;
      &lt;mi&gt;m&lt;/mi&gt;
      &lt;msup&gt;
        &lt;mi&gt;s&lt;/mi&gt;
        &lt;mn&gt;2&lt;/mn&gt;
      &lt;/msup&gt;
    &lt;/mrow&gt;
  &lt;/mfrac&gt;
&lt;/math&gt;</t>
  </si>
  <si>
    <t>Javascript Formula</t>
  </si>
  <si>
    <t>IfcPHMeasure is a measure of the molar hydrogen ion concentration in a liquid (usually defined as the measure of acidity) in a range from 0 to 14.</t>
  </si>
  <si>
    <t>IfcRadioActivityMeasure is a measure of activity of radionuclide. Usually measured in Becquerel (Bq, 1/s).</t>
  </si>
  <si>
    <t>IfcAccelerationMeasure is a measure of acceleration. Usually measured in m/s2.</t>
  </si>
  <si>
    <t>{797C817E-E39C-46B6-A792-07C717416472}</t>
  </si>
  <si>
    <t>{599B1A6B-8AFE-42C9-AF9D-E7117B9DC77D}</t>
  </si>
  <si>
    <t>{711B774D-37F9-40C8-9205-23EC64FED76F}</t>
  </si>
  <si>
    <t>{F1A708A6-728E-4E6B-9FF2-F799122D0463}</t>
  </si>
  <si>
    <t>meter per square second</t>
  </si>
  <si>
    <t>UnitFormulaVisual</t>
  </si>
  <si>
    <t>ASCIIMath</t>
  </si>
  <si>
    <t>IfcEnergyMeasure is a measure of energy required or used. Usually measured in Joules, (J, Nm).</t>
  </si>
  <si>
    <t>{525F34A9-B828-4632-AB7E-296BB31B5928}</t>
  </si>
  <si>
    <t>Dimensions</t>
  </si>
  <si>
    <t>&lt;math xmlns="http://www.w3.org/1998/Math/MathML"&gt;
  &lt;mstyle displaystyle="true"&gt;
    &lt;mn&gt;1&lt;/mn&gt;
    &lt;mi&gt;G&lt;/mi&gt;
    &lt;mi&gt;y&lt;/mi&gt;
    &lt;mo&gt;=&lt;/mo&gt;
    &lt;mn&gt;1&lt;/mn&gt;
    &lt;mo&gt;&amp;#x22C5;&lt;/mo&gt;
    &lt;mfrac&gt;
      &lt;mi&gt;J&lt;/mi&gt;
      &lt;mrow&gt;
        &lt;mi&gt;k&lt;/mi&gt;
        &lt;mi&gt;g&lt;/mi&gt;
      &lt;/mrow&gt;
    &lt;/mfrac&gt;
    &lt;mo&gt;=&lt;/mo&gt;
    &lt;mn&gt;1&lt;/mn&gt;
    &lt;mo&gt;&amp;#x22C5;&lt;/mo&gt;
    &lt;mfrac&gt;
      &lt;mrow&gt;
        &lt;msup&gt;
          &lt;mi&gt;m&lt;/mi&gt;
          &lt;mn&gt;2&lt;/mn&gt;
        &lt;/msup&gt;
      &lt;/mrow&gt;
      &lt;mrow&gt;
        &lt;msup&gt;
          &lt;mi&gt;s&lt;/mi&gt;
          &lt;mn&gt;2&lt;/mn&gt;
        &lt;/msup&gt;
      &lt;/mrow&gt;
    &lt;/mfrac&gt;
  &lt;/mstyle&gt;
&lt;/math&gt;</t>
  </si>
  <si>
    <t>LT^-2</t>
  </si>
  <si>
    <t>An amount of substance measure is the value for the quantity of a substance when compared with the number of atoms in 0.012 kg of carbon 12. Usually measured in mole (mol). Note:  Type adapted from amount_of_substance_measure defined in ISO 10303-41.</t>
  </si>
  <si>
    <t>{B364B1D2-9A32-4BE6-8160-82A850F71666}</t>
  </si>
  <si>
    <t>IfcAngularVelocityMeasure is a measure of the velocity of a body measured in terms of angle subtended per unit time. Usually measured in radians/s.</t>
  </si>
  <si>
    <t>{70D78B78-4163-4B42-B69B-52A1CE661DF3}</t>
  </si>
  <si>
    <t>rad/s</t>
  </si>
  <si>
    <t>Column</t>
  </si>
  <si>
    <t>Symbol/Letter</t>
  </si>
  <si>
    <t>Meaning</t>
  </si>
  <si>
    <t>Dimension</t>
  </si>
  <si>
    <t>Angle</t>
  </si>
  <si>
    <t xml:space="preserve"> </t>
  </si>
  <si>
    <t>An area measure is the value of the extent of a surface. Usually measured in square metre (m2).</t>
  </si>
  <si>
    <t>{E6B12C39-FC59-4CB0-8FFD-2480014D31D1}</t>
  </si>
  <si>
    <t>L^2</t>
  </si>
  <si>
    <t>square centimetre</t>
  </si>
  <si>
    <t>cm2</t>
  </si>
  <si>
    <t>(L*100)^2</t>
  </si>
  <si>
    <t>(L*1000)^2</t>
  </si>
  <si>
    <t>IfcAreaDensityMeasure is a measure of the density of a two-dimensional object and is calculated as the mass per unit area. Usually measured in kg/m2.</t>
  </si>
  <si>
    <t>{6E6DF9C6-8EFE-45CE-8B1C-4AECCEF267DE}</t>
  </si>
  <si>
    <t xml:space="preserve">IfcComplexNumber is a representation of a complex number expressed as an array with two elements. The first element (index 1) denotes the real component which is the numerical component of a complex number whose square roots can be calculated explicitly. </t>
  </si>
  <si>
    <t>IfcCompoundPlaneAngleMeasure is a compound measure of plane angle in degrees, minutes, seconds, and optionally millionth-seconds of arc.
Type: LIST [3:4] OF INTEGER</t>
  </si>
  <si>
    <t>The value of a physical quantity as defined within the exchange context.
Type: REAL</t>
  </si>
  <si>
    <t>A count measure is the value of a count of items.
Type: NUMBER
NOTE  Type adapted from count_measure defined in ISO 10303-41.</t>
  </si>
  <si>
    <t>A descriptive measure is a human interpretable definition of a quantifiable value. The mode of interpretation has to be established for the exchange context.
Type: STRING</t>
  </si>
  <si>
    <t>IfcElectricCapacitanceMeasure is a measure of the electric capacitance.
Usually measured in Farad (F, C/V = A s/V).
Type: REAL</t>
  </si>
  <si>
    <t>Definition from ISO/CD 10303-41:1992: A thermodynamic temperature measure is the value for the degree of heat of a body.
Usually measured in degrees Kelvin (K).
Type: REAL
NOTE  Corresponding ISO 10303 name: thermodynamic_temperature_measure, please refer</t>
  </si>
  <si>
    <t xml:space="preserve">IfcDynamicViscosityMeasure is a measure of the viscous resistance of a medium.
Usually measured in Pascal second (Pa s).
Type: REAL </t>
  </si>
  <si>
    <t>IfcFrequencyMeasure is a measure of the number of times that an item vibrates in unit time.
Usually measured in cycles/s or Hertz (Hz).
Type: REAL</t>
  </si>
  <si>
    <t>IfcHeatFluxDensityMeasure is a measure of the density of heat flux within a body.
Usually measured in W/m2 (J/s m2).
Type: REAL</t>
  </si>
  <si>
    <t>IfcHeatingValueMeasure defines the amount of energy released (usually in MJ/kg) when a fuel is burned.</t>
  </si>
  <si>
    <t>An identifier is an alphanumeric string which allows an individual thing to be identified. It may not provide natural-language meaning.
Type: STRING of up to 255 characters
NOTE  Type adapted from identifier defined in ISO 10303-41.</t>
  </si>
  <si>
    <t>IfcIlluminanceMeasure is a measure of the illuminance.
Usually measured in Lux (lx, Lumen/m2 = Candela Steradian/m2).
Type: REAL</t>
  </si>
  <si>
    <t>IfcInductanceMeasure is a measure of the inductance.
Usually measure in Henry (H, Weber/A = V s/A).
Type: REAL</t>
  </si>
  <si>
    <t>IfcIonConcentrationMeasure is a measure of particular ion concentration in a liquid, given in mg/L.</t>
  </si>
  <si>
    <t>IfcIsothermalMoistureCapacityMeasure is a measure of isothermal moisture capacity.
Usually measured in m3/kg.
Type: REAL</t>
  </si>
  <si>
    <t>IfcBoolean is a defined data type of simple data type Boolean. It is required since a select type (IfcSimpleValue) cannot directly include simple types in its select list. A Boolean type can have value TRUE or FALSE.</t>
  </si>
  <si>
    <t>A label is the term by which something may be referred to. It is a string which represents the human-interpretable name of something and shall have a natural-language meaning.</t>
  </si>
  <si>
    <t>An IfcNumericMeasure is the numeric value of a physical quantity.</t>
  </si>
  <si>
    <t>An IfcText is an alphanumeric string of characters which is intended to be read and understood by a human being. It is for information purposes only.</t>
  </si>
  <si>
    <t>IfcTimeStamp is an indication of date and time by measuring the number of seconds which have elapsed since 1 January 1970, 00:00:00 UTC.</t>
  </si>
  <si>
    <t>IfcWarpingConstantMeasure is a measure for the warping constant or warping resistance of a cross section under torsional loading. It is usually measured in m^6.</t>
  </si>
  <si>
    <t>The warping moment measure is a measure for the warping moment, which occurs in warping torsional analysis. It is usually measured in kN*m^2.</t>
  </si>
  <si>
    <t>{C593E9DC-8BFC-4AE3-902F-89AD349C33FE}</t>
  </si>
  <si>
    <t>{5A4F7D7A-7F1E-466C-A6EF-A922BCF9C345}</t>
  </si>
  <si>
    <t>{B3152DDC-D1C2-4807-9AC2-3DF8E149105D}</t>
  </si>
  <si>
    <t>{C43C18CD-03CE-43B0-AADE-40BA2225BD05}</t>
  </si>
  <si>
    <t>{F23B099B-9C06-474B-AD85-6426B3B08D3F}</t>
  </si>
  <si>
    <t>{A9DC2F4B-CDAE-4EC5-A824-E3FDA169773B}</t>
  </si>
  <si>
    <t>{BFCBE915-C834-479E-8D89-621379F71CCC}</t>
  </si>
  <si>
    <t>{93E12297-74A7-4C13-9BBE-9B4F091A665E}</t>
  </si>
  <si>
    <t>{1F0F7E02-1BDE-481C-8BFE-7EACC44FEC3B}</t>
  </si>
  <si>
    <t>{00CFEC09-E171-4405-BBB9-58B74DC94334}</t>
  </si>
  <si>
    <t>{B63A122F-8171-4F22-B907-0DC4C8F33FB4}</t>
  </si>
  <si>
    <t>The IfcDataTime identifies a particular point in time, expressed by hours, minutes and optional seconds elapsed within a calender day, expressed by year, calender month and day in month. It is expressed by a string value following a particular lexical representation.
This lexical representation for IfcDataTime is YYYY-MM-DDThh:mm:ss where "YYYY" represent the year, "MM" the month and "DD" the day, preceded by an optional leading "-" sign to indicate a negative year number. If the sign is omitted, "+" is assumed. The letter "T" is the date/time separator and "hh", "mm", "ss" represent hour, minute and second respectively. Additional digits can be used to increase the precision of fractional seconds if desired i.e the format ss.ss... with any number of digits after the decimal point is supported. The fractional seconds part is optional; other parts of the lexical form are not optional. To accommodate year values greater than 9999 additional digits can be added to the left of this representation. Leading zeros are required if the year value would otherwise have fewer than four digits; otherwise they are forbidden. The year 0000 is prohibited.
NOTE  See extended format representation of dateTime as defined in ISO 8601. The restrictions defined in XML Schema Part 2 apply.</t>
  </si>
  <si>
    <t>Date</t>
  </si>
  <si>
    <t>DateTime</t>
  </si>
  <si>
    <t>{D2FD3692-DDE6-47F2-AFCA-86C282092D51}</t>
  </si>
  <si>
    <t>{A60C9E1B-441B-413D-88E2-BA80E1E55C26}</t>
  </si>
  <si>
    <t>IfcDoseEquivalentMeasure is a measure of the radioactive dose equivalent.
Usually measured in Sievert (Sv, J/kg).</t>
  </si>
  <si>
    <t>The IfcDuration identifies a quantity of time (or a "lenght" of an event occurring in time).
This lexical representation for IfcDataTime is PnYnMnDTnHnMnS, where nY represents the number of years, nM the number of months, nD the number of days, 'T' is the date/time separator, nH the number of hours, nM the number of minutes and nS the number of seconds. The number of seconds can include decimal digits to arbitrary precision.
EXAMPLE  P2Y10M15DT10H30M20S (duration of two years, 10 months, 15 days, 10 hours, 30 minutes and 20 seconds).
NOTE  See extended format representation of duration as defined in ISO 8601. The restrictions defined in XML Schema Part 2 apply.</t>
  </si>
  <si>
    <t>Duration</t>
  </si>
  <si>
    <t>{9869D886-B291-4B63-9896-3F0C621394DB}</t>
  </si>
  <si>
    <t>{82400FA9-31F7-4279-B20A-99B1EA56559F}</t>
  </si>
  <si>
    <t>{74964656-0630-4B97-B076-14A224858513}</t>
  </si>
  <si>
    <t>Der elektrische Strom, oft auch nur Strom, ist eine physikalische Erscheinung der Elektrizitätslehre. In der alltäglichen Bedeutung des Begriffs ist damit der Transport von elektrischen Ladungsträgern gemeint, also beispielsweise von Elektronen in Leitern oder Halbleitern oder von Ionen in Elektrolyten.</t>
  </si>
  <si>
    <t>IfcElectricConductanceMeasure is a measure of the electric conductance. Usually measured in Siemens (S, 1/Ohm = A/V).</t>
  </si>
  <si>
    <t>IfcElectricChargeMeasure is a measure of the electric charge. Usually measured in Coulomb (C, A s).</t>
  </si>
  <si>
    <t>IfcCurvatureMeasure is a measure for curvature, which is defined as the change of slope per length. This is typically a computed value in structural analysis. It is usually measured in rad/m.</t>
  </si>
  <si>
    <t>The IfcData identifies a particular calender day, expressed by year, calender month and day in month. It is expressed by a string value following a particular lexical representation. The lexical representation for IfcDate is the YYYY-MM-DD, where YYYY represents the clendar year, MM the ordinal number of the calendar month, and DD the ordinal number of the day within the calendar month. No left truncation is allowed. An optional following time zone qualifier is allowed. To accommodate year values outside the range from 0001 to 9999, additional digits can be added to the left of this representation and a preceding "-" sign is allowed.</t>
  </si>
  <si>
    <t>IfcElectricVoltageMeasure is a measure of electromotive force. Usually measured in Volts (V, W/A).</t>
  </si>
  <si>
    <t>{32F48E83-4775-4412-AC67-CF7BB06684DE}</t>
  </si>
  <si>
    <t>{6F52928A-5163-4B3F-A7F2-D4C968F8322F}</t>
  </si>
  <si>
    <t>IfcElectricResistanceMeasure is a measure of the electric resistance. Usually measured in Ohm (V/A).</t>
  </si>
  <si>
    <t>IfcForceMeasure is a measure of the force. Usually measured in Newton (N, kg m/s2).</t>
  </si>
  <si>
    <t>{67D0C27D-2C8A-4220-AC45-03C8A61B6BA6}</t>
  </si>
  <si>
    <t>{019A6108-4047-4D85-97A0-F1BE15D0ADD6}</t>
  </si>
  <si>
    <t>{6D50F39F-DA8F-4178-8F75-16CA84404A22}</t>
  </si>
  <si>
    <t>{388C8DDB-BAF8-4471-A66F-080E5D16EA86}</t>
  </si>
  <si>
    <t>{0BF919FB-1569-40CC-804F-38366374037C}</t>
  </si>
  <si>
    <t>{3A52496B-88AE-439A-A917-8CF1083F88C1}</t>
  </si>
  <si>
    <t>{ADFC706F-4FC4-431C-A60B-2FCB78FC48F5}</t>
  </si>
  <si>
    <t>{8241577E-B646-4068-83DB-2CA1FDE28C77}</t>
  </si>
  <si>
    <t>{FDD56F65-F464-4B52-960D-CDA088E756C2}</t>
  </si>
  <si>
    <t>{8B5E66BA-7BC5-4B9A-B9FF-7CC91EBC50BA}</t>
  </si>
  <si>
    <t>{E201D146-DDEA-42F3-8B18-1D8D9AB16167}</t>
  </si>
  <si>
    <t>{443402F4-D081-4F6E-B48E-3B8FB391186B}</t>
  </si>
  <si>
    <t>{6D8C13FF-EEB4-4992-AB38-BD63FF8EAC0E}</t>
  </si>
  <si>
    <t>{559ED3F6-596E-43AD-BF2A-263EF7388A0A}</t>
  </si>
  <si>
    <t>{618BD3A5-ED9C-4761-8671-4813A15B721E}</t>
  </si>
  <si>
    <t>{AD6D55A3-479C-4774-8D12-91879DA53E92}</t>
  </si>
  <si>
    <t>{262E244A-BC1D-4C70-B751-A215B9E1C284}</t>
  </si>
  <si>
    <t>{9073BFBE-3645-4FC4-B3B9-09D411325750}</t>
  </si>
  <si>
    <t>{12873C31-2540-4579-BD48-656795E664EF}</t>
  </si>
  <si>
    <t>{690F9AED-6B23-4808-9034-3E5BA5F423C9}</t>
  </si>
  <si>
    <t>{E2E4A6EC-95B4-4C01-B7A7-25F598207E1C}</t>
  </si>
  <si>
    <t>{32D3105A-421C-4C0C-8A89-3D38F4F4EF80}</t>
  </si>
  <si>
    <t>{A51EABE3-3C56-416D-A210-BFA95607EDBB}</t>
  </si>
  <si>
    <t>{74C075B9-E9B0-46EB-8C1A-AEEEE319BABC}</t>
  </si>
  <si>
    <t>{B5557951-F62C-434C-A60B-A788FBCABE00}</t>
  </si>
  <si>
    <t>{ADF166E9-31DB-4D3C-8DBB-33806DD95968}</t>
  </si>
  <si>
    <t>{CD8310C1-C0F2-4503-BFD9-B7C1FDB5AD59}</t>
  </si>
  <si>
    <t>{0E6036D9-A313-41E3-8849-CE8B4F2030D8}</t>
  </si>
  <si>
    <t>{F8B50BEC-8136-48A6-91B7-7AA26F85D7A9}</t>
  </si>
  <si>
    <t>{5E767DCF-C097-469F-97CA-EF72AD3A6224}</t>
  </si>
  <si>
    <t>{F30AD23E-804D-43C8-9636-C79B051569A6}</t>
  </si>
  <si>
    <t>{CF48BA0D-755E-418A-8E97-919249417E70}</t>
  </si>
  <si>
    <t>{A70D0CBD-645D-4796-AA61-0E816341822F}</t>
  </si>
  <si>
    <t>{A83B75FF-1B6C-4259-98C7-832C0E5F39C8}</t>
  </si>
  <si>
    <t>{E7D3AD37-B2C0-43E7-BFF2-E2A4EE932729}</t>
  </si>
  <si>
    <t>{C84C0CD7-E1C4-4B13-A9FA-F7673C77D6F5}</t>
  </si>
  <si>
    <t>{7C374D7C-7409-4485-9C72-152484BEC31C}</t>
  </si>
  <si>
    <t>{1E7D6345-411A-4177-8DDA-372FBA797191}</t>
  </si>
  <si>
    <t>{F69A9CE2-7F3C-42C6-BF4C-9A776A5FC64B}</t>
  </si>
  <si>
    <t>{D9BB4D19-26E6-4CB5-BCB6-47D9C47DD65C}</t>
  </si>
  <si>
    <t>{8485056B-C830-4B08-B34D-F92AE6C65595}</t>
  </si>
  <si>
    <t>{DC6D4424-23F2-48EF-9A54-108102E3E887}</t>
  </si>
  <si>
    <t>{DE4F8F6D-3BC1-4EDF-A31E-3C696C8D5EE7}</t>
  </si>
  <si>
    <t>{73F87162-A71A-4032-B3BE-D431DCB2AE1B}</t>
  </si>
  <si>
    <t>{828D3197-C80D-4802-B5CC-C4EBD7FB46C6}</t>
  </si>
  <si>
    <t>{4E053042-3D56-4A2B-887A-D5D5C1952D02}</t>
  </si>
  <si>
    <t>{7D5D7A4C-E96A-4315-801A-42E67AEE5C07}</t>
  </si>
  <si>
    <t>{8376F894-F8DC-4652-B5B0-055C674A6142}</t>
  </si>
  <si>
    <t>{7E408B5C-4BF3-4213-B314-5D975551C00A}</t>
  </si>
  <si>
    <t>{A9B39A6E-49F6-42FF-94D5-F1DA0F0B65AA}</t>
  </si>
  <si>
    <t>{6CA09768-5A41-4209-BD7F-6C1DD1CDBA3D}</t>
  </si>
  <si>
    <t>{AFC07F6C-AA58-48EF-9CD3-96C5A4A085F0}</t>
  </si>
  <si>
    <t>{6F1AC37F-FBD8-4E45-8C85-C16A4F4DD811}</t>
  </si>
  <si>
    <t>{0767B511-5105-4797-91B5-0C633E80CB00}</t>
  </si>
  <si>
    <t>{0751C11A-C62A-4AB7-9E31-5B7993248ADC}</t>
  </si>
  <si>
    <t>{45AB9FDB-F7AA-412A-877A-1B208EAC3D09}</t>
  </si>
  <si>
    <t>{3D7C1AC6-5EE7-42C2-AAA2-209FC4337DF5}</t>
  </si>
  <si>
    <t>{EC77A8AD-4565-4174-BF71-9233F9DFDD1F}</t>
  </si>
  <si>
    <t>{F9AE09DE-6C08-4E3C-9BB5-C2327DF57240}</t>
  </si>
  <si>
    <t>{39465961-9CE1-4AB4-B56F-5D4E3F4BBFC3}</t>
  </si>
  <si>
    <t>{A0D93E79-BBF1-4D1F-B1F4-BDEE69AF148A}</t>
  </si>
  <si>
    <t>{163EFA79-594F-4B8D-B5F9-E3E043F8A13E}</t>
  </si>
  <si>
    <t>{3B200D0D-20F4-4E9E-995E-68A2267B5C39}</t>
  </si>
  <si>
    <t>{969D56DE-6206-4CFE-B095-35DB210EC54C}</t>
  </si>
  <si>
    <t>{8F35A7C1-70EA-4F7F-9E04-2FD54033CDA8}</t>
  </si>
  <si>
    <t>{E38A7F19-A348-4173-A649-E43CB79A2B28}</t>
  </si>
  <si>
    <t>{3E1E6BE1-D96F-41FF-A71A-92D84C451CEA}</t>
  </si>
  <si>
    <t>{C41F7645-C8D4-490E-9483-9292BB1B18F4}</t>
  </si>
  <si>
    <t>{35710825-7F1E-40C2-96A7-5AE714DC96C7}</t>
  </si>
  <si>
    <t>{C98CF7F4-2BB9-413C-94BD-F650F990EDF6}</t>
  </si>
  <si>
    <t>{E86F6B5A-F9A1-434E-8FED-37DAE69C22D5}</t>
  </si>
  <si>
    <t>{345E853A-716A-46BD-A288-804612075E9A}</t>
  </si>
  <si>
    <t>An IfcLengthMeasure is the value of a distance. Usually measured in millimeters (mm).</t>
  </si>
  <si>
    <t>IfcKinematicViscosityMeasure is a measure of the viscous resistance of a medium to a moving body. Usually measured in m2/s.</t>
  </si>
  <si>
    <t>IfcLinearForceMeasure is a measure of linear force. Usually measured in N/m.</t>
  </si>
  <si>
    <t>IfcLinearMomentMeasure is a measure of linear moment. Usually measured in Nm/m.</t>
  </si>
  <si>
    <t>IfcLinearStiffnessMeasure is a measure of linear stiffness. Usually measured in N/m.'</t>
  </si>
  <si>
    <t>IfcLogicalIfcSimpleValue) cannot directly include simple types in its select list). Logical datatype can have values TRUE, FALSE or UNKNOWN.</t>
  </si>
  <si>
    <t>IfcLuminousFluxMeasure is a measure of the luminous flux. Usually measured in Lumen (lm, Candela Steradian).</t>
  </si>
  <si>
    <t>An IfcLuminousIntensityMeasure is the value for the brightness of a body. Usually measured in candela (cd).</t>
  </si>
  <si>
    <t>IfcLuminousIntensityDistributionMeasure is a measure of the luminous intensity of a light source that changes according to the direction of the ray. It is normally based on some standardized distribution light distribution curves. Usually measured in Candela.</t>
  </si>
  <si>
    <t>IfcMagneticFluxMeasure is a measure of the magnetic flux. Usually measured in Weber (Wb, V s).</t>
  </si>
  <si>
    <t>IfcMagneticFluxDensityMeasure is a measure of the magnetic flux density. Usually measured in Tesla (T, Weber/m2 = V s/m2).</t>
  </si>
  <si>
    <t>IfcMassDensityMeasure is a measure of the density of a medium.</t>
  </si>
  <si>
    <t>IfcMassFlowRateMeasure is a measure of the mass of a medium flowing per unit time. Usually measured in kg/s.</t>
  </si>
  <si>
    <t>IfcMassPerLengthMeasure is a measure for mass per length. For example for rolled steel profiles the weight of an imaginary beam is usually expressed by kg/m length for cost calculation and structural analysis purposes.</t>
  </si>
  <si>
    <t>IfcModulusOfElasticityMeasure is a measure of modulus of elasticity. Usually measured in N/m2.</t>
  </si>
  <si>
    <t>IfcModulusOfLinearSubgradeReactionMeasure is a measure for modulus of linear subgrade reaction, which expresses the elastic bedding of a linear structural element per length, such as for a beam. It is typically measured in N/m^2.</t>
  </si>
  <si>
    <t>IfcModulusOfRotationalSubgradeReactionMeasure is a measure for modulus of rotational subgrade reaction, which expresses the rotational elastic bedding of a linear structural element per length, such as for a beam. It is typically measured in Nm/(m*rad).</t>
  </si>
  <si>
    <t>IfcModulusOfSubgradeReactionMeasure is a geotechnical measure describing interaction between foundation structures and the soil. May also be known as bedding measure. Usually measured in N/m3.</t>
  </si>
  <si>
    <t>IfcMoistureDiffusivityMeasure is a measure of moisture diffusivity. Usually measured in m3/s.</t>
  </si>
  <si>
    <t>IfcMolecularWeightMeasure is a measure of molecular weight of material (typically gas). Usually measured in g/mole.</t>
  </si>
  <si>
    <t>IfcMomentOfInertiaMeasure is a measure of moment of inertia. Usually measured in m4.</t>
  </si>
  <si>
    <t>A monetary measure is the value of an amount of money without regard to its currency.</t>
  </si>
  <si>
    <t>A non-negative length measure is a length measure that is greater than or equal to zero.</t>
  </si>
  <si>
    <t>IfcNormalisedRatioMeasure is a dimensionless measure to express ratio values ranging from 0.0 to 1.0.</t>
  </si>
  <si>
    <t>An IfcParameterValue is the value which specifies the amount of a parameter in some parameter space.</t>
  </si>
  <si>
    <t>IfcPlanarForceMeasure is a measure of force on an area. Usually measured in N/m2.</t>
  </si>
  <si>
    <t>An IfcPlaneAngleMeasure is the value of an angle in a plane.Usually measured in radian (rad, m/m = 1), but also grads may be used. The grad unit has to be declared as a conversion based unit based on radian unit.</t>
  </si>
  <si>
    <t>An IfcPositiveLengthMeasure is a length measure that is greater than zero.</t>
  </si>
  <si>
    <t>An IfcPositivePlaneAngleMeasure is a plane angle measure that is greater than zero.</t>
  </si>
  <si>
    <t>An IfcPositiveRatioMeasure is a ratio measure that is greater than zero.</t>
  </si>
  <si>
    <t>IfcPowerMeasure is a measure of power required or used. Usually measured in Watts (W, J/s).</t>
  </si>
  <si>
    <t>An IfcRatioMeasure is the value of the relation between two physical quantities that are of the same kind.</t>
  </si>
  <si>
    <t>IfcReal is a defined type of simple data type REAL. It is required since a select type (IfcSimpleValue), cannot directly include simple types in its select list. In principle, the domain of IfcReal (being a Real) is all rational, irrational and scientific.</t>
  </si>
  <si>
    <t>IfcRotationalFrequencyMeasure is a measure of the number of cycles that an item revolves in unit time. Usually measured in cycles/s.</t>
  </si>
  <si>
    <t>The rotational mass measure denotes the inertia of a body with respect to angular acceleration. It is usually measured in kg*m^2.</t>
  </si>
  <si>
    <t>IfcRotationalStiffnessMeasure is a measure of rotational stiffness. Usually measured in Nm/rad.</t>
  </si>
  <si>
    <t>The sectional area integral measure is typically used in torsional analysis. It is usually measured in m^5.</t>
  </si>
  <si>
    <t>IfcSectionModulusMeasure is a measure for the resistance of a cross section against bending or torsional moment. It is usually measured in m^3.</t>
  </si>
  <si>
    <t>IfcShearModulusMeasure is a measure of shear modulus. Usually measured in N/m2.</t>
  </si>
  <si>
    <t>An IfcSolidAngleMeasure is the value of an angle in a solid. Usually measured in Steradians, (sr, m2/m2).</t>
  </si>
  <si>
    <t>A sound power measure is a measure of total radiated noise with units of watts (sonic energy per time unit).</t>
  </si>
  <si>
    <t>A sound power level measure is a measure of total radiated noise with units of decibels with a reference value of picowatts.</t>
  </si>
  <si>
    <t>A sound pressure measure is a measure of the pressure fluctuations superimposed over the ambient pressure level with units of pascals.</t>
  </si>
  <si>
    <t>A sound pressure level measure is a measure of the pressure fluctuations superimposed over the ambient pressure level with units of decibels with a reference value of micropascals.</t>
  </si>
  <si>
    <t>IfcSpecificHeatCapacityMeasure defines the specific heat of material: The heat energy absorbed per temperature unit. Usually measured in J / kg Kelvin.</t>
  </si>
  <si>
    <t>The temperature gradient measures the difference of a temperature per length, as for instance used in an external wall or its layers. It is usually measured in K/m.</t>
  </si>
  <si>
    <t>The temperature rate of change measures the difference of a temperature per time (positive: rise, negative: fall), as for instance used with heat sensors. It is for example measured in K/s (Kelvin per second).</t>
  </si>
  <si>
    <t>IfcThermalAdmittanceMeasure is the measure of the ability of a surface to smooth out temperature variations. Usually measured in Watt / m2 Kelvin.</t>
  </si>
  <si>
    <t>IfcThermalConductivityMeasure is a measure of thermal conductivity. Usually measured in Watt / m Kelvin.</t>
  </si>
  <si>
    <t>IfcThermalExpansionCoeffientMeasure is a measure of the thermal expansion coefficient of a material, which expresses its elongation (as a ratio) per temperature difference. It is usually measured in 1/K. A positive elongation per (positive) rise oof temperature is expressed by a positive value.</t>
  </si>
  <si>
    <t>IfcThermalResistanceMeasure is a measure of the resistance offered by a body to the flow of energy. Usually measured in m2 Kelvin/Watt.</t>
  </si>
  <si>
    <t>IfcThermalTransmittanceMeasure is a measure of the rate at which energy is transmitted through a body. Usually measured in Watts/m2 Kelvin.</t>
  </si>
  <si>
    <t>Definition from ISO/CD 10303-41:1992: A thermodynamic temperature measure is the value for the degree of heat of a body. Usually measured it in Kelvin (K).</t>
  </si>
  <si>
    <t>An IfcTimeMeasure is the value of the duration of periods. Measured in seconds (s) or days (d) or other units of time.</t>
  </si>
  <si>
    <t>{4AA2B4F3-CBAB-40B8-A722-1830CDFCD516}</t>
  </si>
  <si>
    <t>{D32E0839-D792-4D9F-92CC-EF56B34D6956}</t>
  </si>
  <si>
    <t>{8EA1F943-1644-45CB-976B-7ACD8D32536A}</t>
  </si>
  <si>
    <t>{82AF02B6-4BE3-4405-8403-E7621CF16D7C}</t>
  </si>
  <si>
    <t>{26DB4CC3-C072-41F2-B242-9F7E5A477A48}</t>
  </si>
  <si>
    <t>IfcVolumetricFlowRateMeasure is a measure of the volume of a medium flowing per unit time. Usually measured in m3/s.</t>
  </si>
  <si>
    <t>An IfcVolumeMeasure is the value of the solid content of a body. Usually measured in cubic metre (m3).</t>
  </si>
  <si>
    <t>IfcVaporPermeabilityMeasure is a measure of vapor permeability. Usually measured in kg / s m Pascal.</t>
  </si>
  <si>
    <t>IfcTorqueMeasure is a measure of the torque or moment of a couple. Usually measured in N m.</t>
  </si>
  <si>
    <t>S^-1</t>
  </si>
  <si>
    <t>radian per second</t>
  </si>
  <si>
    <t>Quadratmeter</t>
  </si>
  <si>
    <t>text</t>
  </si>
  <si>
    <t>Text</t>
  </si>
  <si>
    <t>Grad Celsius</t>
  </si>
  <si>
    <t>radian/meter</t>
  </si>
  <si>
    <t>YYYY-MM-DD</t>
  </si>
  <si>
    <t>JJJJ-MM-TT</t>
  </si>
  <si>
    <t>YYYY-MM-DDThh:mm:ss</t>
  </si>
  <si>
    <t>JJJJ-MM-TTTss:mm:ss</t>
  </si>
  <si>
    <t>kg/m²</t>
  </si>
  <si>
    <t>mm²</t>
  </si>
  <si>
    <t>cm²</t>
  </si>
  <si>
    <t>m²</t>
  </si>
  <si>
    <t>m/s²</t>
  </si>
  <si>
    <t>TypicalUnitCode EN</t>
  </si>
  <si>
    <t>TypicalUnitCode GE</t>
  </si>
  <si>
    <t>Descriptive measure</t>
  </si>
  <si>
    <t>STRING</t>
  </si>
  <si>
    <t>degree celsius</t>
  </si>
  <si>
    <t>Notes</t>
  </si>
  <si>
    <t>?</t>
  </si>
  <si>
    <t>STRING? Nicht IfcLabel, weil es nur maschinenlesbar ist.</t>
  </si>
  <si>
    <t>IfcInteger is a defined type of simple data type Integer. It is required since a select type (IfcSimpleValue) cannot include directly simple types in its select list.
In principle, the domain of IfcInteger (being an Integer) is all integer numbers. Here the number of bits used for the IfcInteger representation is unconstrained, but in practice it is implementation specific.
Type: INTEGER</t>
  </si>
  <si>
    <t>INTEGER</t>
  </si>
  <si>
    <t>IfcIntegerCountRateMeasure is a measure of the integer number of units flowing per unit time. EXAMPLE: This measure may be used for measuring integer units per second or per hour. For example, it may be used to measure the number of books per hour pa</t>
  </si>
  <si>
    <t>REAL</t>
  </si>
  <si>
    <t>LOGICAL</t>
  </si>
  <si>
    <t>NUMBER</t>
  </si>
  <si>
    <t>Type missing in bsdd (https://standards.buildingsmart.org/IFC/RELEASE/IFC4/ADD2_TC1/HTML/)</t>
  </si>
  <si>
    <t>BOOLEAN</t>
  </si>
  <si>
    <t>LIST (3:4) OF INTEGER</t>
  </si>
  <si>
    <t>STRING (YYYY-MM-DD)</t>
  </si>
  <si>
    <t>STRING (YYYY-MM-DDThh:mm:ss)</t>
  </si>
  <si>
    <t>STRING (PnYnMnDTnHnMnS) https://standards.buildingsmart.org/IFC/RELEASE/IFC4/ADD2_TC1/HTML/</t>
  </si>
  <si>
    <t>NameDe</t>
  </si>
  <si>
    <t>Kinematische Viskosität</t>
  </si>
  <si>
    <t>minutes</t>
  </si>
  <si>
    <t>seconds</t>
  </si>
  <si>
    <t>degrees</t>
  </si>
  <si>
    <t>Minuten</t>
  </si>
  <si>
    <t>Sekunden</t>
  </si>
  <si>
    <t>min</t>
  </si>
  <si>
    <t>ms</t>
  </si>
  <si>
    <t>°</t>
  </si>
  <si>
    <t>Hertz</t>
  </si>
  <si>
    <t>Newton</t>
  </si>
  <si>
    <t>Joule</t>
  </si>
  <si>
    <t>Ohm</t>
  </si>
  <si>
    <t>Volt</t>
  </si>
  <si>
    <t>Pascal</t>
  </si>
  <si>
    <t>Dezibel</t>
  </si>
  <si>
    <t>Watt</t>
  </si>
  <si>
    <t>Sekunde</t>
  </si>
  <si>
    <t>Kelvin</t>
  </si>
  <si>
    <t>kilonewton</t>
  </si>
  <si>
    <t>meganewton</t>
  </si>
  <si>
    <t>Kilonewton</t>
  </si>
  <si>
    <t>Meganewton</t>
  </si>
  <si>
    <t>Grad</t>
  </si>
  <si>
    <t>kN</t>
  </si>
  <si>
    <t>MN</t>
  </si>
  <si>
    <t>mN</t>
  </si>
  <si>
    <t>millnewton</t>
  </si>
  <si>
    <t>micronewton</t>
  </si>
  <si>
    <t>nanonewton</t>
  </si>
  <si>
    <t>piconewton</t>
  </si>
  <si>
    <t>femtonewton</t>
  </si>
  <si>
    <t>yoctonewton</t>
  </si>
  <si>
    <t>yN</t>
  </si>
  <si>
    <t>fN</t>
  </si>
  <si>
    <t>pN</t>
  </si>
  <si>
    <t>nN</t>
  </si>
  <si>
    <t>μN</t>
  </si>
  <si>
    <t>Millinewton</t>
  </si>
  <si>
    <t>Micronewton</t>
  </si>
  <si>
    <t>Nanonewton</t>
  </si>
  <si>
    <t>Pikonewton</t>
  </si>
  <si>
    <t>Femtonewton</t>
  </si>
  <si>
    <t>Yoctonewton</t>
  </si>
  <si>
    <t>Pascalsekunde</t>
  </si>
  <si>
    <t>millimetre</t>
  </si>
  <si>
    <t>centimeter</t>
  </si>
  <si>
    <t>kilometer</t>
  </si>
  <si>
    <t>Meter</t>
  </si>
  <si>
    <t>Millimeter</t>
  </si>
  <si>
    <t>Zentimeter</t>
  </si>
  <si>
    <t>Kilometer</t>
  </si>
  <si>
    <t>Hektometer</t>
  </si>
  <si>
    <t>Dekameter</t>
  </si>
  <si>
    <t>hm</t>
  </si>
  <si>
    <t>dam</t>
  </si>
  <si>
    <t>Mikrometer</t>
  </si>
  <si>
    <t>Nanometer</t>
  </si>
  <si>
    <t>Ångström</t>
  </si>
  <si>
    <t>Å</t>
  </si>
  <si>
    <t>μm</t>
  </si>
  <si>
    <t>nm</t>
  </si>
  <si>
    <t>Pikometer</t>
  </si>
  <si>
    <t>pm</t>
  </si>
  <si>
    <t>Femtometer</t>
  </si>
  <si>
    <t>fm</t>
  </si>
  <si>
    <t>hectometre</t>
  </si>
  <si>
    <t>decametre</t>
  </si>
  <si>
    <t>micrometre</t>
  </si>
  <si>
    <t>picometre</t>
  </si>
  <si>
    <t>nanometre</t>
  </si>
  <si>
    <t>angstrom</t>
  </si>
  <si>
    <t>femotmetre</t>
  </si>
  <si>
    <t>Wärmestromdichte</t>
  </si>
  <si>
    <r>
      <t>m</t>
    </r>
    <r>
      <rPr>
        <vertAlign val="superscript"/>
        <sz val="11"/>
        <rFont val="Arial"/>
        <family val="2"/>
      </rPr>
      <t>3</t>
    </r>
  </si>
  <si>
    <t>Kubikmeter</t>
  </si>
  <si>
    <t>Radiant</t>
  </si>
  <si>
    <t>t</t>
  </si>
  <si>
    <t>Bar</t>
  </si>
  <si>
    <t>Steradiant</t>
  </si>
  <si>
    <t>Ampere</t>
  </si>
  <si>
    <t>Siemens</t>
  </si>
  <si>
    <t>Coulomb</t>
  </si>
  <si>
    <t>Sievert</t>
  </si>
  <si>
    <t>kilovolt</t>
  </si>
  <si>
    <t>megavolt</t>
  </si>
  <si>
    <t>millivolt</t>
  </si>
  <si>
    <t>mikrovolt</t>
  </si>
  <si>
    <t>Kilovolt</t>
  </si>
  <si>
    <t>Megavolt</t>
  </si>
  <si>
    <t>Millivolt</t>
  </si>
  <si>
    <t>Mikrovolt</t>
  </si>
  <si>
    <t>µV</t>
  </si>
  <si>
    <t>mV</t>
  </si>
  <si>
    <t>MV</t>
  </si>
  <si>
    <t>kV</t>
  </si>
  <si>
    <t>microseconds</t>
  </si>
  <si>
    <t>Mikrosekunde</t>
  </si>
  <si>
    <t>μs</t>
  </si>
  <si>
    <t>Newton pro Quadratmillimeter</t>
  </si>
  <si>
    <t>Fahrenheit</t>
  </si>
  <si>
    <t>fahrenheit</t>
  </si>
  <si>
    <t>celsius</t>
  </si>
  <si>
    <t>Celsius</t>
  </si>
  <si>
    <t>mol per litre</t>
  </si>
  <si>
    <t>Mol pro Liter</t>
  </si>
  <si>
    <t>milligram per litre</t>
  </si>
  <si>
    <t>Milligram pro Liter</t>
  </si>
  <si>
    <t>mg/l</t>
  </si>
  <si>
    <t>mol/l</t>
  </si>
  <si>
    <t>Meter pro Sekunde</t>
  </si>
  <si>
    <t>Kilometer pro Stunde</t>
  </si>
  <si>
    <t>Meilen pro Stunde</t>
  </si>
  <si>
    <t>Lumen</t>
  </si>
  <si>
    <t>Candela</t>
  </si>
  <si>
    <t>Weber</t>
  </si>
  <si>
    <t>Tesla</t>
  </si>
  <si>
    <t>Quadratzentimeter</t>
  </si>
  <si>
    <t>Quadratmillimeter</t>
  </si>
  <si>
    <t>Gray</t>
  </si>
  <si>
    <t>Meter pro Quadratsekunde</t>
  </si>
  <si>
    <t>Becquerel</t>
  </si>
  <si>
    <t>Mol</t>
  </si>
  <si>
    <t>Kilogramm pro Quadratmeter</t>
  </si>
  <si>
    <t>Radiant pro Sekunde</t>
  </si>
  <si>
    <t>Farad</t>
  </si>
  <si>
    <t>watt per squaremetre</t>
  </si>
  <si>
    <t>Watt pro Quadratmeter</t>
  </si>
  <si>
    <t>kilojoule per kilogram</t>
  </si>
  <si>
    <t>megajoule per kilogram</t>
  </si>
  <si>
    <t>kilojoule per gram</t>
  </si>
  <si>
    <t>Kilojoule pro Kilogramm</t>
  </si>
  <si>
    <t>Megajoule pro Kilogramm</t>
  </si>
  <si>
    <t>Kilojoule pro Gramm</t>
  </si>
  <si>
    <t>kJ/kg</t>
  </si>
  <si>
    <t>MJ/kg</t>
  </si>
  <si>
    <t>kJ/g</t>
  </si>
  <si>
    <t>Lux</t>
  </si>
  <si>
    <t>Henry</t>
  </si>
  <si>
    <t>Radiant pro Meter</t>
  </si>
  <si>
    <t>Gramm</t>
  </si>
  <si>
    <t>h</t>
  </si>
  <si>
    <t>g</t>
  </si>
  <si>
    <t>kilogram</t>
  </si>
  <si>
    <t>Kilogramm</t>
  </si>
  <si>
    <t>Tonne</t>
  </si>
  <si>
    <t>ton</t>
  </si>
  <si>
    <t>milligram</t>
  </si>
  <si>
    <t>microgram</t>
  </si>
  <si>
    <t>μg</t>
  </si>
  <si>
    <t>kg</t>
  </si>
  <si>
    <t>mg</t>
  </si>
  <si>
    <t>kilogram per second</t>
  </si>
  <si>
    <t>Kilogramm pro Sekunde</t>
  </si>
  <si>
    <t>kg/s</t>
  </si>
  <si>
    <t>Milligramm</t>
  </si>
  <si>
    <t>Mikrogramm</t>
  </si>
  <si>
    <t>kilogram per cubicmetre</t>
  </si>
  <si>
    <t>kilogram per cubicdecimetre</t>
  </si>
  <si>
    <t>Kilogramm pro Kubikmeter</t>
  </si>
  <si>
    <t>Kilogram pro Kubikdezimeter</t>
  </si>
  <si>
    <t>kg/m³</t>
  </si>
  <si>
    <t>kg/dm³</t>
  </si>
  <si>
    <t>N/m³</t>
  </si>
  <si>
    <t>quadratmetre per second</t>
  </si>
  <si>
    <t>Quadratmeter pro Sekunde</t>
  </si>
  <si>
    <t>m²/s</t>
  </si>
  <si>
    <t>km/h</t>
  </si>
  <si>
    <t>mi/h</t>
  </si>
  <si>
    <t>lumen per steradiant</t>
  </si>
  <si>
    <t>lm/sr</t>
  </si>
  <si>
    <t>Lumen pro Steradiant</t>
  </si>
  <si>
    <t>newton per metre</t>
  </si>
  <si>
    <t>kilonewton per metre</t>
  </si>
  <si>
    <t>meganewton per metre</t>
  </si>
  <si>
    <t>newton per centimetre</t>
  </si>
  <si>
    <t>kilonewton per centimetre</t>
  </si>
  <si>
    <t>Newton pro Meter</t>
  </si>
  <si>
    <t>Kilonewton pro Meter</t>
  </si>
  <si>
    <t>Meganewton pro Meter</t>
  </si>
  <si>
    <t>Millinewton pro Meter</t>
  </si>
  <si>
    <t>Newton pro Zentimeter</t>
  </si>
  <si>
    <t>Kilonewton pro Zentimeter</t>
  </si>
  <si>
    <t>N/m</t>
  </si>
  <si>
    <t>kN/m</t>
  </si>
  <si>
    <t>MN/m</t>
  </si>
  <si>
    <t>mN/m</t>
  </si>
  <si>
    <t>N/cm</t>
  </si>
  <si>
    <t>kN/cm</t>
  </si>
  <si>
    <t>kilonewtonmetre per metre</t>
  </si>
  <si>
    <t>meganewtonmetre per metra</t>
  </si>
  <si>
    <t>Kilonewtonmeter pro Meter</t>
  </si>
  <si>
    <t>Meganewtonmeter pro Meter</t>
  </si>
  <si>
    <t>minute</t>
  </si>
  <si>
    <t>Minute</t>
  </si>
  <si>
    <t>Stunde</t>
  </si>
  <si>
    <t>hour</t>
  </si>
  <si>
    <t>litre</t>
  </si>
  <si>
    <t>millisecond</t>
  </si>
  <si>
    <t>Millisekunde</t>
  </si>
  <si>
    <t>microsecond</t>
  </si>
  <si>
    <t>gigapascal</t>
  </si>
  <si>
    <t>Gigapascal</t>
  </si>
  <si>
    <t>Gpa</t>
  </si>
  <si>
    <t>Pfund pro Quadratzoll</t>
  </si>
  <si>
    <t>psi</t>
  </si>
  <si>
    <t>tonne per cubicmetre</t>
  </si>
  <si>
    <t>Tonne pro Kubikmeter</t>
  </si>
  <si>
    <t>t/m³</t>
  </si>
  <si>
    <t>Pa*s</t>
  </si>
  <si>
    <t>kNm/m</t>
  </si>
  <si>
    <t>MNm/m</t>
  </si>
  <si>
    <t>newtonmetre per metre</t>
  </si>
  <si>
    <t>Newtonmeter pro Meter</t>
  </si>
  <si>
    <t>Nm/m</t>
  </si>
  <si>
    <t>kilogram per metre</t>
  </si>
  <si>
    <t>Kilogram pro Meter</t>
  </si>
  <si>
    <t>kg/m</t>
  </si>
  <si>
    <t>M*(L^-1)*T^-2</t>
  </si>
  <si>
    <t>M/L</t>
  </si>
  <si>
    <t>MW</t>
  </si>
  <si>
    <t>megapascal</t>
  </si>
  <si>
    <t>kilopascal</t>
  </si>
  <si>
    <t>hectopascal</t>
  </si>
  <si>
    <t>micropascal</t>
  </si>
  <si>
    <t>Megapascal</t>
  </si>
  <si>
    <t>Kilopascal</t>
  </si>
  <si>
    <t>Hektopascal</t>
  </si>
  <si>
    <t>decapascal</t>
  </si>
  <si>
    <t>Dekapascal</t>
  </si>
  <si>
    <t>Mikropascal</t>
  </si>
  <si>
    <t>Mpa</t>
  </si>
  <si>
    <t>kPa</t>
  </si>
  <si>
    <t>hPa</t>
  </si>
  <si>
    <t>daPa</t>
  </si>
  <si>
    <t>µPa</t>
  </si>
  <si>
    <t>newton per square centimeter</t>
  </si>
  <si>
    <t>Newton pro Quadratzentimeter</t>
  </si>
  <si>
    <t>N/cm²</t>
  </si>
  <si>
    <t>gram per mole</t>
  </si>
  <si>
    <t>Gramm pro Mol</t>
  </si>
  <si>
    <t>kilogram per mole</t>
  </si>
  <si>
    <t>Kilogramm pro Mol</t>
  </si>
  <si>
    <t>g/mol</t>
  </si>
  <si>
    <t>kg/mol</t>
  </si>
  <si>
    <t>kilogram per squaremetre</t>
  </si>
  <si>
    <t>€</t>
  </si>
  <si>
    <t>Euro</t>
  </si>
  <si>
    <t>US-Dollar</t>
  </si>
  <si>
    <t>US$</t>
  </si>
  <si>
    <t>United States dollar</t>
  </si>
  <si>
    <t>¥</t>
  </si>
  <si>
    <t>Pound sterling</t>
  </si>
  <si>
    <t>Australian dollar</t>
  </si>
  <si>
    <t>Canadian dollar</t>
  </si>
  <si>
    <t>Swiss franc</t>
  </si>
  <si>
    <t>Japanese yen</t>
  </si>
  <si>
    <t>Pfund Sterling</t>
  </si>
  <si>
    <t>Australischer Dollar</t>
  </si>
  <si>
    <t>Kanadischer Dollar</t>
  </si>
  <si>
    <t>Schweizer Franken</t>
  </si>
  <si>
    <t>Japanischer Yen</t>
  </si>
  <si>
    <t>£</t>
  </si>
  <si>
    <t>C$</t>
  </si>
  <si>
    <t>A$</t>
  </si>
  <si>
    <t>CHF</t>
  </si>
  <si>
    <t>ss:mm:ss</t>
  </si>
  <si>
    <t>Liter</t>
  </si>
  <si>
    <t>l</t>
  </si>
  <si>
    <t>newtonmetre</t>
  </si>
  <si>
    <t>Newtonmeter</t>
  </si>
  <si>
    <t>Nm</t>
  </si>
  <si>
    <t>litre per second</t>
  </si>
  <si>
    <t>Liter pro Sekunde</t>
  </si>
  <si>
    <t>l/s</t>
  </si>
  <si>
    <t>cubicmetre per second</t>
  </si>
  <si>
    <t>m³/s</t>
  </si>
  <si>
    <t>litre per minute</t>
  </si>
  <si>
    <t>Liter pro minute</t>
  </si>
  <si>
    <t>l/min</t>
  </si>
  <si>
    <t>L^3*T^-1</t>
  </si>
  <si>
    <t>Schallleistung</t>
  </si>
  <si>
    <t>Schallleistungspegel</t>
  </si>
  <si>
    <t>Schalldruck</t>
  </si>
  <si>
    <t>Schalldruckpegel</t>
  </si>
  <si>
    <t>kilonewton per square millimetre</t>
  </si>
  <si>
    <t>kilonewton per square centimeter</t>
  </si>
  <si>
    <t>Kilonewton pro Quadratmillimeter</t>
  </si>
  <si>
    <t>kN/mm²</t>
  </si>
  <si>
    <t>kN/cm²</t>
  </si>
  <si>
    <t>Kilonewton pro Quadratzentimeter</t>
  </si>
  <si>
    <t>Newton pro Quadratmeter</t>
  </si>
  <si>
    <t>N/m²</t>
  </si>
  <si>
    <t>Kubikmeter pro Sekunde</t>
  </si>
  <si>
    <t>newton per cubicmetre</t>
  </si>
  <si>
    <t>newtonmetre per radiantmeter</t>
  </si>
  <si>
    <t>Newtonmeter pro Radiantmeter</t>
  </si>
  <si>
    <t>Rad</t>
  </si>
  <si>
    <t>Nm/(m*Rad)</t>
  </si>
  <si>
    <t>newton per squaremeter</t>
  </si>
  <si>
    <t>cycles per second</t>
  </si>
  <si>
    <t>Umdrehung pro Sekunde</t>
  </si>
  <si>
    <t>U/s</t>
  </si>
  <si>
    <t>cycles per minute</t>
  </si>
  <si>
    <t>Umdrehung pro Minute</t>
  </si>
  <si>
    <t>U/min</t>
  </si>
  <si>
    <t>kilogramm sqaremeter</t>
  </si>
  <si>
    <t>Kilogramm Quadratmeter</t>
  </si>
  <si>
    <t>newtonmetre per radiant</t>
  </si>
  <si>
    <t>Newtonmeter pro Radiant</t>
  </si>
  <si>
    <t>kgm²</t>
  </si>
  <si>
    <t>Nm/Rad</t>
  </si>
  <si>
    <r>
      <t>m</t>
    </r>
    <r>
      <rPr>
        <vertAlign val="superscript"/>
        <sz val="11"/>
        <rFont val="Arial"/>
        <family val="2"/>
      </rPr>
      <t>5</t>
    </r>
  </si>
  <si>
    <t>m³</t>
  </si>
  <si>
    <t>newton per squarem metre</t>
  </si>
  <si>
    <t>Kelvin per metre</t>
  </si>
  <si>
    <t>Kelvin pro Meter</t>
  </si>
  <si>
    <t>joule per kilogram</t>
  </si>
  <si>
    <t>Joule pro Kilogramm</t>
  </si>
  <si>
    <t>Kelvin per second</t>
  </si>
  <si>
    <t>watt per square metre and kelvin</t>
  </si>
  <si>
    <t>Watt pro Quadratmeter mal Kelvin</t>
  </si>
  <si>
    <t>W/(m²K)</t>
  </si>
  <si>
    <t>J/kg</t>
  </si>
  <si>
    <t>K/m</t>
  </si>
  <si>
    <t>Kelvin pro Sekunde</t>
  </si>
  <si>
    <t>K/s</t>
  </si>
  <si>
    <r>
      <t>m</t>
    </r>
    <r>
      <rPr>
        <vertAlign val="superscript"/>
        <sz val="11"/>
        <rFont val="Arial"/>
        <family val="2"/>
      </rPr>
      <t>6</t>
    </r>
  </si>
  <si>
    <t>kilonewton squaremeter</t>
  </si>
  <si>
    <t>Kilonewton mal Quadratmeter</t>
  </si>
  <si>
    <t>kN*m²</t>
  </si>
  <si>
    <t>°K</t>
  </si>
  <si>
    <t>°F</t>
  </si>
  <si>
    <t>°C</t>
  </si>
  <si>
    <t>watt per metre and kelvin</t>
  </si>
  <si>
    <t>Watt pro Meter mal Kevlin</t>
  </si>
  <si>
    <t>W/(m*K)</t>
  </si>
  <si>
    <t>squaremetre and kelvin per watt</t>
  </si>
  <si>
    <t>Quadratmeter und Kelvin pro Watt</t>
  </si>
  <si>
    <t>m²K/W</t>
  </si>
  <si>
    <t>kg/s *m*Pa</t>
  </si>
  <si>
    <t>M*L*T^2</t>
  </si>
  <si>
    <t>(M^-1)*(L^-2)*(T^4)*(I^2)</t>
  </si>
  <si>
    <t>M*(L^-2)</t>
  </si>
  <si>
    <t>M*</t>
  </si>
  <si>
    <r>
      <t>L² T</t>
    </r>
    <r>
      <rPr>
        <vertAlign val="superscript"/>
        <sz val="11"/>
        <color rgb="FFFF0000"/>
        <rFont val="Arial"/>
        <family val="2"/>
      </rPr>
      <t>-2</t>
    </r>
  </si>
  <si>
    <r>
      <t>L²·T</t>
    </r>
    <r>
      <rPr>
        <vertAlign val="superscript"/>
        <sz val="11"/>
        <color rgb="FFFF0000"/>
        <rFont val="Arial"/>
        <family val="2"/>
      </rPr>
      <t>-2</t>
    </r>
    <r>
      <rPr>
        <sz val="11"/>
        <color rgb="FFFF0000"/>
        <rFont val="Arial"/>
        <family val="2"/>
      </rPr>
      <t>·Θ</t>
    </r>
    <r>
      <rPr>
        <vertAlign val="superscript"/>
        <sz val="11"/>
        <color rgb="FFFF0000"/>
        <rFont val="Arial"/>
        <family val="2"/>
      </rPr>
      <t>-1</t>
    </r>
  </si>
  <si>
    <t>Chinese yuan</t>
  </si>
  <si>
    <t>Chinesischer Yuan</t>
  </si>
  <si>
    <t>CNY/CN¥</t>
  </si>
  <si>
    <t>=m</t>
  </si>
  <si>
    <t>=\frac{m}{1000}</t>
  </si>
  <si>
    <t>=\frac{m}{100}</t>
  </si>
  <si>
    <t>={m}\cdot{1000}</t>
  </si>
  <si>
    <t>=m*1000</t>
  </si>
  <si>
    <t>=m*100</t>
  </si>
  <si>
    <t>=m*10</t>
  </si>
  <si>
    <t>={m}\cdot{100}</t>
  </si>
  <si>
    <t>={m}\cdot{10}</t>
  </si>
  <si>
    <t>=\frac{m}{1000000}</t>
  </si>
  <si>
    <t>=\frac{m}{1000000000}</t>
  </si>
  <si>
    <t>=\frac{m}{10000000000}</t>
  </si>
  <si>
    <t>=\frac{m}{1000000000000}</t>
  </si>
  <si>
    <t>=\frac{m}{1000000000000000}</t>
  </si>
  <si>
    <t>=\frac{kg}{m^2}</t>
  </si>
  <si>
    <t>=s</t>
  </si>
  <si>
    <t>=60 \cdot s</t>
  </si>
  <si>
    <t>=3600 \cdot s</t>
  </si>
  <si>
    <t>=\frac{s}{10^3}</t>
  </si>
  <si>
    <t>=\frac{s}{10^6}</t>
  </si>
  <si>
    <t>day</t>
  </si>
  <si>
    <t>Tag</t>
  </si>
  <si>
    <t>d</t>
  </si>
  <si>
    <t>=86400 \cdot s</t>
  </si>
  <si>
    <t>=K°</t>
  </si>
  <si>
    <t>=K° + 273,15</t>
  </si>
  <si>
    <t>=K°\cdot \frac{9}{5} + 459,67</t>
  </si>
  <si>
    <t>rankine</t>
  </si>
  <si>
    <t>Rankine</t>
  </si>
  <si>
    <t>°Ra</t>
  </si>
  <si>
    <t>=K°\cdot \frac{9}{5}</t>
  </si>
  <si>
    <t>=\frac{kg}{m \cdot s^2}</t>
  </si>
  <si>
    <t>=(kg)/(m*s^2)</t>
  </si>
  <si>
    <t>=60*s</t>
  </si>
  <si>
    <t>=3600*s</t>
  </si>
  <si>
    <t>=86400*s</t>
  </si>
  <si>
    <t>=m^3</t>
  </si>
  <si>
    <t>=\frac{kg \cdot m^2}{s^2}</t>
  </si>
  <si>
    <t>=(kg*m^2)/s^2</t>
  </si>
  <si>
    <t>=\frac{m^3}{10^3 \cdot s}</t>
  </si>
  <si>
    <t>=\frac{m^3}{10^3}</t>
  </si>
  <si>
    <t>=m^3/10^3</t>
  </si>
  <si>
    <t>=m/10^3</t>
  </si>
  <si>
    <t>=m/10^2</t>
  </si>
  <si>
    <t>=m/10^6</t>
  </si>
  <si>
    <t>=m/10^9</t>
  </si>
  <si>
    <t>=m/10^10</t>
  </si>
  <si>
    <t>=m/10^12</t>
  </si>
  <si>
    <t>=m/10^15</t>
  </si>
  <si>
    <t>=\frac{m^3}{10^3 \cdot 60s}</t>
  </si>
  <si>
    <t>=\frac{m^3}{s}</t>
  </si>
  <si>
    <t>=m^3/s</t>
  </si>
  <si>
    <t>=m^3/(10^3*s)</t>
  </si>
  <si>
    <t>=m^3/(10^3*60s)</t>
  </si>
  <si>
    <t>=m^6</t>
  </si>
  <si>
    <t>=U/s</t>
  </si>
  <si>
    <t>=frac{U}{s}</t>
  </si>
  <si>
    <t>=frac{U}{60s}</t>
  </si>
  <si>
    <t>=kg \cdot m^2</t>
  </si>
  <si>
    <t>=1</t>
  </si>
  <si>
    <t>=\frac{m^2}{s^2}</t>
  </si>
  <si>
    <t>=\frac {s^3 \cdot K}{kg}</t>
  </si>
  <si>
    <t>=\frac{K}{m}</t>
  </si>
  <si>
    <t>=\frac{K}{s}</t>
  </si>
  <si>
    <t>=\frac{kg \cdot m}{s^3 \cdot K}</t>
  </si>
  <si>
    <t>=\frac{kg}{s^3 \cdot K}</t>
  </si>
  <si>
    <t>=K*(9/5)</t>
  </si>
  <si>
    <t>=K*(9/5)+459,67</t>
  </si>
  <si>
    <t>=K</t>
  </si>
  <si>
    <t>=(kg)/(s^3*K)</t>
  </si>
  <si>
    <t>=(s^3*K)/(kg)</t>
  </si>
  <si>
    <t>=K-273,15</t>
  </si>
  <si>
    <t>=(m^2)/(s^2)</t>
  </si>
  <si>
    <t>=K/m</t>
  </si>
  <si>
    <t>=K/s</t>
  </si>
  <si>
    <t>=(kg*m)/(s^3*K)</t>
  </si>
  <si>
    <t>=(kg*m^2)/s^3</t>
  </si>
  <si>
    <t>=m^5</t>
  </si>
  <si>
    <t>=\frac{kg \cdot m^2}{s^3}</t>
  </si>
  <si>
    <t>=\frac{kg \cdot m^2}{s^2 \cdot Rad}</t>
  </si>
  <si>
    <t>=U/(60s)</t>
  </si>
  <si>
    <t>=kg*m^2</t>
  </si>
  <si>
    <t>=(kg*m^2)/(s^2*Rad)</t>
  </si>
  <si>
    <t>=\frac {kg \cdot m^3}{s^2}</t>
  </si>
  <si>
    <t>=(kg*m^3)/s^2</t>
  </si>
  <si>
    <t>=\frac {kg^2}{s^3}</t>
  </si>
  <si>
    <t>=(kg)^2/s^3</t>
  </si>
  <si>
    <t>=(kg)/(m*s^2)*10^6</t>
  </si>
  <si>
    <t>=\frac{kg}{m \cdot s^2} \cdot 10^6</t>
  </si>
  <si>
    <t>mbar</t>
  </si>
  <si>
    <t>Millibar</t>
  </si>
  <si>
    <t>millibar</t>
  </si>
  <si>
    <t>=(kg)/(m*s^2) *10^5</t>
  </si>
  <si>
    <t>=\frac{kg}{m \cdot s^2} \cdot 10^5</t>
  </si>
  <si>
    <t>=\frac{kg}{m \cdot s^2} \cdot 10^2</t>
  </si>
  <si>
    <t>=\frac{kg}{m \cdot s^2} \cdot 10^3</t>
  </si>
  <si>
    <t>=\frac{kg}{m \cdot s^2} \cdot 10</t>
  </si>
  <si>
    <t>=\frac{kg}{m \cdot s^2} \cdot 10^9</t>
  </si>
  <si>
    <t>=\frac{kg}{m \cdot s^2 \cdot 10^6}</t>
  </si>
  <si>
    <t>=(kg)/(m*s^2) *10</t>
  </si>
  <si>
    <t>=(kg)/(m*s^2) *10^2</t>
  </si>
  <si>
    <t>=(kg)/(m*s^2) *10^3</t>
  </si>
  <si>
    <t>=(kg)/(m*s^2) *10^9</t>
  </si>
  <si>
    <t>=(kg)/(m*s^2) *10^6</t>
  </si>
  <si>
    <t>=(kg)/(m*s^2*10^6)</t>
  </si>
  <si>
    <t>=6895 \cdot \frac{kg}{m \cdot s^2}</t>
  </si>
  <si>
    <t>=6895*(kg)/(m*s^2)</t>
  </si>
  <si>
    <t>kW</t>
  </si>
  <si>
    <t>GW</t>
  </si>
  <si>
    <t>Kilowatt</t>
  </si>
  <si>
    <t>Megawatt</t>
  </si>
  <si>
    <t>Gigawatt</t>
  </si>
  <si>
    <t>kilowatt</t>
  </si>
  <si>
    <t>megawatt</t>
  </si>
  <si>
    <t>gigawatt</t>
  </si>
  <si>
    <t>Milliwatt</t>
  </si>
  <si>
    <t>Mikrowatt</t>
  </si>
  <si>
    <t>Nanowatt</t>
  </si>
  <si>
    <t>Pikowatt</t>
  </si>
  <si>
    <t>terawatt</t>
  </si>
  <si>
    <t>Terawatt</t>
  </si>
  <si>
    <t>TW</t>
  </si>
  <si>
    <t>horsepower</t>
  </si>
  <si>
    <t>Pferdestärke</t>
  </si>
  <si>
    <t>PS</t>
  </si>
  <si>
    <t>=735,49875 \cdot \frac{kg \cdot m^2}{s^3}</t>
  </si>
  <si>
    <t>=\frac{kg \cdot m^2}{s^3} \cdot 10^3</t>
  </si>
  <si>
    <t>=\frac{kg \cdot m^2}{s^3} \cdot 10^6</t>
  </si>
  <si>
    <t>=\frac{kg \cdot m^2}{s^3} \cdot 10^9</t>
  </si>
  <si>
    <t>=\frac{kg \cdot m^2}{s^3} \cdot 10^12</t>
  </si>
  <si>
    <t>µW</t>
  </si>
  <si>
    <t>mW</t>
  </si>
  <si>
    <t>=\frac{kg \cdot m^2}{s^3 \cdot 10^3}</t>
  </si>
  <si>
    <t>=\frac{kg \cdot m^2}{s^3 \cdot 10^6}</t>
  </si>
  <si>
    <t>=\frac{kg \cdot m^2}{s^3 \cdot 10^9}</t>
  </si>
  <si>
    <t>=\frac{kg \cdot m^2}{s^3 \cdot 10^12}</t>
  </si>
  <si>
    <t>=\frac{kg}{m \cdot s^2} \cdot 10^4</t>
  </si>
  <si>
    <t>=(kg)/(m*s^2)*10^4</t>
  </si>
  <si>
    <t>nW</t>
  </si>
  <si>
    <t>pW</t>
  </si>
  <si>
    <t>Newton pro Kubikmeter</t>
  </si>
  <si>
    <t>=\frac {kg}{s^2*m^2}</t>
  </si>
  <si>
    <t>=(kg)/(s^2*m^2)</t>
  </si>
  <si>
    <t>=\frac{kg}{m \cdot s^2} \cdot 10^7</t>
  </si>
  <si>
    <t>=(kg)/(m*s^2)*10^9</t>
  </si>
  <si>
    <t>=(kg)/(m*s^2)*10^7</t>
  </si>
  <si>
    <t>=\frac{kg}{s^2}</t>
  </si>
  <si>
    <t>=(kg)/s^2</t>
  </si>
  <si>
    <t>=\frac{kg}{s^2 \cdot 10^3}</t>
  </si>
  <si>
    <t>=(kg)/(s^2*10^3)</t>
  </si>
  <si>
    <t>=\frac{kg}{s^2 \cdot 10^6}</t>
  </si>
  <si>
    <t>=(kg)/(s^2*10^6)</t>
  </si>
  <si>
    <t>=\frac{kg}{s^2} \cdot 10^3</t>
  </si>
  <si>
    <t>=\frac{kg}{s^2 \cdot 10^2}</t>
  </si>
  <si>
    <t>=(kg)/(s^2*10^2)</t>
  </si>
  <si>
    <t>=\frac{kg}{s^2 \cdot 10^5}</t>
  </si>
  <si>
    <t>=(kg)/(s^2*10^5)</t>
  </si>
  <si>
    <t>=\frac{1000 \cdot m}{3600 \cdot s}</t>
  </si>
  <si>
    <t>=\frac {kg \cdot m}{s^2}</t>
  </si>
  <si>
    <t>=\frac {kg \cdot m}{s^2} \cdot 10^3</t>
  </si>
  <si>
    <t>=\frac {kg \cdot m}{s^2} \cdot 10^6</t>
  </si>
  <si>
    <t>=\frac {kg}{s^2}</t>
  </si>
  <si>
    <t>=\frac{1609,344 \cdot m}{3600 \cdot s}</t>
  </si>
  <si>
    <t>=(kg*m)/(s^2) * 10^3</t>
  </si>
  <si>
    <t>=(kg*m)/(s^2)</t>
  </si>
  <si>
    <t>=(kg*m)/(s^2) * 10^6</t>
  </si>
  <si>
    <t>=m/s^2</t>
  </si>
  <si>
    <t>m/s</t>
  </si>
  <si>
    <t>=\frac {m}{s}</t>
  </si>
  <si>
    <t>=m/s</t>
  </si>
  <si>
    <t>=(1000*m)/(3600*s)</t>
  </si>
  <si>
    <t>=(1609,344*m)/(3600*s)</t>
  </si>
  <si>
    <t>=m^2</t>
  </si>
  <si>
    <t>=\frac {m}{10^4}</t>
  </si>
  <si>
    <t>=\frac {m}{10^6}</t>
  </si>
  <si>
    <t>=m/(10^4)</t>
  </si>
  <si>
    <t>=(kg)/(m^2)</t>
  </si>
  <si>
    <t>=m/(10^6)</t>
  </si>
  <si>
    <t xml:space="preserve">=\frac{1}{s} </t>
  </si>
  <si>
    <t>=1/s</t>
  </si>
  <si>
    <t>=\frac{rad}{s}</t>
  </si>
  <si>
    <t>=(rad)/s</t>
  </si>
  <si>
    <t>=\frac{m}{s^2}</t>
  </si>
  <si>
    <t>=60s</t>
  </si>
  <si>
    <t>=\frac {s}{10^6}</t>
  </si>
  <si>
    <t>=s/10^6</t>
  </si>
  <si>
    <t>hier noch alle Zeiten nachtragen!</t>
  </si>
  <si>
    <t>=\frac{kg}{m \cdot s}</t>
  </si>
  <si>
    <t>=kg/(m*s)</t>
  </si>
  <si>
    <t>=A \cdot s</t>
  </si>
  <si>
    <t>=A*s</t>
  </si>
  <si>
    <t>=(A^4*s^3)/(m^2*kg)</t>
  </si>
  <si>
    <t>=\frac{A^2 \cdot s^3}{kg \cdot m^2}</t>
  </si>
  <si>
    <t>=\frac {kg \cdot m^2}{A \cdot s^3}</t>
  </si>
  <si>
    <t>=10^6 \cdot \frac {kg \cdot m^2}{A \cdot s^3}</t>
  </si>
  <si>
    <t>=\frac {kg \cdot m^2}{A \cdot s^3 \cdot10^3}</t>
  </si>
  <si>
    <t>=\frac {kg \cdot m^2}{A \cdot s^3 \cdot10^6}</t>
  </si>
  <si>
    <t>=10^6*(kg*m^2)/(A*s^3)</t>
  </si>
  <si>
    <t>=(kg*m^2)/(A*s^3*10^3)</t>
  </si>
  <si>
    <t>=(kg*m^2)/(A*s^3*10^6)</t>
  </si>
  <si>
    <t>=\frac {kg \cdot m^2}{A^2 \cdot s^3}</t>
  </si>
  <si>
    <t>=(kg*m^2)/(A^2*s^3)</t>
  </si>
  <si>
    <t>={kg*m^2}{s^2}</t>
  </si>
  <si>
    <t>=\frac {kg \cdot m^2}{s^2}</t>
  </si>
  <si>
    <t>=(kg*m)/s^2</t>
  </si>
  <si>
    <t>=\frac {kg \cdot m}{s^2 \cdot 10^3}</t>
  </si>
  <si>
    <t>decanewton</t>
  </si>
  <si>
    <t>Dekanewton</t>
  </si>
  <si>
    <t>daN</t>
  </si>
  <si>
    <t>=\frac {kg \cdot m}{s^2} \cdot 10</t>
  </si>
  <si>
    <t>centinewton</t>
  </si>
  <si>
    <t>Zentinewton</t>
  </si>
  <si>
    <t>cN</t>
  </si>
  <si>
    <t>=\frac {kg \cdot m}{s^2 \cdot 10^2}</t>
  </si>
  <si>
    <t>=\frac {kg \cdot m}{s^2 \cdot 10^9}</t>
  </si>
  <si>
    <t>=\frac {kg \cdot m}{s^2 \cdot 10^6}</t>
  </si>
  <si>
    <t>=\frac {kg \cdot m}{s^2 \cdot 10^12}</t>
  </si>
  <si>
    <t>=\frac {kg \cdot m}{s^2 \cdot 10^15}</t>
  </si>
  <si>
    <t>=\frac {kg \cdot m}{s^2 \cdot 10^18}</t>
  </si>
  <si>
    <t>=\frac {1}{s}</t>
  </si>
  <si>
    <t>=(kg*m)/(s^2*10^2)</t>
  </si>
  <si>
    <t>=(kg*m)/(s^2*10^3)</t>
  </si>
  <si>
    <t>=(kg*m)/(s^2*10^6)</t>
  </si>
  <si>
    <t>=(kg*m)/(s^2*10^9)</t>
  </si>
  <si>
    <t>=(kg*m)/(s^2*10^12)</t>
  </si>
  <si>
    <t>=(kg*m)/(s^2*10^15)</t>
  </si>
  <si>
    <t>=(kg*m)/(s^2*10^18)</t>
  </si>
  <si>
    <t>=(kg*m)/(s^2)*10</t>
  </si>
  <si>
    <t>=(kg*m)/(s^2)*10^3</t>
  </si>
  <si>
    <t>=(kg*m)/(s^2)*10^6</t>
  </si>
  <si>
    <t>W/m²</t>
  </si>
  <si>
    <t>=\frac {kg \cdot m^2}{A^2 \cdot s^2}</t>
  </si>
  <si>
    <t>=\frac {mol}{m^3} \cdot 10^3</t>
  </si>
  <si>
    <t>=(mol)/(m^3)*10^3</t>
  </si>
  <si>
    <t>=\frac {kg}{m^3}</t>
  </si>
  <si>
    <t>=(kg)/(m^3)</t>
  </si>
  <si>
    <t>keine Idee!?!</t>
  </si>
  <si>
    <t>=\frac{m^2}{s}</t>
  </si>
  <si>
    <t>=10^3 \cdot kg</t>
  </si>
  <si>
    <t>=\frac {10^3 \cdot kg}{m^3}</t>
  </si>
  <si>
    <t>=\frac {kg}{s}</t>
  </si>
  <si>
    <t>=\frac {kg}{10^9}</t>
  </si>
  <si>
    <t>=\frac {kg}{10^6}</t>
  </si>
  <si>
    <t>=\frac {kg}{10^3}</t>
  </si>
  <si>
    <t>=\frac {kg}{m}</t>
  </si>
  <si>
    <t>=\frac {kg \cdot m^2}{A \cdot s^2}</t>
  </si>
  <si>
    <t>=(kg*m^2)/(A^2*s^2)</t>
  </si>
  <si>
    <t>=(kg)/10^3</t>
  </si>
  <si>
    <t>=\frac {kg}{A \cdot s^2}</t>
  </si>
  <si>
    <t>=(kg)/(A^2*s^2)</t>
  </si>
  <si>
    <t>=(kg)/s</t>
  </si>
  <si>
    <t>=(kg)/m</t>
  </si>
  <si>
    <t>=(10^3*kg)/m^3</t>
  </si>
  <si>
    <t>=(kg)/m^3</t>
  </si>
  <si>
    <t>=(kg)/10^9</t>
  </si>
  <si>
    <t>=10^3*kg</t>
  </si>
  <si>
    <t>=cd \cdot sr</t>
  </si>
  <si>
    <t>=cd * sr</t>
  </si>
  <si>
    <t>?! Im Bezug auf lm?</t>
  </si>
  <si>
    <t>wechselkursabhängig</t>
  </si>
  <si>
    <t>nicht-negative Werte</t>
  </si>
  <si>
    <t>=\frac {kg}{m^2}</t>
  </si>
  <si>
    <t>=\frac {kg}{mol}</t>
  </si>
  <si>
    <t>=\frac {kg}{mol \cdot 10^3}</t>
  </si>
  <si>
    <t>=(kg)/(mol*10^3)</t>
  </si>
  <si>
    <t>=(kg)/mol</t>
  </si>
  <si>
    <t>=(kg)/m^2</t>
  </si>
  <si>
    <t>=\frac {kg}{s^3}</t>
  </si>
  <si>
    <t>=\frac {kg \cdot m^2 \cdot 10^3}{s^2 \cdot kg}</t>
  </si>
  <si>
    <t>=\frac {kg \cdot m^2 \cdot 10^6}{s^2 \cdot kg}</t>
  </si>
  <si>
    <t>=\frac {m^2}{s^2}</t>
  </si>
  <si>
    <t>MPa</t>
  </si>
  <si>
    <t>GPa</t>
  </si>
  <si>
    <t>PowerMeasure</t>
  </si>
  <si>
    <t>PlanarForceMeasure</t>
  </si>
  <si>
    <t>LinearForceMeasure</t>
  </si>
  <si>
    <t>CompoundPlaneAngleMeasure</t>
  </si>
  <si>
    <t>IonConcentrationMeasure</t>
  </si>
  <si>
    <t/>
  </si>
  <si>
    <t>=Math.pow(m, 2)/Math.pow(s, 2)</t>
  </si>
  <si>
    <t>=Math.pow(s, -1)</t>
  </si>
  <si>
    <t>=m/(Math.pow(s, 2))</t>
  </si>
  <si>
    <t>=Math.pow(m,2)</t>
  </si>
  <si>
    <t>=Math.pow(m*10, 4)</t>
  </si>
  <si>
    <t>=Math.pow(m*10,6)</t>
  </si>
  <si>
    <t>=kg/Math.pow(m, 2)</t>
  </si>
  <si>
    <t>=s/Math.pow(10,6)</t>
  </si>
  <si>
    <t>=10^3*(kg*m^2)/(A*s^3)</t>
  </si>
  <si>
    <t>=10^3 \cdot \frac {kg \cdot m^2}{A \cdot s^3}</t>
  </si>
  <si>
    <t>=(kg*Math.pow(m,2))/Math.pow(s,2)</t>
  </si>
  <si>
    <t>=kg/s^3</t>
  </si>
  <si>
    <t>=(kg*m^2*10^3)/(kg*s^2)</t>
  </si>
  <si>
    <t>=(kg*m^2*10^6)/(kg*s^2)</t>
  </si>
  <si>
    <t>=(kg*m^2)/(A^2 * s^2)</t>
  </si>
  <si>
    <t>=m^2/s</t>
  </si>
  <si>
    <t>=(kg*m)/Math.pow(s,2)</t>
  </si>
  <si>
    <t>=(kg*m)/(Math.pow(s,2)*Math.pow(10,2))</t>
  </si>
  <si>
    <t>=(kg*m)/Math.pow(s,2) * 10</t>
  </si>
  <si>
    <t>=(kg*m)/(Math.pow(s,2))*Math.pow(10,3)</t>
  </si>
  <si>
    <t>=(kg*m)/(Math.pow(s,2))*Math.pow(10,6)</t>
  </si>
  <si>
    <t>=(kg*m)/(Math.pow(s,2)*Math.pow(10,3))</t>
  </si>
  <si>
    <t>=(kg*m)/(Math.pow(s,2)*Math.pow(10,6))</t>
  </si>
  <si>
    <t>=(kg*m)/(Math.pow(s,2)*Math.pow(10,9))</t>
  </si>
  <si>
    <t>=(kg*m)/(Math.pow(s,2)*Math.pow(10,12))</t>
  </si>
  <si>
    <t>=(kg*m)/(Math.pow(s,2)*Math.pow(10,15))</t>
  </si>
  <si>
    <t>=(kg*m)/(Math.pow(s,2)*Math.pow(10,18))</t>
  </si>
  <si>
    <t>=kg/Math.pow(s, 3)</t>
  </si>
  <si>
    <t>=(kg*Math.pow(m,2)*Math.pow(10,3))/(kg*Math.pow(s,2))</t>
  </si>
  <si>
    <t>=(kg*Math.pow(m,2)*Math.pow(10,6))/(kg*Math.pow(s,2))</t>
  </si>
  <si>
    <t>=(kg*Math.pow(m,2))/(Math.pow(A,2)*Math.pow(s,2))</t>
  </si>
  <si>
    <t>=kg/Math.pow(m,3)</t>
  </si>
  <si>
    <t>=Math.pow(m,2)/s</t>
  </si>
  <si>
    <t>=mol</t>
  </si>
  <si>
    <t>=rad</t>
  </si>
  <si>
    <t>=A</t>
  </si>
  <si>
    <t>=m/Math.pow(10,3)</t>
  </si>
  <si>
    <t>=m/Math.pow(10,2)</t>
  </si>
  <si>
    <t>=m*Math.pow(10,3)</t>
  </si>
  <si>
    <t>=m*Math.pow(10,2)</t>
  </si>
  <si>
    <t>=m*Math.pow(10,1)</t>
  </si>
  <si>
    <t>=m/Math.pow(10,6)</t>
  </si>
  <si>
    <t>=m/Math.pow(10,9)</t>
  </si>
  <si>
    <t>=m/Math.pow(10,10)</t>
  </si>
  <si>
    <t>=m/Math.pow(10,12)</t>
  </si>
  <si>
    <t>=m/Math.pow(10,15)</t>
  </si>
  <si>
    <t>=kg/Math.pow(s,2)</t>
  </si>
  <si>
    <t>=kg/(Math.pow(s,2)*Math.pow(10,3))</t>
  </si>
  <si>
    <t>=kg/(Math.pow(s,2)*Math.pow(10,6))</t>
  </si>
  <si>
    <t>=(kg)/(s^2)*10^3</t>
  </si>
  <si>
    <t>=(kg/Math.pow(s,2)) * Math.pow(10,3)</t>
  </si>
  <si>
    <t>=kg/(Math.pow(s,2)*Math.pow(10,2))</t>
  </si>
  <si>
    <t>=kg/(Math.pow(s,2)*Math.pow(10,5))</t>
  </si>
  <si>
    <t>=(m*Math.pow(10,3))/(3600*s)</t>
  </si>
  <si>
    <t>ID</t>
  </si>
  <si>
    <t>=cd</t>
  </si>
  <si>
    <t>=kg</t>
  </si>
  <si>
    <t>=(kg*m^2)/(s^3 *10^3)</t>
  </si>
  <si>
    <t>=(kg*m^2)/(s^3 *10^6)</t>
  </si>
  <si>
    <t>=(kg*m^2)/(s^3 *10^9)</t>
  </si>
  <si>
    <t>=(kg*m^2)/(s^3 *10^12)</t>
  </si>
  <si>
    <t>=10^3*(kg*m^2)/s^3</t>
  </si>
  <si>
    <t>=10^6*(kg*m^2)/s^3</t>
  </si>
  <si>
    <t>=10^9*(kg*m^2)/s^3</t>
  </si>
  <si>
    <t>=10^12*(kg*m^2)/s^3</t>
  </si>
  <si>
    <t>=(kg*m)/(Math.pow(s,2))</t>
  </si>
  <si>
    <t>=(kg)/(Math.pow(s,2))</t>
  </si>
  <si>
    <t>=Math.pow(10,6) * kg /(m *  Math.pow(s,2))</t>
  </si>
  <si>
    <t>=kg/(m*Math.pow(s,2))</t>
  </si>
  <si>
    <t>=kg/(m*Math.pow(s,2)*Math.pow(10,6))</t>
  </si>
  <si>
    <t>=kg/(m*Math.pow(s,2))*Math.pow(10,5)</t>
  </si>
  <si>
    <t>=kg/(m*Math.pow(s,2))*Math.pow(10,2)</t>
  </si>
  <si>
    <t>=kg/(m*Math.pow(s,2))*Math.pow(10,1)</t>
  </si>
  <si>
    <t>=kg/(m*Math.pow(s,2))*Math.pow(10,9)</t>
  </si>
  <si>
    <t>=kg/(m*Math.pow(s,2))*Math.pow(10,6)</t>
  </si>
  <si>
    <t>=kg/(m*Math.pow(s,2))*Math.pow(10,3)</t>
  </si>
  <si>
    <t>=6895*kg/(m*Math.pow(s,2))</t>
  </si>
  <si>
    <t>=735,49875*(kg*m^2)/s^3</t>
  </si>
  <si>
    <t>=kg/(Math.pow(A,2)*Math.pow(s,2))</t>
  </si>
  <si>
    <t>=kg/Math.pow(10,3)</t>
  </si>
  <si>
    <t>=kg*Math.pow(10,3)</t>
  </si>
  <si>
    <t>=(kg)/10^6</t>
  </si>
  <si>
    <t>=kg/Math.pow(10,6)</t>
  </si>
  <si>
    <t>=kg/Math.pow(10,9)</t>
  </si>
  <si>
    <t>=Math.pow(10,3)*kg/Math.pow(m,3)</t>
  </si>
  <si>
    <t>=kg/s</t>
  </si>
  <si>
    <t>=kg/m</t>
  </si>
  <si>
    <t>=Math.pow(10,6)*kg/(m*Math.pow(s,2))</t>
  </si>
  <si>
    <t>=Math.pow(10,4)*kg/(m*Math.pow(s,2))</t>
  </si>
  <si>
    <t>=Math.pow(10,9)*kg/(m*Math.pow(s,2))</t>
  </si>
  <si>
    <t>=Math.pow(10,7)*kg/(m*Math.pow(s,2))</t>
  </si>
  <si>
    <t>=Math.pow(10,3)*kg/(m*Math.pow(s,2))</t>
  </si>
  <si>
    <t>=Math.pow(10,2)*kg/(m*Math.pow(s,2))</t>
  </si>
  <si>
    <t>=kg/(Math.pow(m,2)*Math.pow(s,2))</t>
  </si>
  <si>
    <t>=Math.pow(m,3)/s</t>
  </si>
  <si>
    <t>=(kg*Math.pow(m,2))/(Math.pow(s,3)*Math.pow(10,12))</t>
  </si>
  <si>
    <t>=(kg*Math.pow(m,2))/(Math.pow(s,3)*Math.pow(10,9))</t>
  </si>
  <si>
    <t>=(kg*Math.pow(m,2))/(Math.pow(s,3)*Math.pow(10,6))</t>
  </si>
  <si>
    <t>=(kg*Math.pow(m,2))/(Math.pow(s,3)*Math.pow(10,3))</t>
  </si>
  <si>
    <t>=(kg*Math.pow(m,2))/Math.pow(s,3)</t>
  </si>
  <si>
    <t>=Math.pow(10,3)*(kg*Math.pow(m,2))/Math.pow(s,3)</t>
  </si>
  <si>
    <t>=Math.pow(10,6)*(kg*Math.pow(m,2))/Math.pow(s,3)</t>
  </si>
  <si>
    <t>=Math.pow(10,9)*(kg*Math.pow(m,2))/Math.pow(s,3)</t>
  </si>
  <si>
    <t>=Math.pow(10,12)*(kg*Math.pow(m,2))/Math.pow(s,3)</t>
  </si>
  <si>
    <t>=kg/(m*Math.pow(s,2))*Math.pow(10,4)</t>
  </si>
  <si>
    <t>=kg/(m*Math.pow(s,2))*Math.pow(10,7)</t>
  </si>
  <si>
    <t>=kg*Math.pow(m,2)</t>
  </si>
  <si>
    <t>=Math.pow(m,5)</t>
  </si>
  <si>
    <t>=Math.pow(m,3)</t>
  </si>
  <si>
    <t>=Math.pow(m,2)/Math.pow(s,2)</t>
  </si>
  <si>
    <t>=kg/(Math.pow(s,3)*K)</t>
  </si>
  <si>
    <t>=(kg*m)/(Math.pow(s,3)*K)</t>
  </si>
  <si>
    <t>=Math.pow(s,3)*K/kg</t>
  </si>
  <si>
    <t>=s/10^3</t>
  </si>
  <si>
    <t>=s/Math.pow(10,3)</t>
  </si>
  <si>
    <t>=kg*Math.pow(m,2)/Math.pow(s,2)</t>
  </si>
  <si>
    <t>=Math.pow(m,3)/Math.pow(10,3)</t>
  </si>
  <si>
    <t>=Math.pow(m,3)/(Math.pow(10,3)*s)</t>
  </si>
  <si>
    <t>=Math.pow(m,3)/(Math.pow(10,3)*60*s)</t>
  </si>
  <si>
    <t>=Math.pow(m,3)*s</t>
  </si>
  <si>
    <t>=Math.pow(m,6)*s</t>
  </si>
  <si>
    <t>=kg*Math.pow(m,3)/Math.pow(s,2)</t>
  </si>
  <si>
    <t>ElectricCapacityMeasure</t>
  </si>
  <si>
    <t>=Mol</t>
  </si>
  <si>
    <t>pascal_second</t>
  </si>
  <si>
    <t>=(Math.pow(A,4)*Math.pow(s,3))/(Math.pow(m,2)*kg)</t>
  </si>
  <si>
    <t>=(Math.pow(10,3)*kg*Math.pow(m,2))/(Math.pow(A,2)*Math.pow(s,3))</t>
  </si>
  <si>
    <t>=(Math.pow(10,6)*kg*Math.pow(m,2))/(Math.pow(A,2)*Math.pow(s,3))</t>
  </si>
  <si>
    <t>=(kg*Math.pow(m,2))/(Math.pow(A,2)*Math.pow(s,3)*Math.pow(10,3))</t>
  </si>
  <si>
    <t>=(kg*Math.pow(m,2))/(Math.pow(A,2)*Math.pow(s,3)*Math.pow(10,6))</t>
  </si>
  <si>
    <t>=(kg*Math.pow(m,2))/(Math.pow(A,2)*Math.pow(s,3))</t>
  </si>
  <si>
    <t>=Mol/Math.pow(m,3)*Math.pow(10,3)</t>
  </si>
  <si>
    <t>=kg/(Math.pow(m,2))</t>
  </si>
  <si>
    <t>=kg/(Mol*Math.pow(10,3))</t>
  </si>
  <si>
    <t>=kg/Mol</t>
  </si>
  <si>
    <t>poundforce per square inch</t>
  </si>
  <si>
    <t>=K*(9/5)+(459,67)</t>
  </si>
  <si>
    <t>=K-(273,15)</t>
  </si>
  <si>
    <t>'AbsorbedDoseMeasure_gray =  1'</t>
  </si>
  <si>
    <t>'AccelerationMeasure_meter_per_square_second =  1'</t>
  </si>
  <si>
    <t>'RadioActivityMeasure_becquerel =  1'</t>
  </si>
  <si>
    <t>'AmountOfSubstanceMeasure_mole =  1'</t>
  </si>
  <si>
    <t>'AreaMeasure_square_metre =  1'</t>
  </si>
  <si>
    <t>'AreaMeasure_square_centimetre =  10000'</t>
  </si>
  <si>
    <t>'AreaMeasure_square_millimetre =  1000000'</t>
  </si>
  <si>
    <t>'AreaDensityMeasure_kilogram_per_squaremetre =  1'</t>
  </si>
  <si>
    <t>'CompoundPlaneAngleMeasure_minutes =  60'</t>
  </si>
  <si>
    <t>'CompoundPlaneAngleMeasure_seconds =  1'</t>
  </si>
  <si>
    <t>'CompoundPlaneAngleMeasure_microseconds =  0.000001'</t>
  </si>
  <si>
    <t>'ElectricCapacityMeasure_farad =  461.47'</t>
  </si>
  <si>
    <t>'ThermodynamicTemperatureMeasure_degree_celsius =  -272.15'</t>
  </si>
  <si>
    <t>'DoseEquivalentMeasure_sievert =  1'</t>
  </si>
  <si>
    <t>'DynamicViscosityMeasure_pascal_second =  1'</t>
  </si>
  <si>
    <t>'ElectricChargeMeasure_coulomb =  1'</t>
  </si>
  <si>
    <t>'ElectricConductanceMeasure_siemens =  1'</t>
  </si>
  <si>
    <t>'ElectricCurrentMeasure_ampere =  1'</t>
  </si>
  <si>
    <t>'ElectricVoltageMeasure_volt =  1'</t>
  </si>
  <si>
    <t>'ElectricVoltageMeasure_kilovolt =  1000'</t>
  </si>
  <si>
    <t>'ElectricVoltageMeasure_megavolt =  1000000'</t>
  </si>
  <si>
    <t>'ElectricVoltageMeasure_millivolt =  0.001'</t>
  </si>
  <si>
    <t>'ElectricVoltageMeasure_mikrovolt =  0.000001'</t>
  </si>
  <si>
    <t>'ElectricResistanceMeasure_ohm =  1'</t>
  </si>
  <si>
    <t>'EnergyMeasure_joule =  1'</t>
  </si>
  <si>
    <t>'ForceMeasure_newton =  1'</t>
  </si>
  <si>
    <t>'ForceMeasure_centinewton =  0.01'</t>
  </si>
  <si>
    <t>'ForceMeasure_decanewton =  10'</t>
  </si>
  <si>
    <t>'ForceMeasure_kilonewton =  1000'</t>
  </si>
  <si>
    <t>'ForceMeasure_meganewton =  1000000'</t>
  </si>
  <si>
    <t>'ForceMeasure_millnewton =  0.001'</t>
  </si>
  <si>
    <t>'ForceMeasure_micronewton =  0.000001'</t>
  </si>
  <si>
    <t>'ForceMeasure_nanonewton =  1e-9'</t>
  </si>
  <si>
    <t>'ForceMeasure_piconewton =  1e-12'</t>
  </si>
  <si>
    <t>'ForceMeasure_femtonewton =  1e-15'</t>
  </si>
  <si>
    <t>'ForceMeasure_yoctonewton =  1e-18'</t>
  </si>
  <si>
    <t>'FrequencyMeasure_hertz =  1'</t>
  </si>
  <si>
    <t>'HeatFluxDensityMeasure_watt_per_squaremetre =  1'</t>
  </si>
  <si>
    <t>'HeatingValueMeasure_kilojoule_per_kilogram =  1000'</t>
  </si>
  <si>
    <t>'HeatingValueMeasure_megajoule_per_kilogram =  1000000'</t>
  </si>
  <si>
    <t>'HeatingValueMeasure_kilojoule_per_gram =  1000000'</t>
  </si>
  <si>
    <t>'InductanceMeasure_henry =  1'</t>
  </si>
  <si>
    <t>'IonConcentrationMeasure_mol_per_litre =  1000'</t>
  </si>
  <si>
    <t>'IonConcentrationMeasure_milligram_per_litre =  1'</t>
  </si>
  <si>
    <t>'KinematicViscosityMeasure_quadratmetre_per_second =  1'</t>
  </si>
  <si>
    <t>'LengthMeasure_metre =  1'</t>
  </si>
  <si>
    <t>'LengthMeasure_millimetre =  0.001'</t>
  </si>
  <si>
    <t>'LengthMeasure_centimeter =  0.01'</t>
  </si>
  <si>
    <t>'LengthMeasure_kilometer =  1000'</t>
  </si>
  <si>
    <t>'LengthMeasure_hectometre =  100'</t>
  </si>
  <si>
    <t>'LengthMeasure_decametre =  10'</t>
  </si>
  <si>
    <t>'LengthMeasure_micrometre =  0.000001'</t>
  </si>
  <si>
    <t>'LengthMeasure_nanometre =  1e-9'</t>
  </si>
  <si>
    <t>'LengthMeasure_angstrom =  1e-10'</t>
  </si>
  <si>
    <t>'LengthMeasure_picometre =  1e-12'</t>
  </si>
  <si>
    <t>'LengthMeasure_femotmetre =  1e-15'</t>
  </si>
  <si>
    <t>'_newton_per_metre =  1'</t>
  </si>
  <si>
    <t>'LinearForceMeasure_kilonewton_per_metre =  0.001'</t>
  </si>
  <si>
    <t>'LinearForceMeasure_meganewton_per_metre =  0.000001'</t>
  </si>
  <si>
    <t>'LinearForceMeasure_millnewton_per_metre =  1000'</t>
  </si>
  <si>
    <t>'LinearForceMeasure_newton_per_centimetre =  0.01'</t>
  </si>
  <si>
    <t>'LinearForceMeasure_kilonewton_per_centimetre =  0.00001'</t>
  </si>
  <si>
    <t>'LinearMomentMeasure_kilonewtonmetre_per_metre =  0.001'</t>
  </si>
  <si>
    <t>'LinearMomentMeasure_meganewtonmetre_per_metra =  0.000001'</t>
  </si>
  <si>
    <t>'LinearMomentMeasure_newtonmetre_per_metre =  1'</t>
  </si>
  <si>
    <t>'LinearStiffnessMeasure_newton_per_metre =  1'</t>
  </si>
  <si>
    <t>'LinearVelocityMeasure_meters_per_second =  1'</t>
  </si>
  <si>
    <t>'LinearVelocityMeasure_kilometers_per_hour =  0.2777777777777778'</t>
  </si>
  <si>
    <t>'LinearVelocityMeasure_miles_per_hour =  0.09555555555555556'</t>
  </si>
  <si>
    <t>'LuminousIntensityMeasure_candela =  1'</t>
  </si>
  <si>
    <t>'LuminousIntensityDistributionMeasure_candela =  1'</t>
  </si>
  <si>
    <t>'MagneticFluxMeasure_weber =  1'</t>
  </si>
  <si>
    <t>'MagneticFluxDensityMeasure_tesla =  1'</t>
  </si>
  <si>
    <t>'MassMeasure_gram =  0.001'</t>
  </si>
  <si>
    <t>'MassMeasure_kilogram =  1'</t>
  </si>
  <si>
    <t>'MassMeasure_ton =  1000'</t>
  </si>
  <si>
    <t>'MassMeasure_milligram =  0.000001'</t>
  </si>
  <si>
    <t>'MassMeasure_microgram =  1e-9'</t>
  </si>
  <si>
    <t>'MassDensityMeasure_kilogram_per_cubicmetre =  1'</t>
  </si>
  <si>
    <t>'MassDensityMeasure_kilogram_per_cubicdecimetre =  1000'</t>
  </si>
  <si>
    <t>'MassDensityMeasure_tonne_per_cubicmetre =  1000'</t>
  </si>
  <si>
    <t>'MassFlowRateMeasure_kilogram_per_second =  1'</t>
  </si>
  <si>
    <t>'MassPerLengthMeasure_kilogram_per_metre =  1'</t>
  </si>
  <si>
    <t>'ModulusOfElasticityMeasure_newton_per_square_millimetre =  1000000'</t>
  </si>
  <si>
    <t>'ModulusOfElasticityMeasure_newton_per_square_centimeter =  10000'</t>
  </si>
  <si>
    <t>'ModulusOfElasticityMeasure_kilonewton_per_square_millimetre =  1000000000'</t>
  </si>
  <si>
    <t>'ModulusOfElasticityMeasure_kilonewton_per_square_centimeter =  10000000'</t>
  </si>
  <si>
    <t>'ModulusOfElasticityMeasure_newton_per_metre =  1'</t>
  </si>
  <si>
    <t>'ModulusOfElasticityMeasure_gigapascal =  1000000000'</t>
  </si>
  <si>
    <t>'ModulusOfElasticityMeasure_megapascal =  1000000'</t>
  </si>
  <si>
    <t>'ModulusOfElasticityMeasure_kilopascal =  1000'</t>
  </si>
  <si>
    <t>'ModulusOfElasticityMeasure_hectopascal =  100'</t>
  </si>
  <si>
    <t>'ModulusOfElasticityMeasure_pascal =  1'</t>
  </si>
  <si>
    <t>'ModulusOfLinearSubgradeReactionMeasure_newton_per_square_millimetre =  1000000'</t>
  </si>
  <si>
    <t>'ModulusOfLinearSubgradeReactionMeasure_newton_per_square_centimeter =  10000'</t>
  </si>
  <si>
    <t>'ModulusOfLinearSubgradeReactionMeasure_kilonewton_per_square_millimetre =  1000000000'</t>
  </si>
  <si>
    <t>'ModulusOfLinearSubgradeReactionMeasure_kilonewton_per_square_centimeter =  10000000'</t>
  </si>
  <si>
    <t>'ModulusOfLinearSubgradeReactionMeasure_newton_per_metre =  1'</t>
  </si>
  <si>
    <t>'ModulusOfLinearSubgradeReactionMeasure_gigapascal =  1000000000'</t>
  </si>
  <si>
    <t>'ModulusOfLinearSubgradeReactionMeasure_megapascal =  1000000'</t>
  </si>
  <si>
    <t>'ModulusOfLinearSubgradeReactionMeasure_kilopascal =  1000'</t>
  </si>
  <si>
    <t>'ModulusOfLinearSubgradeReactionMeasure_hectopascal =  100'</t>
  </si>
  <si>
    <t>'ModulusOfLinearSubgradeReactionMeasure_pascal =  1'</t>
  </si>
  <si>
    <t>'ModulusOfSubgradeReactionMeasure_newton_per_cubicmetre =  1'</t>
  </si>
  <si>
    <t>'MoistureDiffusivityMeasure_cubicmetre_per_second =  1'</t>
  </si>
  <si>
    <t>'MolecularWeightMeasure_gram_per_mole =  0.001'</t>
  </si>
  <si>
    <t>'MolecularWeightMeasure_kilogram_per_mole =  1'</t>
  </si>
  <si>
    <t>'MomentOfInertiaMeasure_kilogram_per_squaremetre =  1'</t>
  </si>
  <si>
    <t>'PlanarForceMeasure_newton_per_square_millimetre =  1000000'</t>
  </si>
  <si>
    <t>'PlanarForceMeasure_newton_per_square_centimeter =  10000'</t>
  </si>
  <si>
    <t>'PlanarForceMeasure_kilonewton_per_square_millimetre =  1000000000'</t>
  </si>
  <si>
    <t>'PlanarForceMeasure_kilonewton_per_square_centimeter =  10000000'</t>
  </si>
  <si>
    <t>'PlanarForceMeasure_newton_per_squaremeter =  1'</t>
  </si>
  <si>
    <t>'PowerMeasure_ =  1e-12'</t>
  </si>
  <si>
    <t>'PowerMeasure_ =  1e-9'</t>
  </si>
  <si>
    <t>'PowerMeasure_ =  0.000001'</t>
  </si>
  <si>
    <t>'PowerMeasure_ =  0.001'</t>
  </si>
  <si>
    <t>'PowerMeasure_watt =  1'</t>
  </si>
  <si>
    <t>'PowerMeasure_kilowatt =  1000'</t>
  </si>
  <si>
    <t>'PowerMeasure_megawatt =  1000000'</t>
  </si>
  <si>
    <t>'PowerMeasure_gigawatt =  1000000000'</t>
  </si>
  <si>
    <t>'PowerMeasure_terawatt =  1000000000000'</t>
  </si>
  <si>
    <t>'PowerMeasure_horsepower =  1'</t>
  </si>
  <si>
    <t>'PressureMeasure_poundforce_per_square_inch =  6895'</t>
  </si>
  <si>
    <t>'PressureMeasure_gigapascal =  1000000000'</t>
  </si>
  <si>
    <t>'PressureMeasure_megapascal =  1000000'</t>
  </si>
  <si>
    <t>'PressureMeasure_kilopascal =  1000'</t>
  </si>
  <si>
    <t>'PressureMeasure_hectopascal =  100'</t>
  </si>
  <si>
    <t>'PressureMeasure_decapascal =  10'</t>
  </si>
  <si>
    <t>'PressureMeasure_pascal =  1'</t>
  </si>
  <si>
    <t>'PressureMeasure_micropascal =  0.000001'</t>
  </si>
  <si>
    <t>'PressureMeasure_bar =  100000'</t>
  </si>
  <si>
    <t>'PressureMeasure_millibar =  100'</t>
  </si>
  <si>
    <t>'PressureMeasure_newton_per_square_millimetre =  1000000'</t>
  </si>
  <si>
    <t>'RotationalMassMeasure_kilogramm_sqaremeter =  1'</t>
  </si>
  <si>
    <t>'SectionalAreaIntegralMeasure_ =  1'</t>
  </si>
  <si>
    <t>'SectionModulusMeasure_ =  1'</t>
  </si>
  <si>
    <t>'ShearModulusMeasure_newton_per_squarem_metre =  1'</t>
  </si>
  <si>
    <t>'SoundPowerMeasure_watt =  1'</t>
  </si>
  <si>
    <t>'SoundPowerLevelMeasure_decibel =  1'</t>
  </si>
  <si>
    <t>'SoundPressureMeasure_pascal =  1'</t>
  </si>
  <si>
    <t>'SoundPressureLevelMeasure_decibel =  1'</t>
  </si>
  <si>
    <t>'SpecificHeatCapacityMeasure_joule_per_kilogram =  1'</t>
  </si>
  <si>
    <t>'TemperatureGradientMeasure_Kelvin_per_metre =  1'</t>
  </si>
  <si>
    <t>'TemperatureRateOfChangeMeasure_Kelvin_per_second =  1'</t>
  </si>
  <si>
    <t>'_watt_per_square_metre_and_kelvin =  1'</t>
  </si>
  <si>
    <t>'ThermalConductivityMeasure_watt_per_metre_and_kelvin =  1'</t>
  </si>
  <si>
    <t>'_squaremetre_and_kelvin_per_watt =  1'</t>
  </si>
  <si>
    <t>'ThermalTransmittanceMeasure_watt_per_square_metre_and_kelvin =  1'</t>
  </si>
  <si>
    <t>'ThermodynamicTemperatureMeasure_kelvin =  1'</t>
  </si>
  <si>
    <t>'ThermodynamicTemperatureMeasure_fahrenheit =  68.8'</t>
  </si>
  <si>
    <t>'ThermodynamicTemperatureMeasure_celsius =  -14'</t>
  </si>
  <si>
    <t>'ThermodynamicTemperatureMeasure_rankine =  1.8'</t>
  </si>
  <si>
    <t>'Time_second =  1'</t>
  </si>
  <si>
    <t>'Time_minute =  60'</t>
  </si>
  <si>
    <t>'Time_hour =  3600'</t>
  </si>
  <si>
    <t>'Time_millisecond =  0.001'</t>
  </si>
  <si>
    <t>'Time_microsecond =  0.000001'</t>
  </si>
  <si>
    <t>'Time_day =  86400'</t>
  </si>
  <si>
    <t>'TorqueMeasure_newtonmetre =  1'</t>
  </si>
  <si>
    <t>'VolumeMeasure_cubic_metre =  1'</t>
  </si>
  <si>
    <t>'VolumeMeasure_litre =  0.001'</t>
  </si>
  <si>
    <t>'VolumetricFlowRateMeasure_litre_per_second =  0.001'</t>
  </si>
  <si>
    <t>'VolumetricFlowRateMeasure_litre_per_minute =  0.000016666666666666667'</t>
  </si>
  <si>
    <t>'VolumetricFlowRateMeasure_cubicmetre_per_second =  1'</t>
  </si>
  <si>
    <t>'WarpingConstantMeasure_ =  1'</t>
  </si>
  <si>
    <t>'WarpingMomentMeasure_kilonewton_squaremeter =  1'</t>
  </si>
  <si>
    <t>absorbeddoseunit</t>
  </si>
  <si>
    <t>accelerationunit</t>
  </si>
  <si>
    <t>phunit</t>
  </si>
  <si>
    <t>radioactivityunit</t>
  </si>
  <si>
    <t>amountofsubstanceunit</t>
  </si>
  <si>
    <t>angularvelocityunit</t>
  </si>
  <si>
    <t>areaunit</t>
  </si>
  <si>
    <t>areadensityunit</t>
  </si>
  <si>
    <t>compoundplaneangleunit</t>
  </si>
  <si>
    <t>electriccapacitanceunit</t>
  </si>
  <si>
    <t>thermodynamictemperatureunit</t>
  </si>
  <si>
    <t>curvatureunit</t>
  </si>
  <si>
    <t>dateunit</t>
  </si>
  <si>
    <t>datetimeunit</t>
  </si>
  <si>
    <t>doseequivalentunit</t>
  </si>
  <si>
    <t>durationunit</t>
  </si>
  <si>
    <t>dynamicviscosityunit</t>
  </si>
  <si>
    <t>electricchargeunit</t>
  </si>
  <si>
    <t>electricconductanceunit</t>
  </si>
  <si>
    <t>electriccurrentunit</t>
  </si>
  <si>
    <t>electricvoltageunit</t>
  </si>
  <si>
    <t>electricresistanceunit</t>
  </si>
  <si>
    <t>energyunit</t>
  </si>
  <si>
    <t>forceunit</t>
  </si>
  <si>
    <t>frequencyunit</t>
  </si>
  <si>
    <t>heatfluxdensityunit</t>
  </si>
  <si>
    <t>heatingvalueunit</t>
  </si>
  <si>
    <t>illuminanceunit</t>
  </si>
  <si>
    <t>inductanceunit</t>
  </si>
  <si>
    <t>ionconcentrationunit</t>
  </si>
  <si>
    <t>isothermalmoisturecapacityunit</t>
  </si>
  <si>
    <t>kinematicviscosityunit</t>
  </si>
  <si>
    <t>lengthunit</t>
  </si>
  <si>
    <t>linearforceunit</t>
  </si>
  <si>
    <t>linearmomentunit</t>
  </si>
  <si>
    <t>linearstiffnessunit</t>
  </si>
  <si>
    <t>linearvelocityunit</t>
  </si>
  <si>
    <t>luminousfluxunit</t>
  </si>
  <si>
    <t>luminousintensityunit</t>
  </si>
  <si>
    <t>luminousintensitydistributionunit</t>
  </si>
  <si>
    <t>magneticfluxunit</t>
  </si>
  <si>
    <t>magneticfluxdensityunit</t>
  </si>
  <si>
    <t>massunit</t>
  </si>
  <si>
    <t>massdensityunit</t>
  </si>
  <si>
    <t>massflowrateunit</t>
  </si>
  <si>
    <t>massperlengthunit</t>
  </si>
  <si>
    <t>modulusofelasticityunit</t>
  </si>
  <si>
    <t>modulusoflinearsubgradereactionunit</t>
  </si>
  <si>
    <t>modulusofrotationalsubgradereactionunit</t>
  </si>
  <si>
    <t>modulusofsubgradereactionunit</t>
  </si>
  <si>
    <t>moisturediffusivityunit</t>
  </si>
  <si>
    <t>molecularweightunit</t>
  </si>
  <si>
    <t>momentofinertiaunit</t>
  </si>
  <si>
    <t>monetaryunit</t>
  </si>
  <si>
    <t>nonnegativelengthunit</t>
  </si>
  <si>
    <t>normalisedratiounit</t>
  </si>
  <si>
    <t>numericunit</t>
  </si>
  <si>
    <t>parametunit</t>
  </si>
  <si>
    <t>planarforceunit</t>
  </si>
  <si>
    <t>planeangleunit</t>
  </si>
  <si>
    <t>positivelengthunit</t>
  </si>
  <si>
    <t>positiveplaneangleunit</t>
  </si>
  <si>
    <t>positiveratiounit</t>
  </si>
  <si>
    <t>powerunit</t>
  </si>
  <si>
    <t>pressureunit</t>
  </si>
  <si>
    <t>ratiounit</t>
  </si>
  <si>
    <t>rotationalfrequencyunit</t>
  </si>
  <si>
    <t>rotationalmassunit</t>
  </si>
  <si>
    <t>rotationalstiffnessunit</t>
  </si>
  <si>
    <t>sectionalareaintegralunit</t>
  </si>
  <si>
    <t>sectionmodulusunit</t>
  </si>
  <si>
    <t>shearmodulusunit</t>
  </si>
  <si>
    <t>solidangleunit</t>
  </si>
  <si>
    <t>soundpowerunit</t>
  </si>
  <si>
    <t>soundpowerlevelunit</t>
  </si>
  <si>
    <t>soundpressureunit</t>
  </si>
  <si>
    <t>soundpressurelevelunit</t>
  </si>
  <si>
    <t>specificheatcapacityunit</t>
  </si>
  <si>
    <t>temperaturegradientunit</t>
  </si>
  <si>
    <t>temperaturerateofchangeunit</t>
  </si>
  <si>
    <t>thermaladmittanceunit</t>
  </si>
  <si>
    <t>thermalconductivityunit</t>
  </si>
  <si>
    <t>thermalexpansioncoefficientunit</t>
  </si>
  <si>
    <t>thermalresistanceunit</t>
  </si>
  <si>
    <t>thermaltransmittanceunit</t>
  </si>
  <si>
    <t>timeunit</t>
  </si>
  <si>
    <t>timestampunit</t>
  </si>
  <si>
    <t>torqueunit</t>
  </si>
  <si>
    <t>vaporpermeabilityunit</t>
  </si>
  <si>
    <t>volumeunit</t>
  </si>
  <si>
    <t>volumetricflowrateunit</t>
  </si>
  <si>
    <t>warpingconstantunit</t>
  </si>
  <si>
    <t>warpingmomentunit</t>
  </si>
  <si>
    <t>ISO 16739 unittype</t>
  </si>
  <si>
    <t>ISO 16739 Prefix</t>
  </si>
  <si>
    <t>ISO 16739 Name</t>
  </si>
  <si>
    <t>ConversionFactor 
ReImport JavaScript Formula</t>
  </si>
  <si>
    <t>kilo</t>
  </si>
  <si>
    <t>meterpersquaresecond</t>
  </si>
  <si>
    <t>radianpersecond</t>
  </si>
  <si>
    <t>squaremetre</t>
  </si>
  <si>
    <t>degreecelsius</t>
  </si>
  <si>
    <t>wattpersquaremetre</t>
  </si>
  <si>
    <t>kilojouleperkilogram</t>
  </si>
  <si>
    <t>megajouleperkilogram</t>
  </si>
  <si>
    <t>kilojoulepergram</t>
  </si>
  <si>
    <t>molperlitre</t>
  </si>
  <si>
    <t>milligramperlitre</t>
  </si>
  <si>
    <t>quadratmetrepersecond</t>
  </si>
  <si>
    <t>newtonpermetre</t>
  </si>
  <si>
    <t>newtonpercentimetre</t>
  </si>
  <si>
    <t>newtonmetrepermetre</t>
  </si>
  <si>
    <t>meterspersecond</t>
  </si>
  <si>
    <t>milesperhour</t>
  </si>
  <si>
    <t>lumenpersteradiant</t>
  </si>
  <si>
    <t>tonnepercubicmetre</t>
  </si>
  <si>
    <t>newtonpersquaremillimetre</t>
  </si>
  <si>
    <t>newtonpersquarecentimeter</t>
  </si>
  <si>
    <t>newtonmetreperradiantmeter</t>
  </si>
  <si>
    <t>newtonpercubicmetre</t>
  </si>
  <si>
    <t>cubicmetrepersecond</t>
  </si>
  <si>
    <t>grampermole</t>
  </si>
  <si>
    <t>UnitedStatesdollar</t>
  </si>
  <si>
    <t>Poundsterling</t>
  </si>
  <si>
    <t>Australiandollar</t>
  </si>
  <si>
    <t>Canadiandollar</t>
  </si>
  <si>
    <t>Swissfranc</t>
  </si>
  <si>
    <t>Japaneseyen</t>
  </si>
  <si>
    <t>Chineseyuan</t>
  </si>
  <si>
    <t>newtonpersquaremeter</t>
  </si>
  <si>
    <t>poundforcepersquareinch</t>
  </si>
  <si>
    <t>cyclespersecond</t>
  </si>
  <si>
    <t>cyclesperminute</t>
  </si>
  <si>
    <t>newtonmetreperradiant</t>
  </si>
  <si>
    <t>newtonpersquaremmetre</t>
  </si>
  <si>
    <t>jouleperkilogram</t>
  </si>
  <si>
    <t>Kelvinpermetre</t>
  </si>
  <si>
    <t>Kelvinpersecond</t>
  </si>
  <si>
    <t>wattpersquaremetreandkelvin</t>
  </si>
  <si>
    <t>wattpermetreandkelvin</t>
  </si>
  <si>
    <t>squaremetreandkelvinperwatt</t>
  </si>
  <si>
    <t>kg/s*m*Pa</t>
  </si>
  <si>
    <t>cubicmetre</t>
  </si>
  <si>
    <t>litrepersecond</t>
  </si>
  <si>
    <t>litreperminute</t>
  </si>
  <si>
    <t>centi</t>
  </si>
  <si>
    <t>milli</t>
  </si>
  <si>
    <t>micro</t>
  </si>
  <si>
    <t>deca</t>
  </si>
  <si>
    <t>mega</t>
  </si>
  <si>
    <t>nano</t>
  </si>
  <si>
    <t>pico</t>
  </si>
  <si>
    <t>femto</t>
  </si>
  <si>
    <t>yocton</t>
  </si>
  <si>
    <t>hecto</t>
  </si>
  <si>
    <t xml:space="preserve">milli </t>
  </si>
  <si>
    <t>millinewton per metre</t>
  </si>
  <si>
    <t>metersperhour</t>
  </si>
  <si>
    <t>newtonmetrepermetra</t>
  </si>
  <si>
    <t>giga</t>
  </si>
  <si>
    <t>grampercubicmetre</t>
  </si>
  <si>
    <t>grampercubicdecimetre</t>
  </si>
  <si>
    <t>grampersecond</t>
  </si>
  <si>
    <t>grampermetre</t>
  </si>
  <si>
    <t>grampersquaremetre</t>
  </si>
  <si>
    <t>tera</t>
  </si>
  <si>
    <t>grammsqaremeter</t>
  </si>
  <si>
    <t>newtonsquaremeter</t>
  </si>
  <si>
    <r>
      <rPr>
        <b/>
        <sz val="11"/>
        <rFont val="Arial"/>
        <family val="2"/>
      </rPr>
      <t>Measures</t>
    </r>
    <r>
      <rPr>
        <sz val="11"/>
        <rFont val="Arial"/>
        <family val="2"/>
      </rPr>
      <t xml:space="preserve"> according to EN ISO 16739 (8.11 - IfcMeasureResource - Table 696), Version 4.2.0.0, This table shall be published in a compatible dictionary, if possible.</t>
    </r>
  </si>
  <si>
    <t>Beschleunigung</t>
  </si>
  <si>
    <t>Säuregehalt (pH-Wert)</t>
  </si>
  <si>
    <t>Aktivität (des Radionuklids)</t>
  </si>
  <si>
    <t>Winkelgeschwindigkeit</t>
  </si>
  <si>
    <t>Flächendichte</t>
  </si>
  <si>
    <t>Boolesch</t>
  </si>
  <si>
    <t>Komplexe Zahl</t>
  </si>
  <si>
    <t>Winkel der zusammengesetzten Ebene</t>
  </si>
  <si>
    <t>Kontextabhängig</t>
  </si>
  <si>
    <t>Elektrische Kapazität</t>
  </si>
  <si>
    <t>Thermodynamische Temperatur</t>
  </si>
  <si>
    <t>Datum</t>
  </si>
  <si>
    <t>DatumUhrzeit</t>
  </si>
  <si>
    <t>Äquivalentdosis, Äquivalentdosisindex</t>
  </si>
  <si>
    <t>Dauer</t>
  </si>
  <si>
    <t>Dynamische Viskosität</t>
  </si>
  <si>
    <t>Elektrische Ladung, Strommenge</t>
  </si>
  <si>
    <t>Elektrische Leitfähigkeit</t>
  </si>
  <si>
    <t>Elektrischer Strom</t>
  </si>
  <si>
    <t>Elektrisches Potential, Potentialdifferenz, Spannung, elektromotorische Kraft</t>
  </si>
  <si>
    <t>Elektrischer Widerstand</t>
  </si>
  <si>
    <t>Energie, Arbeit, Wärmemenge, Wärmemenge</t>
  </si>
  <si>
    <t>Kraft</t>
  </si>
  <si>
    <t>Frequenz</t>
  </si>
  <si>
    <t>Heizwert</t>
  </si>
  <si>
    <t>Beleuchtungsstärke</t>
  </si>
  <si>
    <t>Induktivität</t>
  </si>
  <si>
    <t>(Ganzzahl) Zählrate</t>
  </si>
  <si>
    <t>Ionenkonzentration</t>
  </si>
  <si>
    <t>Isothermische Feuchtigkeitskapazität</t>
  </si>
  <si>
    <t>Länge</t>
  </si>
  <si>
    <t>Lineare Kraft</t>
  </si>
  <si>
    <t>Lineares Moment</t>
  </si>
  <si>
    <t>Lineare Steifigkeit</t>
  </si>
  <si>
    <t>Lineare Geschwindigkeit</t>
  </si>
  <si>
    <t>Lichtstrom</t>
  </si>
  <si>
    <t>Lichtintensität</t>
  </si>
  <si>
    <t>Lichtstärkeverteilung</t>
  </si>
  <si>
    <t>Magnetischer Fluss</t>
  </si>
  <si>
    <t>Magnetische Flussdichte</t>
  </si>
  <si>
    <t>Masse</t>
  </si>
  <si>
    <t>Massendichte</t>
  </si>
  <si>
    <t>Massenstrom</t>
  </si>
  <si>
    <t>Masse pro Länge</t>
  </si>
  <si>
    <t>Elastizitätsmodul</t>
  </si>
  <si>
    <t>Modul der linearen Bettungsreaktion</t>
  </si>
  <si>
    <t>Modul der rotierenden Bettungsreaktion</t>
  </si>
  <si>
    <t>Modul der Bettungsreaktion</t>
  </si>
  <si>
    <t>Feuchtigkeitsleitfähigkeit</t>
  </si>
  <si>
    <t>Molekulargewicht</t>
  </si>
  <si>
    <t>Trägheitsmoment</t>
  </si>
  <si>
    <t>(Nicht negative Länge)</t>
  </si>
  <si>
    <t>Ebenenwinkel</t>
  </si>
  <si>
    <t>(Positive Länge)</t>
  </si>
  <si>
    <t>(Positiver Ebenenwinkel)</t>
  </si>
  <si>
    <t>Leistung</t>
  </si>
  <si>
    <t>Druck, Spannung</t>
  </si>
  <si>
    <t>Drehfrequenz</t>
  </si>
  <si>
    <t>Rotationsmasse</t>
  </si>
  <si>
    <t>Drehsteifigkeit</t>
  </si>
  <si>
    <t>Schnittfläche integral</t>
  </si>
  <si>
    <t>Widerstandsmoment</t>
  </si>
  <si>
    <t>Schermodul</t>
  </si>
  <si>
    <t>Raumwinkel</t>
  </si>
  <si>
    <t>Spezifische Wärmekapazität</t>
  </si>
  <si>
    <t>Temperaturgradient</t>
  </si>
  <si>
    <t>Temperaturänderung</t>
  </si>
  <si>
    <t>Thermischer Admittanz</t>
  </si>
  <si>
    <t>Wärmeleitfähigkeit</t>
  </si>
  <si>
    <t>Wärmeausdehnungskoeffizient</t>
  </si>
  <si>
    <t>Thermischer Widerstand</t>
  </si>
  <si>
    <t>Wärmedurchgangskoeffizient</t>
  </si>
  <si>
    <t>Zeit</t>
  </si>
  <si>
    <t>Drehmoment</t>
  </si>
  <si>
    <t>Dampfdurchlässigkeit</t>
  </si>
  <si>
    <t>Volumen</t>
  </si>
  <si>
    <t>Volumetrischer Durchfluss</t>
  </si>
  <si>
    <t>Verzerrungskonstante</t>
  </si>
  <si>
    <t>Verzugsmoment</t>
  </si>
  <si>
    <t>Energiedosis, Kerma</t>
  </si>
  <si>
    <t>Stoffmenge</t>
  </si>
  <si>
    <t>Fläche</t>
  </si>
  <si>
    <t>Beschreibender Text</t>
  </si>
  <si>
    <t>Krümmung</t>
  </si>
  <si>
    <t>Flächenkraft</t>
  </si>
  <si>
    <t>ºF</t>
  </si>
  <si>
    <t>=-log_10(10^-3)(mol)/l</t>
  </si>
  <si>
    <t>=-\log_{10}{10^{-3}}\frac{mol}{l}</t>
  </si>
  <si>
    <t>=- Math.log(Math.pow(mol/l))</t>
  </si>
  <si>
    <t>=\frac {cd}{m^2}</t>
  </si>
  <si>
    <t>=(cd)/m^2</t>
  </si>
  <si>
    <t>Ω</t>
  </si>
  <si>
    <t>inch</t>
  </si>
  <si>
    <t>feet</t>
  </si>
  <si>
    <t>yard</t>
  </si>
  <si>
    <t>Zoll</t>
  </si>
  <si>
    <t>Fuß</t>
  </si>
  <si>
    <t>Yard</t>
  </si>
  <si>
    <t>yd</t>
  </si>
  <si>
    <t>=0,9144 \cdot m</t>
  </si>
  <si>
    <t>ft</t>
  </si>
  <si>
    <t>=0,3048 \cdot m</t>
  </si>
  <si>
    <t>in</t>
  </si>
  <si>
    <t>=0,0245 \cdot m</t>
  </si>
  <si>
    <t>=0,0245*m</t>
  </si>
  <si>
    <t>=0,3048*m</t>
  </si>
  <si>
    <t>=0,9144*m</t>
  </si>
  <si>
    <t>acre</t>
  </si>
  <si>
    <t>hectare</t>
  </si>
  <si>
    <t>Hektar</t>
  </si>
  <si>
    <t>Acre</t>
  </si>
  <si>
    <t>ha</t>
  </si>
  <si>
    <t>square kilometre</t>
  </si>
  <si>
    <t>Quadratkilometer</t>
  </si>
  <si>
    <t>km²</t>
  </si>
  <si>
    <t>ar</t>
  </si>
  <si>
    <t>Ar</t>
  </si>
  <si>
    <t>a</t>
  </si>
  <si>
    <t>=100 \codt m^2</t>
  </si>
  <si>
    <t>=10^6 \codt m^2</t>
  </si>
  <si>
    <t>=10^4 \codt m^2</t>
  </si>
  <si>
    <t>ac</t>
  </si>
  <si>
    <t>=4046,8564224 \cdot m^2</t>
  </si>
  <si>
    <t>=2500 \codt m^2</t>
  </si>
  <si>
    <t>morgen</t>
  </si>
  <si>
    <t>Morgen</t>
  </si>
  <si>
    <t>Identifier</t>
  </si>
  <si>
    <t>IfcArcIndex</t>
  </si>
  <si>
    <t>IfcBinary</t>
  </si>
  <si>
    <t>IfcBoxAlignment</t>
  </si>
  <si>
    <t>IfcCardinalPointReference</t>
  </si>
  <si>
    <t>IfcDate</t>
  </si>
  <si>
    <t>IfcDateTime</t>
  </si>
  <si>
    <t>IfcDayInMonthNumber</t>
  </si>
  <si>
    <t>IfcDayInWeekNumber</t>
  </si>
  <si>
    <t>IfcDimensionCount</t>
  </si>
  <si>
    <t>IfcDuration</t>
  </si>
  <si>
    <t>IfcFontStyle</t>
  </si>
  <si>
    <t>IfcFontVariant</t>
  </si>
  <si>
    <t>IfcFontWeight</t>
  </si>
  <si>
    <t>IfcGloballyUniqueId</t>
  </si>
  <si>
    <t>IfcLanguageId</t>
  </si>
  <si>
    <t>IfcLineIndex</t>
  </si>
  <si>
    <t>IfcMonthInYearNumber</t>
  </si>
  <si>
    <t>IfcPresentableText</t>
  </si>
  <si>
    <t>IfcPropertySetDefinitionSet</t>
  </si>
  <si>
    <t>IfcSpecularExponent</t>
  </si>
  <si>
    <t>IfcSpecularRoughness</t>
  </si>
  <si>
    <t>IfcTextAlignment</t>
  </si>
  <si>
    <t>IfcTextDecoration</t>
  </si>
  <si>
    <t>IfcTextFontName</t>
  </si>
  <si>
    <t>IfcTextTransformation</t>
  </si>
  <si>
    <t>IfcTime</t>
  </si>
  <si>
    <t>IfcURIReference</t>
  </si>
  <si>
    <t>IfcPerson</t>
  </si>
  <si>
    <t>IfcDocumentSelect</t>
  </si>
  <si>
    <t>IfcMaterialDefinition</t>
  </si>
  <si>
    <t>IfcOrganization</t>
  </si>
  <si>
    <t>IfcPersonAndOrganization</t>
  </si>
  <si>
    <t>IfcExternalReference</t>
  </si>
  <si>
    <t>IfcTimeSeries</t>
  </si>
  <si>
    <t>IfcAddress</t>
  </si>
  <si>
    <t>IfcAppliedValue</t>
  </si>
  <si>
    <t>IfcTable</t>
  </si>
  <si>
    <t>GUID</t>
  </si>
  <si>
    <t>{B0E34D59-8D49-43F7-8F27-0E80B3C688A9}</t>
  </si>
  <si>
    <t>{4CFF891D-D86D-47AE-B505-54FB6C38AB37}</t>
  </si>
  <si>
    <t>{75686A3B-746A-4E09-AE6A-115643F23C34}</t>
  </si>
  <si>
    <t>{AE0FE99D-F118-4BB4-B8F3-B2127810F204}</t>
  </si>
  <si>
    <t>{204F6582-00CE-4DB4-A55B-0420A33558F2}</t>
  </si>
  <si>
    <t>{AFFF7856-0E92-4997-809D-58D24AF60399}</t>
  </si>
  <si>
    <t>{5B5558BD-9418-4F45-9864-2788987A3FC3}</t>
  </si>
  <si>
    <t>{CBAA379E-FC20-4D06-8227-6C1735AFFF6D}</t>
  </si>
  <si>
    <t>{1067A2CE-3939-4C2E-AF9A-8BCC4111EC65}</t>
  </si>
  <si>
    <t>{35AF0742-C116-488B-BE32-9A70F48B949E}</t>
  </si>
  <si>
    <t>{1D3EC064-B655-4106-BC1F-092B888833F1}</t>
  </si>
  <si>
    <t>{1A0ACCC4-5137-4143-9F27-0F51B32DC49A}</t>
  </si>
  <si>
    <t>{66F3CAC9-2E06-4586-92BB-67CD526A61BC}</t>
  </si>
  <si>
    <t>{CA4A540C-1140-4D63-ACFD-504207FDE8CA}</t>
  </si>
  <si>
    <t>{3895DDB4-96E6-458E-9344-975A2ACEDC94}</t>
  </si>
  <si>
    <t>{D1B04B03-0CAD-4DAA-A10C-17A1E6AF9520}</t>
  </si>
  <si>
    <t>{EC423C2F-27B7-481F-8A52-0F41BD41157C}</t>
  </si>
  <si>
    <t>{AEA3EBBD-570D-4D02-9F15-1CD348C14200}</t>
  </si>
  <si>
    <t>{77AB5E54-7EC3-494A-9EBB-F828076EF709}</t>
  </si>
  <si>
    <t>{8887252F-BE24-4CDC-9203-9AF3C4B057FA}</t>
  </si>
  <si>
    <t>{81089FC3-5BFF-4EA1-B91A-81E135D81006}</t>
  </si>
  <si>
    <t>{BE10E911-5966-4C4C-96E3-4C45ED6A0433}</t>
  </si>
  <si>
    <t>{84F8CC62-1F06-42EB-9951-9E226259CDAB}</t>
  </si>
  <si>
    <t>{7D1C9B04-FA4C-45A8-986B-D00ABADCEABE}</t>
  </si>
  <si>
    <t>{1216F559-42A7-411C-88BC-F934280087FE}</t>
  </si>
  <si>
    <t>{3026BBE2-BFC1-4EF0-BF47-8DDE01343BA3}</t>
  </si>
  <si>
    <t>{F2B4BC01-1187-4453-BBE9-44E6CE3B2087}</t>
  </si>
  <si>
    <t>{9CCD013F-488F-449E-A4AC-F926A7CBB8B0}</t>
  </si>
  <si>
    <t>{229BD3B6-BF8E-42CA-A741-9B860422220D}</t>
  </si>
  <si>
    <t>{E13A6D42-D592-4051-B3FF-AF5201566B27}</t>
  </si>
  <si>
    <t>{3AD3AA29-7B8C-4FF6-B940-F4E854CB9622}</t>
  </si>
  <si>
    <t>{B55A42CB-EFB2-42D3-836D-BEEF74588B9E}</t>
  </si>
  <si>
    <t>{FA609D7D-615D-4B4B-8941-D9DE677885EA}</t>
  </si>
  <si>
    <t>{8D2F292E-30FE-48AE-89FC-39D213739E55}</t>
  </si>
  <si>
    <t>{17F8BD71-15F8-4B1A-B42A-CC39B4548136}</t>
  </si>
  <si>
    <t>{8E4C41F1-5E4A-420C-ADF0-679714551EA6}</t>
  </si>
  <si>
    <t>TypeCode / MeasureCode</t>
  </si>
  <si>
    <t>IfcTypes GUID</t>
  </si>
  <si>
    <t>IfcTypes Definition</t>
  </si>
  <si>
    <t>IfcUnitsCEN_TC442 GUID</t>
  </si>
  <si>
    <t>{851E471B-C3EF-4840-B00E-4795E325144F}</t>
  </si>
  <si>
    <t>{15136AC0-65C6-450C-B612-9038F2E2A5D6}</t>
  </si>
  <si>
    <t>{58EA2103-E60E-428D-B523-C1DDA0C4E4EC}</t>
  </si>
  <si>
    <t>{9CC08A89-8C60-45B3-B84A-A97B7DD36A80}</t>
  </si>
  <si>
    <t>{C71346C5-6A67-484B-ABF5-E8BE485957CA}</t>
  </si>
  <si>
    <t>{84A61A67-3EA6-445D-8B3E-7C9EB99A45B8}</t>
  </si>
  <si>
    <t>{94150235-67C5-414B-AFF4-2174AEBAB171}</t>
  </si>
  <si>
    <t>{6B9A8C1D-F9CC-4349-BE47-C39EAC778A48}</t>
  </si>
  <si>
    <t>{3E8478B4-79CF-409D-A018-5B3F50AFAA2A}</t>
  </si>
  <si>
    <t>{ACE2602E-3CAF-4BD7-91E3-3917E93B3601}</t>
  </si>
  <si>
    <t>{188E6061-1FFB-4286-A6A9-7E7EE9AA02FA}</t>
  </si>
  <si>
    <t>{C57D47B9-AD48-4981-AE99-15456EBCD87F}</t>
  </si>
  <si>
    <t>{08385B12-B705-49D1-B3F0-1CE56E96BE2C}</t>
  </si>
  <si>
    <t>{3234AA83-023A-4A33-B830-E53BFE797FA7}</t>
  </si>
  <si>
    <t>{C683D0BD-4A88-4984-BD4F-C22F8887A623}</t>
  </si>
  <si>
    <t>{20773238-9514-4BED-85BE-EA06A18F72A9}</t>
  </si>
  <si>
    <t>{45D91DC1-9E94-43EF-9EFB-2EDDB2227C3C}</t>
  </si>
  <si>
    <t>{03CF04C8-F38B-44A1-8D94-1EAC132EEB49}</t>
  </si>
  <si>
    <t>{CB91016E-BD63-4915-943A-BACFDD75418F}</t>
  </si>
  <si>
    <t>{2EC5F849-D0B5-4088-9685-15BE253C2350}</t>
  </si>
  <si>
    <t>{CB3C76FC-1B65-46D3-92A4-F5EC016841C3}</t>
  </si>
  <si>
    <t>{DE306007-CE6B-44C1-83EC-946AC7B87A40}</t>
  </si>
  <si>
    <t>{8E1FAC22-C934-4DC6-85B4-EAFCB341D857}</t>
  </si>
  <si>
    <t>{AB7DBBE2-0DEB-4B02-A4C3-055C97C04537}</t>
  </si>
  <si>
    <t>{72348C18-6C0E-45DA-A4C3-D679A44A7F07}</t>
  </si>
  <si>
    <t>{D95FB1D4-C783-42A2-AC00-C409A404F48F}</t>
  </si>
  <si>
    <t>{DF7411B7-D7BE-4AA7-AB75-D8E3AA879F52}</t>
  </si>
  <si>
    <t>{DE5B225E-3EE1-4F79-967B-3EF6AEF234FA}</t>
  </si>
  <si>
    <t>{CCC60C11-5A10-4D55-B895-8941F3C8A32F}</t>
  </si>
  <si>
    <t>{62E8AA8F-59A0-4F9C-BFB2-C42717FE3B95}</t>
  </si>
  <si>
    <t>{94E8A2F6-EB80-4E73-9B98-B1E01AB780A3}</t>
  </si>
  <si>
    <t>{E26BE441-63AE-469E-B5E8-216FA4E07113}</t>
  </si>
  <si>
    <t>{62604E83-112B-4916-A7DA-AE218EAE7A66}</t>
  </si>
  <si>
    <t>{2ACDBE8A-F77F-4DA8-A5E5-F0C6A1CB8925}</t>
  </si>
  <si>
    <t>{F9310949-ED4F-4A8F-BA05-408A325DD715}</t>
  </si>
  <si>
    <t>{778723A9-02F1-44F9-9D0B-ED12C7D93EC8}</t>
  </si>
  <si>
    <t>{D59019EF-5DB6-4216-A8B4-3DDF245010A4}</t>
  </si>
  <si>
    <t>{F4F48281-57E2-4647-BCF1-4797FE36C1C2}</t>
  </si>
  <si>
    <t>{AF4712EC-474E-4BEF-9571-342132C09493}</t>
  </si>
  <si>
    <t>{869F30CA-F383-4FD5-BDC9-4646E15805AB}</t>
  </si>
  <si>
    <t>{9591AE71-3654-4EBA-9C6D-F4D0251D3CD0}</t>
  </si>
  <si>
    <t>{4071308A-5CC5-4285-8896-89E9A23C7562}</t>
  </si>
  <si>
    <t>{9DEAC487-821C-48D8-8DFE-C73A3840B4D9}</t>
  </si>
  <si>
    <t>{128A8467-8A00-4E46-AC58-E2D85C406729}</t>
  </si>
  <si>
    <t>{4C9B26D5-E864-4F64-BF34-8BE1A8E8805A}</t>
  </si>
  <si>
    <t>{03B0669C-7E4D-478C-84A6-2B699DF56126}</t>
  </si>
  <si>
    <t>{AA990741-DCCA-420B-B88E-FC4F258A70DB}</t>
  </si>
  <si>
    <t>{CE3CD506-9FEA-4F3D-9492-9D90FFACAD9A}</t>
  </si>
  <si>
    <t>{745F6A86-84B5-4A1B-8C71-53D269658C81}</t>
  </si>
  <si>
    <t>{B693E804-10F2-4923-8B21-5CB5E7D769EE}</t>
  </si>
  <si>
    <t>{3DFC7472-55BF-466B-96C6-06CBE50DB613}</t>
  </si>
  <si>
    <t>{F7C343C6-7E43-4844-AFC9-F60817061ADE}</t>
  </si>
  <si>
    <t>{AA5B2510-24BB-4112-8B5F-89CEA2EC9E48}</t>
  </si>
  <si>
    <t>{8324265B-C7A4-425A-A02F-4C41E8575D9E}</t>
  </si>
  <si>
    <t>{2970058E-A1FD-4612-B4A0-8A87A05E878F}</t>
  </si>
  <si>
    <t>{FA85BEFD-9E73-427E-A383-171FAB09A0CA}</t>
  </si>
  <si>
    <t>{5101D498-74A7-46F9-A76C-0D9DAC8B94A1}</t>
  </si>
  <si>
    <t>{822A35F9-EE65-4901-AA90-8511A5CCAF06}</t>
  </si>
  <si>
    <t>{175594BB-55E3-40C5-97EE-226E81E507F2}</t>
  </si>
  <si>
    <t>{318AC29A-62F7-4975-92D8-1859EF04678B}</t>
  </si>
  <si>
    <t>{9D33B8A5-8722-49CC-A854-D45CF8BAF56E}</t>
  </si>
  <si>
    <t>{62068769-2000-46F3-9DB8-97C4CB4A551D}</t>
  </si>
  <si>
    <t>{573D8187-E2AD-4B22-9134-64D0CDEB8DC1}</t>
  </si>
  <si>
    <t>{0DBEE6D6-455B-4527-A803-2FFB92F68E3A}</t>
  </si>
  <si>
    <t>{2B30021A-48D9-4C55-9ED8-F396BF0BC73C}</t>
  </si>
  <si>
    <t>{BBAC5161-5956-4D75-8856-E8624F3817C5}</t>
  </si>
  <si>
    <t>{523C2D57-2D8C-445F-8A33-018C7E3C74B4}</t>
  </si>
  <si>
    <t>{4E399237-C309-41F9-8274-3404F36C2992}</t>
  </si>
  <si>
    <t>{43BBA98E-1B32-445E-9FCF-81D5E8978A8A}</t>
  </si>
  <si>
    <t>{1FE9782B-F727-46D3-BDD4-36111D673E3A}</t>
  </si>
  <si>
    <t>{F45639A0-A713-4E26-845C-E124B6795BBE}</t>
  </si>
  <si>
    <t>{A1C34682-E7C9-4D90-8445-0C4BBF2A9101}</t>
  </si>
  <si>
    <t>{4EF48857-74B1-4A81-BE27-B7DBF2A02D11}</t>
  </si>
  <si>
    <t>{4B082986-7F55-4410-94D3-1916E640031C}</t>
  </si>
  <si>
    <t>{61AAFC5C-3738-479F-B73D-02A621BDBA3A}</t>
  </si>
  <si>
    <t>{1AEBD22C-8292-42CF-9C4E-8FECD20E3E50}</t>
  </si>
  <si>
    <t>{238E2D07-404F-438F-B980-C49D64421CB2}</t>
  </si>
  <si>
    <t>{FB19D6C9-D1C6-4E35-9F63-A57C2413F412}</t>
  </si>
  <si>
    <t>{2545B429-62E8-4409-A2D2-7106AD93BE76}</t>
  </si>
  <si>
    <t>{8B0E3E40-FFC6-4B32-BE4D-E17CFCD6345B}</t>
  </si>
  <si>
    <t>{C1A78F19-1DEB-4744-A117-F01E03A79C19}</t>
  </si>
  <si>
    <t>{FB100E95-3743-4158-826B-809250F9FC60}</t>
  </si>
  <si>
    <t>{C8F610C4-7C7D-4BD0-B6F4-A7978036AA2D}</t>
  </si>
  <si>
    <t>{709E093A-FDAA-44D6-9D3D-7BAB6FEFC226}</t>
  </si>
  <si>
    <t>{E22BEA23-EB6F-44DA-9669-BEFB92F42FC6}</t>
  </si>
  <si>
    <t>{D8E63A9D-C932-4176-B3BD-AB5CD746320D}</t>
  </si>
  <si>
    <t>{F2D02135-85C1-4F6B-957F-F79DEDB12940}</t>
  </si>
  <si>
    <t>{99B28188-1454-4C7F-8E1E-DB5D653CC7AC}</t>
  </si>
  <si>
    <t>{6A2D3344-5BB5-4988-A03C-20F0D7DB3B56}</t>
  </si>
  <si>
    <t>{8AB109F3-269D-4CE5-B8D5-4EDC8D8A3C09}</t>
  </si>
  <si>
    <t>{316358A9-23F7-4009-BB18-AE849DE1F989}</t>
  </si>
  <si>
    <t>{DCB72D99-8834-4461-BAB1-5A3BBD053E17}</t>
  </si>
  <si>
    <t>{33FFAE56-ABA9-48F2-BE0A-56AC016A5161}</t>
  </si>
  <si>
    <t>{9358989F-E5D1-4BA8-8648-A2363C788E8C}</t>
  </si>
  <si>
    <t>{E559F048-6FFE-4BD3-BCCF-E2C93E417CC0}</t>
  </si>
  <si>
    <t>{1AC1677B-A4CE-46E8-B320-C2D60F9BDD12}</t>
  </si>
  <si>
    <t>{D14CC14F-1D68-42E9-AD65-EDC402532606}</t>
  </si>
  <si>
    <t>{D4F5A251-EBBE-4121-A1AD-B16720C20784}</t>
  </si>
  <si>
    <t>{8878A4A7-6230-4F4B-989B-BC8861048BA2}</t>
  </si>
  <si>
    <t>{40423BEC-0E19-40DC-AFBD-812E826A0332}</t>
  </si>
  <si>
    <t>{16CB3A9A-866A-4558-9F51-6D10BEFD84D4}</t>
  </si>
  <si>
    <t>{79F868E3-CEB2-4F7B-B013-D45BEEFEE0CF}</t>
  </si>
  <si>
    <t>{5AD045AF-B5F9-46DC-A8B8-B3895E67567C}</t>
  </si>
  <si>
    <t>{CF8483BA-BE1B-4DFE-968B-608019C5EAD2}</t>
  </si>
  <si>
    <t>{FE4A7898-C7FE-461A-9B06-9BAF8048685E}</t>
  </si>
  <si>
    <t>{5AE3DF07-58A2-4716-BED2-8407D114C17E}</t>
  </si>
  <si>
    <t>{96954EEB-6864-4B84-B5A6-FF75FBDA3532}</t>
  </si>
  <si>
    <t>{1B3FF946-8AF5-4D66-8A00-C4D15E7FC120}</t>
  </si>
  <si>
    <t>{F3E94D6F-9E52-40A7-8924-020EC67EC56E}</t>
  </si>
  <si>
    <t>{476E2BF8-FCCE-49BA-87FB-684762F3314E}</t>
  </si>
  <si>
    <t>{A6919E52-5E5D-4E2F-A42E-85CE64182FBF}</t>
  </si>
  <si>
    <t>{28A485BE-AAB8-4011-B46E-5F3BDAE96749}</t>
  </si>
  <si>
    <t>{58D717EA-1A75-4519-AB38-0C361849D094}</t>
  </si>
  <si>
    <t>{474856E2-159B-4A69-A6C2-16C29FCDA740}</t>
  </si>
  <si>
    <t>{BD10D224-FCDD-4061-B83E-773E5656CA25}</t>
  </si>
  <si>
    <t>{2BE20D09-B470-4BCF-9B09-DA079A582B23}</t>
  </si>
  <si>
    <t>{18B494D2-BD50-4FD4-B573-7E5D80D1ABE8}</t>
  </si>
  <si>
    <t>{713756E5-C7B2-4535-A4F6-EA719029FFBC}</t>
  </si>
  <si>
    <t>{E47AD372-C297-4CD2-AA49-C9AB80E8E7AA}</t>
  </si>
  <si>
    <t>{B803244B-7B67-4110-9E92-21AE8D495178}</t>
  </si>
  <si>
    <t>{D3D0EC81-4486-4056-BB17-0E63D4619C6C}</t>
  </si>
  <si>
    <t>{CE938991-9F65-4EF8-9C79-8B5B99A125E1}</t>
  </si>
  <si>
    <t>{206863ED-BFE3-483B-8ECE-B83C1C6CFCEF}</t>
  </si>
  <si>
    <t>{998FBA39-E72D-4219-AE19-5ADD21E73628}</t>
  </si>
  <si>
    <t>{E8B20FAC-E48A-4F9B-A65A-E1FED4E3AF90}</t>
  </si>
  <si>
    <t>{232B05C2-23B3-401D-94CE-9DBF57984FE9}</t>
  </si>
  <si>
    <t>{15B2B00F-B1BA-485E-99F2-FC77F2CAA67F}</t>
  </si>
  <si>
    <t>{F131BBD3-73F0-4ED8-8238-01E59D6DA100}</t>
  </si>
  <si>
    <t>{38B0CAF0-55C6-4361-9ADC-ADE3E534AAAA}</t>
  </si>
  <si>
    <t>{1ABBC6E7-BC78-42EF-B24D-A089CB4B1C90}</t>
  </si>
  <si>
    <t>{67F52A5C-1987-483C-BB20-C1C2C9097114}</t>
  </si>
  <si>
    <t>{4DF1FDE2-80D4-4643-BF83-5D8409A4FA90}</t>
  </si>
  <si>
    <t>{88E61403-1C9E-41CE-990B-317A68F4C995}</t>
  </si>
  <si>
    <t>{534B6CE5-4947-4768-9D34-52F7D39EA2EF}</t>
  </si>
  <si>
    <t>{2F146039-C41C-4793-AA4A-C2CC93EC2994}</t>
  </si>
  <si>
    <t>{C00516D4-3ED7-4310-ACA2-FE524B88C890}</t>
  </si>
  <si>
    <t>{3429758E-5704-4126-96D2-1FDBB5AB9104}</t>
  </si>
  <si>
    <t>{10FBFC39-B47E-42C4-8B42-E38E77C431FA}</t>
  </si>
  <si>
    <t>{361C4F6E-26E6-4C2B-8C2A-940BF78B8DEF}</t>
  </si>
  <si>
    <t>{0DA9BC15-3E2C-4CB0-8009-14A3B671612A}</t>
  </si>
  <si>
    <t>{47AA1BB6-09FB-492A-A752-54EC501BE755}</t>
  </si>
  <si>
    <t>{BDB6F60D-22E1-4456-8AFF-61DE0CB6413C}</t>
  </si>
  <si>
    <t>{360261BF-4D73-45D6-AF7B-3D98350C30ED}</t>
  </si>
  <si>
    <t>{2DD46C0C-7363-4236-8E48-CE4473E0B345}</t>
  </si>
  <si>
    <t>{DC4455C8-47F9-426F-A9E2-EFA18349471E}</t>
  </si>
  <si>
    <t>{95C588AA-78A1-49B0-9AE6-BAF9D916FF60}</t>
  </si>
  <si>
    <t>{87266F32-D915-4D44-95F7-C7F20C3C8706}</t>
  </si>
  <si>
    <t>{B53CA363-696F-4CEC-BE82-973CD7F44D76}</t>
  </si>
  <si>
    <t>{ED7ACCBD-310D-4207-8933-1B2E53563D61}</t>
  </si>
  <si>
    <t>{86F69A25-5EB1-4299-940D-6C616B221752}</t>
  </si>
  <si>
    <t>{F70D623F-55ED-4A15-BF97-810FDC863FB0}</t>
  </si>
  <si>
    <t>{77D6A2A9-3799-4018-B8CF-6B84321D9045}</t>
  </si>
  <si>
    <t>{48994FE8-9F68-4935-A4E0-526243916781}</t>
  </si>
  <si>
    <t>{851192FB-0BF6-4FB8-A655-3962850ABE43}</t>
  </si>
  <si>
    <t>{4130D9B4-63D9-4E8C-8359-24536FFFB17D}</t>
  </si>
  <si>
    <t>{11D47438-48CE-42D1-B3A9-67578FB124D9}</t>
  </si>
  <si>
    <t>{8BDA19F1-D1E5-49F3-8BEC-74AEBB3422A4}</t>
  </si>
  <si>
    <t>{70741929-7B4A-4ED2-84A6-208C33330C99}</t>
  </si>
  <si>
    <t>{BEAF228C-BE8A-41DB-A727-974C1DBD3B41}</t>
  </si>
  <si>
    <t>{43EDEA6F-E7EC-4C2E-8DDF-51B68EABE5D4}</t>
  </si>
  <si>
    <t>{C7359100-A0B2-4BB7-9A6F-1953E793D831}</t>
  </si>
  <si>
    <t>{DEC2B870-10D7-4C3B-B711-9BF44E3772FF}</t>
  </si>
  <si>
    <t>{2343FF32-27BA-4153-96F6-280AC3C899DC}</t>
  </si>
  <si>
    <t>{9ED9466F-CE1D-444A-A807-BB00C6B03EB6}</t>
  </si>
  <si>
    <t>{C19A56C4-EDFF-4996-B678-AD47F9EAD5EE}</t>
  </si>
  <si>
    <t>{79121033-103D-4F7E-B394-D9E1225F2263}</t>
  </si>
  <si>
    <t>{20315C0E-3300-41F5-BBD6-A657F4977758}</t>
  </si>
  <si>
    <t>{C6BA4595-6EBF-404E-98CA-709E80528F61}</t>
  </si>
  <si>
    <t>{72FD27AC-B29D-40EF-B55C-ADFC1D1D3A0F}</t>
  </si>
  <si>
    <t>{1AEE0412-6E70-45F5-9042-A3293B0E1848}</t>
  </si>
  <si>
    <t>{A5E15D73-B2EB-4366-A1FF-B2CC9D1273C5}</t>
  </si>
  <si>
    <t>{C9058535-4697-4C53-9E3B-A4992E77ED17}</t>
  </si>
  <si>
    <t>{3D9702A2-D670-4F14-A494-8BD2224F8C60}</t>
  </si>
  <si>
    <t>{F9B558EB-2ABE-4548-B67B-7052B2E47DD3}</t>
  </si>
  <si>
    <t>{62FB2D68-68AE-4CEF-A657-3BDA22BB08FC}</t>
  </si>
  <si>
    <t>{58C8EA4F-7869-410B-9B17-5F6DD20AF085}</t>
  </si>
  <si>
    <t>{3CA8A308-F185-43DC-AC63-A09CA5E6CAD6}</t>
  </si>
  <si>
    <t>{2AAC3BF5-E63A-4E12-B9AE-F465BAFA4254}</t>
  </si>
  <si>
    <t>{4F3ECE09-552B-4BF4-AEB7-D7341D3CCE79}</t>
  </si>
  <si>
    <t>{E5BE5711-2A5E-48D9-8BDC-B6A8D62BD33B}</t>
  </si>
  <si>
    <t>{526956A9-1634-42D3-AA53-86ECF0B74923}</t>
  </si>
  <si>
    <t>{AAA885F3-4F13-4AFC-8A30-DA485E3FC102}</t>
  </si>
  <si>
    <t>{690CE914-EBCD-4E55-9466-C07BB084F907}</t>
  </si>
  <si>
    <t>{98502F31-2FC9-4915-A50D-61C38469395F}</t>
  </si>
  <si>
    <t>{84E75C76-31D1-4D5A-94F8-E85389458D86}</t>
  </si>
  <si>
    <t>{F50D1C80-E549-4A61-959F-6C88B940F69B}</t>
  </si>
  <si>
    <t>{53958492-E2E9-4CDC-A6AC-3F82B281121A}</t>
  </si>
  <si>
    <t>{45982FFA-8716-4ECD-8E08-D45E51B56924}</t>
  </si>
  <si>
    <t>{FDD267FD-C48F-4744-9D50-65C52A2E9969}</t>
  </si>
  <si>
    <t>{B636E1F9-116F-4767-A657-C46B1CA5D50E}</t>
  </si>
  <si>
    <t>{DEE9709D-3BE9-4A66-93D7-737BD5D15994}</t>
  </si>
  <si>
    <t>{80CF7517-AF96-43EC-83AA-14E4EE4F89FE}</t>
  </si>
  <si>
    <t>{134F0679-7E7E-46F3-A72D-C793D513EC55}</t>
  </si>
  <si>
    <t>{EB1DE1FC-AC93-404C-9503-DF3D2A1EAF9C}</t>
  </si>
  <si>
    <t>{30ED4167-03EB-499C-8A7B-3812EC09E363}</t>
  </si>
  <si>
    <t>{23067786-7D5F-4065-A061-D585A814A5A3}</t>
  </si>
  <si>
    <t>{AFCDC813-FBDD-4D38-8D3D-1BC9E9A49D1E}</t>
  </si>
  <si>
    <t>{CE572771-CEE2-43D2-BCAE-F63C440E6663}</t>
  </si>
  <si>
    <t>{F58BE8E0-2306-4752-A277-829DAADACA69}</t>
  </si>
  <si>
    <t>{B9BADE79-E461-47DE-B97D-3F868A0E33D9}</t>
  </si>
  <si>
    <t>{DC29CCF7-F724-4703-9996-A4FA32E6540A}</t>
  </si>
  <si>
    <t>{34FBDACF-DF75-4643-9CC5-3F86C485BBF3}</t>
  </si>
  <si>
    <t>{435CB0B8-183A-493B-ADC2-8728B5B9ED48}</t>
  </si>
  <si>
    <t>{5BBA3A5D-8980-4847-88C8-B2E1B06974CF}</t>
  </si>
  <si>
    <t>{2F4BBC7A-EBE3-4FFD-9A5B-E020A28B8DB2}</t>
  </si>
  <si>
    <t>{548F2AB4-E75C-499B-A78D-709FBF52F9F1}</t>
  </si>
  <si>
    <t>{02E232C8-0E78-43A5-9BED-0BFCAC127B03}</t>
  </si>
  <si>
    <t>{50ACFC0B-8841-4D15-80E8-7163D6F12103}</t>
  </si>
  <si>
    <t>{317713FD-34D5-4DD0-ADAB-EC3CCB4BB41C}</t>
  </si>
  <si>
    <t>{54A7F747-FCAA-4FC4-A167-4B830EE215D6}</t>
  </si>
  <si>
    <t>{0638D0B1-1525-4DED-9279-0CBDF2F8FEE1}</t>
  </si>
  <si>
    <t>{EFF7F825-DEFE-4C45-97FE-9B1A2B91B617}</t>
  </si>
  <si>
    <t>{67161F1B-2970-4611-9BFB-F856C218E71D}</t>
  </si>
  <si>
    <t>{B721580F-F3D2-4503-A252-3428843B9870}</t>
  </si>
  <si>
    <t>{645C248E-404E-470B-BEA2-C51461784531}</t>
  </si>
  <si>
    <t>{DBCB87C1-35FD-452A-A7DD-57E1C130A3E5}</t>
  </si>
  <si>
    <t>{9E3D42E2-A03F-4634-88A7-65AF3835C9E7}</t>
  </si>
  <si>
    <t>{104B079E-B9F5-4D4E-B2D2-D1BA5E80225F}</t>
  </si>
  <si>
    <t>{4A7AD0A9-CE4E-4FA4-B410-21EE944E1EAD}</t>
  </si>
  <si>
    <t>{58514B50-EA0D-4CD7-B25B-C82558D15711}</t>
  </si>
  <si>
    <t>{48E2FE7E-3A65-4F0F-BA75-84F64219CE01}</t>
  </si>
  <si>
    <t>{F46A5A1C-3E2C-4FB9-AE49-659164591DC4}</t>
  </si>
  <si>
    <t>{6C2B84BE-3FA7-40B1-9E09-C1F8EFAC4E0D}</t>
  </si>
  <si>
    <t>{D080F314-209A-4BA8-B2D8-99EE2DD3A6EF}</t>
  </si>
  <si>
    <t>UnitName</t>
  </si>
  <si>
    <t>ABSORBEDDOSEUNIT</t>
  </si>
  <si>
    <t>{C0E82617-2AA1-4FDE-A676-8B10FCB872B4}</t>
  </si>
  <si>
    <t>ACCELERATIONUNIT</t>
  </si>
  <si>
    <t>{70ABAC36-BFCA-4378-8AE5-73EFE6DC8ABB}</t>
  </si>
  <si>
    <t>AMOUNTOFSUBSTANCEUNIT</t>
  </si>
  <si>
    <t>{C1296CF1-65BB-4686-8A26-0D93F07545D4}</t>
  </si>
  <si>
    <t>ANGULARVELOCITYUNIT</t>
  </si>
  <si>
    <t>{50891D1F-0B0A-49FE-B9A6-3BE8265D46C5}</t>
  </si>
  <si>
    <t>AREADENSITYUNIT</t>
  </si>
  <si>
    <t>{DECDE363-AF8F-4BC4-8237-ED5A9D60F606}</t>
  </si>
  <si>
    <t>AREAUNIT</t>
  </si>
  <si>
    <t>{179BDB3C-466C-4C13-BFFA-5CBAAD4E0B75}</t>
  </si>
  <si>
    <t>COMPOUNDPLANEANGLEUNIT</t>
  </si>
  <si>
    <t>{E8240AEC-3AA9-47EA-AC47-63E4B1B14BA1}</t>
  </si>
  <si>
    <t>CURVATUREUNIT</t>
  </si>
  <si>
    <t>{4279EA3E-8957-4FEA-9F92-0B8E46172F56}</t>
  </si>
  <si>
    <t>DOSEEQUIVALENTUNIT</t>
  </si>
  <si>
    <t>{F9B38BE4-DE5B-4D06-B410-6C07C9A37D43}</t>
  </si>
  <si>
    <t>DYNAMICVISCOSITYUNIT</t>
  </si>
  <si>
    <t>{5EA26ADD-5C5D-4B62-B0F3-31F7A5C7C55E}</t>
  </si>
  <si>
    <t>ELECTRICCAPACITANCEUNIT</t>
  </si>
  <si>
    <t>{62A9C0FA-DFE4-4079-80CF-FBDC77FCC1AA}</t>
  </si>
  <si>
    <t>ELECTRICCHARGEUNIT</t>
  </si>
  <si>
    <t>{F570B38F-372E-4CB0-B92D-B4857B03F775}</t>
  </si>
  <si>
    <t>ELECTRICCONDUCTANCEUNIT</t>
  </si>
  <si>
    <t>{CDCF7C26-264E-41EF-B6CB-706483D7223D}</t>
  </si>
  <si>
    <t>ELECTRICCURRENTUNIT</t>
  </si>
  <si>
    <t>{0DAD778C-51D9-47B5-A7F1-4CDCBA6DBBDC}</t>
  </si>
  <si>
    <t>ELECTRICRESISTANCEUNIT</t>
  </si>
  <si>
    <t>{4CA3B939-F921-4FE7-992E-866FE38EF550}</t>
  </si>
  <si>
    <t>ELECTRICVOLTAGEUNIT</t>
  </si>
  <si>
    <t>{D22070C7-B6D6-4D57-99E1-038F857F4A34}</t>
  </si>
  <si>
    <t>ENERGYUNIT</t>
  </si>
  <si>
    <t>{06B5BB03-F4FC-4CB7-8F6C-58B49608F52A}</t>
  </si>
  <si>
    <t>FORCEUNIT</t>
  </si>
  <si>
    <t>{04B7BB5E-7F26-4F3E-9D16-546E65749954}</t>
  </si>
  <si>
    <t>FREQUENCYUNIT</t>
  </si>
  <si>
    <t>{0F98ECE0-96C1-4765-88F3-453DFCE89888}</t>
  </si>
  <si>
    <t>HEATFLUXDENSITYUNIT</t>
  </si>
  <si>
    <t>{FB0D0983-B1D9-413F-8802-8D9D2458A109}</t>
  </si>
  <si>
    <t>HEATINGVALUEUNIT</t>
  </si>
  <si>
    <t>{07209942-EB43-4C13-A287-E6A60A61F388}</t>
  </si>
  <si>
    <t>ILLUMINANCEUNIT</t>
  </si>
  <si>
    <t>{46C6B8B3-6A89-4FDD-9790-C3F67E1AFFB2}</t>
  </si>
  <si>
    <t>INDUCTANCEUNIT</t>
  </si>
  <si>
    <t>{CB849563-0A56-4BF5-BCEC-B9A96D90B422}</t>
  </si>
  <si>
    <t>INTEGERCOUNTRATEUNIT</t>
  </si>
  <si>
    <t>{1E869562-A08F-4566-9238-82276DED6DA2}</t>
  </si>
  <si>
    <t>IONCONCENTRATIONUNIT</t>
  </si>
  <si>
    <t>{749563ED-7C77-4BBD-8B09-513938ADF5AA}</t>
  </si>
  <si>
    <t>ISOTHERMALMOISTURECAPACITYUNIT</t>
  </si>
  <si>
    <t>{4F9B4E4F-0A85-4BC6-B7CB-D5C19E68E469}</t>
  </si>
  <si>
    <t>KINEMATICVISCOSITYUNIT</t>
  </si>
  <si>
    <t>{1BBEF11E-11A0-4DCA-BA1C-657A4760F076}</t>
  </si>
  <si>
    <t>LENGTHUNIT</t>
  </si>
  <si>
    <t>{398C80A8-5719-4C66-AE2C-86EA139D37E6}</t>
  </si>
  <si>
    <t>LINEARFORCEUNIT</t>
  </si>
  <si>
    <t>{4113F17B-C410-43AD-9FA8-88ED4E597902}</t>
  </si>
  <si>
    <t>LINEARMOMENTUNIT</t>
  </si>
  <si>
    <t>{0DE19D4C-2D67-4FF3-8EA8-1746892BB88B}</t>
  </si>
  <si>
    <t>LINEARSTIFFNESSUNIT</t>
  </si>
  <si>
    <t>{6652A8C9-2E84-45FE-8FE2-CFDB091CF49B}</t>
  </si>
  <si>
    <t>LINEARVELOCITYUNIT</t>
  </si>
  <si>
    <t>{B2D066E1-E8B3-4AB8-977E-5615DDD20830}</t>
  </si>
  <si>
    <t>LUMINOUSFLUXUNIT</t>
  </si>
  <si>
    <t>{138973A5-8415-4DE4-9BA6-2896386D6878}</t>
  </si>
  <si>
    <t>LUMINOUSINTENSITYDISTRIBUTIONUNIT</t>
  </si>
  <si>
    <t>{C724059E-3C40-4768-82FE-1322F1FCE912}</t>
  </si>
  <si>
    <t>LUMINOUSINTENSITYUNIT</t>
  </si>
  <si>
    <t>{A3234A0D-DC34-4BC9-998D-34513F31278F}</t>
  </si>
  <si>
    <t>MAGNETICFLUXDENSITYUNIT</t>
  </si>
  <si>
    <t>{A8780D64-07C0-4E18-A6BA-B2CA324C4594}</t>
  </si>
  <si>
    <t>MAGNETICFLUXUNIT</t>
  </si>
  <si>
    <t>{873F5612-AB67-4C6E-BE02-75E5181566E2}</t>
  </si>
  <si>
    <t>MASSDENSITYUNIT</t>
  </si>
  <si>
    <t>{533CA3F2-D020-4BDE-8524-0C2800EBB1BA}</t>
  </si>
  <si>
    <t>MASSFLOWRATEUNIT</t>
  </si>
  <si>
    <t>{664E5D1D-CAC2-4B92-AA62-E739A28D155A}</t>
  </si>
  <si>
    <t>MASSPERLENGTHUNIT</t>
  </si>
  <si>
    <t>{2A32407E-06B7-4861-AC32-9B67F8C9ED3F}</t>
  </si>
  <si>
    <t>MASSUNIT</t>
  </si>
  <si>
    <t>{C0FB28EE-4077-422E-A434-6E06D1B5EF2D}</t>
  </si>
  <si>
    <t>MODULUSOFELASTICITYUNIT</t>
  </si>
  <si>
    <t>{BDC22DBA-F0D0-4A7A-B64F-72890B671150}</t>
  </si>
  <si>
    <t>MODULUSOFLINEARSUBGRADEREACTIONUNIT</t>
  </si>
  <si>
    <t>{670C2D70-FCE1-4B7F-BE3F-289146691C8E}</t>
  </si>
  <si>
    <t>MODULUSOFROTATIONALSUBGRADEREACTIONUNIT</t>
  </si>
  <si>
    <t>{5975F5FD-1BBD-4640-B4A2-072798715B12}</t>
  </si>
  <si>
    <t>MODULUSOFSUBGRADEREACTIONUNIT</t>
  </si>
  <si>
    <t>{D758EC73-1ACD-46A6-B349-A2C068EF31CA}</t>
  </si>
  <si>
    <t>MOISTUREDIFFUSIVITYUNIT</t>
  </si>
  <si>
    <t>{AE3CDD71-B9A7-4D3A-A271-7C2D99C66557}</t>
  </si>
  <si>
    <t>MOLECULARWEIGHTUNIT</t>
  </si>
  <si>
    <t>{3BFFEB24-4722-434B-BF51-4A9B8687EF37}</t>
  </si>
  <si>
    <t>MOMENTOFINERTIAUNIT</t>
  </si>
  <si>
    <t>{D50E8D0D-594A-4FB0-8914-20DC36148F6A}</t>
  </si>
  <si>
    <t>PHUNIT</t>
  </si>
  <si>
    <t>{7CE55411-993B-4D80-A63F-F33E935255E7}</t>
  </si>
  <si>
    <t>PLANARFORCEUNIT</t>
  </si>
  <si>
    <t>{8783C3F4-E77E-4CDC-834F-2234FA5C8FDE}</t>
  </si>
  <si>
    <t>PLANEANGLEUNIT</t>
  </si>
  <si>
    <t>{0438E120-2187-48BC-9E56-552E845CEF75}</t>
  </si>
  <si>
    <t>POWERUNIT</t>
  </si>
  <si>
    <t>{E2BFE5EA-423C-4887-A595-47740DDFACDE}</t>
  </si>
  <si>
    <t>PRESSUREUNIT</t>
  </si>
  <si>
    <t>{4E594D12-DF2F-45D0-B554-820476F7F807}</t>
  </si>
  <si>
    <t>RADIOACTIVITYUNIT</t>
  </si>
  <si>
    <t>{3E8B314D-63CA-4C2D-AC4A-E066139BACB9}</t>
  </si>
  <si>
    <t>ROTATIONALFREQUENCYUNIT</t>
  </si>
  <si>
    <t>{75949275-8442-49CF-A360-C77F6599C85A}</t>
  </si>
  <si>
    <t>ROTATIONALMASSUNIT</t>
  </si>
  <si>
    <t>{FAEAAE1A-4893-4BBD-9CC2-859407EC9038}</t>
  </si>
  <si>
    <t>ROTATIONALSTIFFNESSUNIT</t>
  </si>
  <si>
    <t>{86758CF6-C7EC-4D9D-87A8-9E2B97E3BBE2}</t>
  </si>
  <si>
    <t>SECTIONAREAINTEGRALUNIT</t>
  </si>
  <si>
    <t>{3F77BDD6-C75C-4043-941C-DDC047047197}</t>
  </si>
  <si>
    <t>SECTIONMODULUSUNIT</t>
  </si>
  <si>
    <t>{8D541715-1A37-49EE-B3DA-87D95ACEA5C2}</t>
  </si>
  <si>
    <t>SHEARMODULUSUNIT</t>
  </si>
  <si>
    <t>{6036331E-FCB1-4EB1-9712-808BA952D0E8}</t>
  </si>
  <si>
    <t>SOLIDANGLEUNIT</t>
  </si>
  <si>
    <t>{1EA28305-B29B-45BB-838B-DAB5D72F7388}</t>
  </si>
  <si>
    <t>SOUNDPOWERLEVELUNIT</t>
  </si>
  <si>
    <t>{A4D67EDF-E78B-4828-AF60-F36DCF45C48B}</t>
  </si>
  <si>
    <t>SOUNDPOWERUNIT</t>
  </si>
  <si>
    <t>{665AAC3E-1E17-4324-914E-080ED6E2DD2B}</t>
  </si>
  <si>
    <t>SOUNDPRESSURELEVELUNIT</t>
  </si>
  <si>
    <t>{9DD9F1DD-BEF7-4828-A72F-3FC2C80D73FD}</t>
  </si>
  <si>
    <t>SOUNDPRESSUREUNIT</t>
  </si>
  <si>
    <t>{63E76990-F249-499B-9B69-A6B9EC180CED}</t>
  </si>
  <si>
    <t>SPECIFICHEATCAPACITYUNIT</t>
  </si>
  <si>
    <t>{4323630B-E7B2-4C07-A98D-2B3063ABDEEB}</t>
  </si>
  <si>
    <t>TEMPERATUREGRADIENTUNIT</t>
  </si>
  <si>
    <t>{5114C400-BED1-4A6D-ACF6-84B80958CCE6}</t>
  </si>
  <si>
    <t>TEMPERATURERATEOFCHANGEUNIT</t>
  </si>
  <si>
    <t>{0DD30D45-6E08-4A1A-958F-80731DA3893E}</t>
  </si>
  <si>
    <t>THERMALADMITTANCEUNIT</t>
  </si>
  <si>
    <t>{575483F1-5629-43E0-912A-4BB9D142982A}</t>
  </si>
  <si>
    <t>THERMALCONDUCTANCEUNIT</t>
  </si>
  <si>
    <t>{1F0570F7-C7DC-4174-9976-2487F2057EFD}</t>
  </si>
  <si>
    <t>THERMALEXPANSIONCOEFFICIENTUNIT</t>
  </si>
  <si>
    <t>{3ADE8C33-F18C-4350-81B5-8CEFE8F1C41B}</t>
  </si>
  <si>
    <t>THERMALRESISTANCEUNIT</t>
  </si>
  <si>
    <t>{C4D43275-E2C6-4169-9786-FDE5178491CB}</t>
  </si>
  <si>
    <t>THERMALTRANSMITTANCEUNIT</t>
  </si>
  <si>
    <t>{147501F1-4295-4DBC-A842-1A1161F69D1A}</t>
  </si>
  <si>
    <t>THERMODYNAMICTEMPERATUREUNIT</t>
  </si>
  <si>
    <t>{F8F1933A-DF43-4FA0-AE9F-9329D7056DAF}</t>
  </si>
  <si>
    <t>TIMEUNIT</t>
  </si>
  <si>
    <t>{7C26686A-FCCA-4748-927C-06E7B97CE575}</t>
  </si>
  <si>
    <t>TORQUEUNIT</t>
  </si>
  <si>
    <t>{D093E0BE-9DBA-4AF4-89D5-E542C2F09AEE}</t>
  </si>
  <si>
    <t>USERDEFINED</t>
  </si>
  <si>
    <t>{8F61AC66-125D-4733-99B1-BE5C3E04141B}</t>
  </si>
  <si>
    <t>VAPORPERMEABILITYUNIT</t>
  </si>
  <si>
    <t>{39281B80-4D4D-40A9-9AD4-868DB06C8A1A}</t>
  </si>
  <si>
    <t>VOLUMETRICFLOWRATEUNIT</t>
  </si>
  <si>
    <t>{67A52BC8-7056-4673-9C74-9E3A5E6E548D}</t>
  </si>
  <si>
    <t>VOLUMEUNIT</t>
  </si>
  <si>
    <t>{56FE5A87-01C7-4A2E-8AC0-86F5833A83D9}</t>
  </si>
  <si>
    <t>WARPINGCONSTANTUNIT</t>
  </si>
  <si>
    <t>{432858AB-51E7-4E8F-A16B-E807007F827C}</t>
  </si>
  <si>
    <t>WARPINGMOMENTUNIT</t>
  </si>
  <si>
    <t>{32B3E8AD-A10C-4116-9550-1D894048F501}</t>
  </si>
  <si>
    <t>DATEUNIT</t>
  </si>
  <si>
    <t>DATETIMEUNIT</t>
  </si>
  <si>
    <t>DURATIONUNIT</t>
  </si>
  <si>
    <t>MONETARYUNIT</t>
  </si>
  <si>
    <t>NONNEGATIVELENGTHUNIT</t>
  </si>
  <si>
    <t>NORMALISEDRATIOUNIT</t>
  </si>
  <si>
    <t>NUMERICUNIT</t>
  </si>
  <si>
    <t>PARAMETUNIT</t>
  </si>
  <si>
    <t>POSITIVELENGTHUNIT</t>
  </si>
  <si>
    <t>POSITIVEPLANEANGLEUNIT</t>
  </si>
  <si>
    <t>POSITIVERATIOUNIT</t>
  </si>
  <si>
    <t>RATIOUNIT</t>
  </si>
  <si>
    <t>SECTIONALAREAINTEGRALUNIT</t>
  </si>
  <si>
    <t>TIMESTAMPUNIT</t>
  </si>
  <si>
    <t>IfcUnitType GUID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</si>
</sst>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name val="Arial"/>
      <family val="2"/>
    </font>
    <font>
      <sz val="11"/>
      <color rgb="FF000000"/>
      <name val="Calibri"/>
      <family val="2"/>
    </font>
    <font>
      <sz val="10"/>
      <name val="Consolas"/>
      <family val="3"/>
    </font>
    <font>
      <sz val="10"/>
      <color indexed="8"/>
      <name val="Arial"/>
      <family val="2"/>
    </font>
    <font>
      <sz val="11"/>
      <color indexed="8"/>
      <name val="Arial"/>
      <family val="2"/>
    </font>
    <font>
      <sz val="11"/>
      <name val="Arial"/>
      <family val="2"/>
    </font>
    <font>
      <vertAlign val="superscript"/>
      <sz val="11"/>
      <name val="Arial"/>
      <family val="2"/>
    </font>
    <font>
      <b/>
      <sz val="11"/>
      <name val="Arial"/>
      <family val="2"/>
    </font>
    <font>
      <sz val="11"/>
      <color rgb="FFFF0000"/>
      <name val="Arial"/>
      <family val="2"/>
    </font>
    <font>
      <vertAlign val="superscript"/>
      <sz val="11"/>
      <color rgb="FFFF0000"/>
      <name val="Arial"/>
      <family val="2"/>
    </font>
    <font>
      <sz val="10"/>
      <color rgb="FFFF0000"/>
      <name val="Arial"/>
      <family val="2"/>
    </font>
    <font>
      <sz val="10"/>
      <color rgb="FFFF0000"/>
      <name val="Consolas"/>
      <family val="3"/>
    </font>
    <font>
      <sz val="10"/>
      <name val="Arial"/>
    </font>
    <font>
      <b/>
      <sz val="10"/>
      <name val="Arial"/>
      <family val="2"/>
    </font>
    <font>
      <b/>
      <sz val="9"/>
      <name val="Arial"/>
      <family val="2"/>
    </font>
    <font>
      <sz val="9"/>
      <color rgb="FF0070C0"/>
      <name val="Arial"/>
      <family val="2"/>
    </font>
    <font>
      <b/>
      <sz val="9"/>
      <color theme="4" tint="-0.499984740745262"/>
      <name val="Arial"/>
      <family val="2"/>
    </font>
    <font>
      <b/>
      <sz val="9"/>
      <color rgb="FFFF0000"/>
      <name val="Arial"/>
      <family val="2"/>
    </font>
    <font>
      <i/>
      <sz val="11"/>
      <color rgb="FF0070C0"/>
      <name val="Arial"/>
      <family val="2"/>
    </font>
    <font>
      <i/>
      <sz val="11"/>
      <color rgb="FFC00000"/>
      <name val="Arial"/>
      <family val="2"/>
    </font>
    <font>
      <sz val="11"/>
      <color rgb="FFC00000"/>
      <name val="Arial"/>
      <family val="2"/>
    </font>
    <font>
      <sz val="10"/>
      <color indexed="8"/>
      <name val="Arial"/>
    </font>
    <font>
      <sz val="11"/>
      <color indexed="8"/>
      <name val="Calibri"/>
    </font>
    <font>
      <b/>
      <sz val="11"/>
      <color rgb="FF000000"/>
      <name val="Calibri"/>
    </font>
    <font>
      <sz val="11"/>
      <color rgb="FF000000"/>
      <name val="Calibri"/>
    </font>
    <font>
      <b/>
      <sz val="11"/>
      <color rgb="FF000000"/>
      <name val="Calibri"/>
      <family val="2"/>
    </font>
    <font>
      <sz val="11"/>
      <color indexed="8"/>
      <name val="Calibri"/>
      <family val="2"/>
    </font>
    <font>
      <b/>
      <sz val="8"/>
      <name val="Arial"/>
      <family val="2"/>
    </font>
  </fonts>
  <fills count="11">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rgb="FFC0C0C0"/>
        <bgColor rgb="FFC0C0C0"/>
      </patternFill>
    </fill>
    <fill>
      <patternFill patternType="solid">
        <fgColor theme="8" tint="0.39997558519241921"/>
        <bgColor indexed="64"/>
      </patternFill>
    </fill>
  </fills>
  <borders count="30">
    <border>
      <left/>
      <right/>
      <top/>
      <bottom/>
      <diagonal/>
    </border>
    <border>
      <left style="medium">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bottom style="dashed">
        <color indexed="64"/>
      </bottom>
      <diagonal/>
    </border>
    <border>
      <left style="dotted">
        <color indexed="64"/>
      </left>
      <right style="dotted">
        <color indexed="64"/>
      </right>
      <top style="dotted">
        <color indexed="64"/>
      </top>
      <bottom style="dotted">
        <color indexed="64"/>
      </bottom>
      <diagonal/>
    </border>
    <border>
      <left style="thin">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dashed">
        <color indexed="64"/>
      </right>
      <top style="thin">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style="dashed">
        <color indexed="64"/>
      </left>
      <right style="thin">
        <color indexed="64"/>
      </right>
      <top style="thin">
        <color indexed="64"/>
      </top>
      <bottom style="thin">
        <color indexed="64"/>
      </bottom>
      <diagonal/>
    </border>
    <border>
      <left style="dashed">
        <color indexed="64"/>
      </left>
      <right style="thin">
        <color indexed="64"/>
      </right>
      <top/>
      <bottom style="dashed">
        <color indexed="64"/>
      </bottom>
      <diagonal/>
    </border>
    <border>
      <left style="dashed">
        <color indexed="64"/>
      </left>
      <right style="dashed">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diagonal/>
    </border>
    <border>
      <left style="dashed">
        <color indexed="64"/>
      </left>
      <right style="dashed">
        <color indexed="64"/>
      </right>
      <top style="dashed">
        <color indexed="64"/>
      </top>
      <bottom/>
      <diagonal/>
    </border>
    <border>
      <left style="dashed">
        <color indexed="64"/>
      </left>
      <right style="thin">
        <color indexed="64"/>
      </right>
      <top/>
      <bottom style="thin">
        <color indexed="64"/>
      </bottom>
      <diagonal/>
    </border>
    <border>
      <left/>
      <right style="dashed">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style="thin">
        <color auto="1"/>
      </top>
      <bottom style="thin">
        <color auto="1"/>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s>
  <cellStyleXfs count="5">
    <xf numFmtId="0" fontId="0" fillId="0" borderId="0"/>
    <xf numFmtId="0" fontId="2" fillId="0" borderId="0" applyBorder="0"/>
    <xf numFmtId="0" fontId="4" fillId="0" borderId="0"/>
    <xf numFmtId="9" fontId="13" fillId="0" borderId="0" applyFont="0" applyFill="0" applyBorder="0" applyAlignment="0" applyProtection="0"/>
    <xf numFmtId="0" fontId="22" fillId="0" borderId="0"/>
  </cellStyleXfs>
  <cellXfs count="159">
    <xf numFmtId="0" fontId="0" fillId="0" borderId="0" xfId="0"/>
    <xf numFmtId="0" fontId="0" fillId="0" borderId="0" xfId="0" applyAlignment="1">
      <alignment horizontal="left" vertical="top"/>
    </xf>
    <xf numFmtId="0" fontId="1" fillId="0" borderId="1" xfId="0" applyFont="1" applyBorder="1" applyAlignment="1">
      <alignment horizontal="left" vertical="top"/>
    </xf>
    <xf numFmtId="0" fontId="0" fillId="6" borderId="0" xfId="0" applyFill="1" applyAlignment="1">
      <alignment horizontal="left" vertical="top"/>
    </xf>
    <xf numFmtId="0" fontId="1" fillId="6" borderId="0" xfId="0" applyFont="1" applyFill="1" applyAlignment="1">
      <alignment horizontal="left" vertical="top"/>
    </xf>
    <xf numFmtId="0" fontId="1" fillId="7" borderId="0" xfId="0" applyFont="1" applyFill="1" applyAlignment="1">
      <alignment horizontal="left" vertical="top"/>
    </xf>
    <xf numFmtId="0" fontId="0" fillId="7" borderId="0" xfId="0" applyFill="1" applyAlignment="1">
      <alignment horizontal="left" vertical="top"/>
    </xf>
    <xf numFmtId="0" fontId="1" fillId="6" borderId="0" xfId="0" quotePrefix="1" applyFont="1" applyFill="1" applyAlignment="1">
      <alignment horizontal="left" vertical="top"/>
    </xf>
    <xf numFmtId="0" fontId="1" fillId="7" borderId="0" xfId="0" quotePrefix="1" applyFont="1" applyFill="1" applyAlignment="1">
      <alignment horizontal="left" vertical="top"/>
    </xf>
    <xf numFmtId="0" fontId="1" fillId="8" borderId="0" xfId="0" applyFont="1" applyFill="1" applyAlignment="1">
      <alignment horizontal="left" vertical="top"/>
    </xf>
    <xf numFmtId="0" fontId="0" fillId="8" borderId="0" xfId="0" applyFill="1" applyAlignment="1">
      <alignment horizontal="left" vertical="top"/>
    </xf>
    <xf numFmtId="0" fontId="0" fillId="2" borderId="0" xfId="0" applyFill="1" applyAlignment="1">
      <alignment horizontal="center" vertical="top"/>
    </xf>
    <xf numFmtId="0" fontId="0" fillId="0" borderId="1" xfId="0" applyBorder="1" applyAlignment="1">
      <alignment horizontal="left" vertical="top"/>
    </xf>
    <xf numFmtId="0" fontId="0" fillId="0" borderId="0" xfId="0" applyBorder="1" applyAlignment="1">
      <alignment horizontal="left" vertical="top"/>
    </xf>
    <xf numFmtId="0" fontId="1" fillId="0" borderId="0" xfId="0" applyFont="1" applyBorder="1" applyAlignment="1">
      <alignment horizontal="left" vertical="top"/>
    </xf>
    <xf numFmtId="0" fontId="3" fillId="0" borderId="0" xfId="0" applyFont="1" applyAlignment="1">
      <alignment horizontal="left" vertical="top"/>
    </xf>
    <xf numFmtId="0" fontId="1" fillId="0" borderId="0" xfId="0" applyFont="1"/>
    <xf numFmtId="0" fontId="6" fillId="0" borderId="0" xfId="0" applyFont="1" applyBorder="1" applyAlignment="1">
      <alignment horizontal="left" vertical="top"/>
    </xf>
    <xf numFmtId="0" fontId="6" fillId="0" borderId="0" xfId="0" applyFont="1" applyBorder="1" applyAlignment="1">
      <alignment horizontal="left" vertical="top"/>
    </xf>
    <xf numFmtId="0" fontId="6" fillId="0" borderId="0" xfId="0" applyFont="1" applyBorder="1" applyAlignment="1">
      <alignment horizontal="center" vertical="top"/>
    </xf>
    <xf numFmtId="0" fontId="0" fillId="0" borderId="0" xfId="0" applyAlignment="1">
      <alignment horizontal="center" vertical="top"/>
    </xf>
    <xf numFmtId="0" fontId="11" fillId="0" borderId="0" xfId="0" applyFont="1" applyAlignment="1">
      <alignment horizontal="center" vertical="top"/>
    </xf>
    <xf numFmtId="49" fontId="6" fillId="0" borderId="0" xfId="0" applyNumberFormat="1" applyFont="1" applyBorder="1" applyAlignment="1">
      <alignment horizontal="left" vertical="top"/>
    </xf>
    <xf numFmtId="49" fontId="3" fillId="0" borderId="0" xfId="0" applyNumberFormat="1" applyFont="1" applyAlignment="1">
      <alignment horizontal="left" vertical="top"/>
    </xf>
    <xf numFmtId="49" fontId="12" fillId="0" borderId="0" xfId="0" applyNumberFormat="1" applyFont="1" applyAlignment="1">
      <alignment horizontal="left" vertical="top"/>
    </xf>
    <xf numFmtId="0" fontId="12" fillId="0" borderId="0" xfId="0" applyFont="1" applyAlignment="1">
      <alignment horizontal="left" vertical="top"/>
    </xf>
    <xf numFmtId="49" fontId="3" fillId="0" borderId="0" xfId="0" applyNumberFormat="1" applyFont="1" applyAlignment="1">
      <alignment vertical="top"/>
    </xf>
    <xf numFmtId="0" fontId="6" fillId="0" borderId="0" xfId="0" applyFont="1" applyFill="1" applyBorder="1" applyAlignment="1">
      <alignment horizontal="left" vertical="top"/>
    </xf>
    <xf numFmtId="0" fontId="11" fillId="0" borderId="0" xfId="0" applyFont="1"/>
    <xf numFmtId="0" fontId="14" fillId="0" borderId="0" xfId="0" applyFont="1" applyAlignment="1">
      <alignment horizontal="center"/>
    </xf>
    <xf numFmtId="0" fontId="1" fillId="0" borderId="0" xfId="0" applyNumberFormat="1" applyFont="1" applyAlignment="1">
      <alignment horizontal="center"/>
    </xf>
    <xf numFmtId="0" fontId="1" fillId="0" borderId="0" xfId="0" applyFont="1" applyAlignment="1">
      <alignment horizontal="center" vertical="top"/>
    </xf>
    <xf numFmtId="0" fontId="16" fillId="0" borderId="0" xfId="0" applyFont="1" applyAlignment="1">
      <alignment horizontal="center"/>
    </xf>
    <xf numFmtId="2" fontId="3" fillId="0" borderId="0" xfId="0" applyNumberFormat="1" applyFont="1" applyAlignment="1">
      <alignment horizontal="left" vertical="top"/>
    </xf>
    <xf numFmtId="2" fontId="12" fillId="0" borderId="0" xfId="0" applyNumberFormat="1" applyFont="1" applyAlignment="1">
      <alignment horizontal="left" vertical="top"/>
    </xf>
    <xf numFmtId="0" fontId="15" fillId="0" borderId="0" xfId="0" applyFont="1" applyBorder="1" applyAlignment="1">
      <alignment horizontal="center" vertical="center"/>
    </xf>
    <xf numFmtId="0" fontId="6" fillId="0" borderId="2" xfId="0" applyFont="1" applyBorder="1" applyAlignment="1">
      <alignment horizontal="left" vertical="top"/>
    </xf>
    <xf numFmtId="0" fontId="9" fillId="0" borderId="2" xfId="0" applyFont="1" applyBorder="1" applyAlignment="1">
      <alignment horizontal="left" vertical="top"/>
    </xf>
    <xf numFmtId="0" fontId="9" fillId="0" borderId="2" xfId="0" applyFont="1" applyBorder="1" applyAlignment="1">
      <alignment horizontal="center" vertical="top"/>
    </xf>
    <xf numFmtId="0" fontId="6" fillId="0" borderId="3" xfId="0" applyFont="1" applyBorder="1" applyAlignment="1">
      <alignment horizontal="left" vertical="top"/>
    </xf>
    <xf numFmtId="0" fontId="9" fillId="0" borderId="3" xfId="0" applyFont="1" applyBorder="1" applyAlignment="1">
      <alignment horizontal="left" vertical="top"/>
    </xf>
    <xf numFmtId="0" fontId="9" fillId="0" borderId="3" xfId="0" applyFont="1" applyBorder="1" applyAlignment="1">
      <alignment horizontal="center" vertical="top"/>
    </xf>
    <xf numFmtId="0" fontId="8" fillId="2" borderId="4" xfId="0" applyFont="1" applyFill="1" applyBorder="1" applyAlignment="1">
      <alignment horizontal="left" vertical="top"/>
    </xf>
    <xf numFmtId="0" fontId="6" fillId="2" borderId="4" xfId="0" applyFont="1" applyFill="1" applyBorder="1" applyAlignment="1">
      <alignment horizontal="left" vertical="top"/>
    </xf>
    <xf numFmtId="0" fontId="6" fillId="2" borderId="4" xfId="0" applyFont="1" applyFill="1" applyBorder="1" applyAlignment="1">
      <alignment horizontal="center" vertical="top"/>
    </xf>
    <xf numFmtId="49" fontId="6" fillId="2" borderId="4" xfId="0" applyNumberFormat="1" applyFont="1" applyFill="1" applyBorder="1" applyAlignment="1">
      <alignment horizontal="left" vertical="top"/>
    </xf>
    <xf numFmtId="49" fontId="9" fillId="2" borderId="4" xfId="0" applyNumberFormat="1" applyFont="1" applyFill="1" applyBorder="1" applyAlignment="1">
      <alignment horizontal="left" vertical="top"/>
    </xf>
    <xf numFmtId="2" fontId="9" fillId="2" borderId="4" xfId="3" applyNumberFormat="1" applyFont="1" applyFill="1" applyBorder="1" applyAlignment="1">
      <alignment horizontal="left" vertical="top"/>
    </xf>
    <xf numFmtId="0" fontId="9" fillId="2" borderId="4" xfId="0" applyFont="1" applyFill="1" applyBorder="1" applyAlignment="1">
      <alignment horizontal="left" vertical="top"/>
    </xf>
    <xf numFmtId="0" fontId="9" fillId="2" borderId="4" xfId="0" applyFont="1" applyFill="1" applyBorder="1" applyAlignment="1">
      <alignment horizontal="center" vertical="top"/>
    </xf>
    <xf numFmtId="0" fontId="15" fillId="4" borderId="4" xfId="0" applyFont="1" applyFill="1" applyBorder="1" applyAlignment="1">
      <alignment horizontal="center" vertical="center"/>
    </xf>
    <xf numFmtId="0" fontId="15" fillId="4" borderId="4" xfId="0" applyFont="1" applyFill="1" applyBorder="1" applyAlignment="1">
      <alignment horizontal="left" vertical="center"/>
    </xf>
    <xf numFmtId="0" fontId="17" fillId="4" borderId="4" xfId="0" applyFont="1" applyFill="1" applyBorder="1" applyAlignment="1">
      <alignment horizontal="center" vertical="center"/>
    </xf>
    <xf numFmtId="49" fontId="17" fillId="4" borderId="4" xfId="0" applyNumberFormat="1" applyFont="1" applyFill="1" applyBorder="1" applyAlignment="1">
      <alignment horizontal="center" vertical="center"/>
    </xf>
    <xf numFmtId="49" fontId="17" fillId="4" borderId="4" xfId="0" applyNumberFormat="1" applyFont="1" applyFill="1" applyBorder="1" applyAlignment="1">
      <alignment horizontal="center" vertical="center" wrapText="1"/>
    </xf>
    <xf numFmtId="0" fontId="18" fillId="4" borderId="4" xfId="0" applyFont="1" applyFill="1" applyBorder="1" applyAlignment="1">
      <alignment horizontal="center" vertical="center"/>
    </xf>
    <xf numFmtId="0" fontId="6" fillId="0" borderId="6" xfId="0" applyFont="1" applyBorder="1" applyAlignment="1">
      <alignment horizontal="left" vertical="top" wrapText="1"/>
    </xf>
    <xf numFmtId="0" fontId="20" fillId="0" borderId="6" xfId="0" applyFont="1" applyBorder="1" applyAlignment="1">
      <alignment horizontal="left" vertical="top" wrapText="1"/>
    </xf>
    <xf numFmtId="0" fontId="6" fillId="0" borderId="6" xfId="0" applyFont="1" applyBorder="1" applyAlignment="1">
      <alignment horizontal="left" vertical="top"/>
    </xf>
    <xf numFmtId="0" fontId="9" fillId="0" borderId="6" xfId="0" applyFont="1" applyBorder="1" applyAlignment="1">
      <alignment horizontal="left" vertical="top"/>
    </xf>
    <xf numFmtId="0" fontId="9" fillId="0" borderId="6" xfId="0" applyFont="1" applyBorder="1" applyAlignment="1">
      <alignment horizontal="center" vertical="top"/>
    </xf>
    <xf numFmtId="0" fontId="6" fillId="0" borderId="9" xfId="0" applyFont="1" applyBorder="1" applyAlignment="1">
      <alignment horizontal="left" vertical="top"/>
    </xf>
    <xf numFmtId="0" fontId="9" fillId="0" borderId="9" xfId="0" applyFont="1" applyBorder="1" applyAlignment="1">
      <alignment horizontal="left" vertical="top"/>
    </xf>
    <xf numFmtId="0" fontId="9" fillId="0" borderId="9" xfId="0" applyFont="1" applyBorder="1" applyAlignment="1">
      <alignment horizontal="center" vertical="top"/>
    </xf>
    <xf numFmtId="4" fontId="9" fillId="0" borderId="10" xfId="0" applyNumberFormat="1" applyFont="1" applyBorder="1" applyAlignment="1">
      <alignment horizontal="left" vertical="top"/>
    </xf>
    <xf numFmtId="4" fontId="9" fillId="0" borderId="12" xfId="0" applyNumberFormat="1" applyFont="1" applyBorder="1" applyAlignment="1">
      <alignment horizontal="left" vertical="top"/>
    </xf>
    <xf numFmtId="0" fontId="6" fillId="0" borderId="14" xfId="0" applyFont="1" applyBorder="1" applyAlignment="1">
      <alignment horizontal="left" vertical="top"/>
    </xf>
    <xf numFmtId="0" fontId="9" fillId="0" borderId="14" xfId="0" applyFont="1" applyBorder="1" applyAlignment="1">
      <alignment horizontal="left" vertical="top"/>
    </xf>
    <xf numFmtId="0" fontId="9" fillId="0" borderId="14" xfId="0" applyFont="1" applyBorder="1" applyAlignment="1">
      <alignment horizontal="center" vertical="top"/>
    </xf>
    <xf numFmtId="4" fontId="9" fillId="0" borderId="15" xfId="0" applyNumberFormat="1" applyFont="1" applyBorder="1" applyAlignment="1">
      <alignment horizontal="left" vertical="top"/>
    </xf>
    <xf numFmtId="0" fontId="6" fillId="0" borderId="14" xfId="0" applyFont="1" applyBorder="1" applyAlignment="1">
      <alignment horizontal="left" vertical="top" wrapText="1"/>
    </xf>
    <xf numFmtId="4" fontId="9" fillId="0" borderId="16" xfId="0" applyNumberFormat="1" applyFont="1" applyBorder="1" applyAlignment="1">
      <alignment horizontal="left" vertical="top"/>
    </xf>
    <xf numFmtId="4" fontId="9" fillId="0" borderId="17" xfId="0" applyNumberFormat="1" applyFont="1" applyBorder="1" applyAlignment="1">
      <alignment horizontal="left" vertical="top"/>
    </xf>
    <xf numFmtId="0" fontId="1" fillId="0" borderId="0" xfId="0" applyFont="1" applyAlignment="1">
      <alignment horizontal="left" vertical="top"/>
    </xf>
    <xf numFmtId="0" fontId="8" fillId="0" borderId="5" xfId="0" applyFont="1" applyBorder="1" applyAlignment="1">
      <alignment horizontal="left" vertical="top"/>
    </xf>
    <xf numFmtId="0" fontId="14" fillId="0" borderId="0" xfId="0" applyFont="1" applyAlignment="1">
      <alignment horizontal="left" vertical="top"/>
    </xf>
    <xf numFmtId="49" fontId="6" fillId="0" borderId="6" xfId="0" applyNumberFormat="1" applyFont="1" applyBorder="1" applyAlignment="1">
      <alignment horizontal="left" vertical="top"/>
    </xf>
    <xf numFmtId="49" fontId="21" fillId="0" borderId="6" xfId="0" applyNumberFormat="1" applyFont="1" applyBorder="1" applyAlignment="1">
      <alignment horizontal="left" vertical="top"/>
    </xf>
    <xf numFmtId="49" fontId="6" fillId="0" borderId="3" xfId="0" applyNumberFormat="1" applyFont="1" applyBorder="1" applyAlignment="1">
      <alignment horizontal="left" vertical="top"/>
    </xf>
    <xf numFmtId="49" fontId="6" fillId="0" borderId="2" xfId="0" applyNumberFormat="1" applyFont="1" applyBorder="1" applyAlignment="1">
      <alignment horizontal="left" vertical="top"/>
    </xf>
    <xf numFmtId="49" fontId="6" fillId="0" borderId="14" xfId="0" applyNumberFormat="1" applyFont="1" applyBorder="1" applyAlignment="1">
      <alignment horizontal="left" vertical="top"/>
    </xf>
    <xf numFmtId="49" fontId="6" fillId="0" borderId="9" xfId="0" applyNumberFormat="1" applyFont="1" applyBorder="1" applyAlignment="1">
      <alignment horizontal="left" vertical="top"/>
    </xf>
    <xf numFmtId="49" fontId="9" fillId="2" borderId="4" xfId="3" applyNumberFormat="1" applyFont="1" applyFill="1" applyBorder="1" applyAlignment="1">
      <alignment horizontal="left" vertical="top"/>
    </xf>
    <xf numFmtId="49" fontId="15" fillId="4" borderId="4" xfId="0" applyNumberFormat="1" applyFont="1" applyFill="1" applyBorder="1" applyAlignment="1">
      <alignment horizontal="center" vertical="center" wrapText="1"/>
    </xf>
    <xf numFmtId="4" fontId="6" fillId="0" borderId="6" xfId="0" applyNumberFormat="1" applyFont="1" applyBorder="1" applyAlignment="1">
      <alignment horizontal="left" vertical="top"/>
    </xf>
    <xf numFmtId="0" fontId="6" fillId="0" borderId="2" xfId="0" applyFont="1" applyBorder="1" applyAlignment="1">
      <alignment horizontal="left" vertical="top"/>
    </xf>
    <xf numFmtId="0" fontId="6" fillId="0" borderId="14" xfId="0" applyFont="1" applyBorder="1" applyAlignment="1">
      <alignment horizontal="left" vertical="top"/>
    </xf>
    <xf numFmtId="0" fontId="6" fillId="0" borderId="0" xfId="0" applyFont="1" applyAlignment="1">
      <alignment horizontal="left" vertical="top"/>
    </xf>
    <xf numFmtId="0" fontId="6" fillId="0" borderId="18" xfId="0" applyFont="1" applyBorder="1" applyAlignment="1">
      <alignment horizontal="left" vertical="top"/>
    </xf>
    <xf numFmtId="49" fontId="6" fillId="0" borderId="18" xfId="0" applyNumberFormat="1" applyFont="1" applyBorder="1" applyAlignment="1">
      <alignment horizontal="left" vertical="top"/>
    </xf>
    <xf numFmtId="0" fontId="9" fillId="0" borderId="18" xfId="0" applyFont="1" applyBorder="1" applyAlignment="1">
      <alignment horizontal="left" vertical="top"/>
    </xf>
    <xf numFmtId="0" fontId="9" fillId="0" borderId="18" xfId="0" applyFont="1" applyBorder="1" applyAlignment="1">
      <alignment horizontal="center" vertical="top"/>
    </xf>
    <xf numFmtId="4" fontId="9" fillId="0" borderId="20" xfId="0" applyNumberFormat="1" applyFont="1" applyBorder="1" applyAlignment="1">
      <alignment horizontal="left" vertical="top"/>
    </xf>
    <xf numFmtId="0" fontId="6" fillId="0" borderId="19" xfId="0" applyFont="1" applyBorder="1" applyAlignment="1">
      <alignment horizontal="left" vertical="top"/>
    </xf>
    <xf numFmtId="49" fontId="6" fillId="0" borderId="19" xfId="0" applyNumberFormat="1" applyFont="1" applyBorder="1" applyAlignment="1">
      <alignment horizontal="left" vertical="top"/>
    </xf>
    <xf numFmtId="0" fontId="9" fillId="0" borderId="19" xfId="0" applyFont="1" applyBorder="1" applyAlignment="1">
      <alignment horizontal="left" vertical="top"/>
    </xf>
    <xf numFmtId="0" fontId="9" fillId="0" borderId="19" xfId="0" applyFont="1" applyBorder="1" applyAlignment="1">
      <alignment horizontal="center" vertical="top"/>
    </xf>
    <xf numFmtId="4" fontId="9" fillId="0" borderId="22" xfId="0" applyNumberFormat="1" applyFont="1" applyBorder="1" applyAlignment="1">
      <alignment horizontal="left" vertical="top"/>
    </xf>
    <xf numFmtId="0" fontId="6" fillId="0" borderId="9" xfId="0" applyFont="1" applyBorder="1" applyAlignment="1">
      <alignment horizontal="left" vertical="top"/>
    </xf>
    <xf numFmtId="0" fontId="6" fillId="0" borderId="2" xfId="0" applyFont="1" applyBorder="1" applyAlignment="1">
      <alignment horizontal="left" vertical="top"/>
    </xf>
    <xf numFmtId="0" fontId="6" fillId="0" borderId="14" xfId="0" applyFont="1" applyBorder="1" applyAlignment="1">
      <alignment horizontal="left" vertical="top"/>
    </xf>
    <xf numFmtId="0" fontId="8" fillId="0" borderId="23" xfId="0" applyFont="1" applyBorder="1" applyAlignment="1">
      <alignment horizontal="left" vertical="top"/>
    </xf>
    <xf numFmtId="0" fontId="23" fillId="0" borderId="24" xfId="4" applyFont="1" applyFill="1" applyBorder="1" applyAlignment="1">
      <alignment wrapText="1"/>
    </xf>
    <xf numFmtId="0" fontId="24" fillId="9" borderId="25" xfId="0" applyFont="1" applyFill="1" applyBorder="1" applyAlignment="1">
      <alignment horizontal="center" vertical="center"/>
    </xf>
    <xf numFmtId="0" fontId="25" fillId="0" borderId="26" xfId="0" applyFont="1" applyBorder="1" applyAlignment="1">
      <alignment horizontal="right" vertical="center" wrapText="1"/>
    </xf>
    <xf numFmtId="0" fontId="24" fillId="9" borderId="27" xfId="0" applyFont="1" applyFill="1" applyBorder="1" applyAlignment="1">
      <alignment horizontal="center" vertical="center"/>
    </xf>
    <xf numFmtId="0" fontId="25" fillId="0" borderId="26" xfId="0" applyFont="1" applyBorder="1" applyAlignment="1">
      <alignment vertical="center" wrapText="1"/>
    </xf>
    <xf numFmtId="0" fontId="6" fillId="3" borderId="4" xfId="0" applyFont="1" applyFill="1" applyBorder="1" applyAlignment="1">
      <alignment vertical="top"/>
    </xf>
    <xf numFmtId="0" fontId="26" fillId="9" borderId="25" xfId="0" applyFont="1" applyFill="1" applyBorder="1" applyAlignment="1">
      <alignment horizontal="center" vertical="center"/>
    </xf>
    <xf numFmtId="0" fontId="2" fillId="0" borderId="26" xfId="0" applyFont="1" applyBorder="1" applyAlignment="1">
      <alignment horizontal="right" vertical="center" wrapText="1"/>
    </xf>
    <xf numFmtId="0" fontId="2" fillId="0" borderId="26" xfId="0" applyFont="1" applyBorder="1" applyAlignment="1">
      <alignment vertical="center" wrapText="1"/>
    </xf>
    <xf numFmtId="0" fontId="25" fillId="0" borderId="0" xfId="0" applyFont="1" applyBorder="1" applyAlignment="1">
      <alignment horizontal="right" vertical="center" wrapText="1"/>
    </xf>
    <xf numFmtId="0" fontId="27" fillId="0" borderId="24" xfId="4" applyFont="1" applyFill="1" applyBorder="1" applyAlignment="1">
      <alignment wrapText="1"/>
    </xf>
    <xf numFmtId="0" fontId="28" fillId="0" borderId="0" xfId="0" applyFont="1" applyAlignment="1">
      <alignment horizontal="center" vertical="center"/>
    </xf>
    <xf numFmtId="49" fontId="28" fillId="0" borderId="0" xfId="0" applyNumberFormat="1" applyFont="1" applyAlignment="1">
      <alignment horizontal="center" vertical="center"/>
    </xf>
    <xf numFmtId="0" fontId="15" fillId="10" borderId="4" xfId="0" applyFont="1" applyFill="1" applyBorder="1" applyAlignment="1">
      <alignment horizontal="center" vertical="center"/>
    </xf>
    <xf numFmtId="0" fontId="8" fillId="10" borderId="4" xfId="0" applyFont="1" applyFill="1" applyBorder="1" applyAlignment="1">
      <alignment horizontal="left" vertical="top"/>
    </xf>
    <xf numFmtId="0" fontId="8" fillId="10" borderId="6" xfId="0" applyFont="1" applyFill="1" applyBorder="1" applyAlignment="1">
      <alignment horizontal="left" vertical="top"/>
    </xf>
    <xf numFmtId="0" fontId="8" fillId="10" borderId="3" xfId="0" applyFont="1" applyFill="1" applyBorder="1" applyAlignment="1">
      <alignment horizontal="left" vertical="top"/>
    </xf>
    <xf numFmtId="0" fontId="8" fillId="10" borderId="2" xfId="0" applyFont="1" applyFill="1" applyBorder="1" applyAlignment="1">
      <alignment horizontal="left" vertical="top"/>
    </xf>
    <xf numFmtId="0" fontId="8" fillId="10" borderId="14" xfId="0" applyFont="1" applyFill="1" applyBorder="1" applyAlignment="1">
      <alignment horizontal="left" vertical="top"/>
    </xf>
    <xf numFmtId="0" fontId="8" fillId="10" borderId="19" xfId="0" applyFont="1" applyFill="1" applyBorder="1" applyAlignment="1">
      <alignment horizontal="left" vertical="top"/>
    </xf>
    <xf numFmtId="0" fontId="8" fillId="10" borderId="18" xfId="0" applyFont="1" applyFill="1" applyBorder="1" applyAlignment="1">
      <alignment horizontal="left" vertical="top"/>
    </xf>
    <xf numFmtId="0" fontId="8" fillId="10" borderId="9" xfId="0" applyFont="1" applyFill="1" applyBorder="1" applyAlignment="1">
      <alignment horizontal="left" vertical="top"/>
    </xf>
    <xf numFmtId="0" fontId="14" fillId="10" borderId="0" xfId="0" applyFont="1" applyFill="1" applyAlignment="1">
      <alignment horizontal="left" vertical="top"/>
    </xf>
    <xf numFmtId="0" fontId="20" fillId="0" borderId="9" xfId="0" applyFont="1" applyBorder="1" applyAlignment="1">
      <alignment horizontal="left" vertical="top" wrapText="1"/>
    </xf>
    <xf numFmtId="0" fontId="20" fillId="0" borderId="14" xfId="0" applyFont="1" applyBorder="1" applyAlignment="1">
      <alignment horizontal="left" vertical="top" wrapText="1"/>
    </xf>
    <xf numFmtId="0" fontId="20" fillId="0" borderId="2" xfId="0" applyFont="1" applyBorder="1" applyAlignment="1">
      <alignment horizontal="left" vertical="top" wrapText="1"/>
    </xf>
    <xf numFmtId="0" fontId="5" fillId="0" borderId="2" xfId="2" applyFont="1" applyFill="1" applyBorder="1" applyAlignment="1">
      <alignment horizontal="left" vertical="top" wrapText="1"/>
    </xf>
    <xf numFmtId="0" fontId="5" fillId="0" borderId="7" xfId="2" applyFont="1" applyFill="1" applyBorder="1" applyAlignment="1">
      <alignment horizontal="left" vertical="top" wrapText="1"/>
    </xf>
    <xf numFmtId="0" fontId="5" fillId="0" borderId="18" xfId="2" applyFont="1" applyFill="1" applyBorder="1" applyAlignment="1">
      <alignment horizontal="left" vertical="top" wrapText="1"/>
    </xf>
    <xf numFmtId="0" fontId="5" fillId="0" borderId="19" xfId="2" applyFont="1" applyFill="1" applyBorder="1" applyAlignment="1">
      <alignment horizontal="left" vertical="top" wrapText="1"/>
    </xf>
    <xf numFmtId="0" fontId="20" fillId="0" borderId="9" xfId="0" applyFont="1" applyBorder="1" applyAlignment="1">
      <alignment horizontal="left" vertical="top"/>
    </xf>
    <xf numFmtId="0" fontId="20" fillId="0" borderId="2" xfId="0" applyFont="1" applyBorder="1" applyAlignment="1">
      <alignment horizontal="left" vertical="top"/>
    </xf>
    <xf numFmtId="0" fontId="20" fillId="0" borderId="14" xfId="0" applyFont="1" applyBorder="1" applyAlignment="1">
      <alignment horizontal="left" vertical="top"/>
    </xf>
    <xf numFmtId="0" fontId="19" fillId="0" borderId="9" xfId="0" applyFont="1" applyBorder="1" applyAlignment="1">
      <alignment horizontal="left" vertical="top" wrapText="1"/>
    </xf>
    <xf numFmtId="0" fontId="19" fillId="0" borderId="2" xfId="0" applyFont="1" applyBorder="1" applyAlignment="1">
      <alignment horizontal="left" vertical="top" wrapText="1"/>
    </xf>
    <xf numFmtId="0" fontId="19" fillId="0" borderId="14" xfId="0" applyFont="1" applyBorder="1" applyAlignment="1">
      <alignment horizontal="left" vertical="top" wrapText="1"/>
    </xf>
    <xf numFmtId="0" fontId="5" fillId="0" borderId="9" xfId="2" applyFont="1" applyFill="1" applyBorder="1" applyAlignment="1">
      <alignment horizontal="left" vertical="top" wrapText="1"/>
    </xf>
    <xf numFmtId="0" fontId="5" fillId="0" borderId="14" xfId="2" applyFont="1" applyFill="1" applyBorder="1" applyAlignment="1">
      <alignment horizontal="left" vertical="top" wrapText="1"/>
    </xf>
    <xf numFmtId="0" fontId="8" fillId="0" borderId="11" xfId="0" applyFont="1" applyBorder="1" applyAlignment="1">
      <alignment horizontal="left" vertical="top"/>
    </xf>
    <xf numFmtId="0" fontId="6" fillId="0" borderId="2" xfId="0" applyFont="1" applyBorder="1" applyAlignment="1">
      <alignment horizontal="left" vertical="top" wrapText="1"/>
    </xf>
    <xf numFmtId="0" fontId="6" fillId="0" borderId="9" xfId="0" applyFont="1" applyBorder="1" applyAlignment="1">
      <alignment horizontal="left" vertical="top" wrapText="1"/>
    </xf>
    <xf numFmtId="0" fontId="6" fillId="0" borderId="14" xfId="0" applyFont="1" applyBorder="1" applyAlignment="1">
      <alignment horizontal="left" vertical="top" wrapText="1"/>
    </xf>
    <xf numFmtId="0" fontId="8" fillId="0" borderId="8" xfId="0" applyFont="1" applyBorder="1" applyAlignment="1">
      <alignment horizontal="left" vertical="top"/>
    </xf>
    <xf numFmtId="0" fontId="8" fillId="0" borderId="13" xfId="0" applyFont="1" applyBorder="1" applyAlignment="1">
      <alignment horizontal="left" vertical="top"/>
    </xf>
    <xf numFmtId="0" fontId="6" fillId="0" borderId="7"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5" fillId="0" borderId="21" xfId="2" applyFont="1" applyFill="1" applyBorder="1" applyAlignment="1">
      <alignment horizontal="left" vertical="top" wrapText="1"/>
    </xf>
    <xf numFmtId="0" fontId="15" fillId="4" borderId="28" xfId="0" applyFont="1" applyFill="1" applyBorder="1" applyAlignment="1">
      <alignment horizontal="center" vertical="center"/>
    </xf>
    <xf numFmtId="0" fontId="15" fillId="4" borderId="29" xfId="0" applyFont="1" applyFill="1" applyBorder="1" applyAlignment="1">
      <alignment horizontal="center" vertical="center"/>
    </xf>
    <xf numFmtId="0" fontId="6" fillId="0" borderId="9" xfId="0" applyFont="1" applyBorder="1" applyAlignment="1">
      <alignment horizontal="left" vertical="top"/>
    </xf>
    <xf numFmtId="0" fontId="6" fillId="0" borderId="2" xfId="0" applyFont="1" applyBorder="1" applyAlignment="1">
      <alignment horizontal="left" vertical="top"/>
    </xf>
    <xf numFmtId="0" fontId="6" fillId="0" borderId="14" xfId="0" applyFont="1" applyBorder="1" applyAlignment="1">
      <alignment horizontal="left" vertical="top"/>
    </xf>
    <xf numFmtId="0" fontId="8" fillId="0" borderId="7"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0" fillId="5" borderId="0" xfId="0" applyFill="1" applyAlignment="1">
      <alignment horizontal="center" vertical="top"/>
    </xf>
  </cellXfs>
  <cellStyles count="5">
    <cellStyle name="Prozent" xfId="3" builtinId="5"/>
    <cellStyle name="Standard" xfId="0" builtinId="0"/>
    <cellStyle name="Standard 2" xfId="1" xr:uid="{ED95E93C-D4CB-46BE-9E17-B276B72FA23B}"/>
    <cellStyle name="Standard_Measures" xfId="4" xr:uid="{5F1804DE-B901-4074-8B3B-FFE37533504C}"/>
    <cellStyle name="Standard_MeasuresAndUnits_1" xfId="2" xr:uid="{5A0F1404-23A9-43D9-9038-C559B84D302A}"/>
  </cellStyles>
  <dxfs count="3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16</xdr:col>
      <xdr:colOff>228600</xdr:colOff>
      <xdr:row>18</xdr:row>
      <xdr:rowOff>152400</xdr:rowOff>
    </xdr:from>
    <xdr:ext cx="65" cy="172227"/>
    <xdr:sp macro="" textlink="">
      <xdr:nvSpPr>
        <xdr:cNvPr id="10" name="Textfeld 9">
          <a:extLst>
            <a:ext uri="{FF2B5EF4-FFF2-40B4-BE49-F238E27FC236}">
              <a16:creationId xmlns:a16="http://schemas.microsoft.com/office/drawing/2014/main" id="{BB6FA7E3-CE83-4E12-A24E-BA12EADBE8C8}"/>
            </a:ext>
          </a:extLst>
        </xdr:cNvPr>
        <xdr:cNvSpPr txBox="1"/>
      </xdr:nvSpPr>
      <xdr:spPr>
        <a:xfrm>
          <a:off x="23355300" y="7143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22245-A59C-4478-8131-612EC026C3AF}">
  <dimension ref="A1:AF227"/>
  <sheetViews>
    <sheetView tabSelected="1" zoomScale="80" zoomScaleNormal="80" workbookViewId="0">
      <pane ySplit="2" topLeftCell="A3" activePane="bottomLeft" state="frozen"/>
      <selection pane="bottomLeft" activeCell="A2" sqref="A2:Z2"/>
    </sheetView>
  </sheetViews>
  <sheetFormatPr baseColWidth="10" defaultColWidth="11.5703125" defaultRowHeight="12.75" x14ac:dyDescent="0.2"/>
  <cols>
    <col min="1" max="1" width="38.42578125" style="75" customWidth="1"/>
    <col min="2" max="2" width="54.5703125" style="75" customWidth="1"/>
    <col min="3" max="3" width="54.5703125" style="75" hidden="1" customWidth="1"/>
    <col min="4" max="4" width="54.5703125" style="75" customWidth="1"/>
    <col min="5" max="5" width="29.140625" style="1" customWidth="1"/>
    <col min="6" max="7" width="37.28515625" style="1" customWidth="1"/>
    <col min="8" max="8" width="2.7109375" customWidth="1"/>
    <col min="9" max="9" width="5.28515625" hidden="1" customWidth="1"/>
    <col min="10" max="10" width="50.7109375" style="1" hidden="1" customWidth="1"/>
    <col min="11" max="11" width="32.42578125" style="124" customWidth="1"/>
    <col min="12" max="12" width="32.42578125" style="1" hidden="1" customWidth="1"/>
    <col min="13" max="13" width="12.7109375" style="20" customWidth="1"/>
    <col min="14" max="14" width="47.7109375" style="23" customWidth="1"/>
    <col min="15" max="15" width="27" style="26" customWidth="1"/>
    <col min="16" max="16" width="17.140625" style="15" customWidth="1"/>
    <col min="17" max="17" width="70.7109375" style="24" customWidth="1"/>
    <col min="18" max="18" width="30.85546875" style="34" customWidth="1"/>
    <col min="19" max="19" width="39.140625" style="15" customWidth="1"/>
    <col min="20" max="20" width="49.7109375" style="15" hidden="1" customWidth="1"/>
    <col min="21" max="21" width="17.28515625" style="73" customWidth="1"/>
    <col min="22" max="22" width="29.140625" style="73" customWidth="1"/>
    <col min="23" max="23" width="16.28515625" style="25" customWidth="1"/>
    <col min="24" max="24" width="17.85546875" style="25" customWidth="1"/>
    <col min="25" max="25" width="23.7109375" style="21" customWidth="1"/>
    <col min="26" max="26" width="17.28515625" style="25" customWidth="1"/>
    <col min="27" max="27" width="9.28515625" style="31" customWidth="1"/>
    <col min="28" max="28" width="9.140625" style="31" customWidth="1"/>
    <col min="29" max="29" width="35.28515625" style="1" customWidth="1"/>
    <col min="30" max="30" width="30" style="1" customWidth="1"/>
    <col min="31" max="33" width="11.5703125" style="1" customWidth="1"/>
    <col min="34" max="16384" width="11.5703125" style="1"/>
  </cols>
  <sheetData>
    <row r="1" spans="1:32" s="17" customFormat="1" ht="15" customHeight="1" x14ac:dyDescent="0.2">
      <c r="A1" s="107" t="s">
        <v>1728</v>
      </c>
      <c r="B1" s="107"/>
      <c r="C1" s="107"/>
      <c r="D1" s="107"/>
      <c r="E1" s="107"/>
      <c r="F1" s="107"/>
      <c r="G1" s="107"/>
      <c r="I1" s="42" t="s">
        <v>306</v>
      </c>
      <c r="J1" s="42"/>
      <c r="K1" s="116"/>
      <c r="L1" s="43"/>
      <c r="M1" s="44"/>
      <c r="N1" s="45"/>
      <c r="O1" s="46"/>
      <c r="P1" s="43"/>
      <c r="Q1" s="82"/>
      <c r="R1" s="47"/>
      <c r="S1" s="43"/>
      <c r="T1" s="43"/>
      <c r="U1" s="43"/>
      <c r="V1" s="43"/>
      <c r="W1" s="48"/>
      <c r="X1" s="48"/>
      <c r="Y1" s="49"/>
      <c r="Z1" s="48"/>
      <c r="AA1" s="19"/>
      <c r="AB1" s="19" t="s">
        <v>610</v>
      </c>
    </row>
    <row r="2" spans="1:32" s="35" customFormat="1" ht="40.9" customHeight="1" x14ac:dyDescent="0.2">
      <c r="A2" s="150" t="s">
        <v>1930</v>
      </c>
      <c r="B2" s="151"/>
      <c r="C2" s="50" t="s">
        <v>1931</v>
      </c>
      <c r="D2" s="51" t="s">
        <v>1932</v>
      </c>
      <c r="E2" s="50" t="s">
        <v>336</v>
      </c>
      <c r="F2" s="50" t="s">
        <v>355</v>
      </c>
      <c r="G2" s="50" t="s">
        <v>625</v>
      </c>
      <c r="I2" s="50" t="s">
        <v>1309</v>
      </c>
      <c r="J2" s="50" t="s">
        <v>1933</v>
      </c>
      <c r="K2" s="115" t="s">
        <v>605</v>
      </c>
      <c r="L2" s="52" t="s">
        <v>606</v>
      </c>
      <c r="M2" s="52" t="s">
        <v>16</v>
      </c>
      <c r="N2" s="53" t="s">
        <v>353</v>
      </c>
      <c r="O2" s="53" t="s">
        <v>373</v>
      </c>
      <c r="P2" s="52" t="s">
        <v>354</v>
      </c>
      <c r="Q2" s="53" t="s">
        <v>363</v>
      </c>
      <c r="R2" s="54" t="s">
        <v>1656</v>
      </c>
      <c r="S2" s="83" t="s">
        <v>1653</v>
      </c>
      <c r="T2" s="83" t="s">
        <v>2337</v>
      </c>
      <c r="U2" s="83" t="s">
        <v>1654</v>
      </c>
      <c r="V2" s="83" t="s">
        <v>1655</v>
      </c>
      <c r="W2" s="55" t="s">
        <v>304</v>
      </c>
      <c r="X2" s="55" t="s">
        <v>372</v>
      </c>
      <c r="Y2" s="55" t="s">
        <v>376</v>
      </c>
      <c r="Z2" s="55" t="s">
        <v>317</v>
      </c>
      <c r="AB2" s="35" t="s">
        <v>1309</v>
      </c>
    </row>
    <row r="3" spans="1:32" s="18" customFormat="1" ht="28.5" x14ac:dyDescent="0.2">
      <c r="A3" s="74" t="s">
        <v>20</v>
      </c>
      <c r="B3" s="101" t="s">
        <v>20</v>
      </c>
      <c r="C3" s="101" t="str">
        <f t="shared" ref="C3:C66" si="0">VLOOKUP(B3,Types,2,FALSE)</f>
        <v>{797C817E-E39C-46B6-A792-07C717416472}</v>
      </c>
      <c r="D3" s="56" t="s">
        <v>324</v>
      </c>
      <c r="E3" s="58" t="s">
        <v>616</v>
      </c>
      <c r="F3" s="56" t="s">
        <v>305</v>
      </c>
      <c r="G3" s="57" t="s">
        <v>1808</v>
      </c>
      <c r="I3" s="58">
        <v>1</v>
      </c>
      <c r="J3" s="58" t="s">
        <v>1934</v>
      </c>
      <c r="K3" s="117" t="s">
        <v>17</v>
      </c>
      <c r="L3" s="58" t="s">
        <v>745</v>
      </c>
      <c r="M3" s="58" t="s">
        <v>18</v>
      </c>
      <c r="N3" s="76" t="s">
        <v>1246</v>
      </c>
      <c r="O3" s="76" t="s">
        <v>1048</v>
      </c>
      <c r="P3" s="58" t="s">
        <v>377</v>
      </c>
      <c r="Q3" s="76" t="s">
        <v>1255</v>
      </c>
      <c r="R3" s="58">
        <v>1</v>
      </c>
      <c r="S3" s="84" t="s">
        <v>2159</v>
      </c>
      <c r="T3" s="101" t="str">
        <f>VLOOKUP(S3,Measures!$J$2:$K$94,2,FALSE)</f>
        <v>{C0E82617-2AA1-4FDE-A676-8B10FCB872B4}</v>
      </c>
      <c r="U3" s="58"/>
      <c r="V3" s="58" t="s">
        <v>17</v>
      </c>
      <c r="W3" s="59" t="s">
        <v>19</v>
      </c>
      <c r="X3" s="59"/>
      <c r="Y3" s="60" t="s">
        <v>971</v>
      </c>
      <c r="Z3" s="71">
        <v>1</v>
      </c>
      <c r="AA3" s="19"/>
      <c r="AB3" s="19">
        <f>IF(Q3="-","",COUNT($AB$2:AB2)+1)</f>
        <v>1</v>
      </c>
      <c r="AC3" s="18" t="str">
        <f>IF(M2="-","",IF(ISERROR(RIGHT(A3,LEN(A3)-3)),AC2,RIGHT(A3,LEN(A3)-3)))</f>
        <v>AbsorbedDoseMeasure</v>
      </c>
      <c r="AD3" s="18" t="str">
        <f t="shared" ref="AD3:AD13" si="1">SUBSTITUTE(K3," ","_")</f>
        <v>gray</v>
      </c>
      <c r="AE3" s="22" t="str">
        <f t="shared" ref="AE3:AE11" si="2">Q3</f>
        <v>=Math.pow(m, 2)/Math.pow(s, 2)</v>
      </c>
      <c r="AF3" s="18" t="str">
        <f>AC3&amp;"_"&amp;AD3</f>
        <v>AbsorbedDoseMeasure_gray</v>
      </c>
    </row>
    <row r="4" spans="1:32" s="18" customFormat="1" ht="36.6" customHeight="1" x14ac:dyDescent="0.2">
      <c r="A4" s="74" t="s">
        <v>23</v>
      </c>
      <c r="B4" s="101" t="s">
        <v>23</v>
      </c>
      <c r="C4" s="101" t="str">
        <f t="shared" si="0"/>
        <v>{599B1A6B-8AFE-42C9-AF9D-E7117B9DC77D}</v>
      </c>
      <c r="D4" s="56" t="s">
        <v>366</v>
      </c>
      <c r="E4" s="58" t="s">
        <v>616</v>
      </c>
      <c r="F4" s="56" t="s">
        <v>21</v>
      </c>
      <c r="G4" s="57" t="s">
        <v>1729</v>
      </c>
      <c r="I4" s="58">
        <v>2</v>
      </c>
      <c r="J4" s="58" t="s">
        <v>1935</v>
      </c>
      <c r="K4" s="117" t="s">
        <v>371</v>
      </c>
      <c r="L4" s="58" t="s">
        <v>746</v>
      </c>
      <c r="M4" s="58" t="s">
        <v>604</v>
      </c>
      <c r="N4" s="76" t="s">
        <v>1158</v>
      </c>
      <c r="O4" s="76" t="s">
        <v>1142</v>
      </c>
      <c r="P4" s="58"/>
      <c r="Q4" s="76" t="s">
        <v>1257</v>
      </c>
      <c r="R4" s="58">
        <v>1</v>
      </c>
      <c r="S4" s="84" t="s">
        <v>2161</v>
      </c>
      <c r="T4" s="101" t="str">
        <f>VLOOKUP(S4,Measures!$J$2:$K$94,2,FALSE)</f>
        <v>{70ABAC36-BFCA-4378-8AE5-73EFE6DC8ABB}</v>
      </c>
      <c r="U4" s="58"/>
      <c r="V4" s="58" t="s">
        <v>1658</v>
      </c>
      <c r="W4" s="59" t="s">
        <v>22</v>
      </c>
      <c r="X4" s="59"/>
      <c r="Y4" s="60" t="s">
        <v>378</v>
      </c>
      <c r="Z4" s="71">
        <v>1</v>
      </c>
      <c r="AA4" s="19"/>
      <c r="AB4" s="19">
        <f>IF(Q4="-","",COUNT($AB$2:AB3)+1)</f>
        <v>2</v>
      </c>
      <c r="AC4" s="18" t="str">
        <f t="shared" ref="AC4:AC11" si="3">IF(M3="-","",IF(ISERROR(RIGHT(A4,LEN(A4)-3)),AC3,RIGHT(A4,LEN(A4)-3)))</f>
        <v>AccelerationMeasure</v>
      </c>
      <c r="AD4" s="18" t="str">
        <f t="shared" si="1"/>
        <v>meter_per_square_second</v>
      </c>
      <c r="AE4" s="22" t="str">
        <f t="shared" si="2"/>
        <v>=m/(Math.pow(s, 2))</v>
      </c>
      <c r="AF4" s="18" t="str">
        <f t="shared" ref="AF4:AF72" si="4">AC4&amp;"_"&amp;AD4</f>
        <v>AccelerationMeasure_meter_per_square_second</v>
      </c>
    </row>
    <row r="5" spans="1:32" s="18" customFormat="1" ht="36.6" customHeight="1" x14ac:dyDescent="0.2">
      <c r="A5" s="74" t="s">
        <v>26</v>
      </c>
      <c r="B5" s="101" t="s">
        <v>26</v>
      </c>
      <c r="C5" s="101" t="str">
        <f t="shared" si="0"/>
        <v>{711B774D-37F9-40C8-9205-23EC64FED76F}</v>
      </c>
      <c r="D5" s="56" t="s">
        <v>364</v>
      </c>
      <c r="E5" s="58" t="s">
        <v>616</v>
      </c>
      <c r="F5" s="56" t="s">
        <v>24</v>
      </c>
      <c r="G5" s="57" t="s">
        <v>1730</v>
      </c>
      <c r="I5" s="58">
        <v>3</v>
      </c>
      <c r="J5" s="58" t="s">
        <v>1936</v>
      </c>
      <c r="K5" s="117" t="s">
        <v>25</v>
      </c>
      <c r="L5" s="58" t="s">
        <v>25</v>
      </c>
      <c r="M5" s="58" t="s">
        <v>25</v>
      </c>
      <c r="N5" s="76" t="s">
        <v>1816</v>
      </c>
      <c r="O5" s="76" t="s">
        <v>1815</v>
      </c>
      <c r="P5" s="58"/>
      <c r="Q5" s="77" t="s">
        <v>1817</v>
      </c>
      <c r="R5" s="58"/>
      <c r="S5" s="84" t="s">
        <v>2255</v>
      </c>
      <c r="T5" s="101" t="str">
        <f>VLOOKUP(S5,Measures!$J$2:$K$94,2,FALSE)</f>
        <v>{7CE55411-993B-4D80-A63F-F33E935255E7}</v>
      </c>
      <c r="U5" s="58"/>
      <c r="V5" s="58" t="s">
        <v>25</v>
      </c>
      <c r="W5" s="59"/>
      <c r="X5" s="59"/>
      <c r="Y5" s="60" t="s">
        <v>14</v>
      </c>
      <c r="Z5" s="71" t="s">
        <v>14</v>
      </c>
      <c r="AA5" s="19"/>
      <c r="AB5" s="19">
        <f>IF(Q5="-","",COUNT($AB$2:AB4)+1)</f>
        <v>3</v>
      </c>
      <c r="AC5" s="18" t="str">
        <f t="shared" si="3"/>
        <v>PHMeasure</v>
      </c>
      <c r="AD5" s="18" t="str">
        <f t="shared" si="1"/>
        <v>pH</v>
      </c>
      <c r="AE5" s="22" t="str">
        <f t="shared" si="2"/>
        <v>=- Math.log(Math.pow(mol/l))</v>
      </c>
      <c r="AF5" s="18" t="str">
        <f t="shared" si="4"/>
        <v>PHMeasure_pH</v>
      </c>
    </row>
    <row r="6" spans="1:32" s="18" customFormat="1" ht="36.6" customHeight="1" x14ac:dyDescent="0.2">
      <c r="A6" s="74" t="s">
        <v>31</v>
      </c>
      <c r="B6" s="101" t="s">
        <v>31</v>
      </c>
      <c r="C6" s="101" t="str">
        <f t="shared" si="0"/>
        <v>{F1A708A6-728E-4E6B-9FF2-F799122D0463}</v>
      </c>
      <c r="D6" s="56" t="s">
        <v>365</v>
      </c>
      <c r="E6" s="58" t="s">
        <v>616</v>
      </c>
      <c r="F6" s="56" t="s">
        <v>27</v>
      </c>
      <c r="G6" s="57" t="s">
        <v>1731</v>
      </c>
      <c r="I6" s="58">
        <v>4</v>
      </c>
      <c r="J6" s="58" t="s">
        <v>1937</v>
      </c>
      <c r="K6" s="117" t="s">
        <v>28</v>
      </c>
      <c r="L6" s="58" t="s">
        <v>747</v>
      </c>
      <c r="M6" s="58" t="s">
        <v>29</v>
      </c>
      <c r="N6" s="76" t="s">
        <v>1154</v>
      </c>
      <c r="O6" s="76" t="s">
        <v>1155</v>
      </c>
      <c r="P6" s="58"/>
      <c r="Q6" s="76" t="s">
        <v>1256</v>
      </c>
      <c r="R6" s="58">
        <v>1</v>
      </c>
      <c r="S6" s="84" t="s">
        <v>2265</v>
      </c>
      <c r="T6" s="101" t="str">
        <f>VLOOKUP(S6,Measures!$J$2:$K$94,2,FALSE)</f>
        <v>{3E8B314D-63CA-4C2D-AC4A-E066139BACB9}</v>
      </c>
      <c r="U6" s="58"/>
      <c r="V6" s="58" t="s">
        <v>28</v>
      </c>
      <c r="W6" s="59" t="s">
        <v>30</v>
      </c>
      <c r="X6" s="59"/>
      <c r="Y6" s="60" t="s">
        <v>589</v>
      </c>
      <c r="Z6" s="71">
        <v>1</v>
      </c>
      <c r="AA6" s="19"/>
      <c r="AB6" s="19">
        <f>IF(Q6="-","",COUNT($AB$2:AB5)+1)</f>
        <v>4</v>
      </c>
      <c r="AC6" s="18" t="str">
        <f t="shared" si="3"/>
        <v>RadioActivityMeasure</v>
      </c>
      <c r="AD6" s="18" t="str">
        <f t="shared" si="1"/>
        <v>becquerel</v>
      </c>
      <c r="AE6" s="22" t="str">
        <f t="shared" si="2"/>
        <v>=Math.pow(s, -1)</v>
      </c>
      <c r="AF6" s="18" t="str">
        <f t="shared" si="4"/>
        <v>RadioActivityMeasure_becquerel</v>
      </c>
    </row>
    <row r="7" spans="1:32" s="18" customFormat="1" ht="36.6" customHeight="1" x14ac:dyDescent="0.2">
      <c r="A7" s="74" t="s">
        <v>35</v>
      </c>
      <c r="B7" s="101" t="s">
        <v>35</v>
      </c>
      <c r="C7" s="101" t="str">
        <f t="shared" si="0"/>
        <v>{B364B1D2-9A32-4BE6-8160-82A850F71666}</v>
      </c>
      <c r="D7" s="56" t="s">
        <v>379</v>
      </c>
      <c r="E7" s="58" t="s">
        <v>616</v>
      </c>
      <c r="F7" s="56" t="s">
        <v>32</v>
      </c>
      <c r="G7" s="57" t="s">
        <v>1809</v>
      </c>
      <c r="I7" s="58">
        <v>5</v>
      </c>
      <c r="J7" s="58" t="s">
        <v>1938</v>
      </c>
      <c r="K7" s="117" t="s">
        <v>33</v>
      </c>
      <c r="L7" s="58" t="s">
        <v>748</v>
      </c>
      <c r="M7" s="58" t="s">
        <v>34</v>
      </c>
      <c r="N7" s="76" t="s">
        <v>1288</v>
      </c>
      <c r="O7" s="76" t="s">
        <v>1288</v>
      </c>
      <c r="P7" s="58"/>
      <c r="Q7" s="76" t="s">
        <v>1378</v>
      </c>
      <c r="R7" s="58">
        <v>1</v>
      </c>
      <c r="S7" s="84" t="s">
        <v>2163</v>
      </c>
      <c r="T7" s="101" t="str">
        <f>VLOOKUP(S7,Measures!$J$2:$K$94,2,FALSE)</f>
        <v>{C1296CF1-65BB-4686-8A26-0D93F07545D4}</v>
      </c>
      <c r="U7" s="58"/>
      <c r="V7" s="58" t="s">
        <v>33</v>
      </c>
      <c r="W7" s="59" t="s">
        <v>34</v>
      </c>
      <c r="X7" s="59" t="s">
        <v>389</v>
      </c>
      <c r="Y7" s="60" t="s">
        <v>10</v>
      </c>
      <c r="Z7" s="71">
        <v>1</v>
      </c>
      <c r="AA7" s="19"/>
      <c r="AB7" s="19">
        <f>IF(Q7="-","",COUNT($AB$2:AB6)+1)</f>
        <v>5</v>
      </c>
      <c r="AC7" s="18" t="str">
        <f t="shared" si="3"/>
        <v>AmountOfSubstanceMeasure</v>
      </c>
      <c r="AD7" s="18" t="str">
        <f t="shared" si="1"/>
        <v>mole</v>
      </c>
      <c r="AE7" s="22" t="str">
        <f t="shared" si="2"/>
        <v>=Mol</v>
      </c>
      <c r="AF7" s="18" t="str">
        <f t="shared" si="4"/>
        <v>AmountOfSubstanceMeasure_mole</v>
      </c>
    </row>
    <row r="8" spans="1:32" s="18" customFormat="1" ht="36.6" customHeight="1" x14ac:dyDescent="0.2">
      <c r="A8" s="74" t="s">
        <v>38</v>
      </c>
      <c r="B8" s="101" t="s">
        <v>38</v>
      </c>
      <c r="C8" s="101" t="str">
        <f t="shared" si="0"/>
        <v>{70D78B78-4163-4B42-B69B-52A1CE661DF3}</v>
      </c>
      <c r="D8" s="56" t="s">
        <v>381</v>
      </c>
      <c r="E8" s="58" t="s">
        <v>616</v>
      </c>
      <c r="F8" s="56" t="s">
        <v>36</v>
      </c>
      <c r="G8" s="57" t="s">
        <v>1732</v>
      </c>
      <c r="I8" s="58">
        <v>6</v>
      </c>
      <c r="J8" s="58" t="s">
        <v>1939</v>
      </c>
      <c r="K8" s="117" t="s">
        <v>590</v>
      </c>
      <c r="L8" s="58" t="s">
        <v>750</v>
      </c>
      <c r="M8" s="58" t="s">
        <v>383</v>
      </c>
      <c r="N8" s="76" t="s">
        <v>1156</v>
      </c>
      <c r="O8" s="76" t="s">
        <v>1157</v>
      </c>
      <c r="P8" s="58"/>
      <c r="Q8" s="79"/>
      <c r="R8" s="58"/>
      <c r="S8" s="84" t="s">
        <v>2165</v>
      </c>
      <c r="T8" s="101" t="str">
        <f>VLOOKUP(S8,Measures!$J$2:$K$94,2,FALSE)</f>
        <v>{50891D1F-0B0A-49FE-B9A6-3BE8265D46C5}</v>
      </c>
      <c r="U8" s="58"/>
      <c r="V8" s="58" t="s">
        <v>1659</v>
      </c>
      <c r="W8" s="59" t="s">
        <v>37</v>
      </c>
      <c r="X8" s="59"/>
      <c r="Y8" s="60" t="s">
        <v>589</v>
      </c>
      <c r="Z8" s="71">
        <v>1</v>
      </c>
      <c r="AA8" s="19"/>
      <c r="AB8" s="19">
        <f>IF(Q8="-","",COUNT($AB$2:AB7)+1)</f>
        <v>6</v>
      </c>
      <c r="AC8" s="18" t="str">
        <f t="shared" si="3"/>
        <v>AngularVelocityMeasure</v>
      </c>
      <c r="AD8" s="18" t="str">
        <f t="shared" si="1"/>
        <v>radian_per_second</v>
      </c>
      <c r="AE8" s="22">
        <f t="shared" si="2"/>
        <v>0</v>
      </c>
      <c r="AF8" s="18" t="str">
        <f t="shared" si="4"/>
        <v>AngularVelocityMeasure_radian_per_second</v>
      </c>
    </row>
    <row r="9" spans="1:32" s="17" customFormat="1" ht="36.6" customHeight="1" x14ac:dyDescent="0.2">
      <c r="A9" s="155" t="s">
        <v>42</v>
      </c>
      <c r="B9" s="101" t="s">
        <v>42</v>
      </c>
      <c r="C9" s="101" t="str">
        <f t="shared" si="0"/>
        <v>{E6B12C39-FC59-4CB0-8FFD-2480014D31D1}</v>
      </c>
      <c r="D9" s="146" t="s">
        <v>390</v>
      </c>
      <c r="E9" s="39" t="s">
        <v>616</v>
      </c>
      <c r="F9" s="146" t="s">
        <v>39</v>
      </c>
      <c r="G9" s="146" t="s">
        <v>1810</v>
      </c>
      <c r="I9" s="58">
        <v>7</v>
      </c>
      <c r="J9" s="39" t="s">
        <v>1940</v>
      </c>
      <c r="K9" s="118" t="s">
        <v>40</v>
      </c>
      <c r="L9" s="39" t="s">
        <v>591</v>
      </c>
      <c r="M9" s="39" t="s">
        <v>603</v>
      </c>
      <c r="N9" s="78" t="s">
        <v>1148</v>
      </c>
      <c r="O9" s="78" t="s">
        <v>1148</v>
      </c>
      <c r="P9" s="39"/>
      <c r="Q9" s="78" t="s">
        <v>1258</v>
      </c>
      <c r="R9" s="39">
        <v>1</v>
      </c>
      <c r="S9" s="84" t="s">
        <v>2169</v>
      </c>
      <c r="T9" s="101" t="str">
        <f>VLOOKUP(S9,Measures!$J$2:$K$94,2,FALSE)</f>
        <v>{179BDB3C-466C-4C13-BFFA-5CBAAD4E0B75}</v>
      </c>
      <c r="U9" s="39"/>
      <c r="V9" s="39" t="s">
        <v>1660</v>
      </c>
      <c r="W9" s="40" t="s">
        <v>41</v>
      </c>
      <c r="X9" s="40"/>
      <c r="Y9" s="41" t="s">
        <v>392</v>
      </c>
      <c r="Z9" s="72">
        <v>1</v>
      </c>
      <c r="AA9" s="19"/>
      <c r="AB9" s="19">
        <f>IF(Q9="-","",COUNT($AB$2:AB8)+1)</f>
        <v>7</v>
      </c>
      <c r="AC9" s="18" t="str">
        <f t="shared" si="3"/>
        <v>AreaMeasure</v>
      </c>
      <c r="AD9" s="18" t="str">
        <f t="shared" si="1"/>
        <v>square_metre</v>
      </c>
      <c r="AE9" s="22" t="str">
        <f t="shared" si="2"/>
        <v>=Math.pow(m,2)</v>
      </c>
      <c r="AF9" s="18" t="str">
        <f t="shared" si="4"/>
        <v>AreaMeasure_square_metre</v>
      </c>
    </row>
    <row r="10" spans="1:32" s="17" customFormat="1" ht="36.6" customHeight="1" x14ac:dyDescent="0.2">
      <c r="A10" s="156"/>
      <c r="B10" s="101" t="s">
        <v>42</v>
      </c>
      <c r="C10" s="101" t="str">
        <f t="shared" si="0"/>
        <v>{E6B12C39-FC59-4CB0-8FFD-2480014D31D1}</v>
      </c>
      <c r="D10" s="147"/>
      <c r="E10" s="36" t="s">
        <v>616</v>
      </c>
      <c r="F10" s="147"/>
      <c r="G10" s="147"/>
      <c r="I10" s="58">
        <v>8</v>
      </c>
      <c r="J10" s="99" t="s">
        <v>1941</v>
      </c>
      <c r="K10" s="119" t="s">
        <v>393</v>
      </c>
      <c r="L10" s="36" t="s">
        <v>743</v>
      </c>
      <c r="M10" s="36" t="s">
        <v>602</v>
      </c>
      <c r="N10" s="79" t="s">
        <v>1149</v>
      </c>
      <c r="O10" s="79" t="s">
        <v>1151</v>
      </c>
      <c r="P10" s="36"/>
      <c r="Q10" s="79" t="s">
        <v>1259</v>
      </c>
      <c r="R10" s="36">
        <v>10000</v>
      </c>
      <c r="S10" s="84" t="s">
        <v>2169</v>
      </c>
      <c r="T10" s="101" t="str">
        <f>VLOOKUP(S10,Measures!$J$2:$K$94,2,FALSE)</f>
        <v>{179BDB3C-466C-4C13-BFFA-5CBAAD4E0B75}</v>
      </c>
      <c r="U10" s="36" t="s">
        <v>1705</v>
      </c>
      <c r="V10" s="36" t="s">
        <v>1660</v>
      </c>
      <c r="W10" s="37" t="s">
        <v>394</v>
      </c>
      <c r="X10" s="37"/>
      <c r="Y10" s="38" t="s">
        <v>395</v>
      </c>
      <c r="Z10" s="65">
        <v>10000</v>
      </c>
      <c r="AA10" s="19"/>
      <c r="AB10" s="19">
        <f>IF(Q10="-","",COUNT($AB$2:AB9)+1)</f>
        <v>8</v>
      </c>
      <c r="AC10" s="18" t="str">
        <f t="shared" si="3"/>
        <v>AreaMeasure</v>
      </c>
      <c r="AD10" s="18" t="str">
        <f t="shared" si="1"/>
        <v>square_centimetre</v>
      </c>
      <c r="AE10" s="22" t="str">
        <f t="shared" si="2"/>
        <v>=Math.pow(m*10, 4)</v>
      </c>
      <c r="AF10" s="18" t="str">
        <f t="shared" si="4"/>
        <v>AreaMeasure_square_centimetre</v>
      </c>
    </row>
    <row r="11" spans="1:32" s="17" customFormat="1" ht="36.6" customHeight="1" x14ac:dyDescent="0.2">
      <c r="A11" s="156"/>
      <c r="B11" s="101" t="s">
        <v>42</v>
      </c>
      <c r="C11" s="101" t="str">
        <f t="shared" si="0"/>
        <v>{E6B12C39-FC59-4CB0-8FFD-2480014D31D1}</v>
      </c>
      <c r="D11" s="147"/>
      <c r="E11" s="66" t="s">
        <v>616</v>
      </c>
      <c r="F11" s="147"/>
      <c r="G11" s="147"/>
      <c r="I11" s="58">
        <v>9</v>
      </c>
      <c r="J11" s="100" t="s">
        <v>1942</v>
      </c>
      <c r="K11" s="120" t="s">
        <v>356</v>
      </c>
      <c r="L11" s="66" t="s">
        <v>744</v>
      </c>
      <c r="M11" s="66" t="s">
        <v>601</v>
      </c>
      <c r="N11" s="80" t="s">
        <v>1150</v>
      </c>
      <c r="O11" s="80" t="s">
        <v>1153</v>
      </c>
      <c r="P11" s="66"/>
      <c r="Q11" s="80" t="s">
        <v>1260</v>
      </c>
      <c r="R11" s="66">
        <v>1000000</v>
      </c>
      <c r="S11" s="84" t="s">
        <v>2169</v>
      </c>
      <c r="T11" s="101" t="str">
        <f>VLOOKUP(S11,Measures!$J$2:$K$94,2,FALSE)</f>
        <v>{179BDB3C-466C-4C13-BFFA-5CBAAD4E0B75}</v>
      </c>
      <c r="U11" s="66" t="s">
        <v>1706</v>
      </c>
      <c r="V11" s="66" t="s">
        <v>1660</v>
      </c>
      <c r="W11" s="67"/>
      <c r="X11" s="67"/>
      <c r="Y11" s="68" t="s">
        <v>396</v>
      </c>
      <c r="Z11" s="69">
        <v>1000000</v>
      </c>
      <c r="AA11" s="19"/>
      <c r="AB11" s="19">
        <f>IF(Q11="-","",COUNT($AB$2:AB10)+1)</f>
        <v>9</v>
      </c>
      <c r="AC11" s="18" t="str">
        <f t="shared" si="3"/>
        <v>AreaMeasure</v>
      </c>
      <c r="AD11" s="18" t="str">
        <f t="shared" si="1"/>
        <v>square_millimetre</v>
      </c>
      <c r="AE11" s="22" t="str">
        <f t="shared" si="2"/>
        <v>=Math.pow(m*10,6)</v>
      </c>
      <c r="AF11" s="18" t="str">
        <f t="shared" si="4"/>
        <v>AreaMeasure_square_millimetre</v>
      </c>
    </row>
    <row r="12" spans="1:32" s="18" customFormat="1" ht="36.6" customHeight="1" x14ac:dyDescent="0.2">
      <c r="A12" s="156"/>
      <c r="B12" s="101" t="s">
        <v>42</v>
      </c>
      <c r="C12" s="101" t="str">
        <f t="shared" si="0"/>
        <v>{E6B12C39-FC59-4CB0-8FFD-2480014D31D1}</v>
      </c>
      <c r="D12" s="147"/>
      <c r="E12" s="93" t="s">
        <v>616</v>
      </c>
      <c r="F12" s="147"/>
      <c r="G12" s="147"/>
      <c r="I12" s="58">
        <v>10</v>
      </c>
      <c r="J12" s="93" t="s">
        <v>1943</v>
      </c>
      <c r="K12" s="121" t="s">
        <v>1836</v>
      </c>
      <c r="L12" s="93" t="s">
        <v>1839</v>
      </c>
      <c r="M12" s="93" t="s">
        <v>1850</v>
      </c>
      <c r="N12" s="94" t="s">
        <v>1851</v>
      </c>
      <c r="O12" s="94"/>
      <c r="P12" s="93"/>
      <c r="Q12" s="94"/>
      <c r="R12" s="93"/>
      <c r="S12" s="84" t="s">
        <v>2169</v>
      </c>
      <c r="T12" s="101" t="str">
        <f>VLOOKUP(S12,Measures!$J$2:$K$94,2,FALSE)</f>
        <v>{179BDB3C-466C-4C13-BFFA-5CBAAD4E0B75}</v>
      </c>
      <c r="U12" s="93"/>
      <c r="V12" s="93"/>
      <c r="W12" s="95"/>
      <c r="X12" s="95"/>
      <c r="Y12" s="96"/>
      <c r="Z12" s="97"/>
      <c r="AA12" s="19"/>
      <c r="AB12" s="19"/>
      <c r="AD12" s="18" t="str">
        <f t="shared" si="1"/>
        <v>acre</v>
      </c>
      <c r="AE12" s="22"/>
    </row>
    <row r="13" spans="1:32" s="18" customFormat="1" ht="36.6" customHeight="1" x14ac:dyDescent="0.2">
      <c r="A13" s="156"/>
      <c r="B13" s="101" t="s">
        <v>42</v>
      </c>
      <c r="C13" s="101" t="str">
        <f t="shared" si="0"/>
        <v>{E6B12C39-FC59-4CB0-8FFD-2480014D31D1}</v>
      </c>
      <c r="D13" s="147"/>
      <c r="E13" s="93" t="s">
        <v>616</v>
      </c>
      <c r="F13" s="147"/>
      <c r="G13" s="147"/>
      <c r="I13" s="58">
        <v>11</v>
      </c>
      <c r="J13" s="93" t="s">
        <v>1944</v>
      </c>
      <c r="K13" s="121" t="s">
        <v>1837</v>
      </c>
      <c r="L13" s="93" t="s">
        <v>1838</v>
      </c>
      <c r="M13" s="93" t="s">
        <v>1840</v>
      </c>
      <c r="N13" s="94" t="s">
        <v>1849</v>
      </c>
      <c r="O13" s="94"/>
      <c r="P13" s="93"/>
      <c r="Q13" s="94"/>
      <c r="R13" s="93"/>
      <c r="S13" s="84" t="s">
        <v>2169</v>
      </c>
      <c r="T13" s="101" t="str">
        <f>VLOOKUP(S13,Measures!$J$2:$K$94,2,FALSE)</f>
        <v>{179BDB3C-466C-4C13-BFFA-5CBAAD4E0B75}</v>
      </c>
      <c r="U13" s="93"/>
      <c r="V13" s="93"/>
      <c r="W13" s="95"/>
      <c r="X13" s="95"/>
      <c r="Y13" s="96"/>
      <c r="Z13" s="97"/>
      <c r="AA13" s="19"/>
      <c r="AB13" s="19"/>
      <c r="AD13" s="18" t="str">
        <f t="shared" si="1"/>
        <v>hectare</v>
      </c>
      <c r="AE13" s="22"/>
    </row>
    <row r="14" spans="1:32" s="18" customFormat="1" ht="36.6" customHeight="1" x14ac:dyDescent="0.2">
      <c r="A14" s="156"/>
      <c r="B14" s="101" t="s">
        <v>42</v>
      </c>
      <c r="C14" s="101" t="str">
        <f t="shared" si="0"/>
        <v>{E6B12C39-FC59-4CB0-8FFD-2480014D31D1}</v>
      </c>
      <c r="D14" s="147"/>
      <c r="E14" s="93" t="s">
        <v>616</v>
      </c>
      <c r="F14" s="147"/>
      <c r="G14" s="147"/>
      <c r="I14" s="58">
        <v>12</v>
      </c>
      <c r="J14" s="93" t="s">
        <v>1945</v>
      </c>
      <c r="K14" s="120" t="s">
        <v>1841</v>
      </c>
      <c r="L14" s="86" t="s">
        <v>1842</v>
      </c>
      <c r="M14" s="93" t="s">
        <v>1843</v>
      </c>
      <c r="N14" s="94" t="s">
        <v>1848</v>
      </c>
      <c r="O14" s="94"/>
      <c r="P14" s="93"/>
      <c r="Q14" s="94"/>
      <c r="R14" s="93"/>
      <c r="S14" s="84" t="s">
        <v>2169</v>
      </c>
      <c r="T14" s="101" t="str">
        <f>VLOOKUP(S14,Measures!$J$2:$K$94,2,FALSE)</f>
        <v>{179BDB3C-466C-4C13-BFFA-5CBAAD4E0B75}</v>
      </c>
      <c r="U14" s="93"/>
      <c r="V14" s="93"/>
      <c r="W14" s="95"/>
      <c r="X14" s="95"/>
      <c r="Y14" s="96"/>
      <c r="Z14" s="97"/>
      <c r="AA14" s="19"/>
      <c r="AB14" s="19"/>
      <c r="AE14" s="22"/>
    </row>
    <row r="15" spans="1:32" s="18" customFormat="1" ht="36.6" customHeight="1" x14ac:dyDescent="0.2">
      <c r="A15" s="156"/>
      <c r="B15" s="101" t="s">
        <v>42</v>
      </c>
      <c r="C15" s="101" t="str">
        <f t="shared" si="0"/>
        <v>{E6B12C39-FC59-4CB0-8FFD-2480014D31D1}</v>
      </c>
      <c r="D15" s="147"/>
      <c r="E15" s="93" t="s">
        <v>616</v>
      </c>
      <c r="F15" s="147"/>
      <c r="G15" s="147"/>
      <c r="I15" s="58">
        <v>13</v>
      </c>
      <c r="J15" s="93" t="s">
        <v>1946</v>
      </c>
      <c r="K15" s="121" t="s">
        <v>1844</v>
      </c>
      <c r="L15" s="93" t="s">
        <v>1845</v>
      </c>
      <c r="M15" s="93" t="s">
        <v>1846</v>
      </c>
      <c r="N15" s="94" t="s">
        <v>1847</v>
      </c>
      <c r="O15" s="94"/>
      <c r="P15" s="93"/>
      <c r="Q15" s="94"/>
      <c r="R15" s="93"/>
      <c r="S15" s="84" t="s">
        <v>2169</v>
      </c>
      <c r="T15" s="101" t="str">
        <f>VLOOKUP(S15,Measures!$J$2:$K$94,2,FALSE)</f>
        <v>{179BDB3C-466C-4C13-BFFA-5CBAAD4E0B75}</v>
      </c>
      <c r="U15" s="93"/>
      <c r="V15" s="93"/>
      <c r="W15" s="95"/>
      <c r="X15" s="95"/>
      <c r="Y15" s="96"/>
      <c r="Z15" s="97"/>
      <c r="AA15" s="19"/>
      <c r="AB15" s="19"/>
      <c r="AE15" s="22"/>
    </row>
    <row r="16" spans="1:32" s="18" customFormat="1" ht="36.6" customHeight="1" x14ac:dyDescent="0.2">
      <c r="A16" s="157"/>
      <c r="B16" s="101" t="s">
        <v>42</v>
      </c>
      <c r="C16" s="101" t="str">
        <f t="shared" si="0"/>
        <v>{E6B12C39-FC59-4CB0-8FFD-2480014D31D1}</v>
      </c>
      <c r="D16" s="148"/>
      <c r="E16" s="93" t="s">
        <v>616</v>
      </c>
      <c r="F16" s="148"/>
      <c r="G16" s="148"/>
      <c r="I16" s="58">
        <v>14</v>
      </c>
      <c r="J16" s="93" t="s">
        <v>1947</v>
      </c>
      <c r="K16" s="121" t="s">
        <v>1853</v>
      </c>
      <c r="L16" s="93" t="s">
        <v>1854</v>
      </c>
      <c r="M16" s="93" t="s">
        <v>1853</v>
      </c>
      <c r="N16" s="94" t="s">
        <v>1852</v>
      </c>
      <c r="O16" s="94"/>
      <c r="P16" s="93"/>
      <c r="Q16" s="94"/>
      <c r="R16" s="93"/>
      <c r="S16" s="84" t="s">
        <v>2169</v>
      </c>
      <c r="T16" s="101" t="str">
        <f>VLOOKUP(S16,Measures!$J$2:$K$94,2,FALSE)</f>
        <v>{179BDB3C-466C-4C13-BFFA-5CBAAD4E0B75}</v>
      </c>
      <c r="U16" s="93"/>
      <c r="V16" s="93"/>
      <c r="W16" s="95"/>
      <c r="X16" s="95"/>
      <c r="Y16" s="96"/>
      <c r="Z16" s="97"/>
      <c r="AA16" s="19"/>
      <c r="AB16" s="19"/>
      <c r="AE16" s="22"/>
    </row>
    <row r="17" spans="1:32" s="17" customFormat="1" ht="36.6" customHeight="1" x14ac:dyDescent="0.2">
      <c r="A17" s="74" t="s">
        <v>45</v>
      </c>
      <c r="B17" s="101" t="s">
        <v>45</v>
      </c>
      <c r="C17" s="101" t="str">
        <f t="shared" si="0"/>
        <v>{6E6DF9C6-8EFE-45CE-8B1C-4AECCEF267DE}</v>
      </c>
      <c r="D17" s="56" t="s">
        <v>397</v>
      </c>
      <c r="E17" s="58" t="s">
        <v>616</v>
      </c>
      <c r="F17" s="56" t="s">
        <v>43</v>
      </c>
      <c r="G17" s="57" t="s">
        <v>1733</v>
      </c>
      <c r="I17" s="58">
        <v>15</v>
      </c>
      <c r="J17" s="58" t="s">
        <v>1948</v>
      </c>
      <c r="K17" s="117" t="s">
        <v>871</v>
      </c>
      <c r="L17" s="58" t="s">
        <v>749</v>
      </c>
      <c r="M17" s="58" t="s">
        <v>600</v>
      </c>
      <c r="N17" s="76" t="s">
        <v>990</v>
      </c>
      <c r="O17" s="76" t="s">
        <v>1152</v>
      </c>
      <c r="P17" s="58"/>
      <c r="Q17" s="76" t="s">
        <v>1261</v>
      </c>
      <c r="R17" s="58">
        <v>1</v>
      </c>
      <c r="S17" s="84" t="s">
        <v>2167</v>
      </c>
      <c r="T17" s="101" t="str">
        <f>VLOOKUP(S17,Measures!$J$2:$K$94,2,FALSE)</f>
        <v>{DECDE363-AF8F-4BC4-8237-ED5A9D60F606}</v>
      </c>
      <c r="U17" s="58" t="s">
        <v>1657</v>
      </c>
      <c r="V17" s="58" t="s">
        <v>1660</v>
      </c>
      <c r="W17" s="59" t="s">
        <v>44</v>
      </c>
      <c r="X17" s="59" t="s">
        <v>44</v>
      </c>
      <c r="Y17" s="60" t="s">
        <v>969</v>
      </c>
      <c r="Z17" s="71">
        <v>1</v>
      </c>
      <c r="AA17" s="19"/>
      <c r="AB17" s="19">
        <f>IF(Q17="-","",COUNT($AB$2:AB11)+1)</f>
        <v>10</v>
      </c>
      <c r="AC17" s="18" t="str">
        <f>IF(M11="-","",IF(ISERROR(RIGHT(A17,LEN(A17)-3)),AC11,RIGHT(A17,LEN(A17)-3)))</f>
        <v>AreaDensityMeasure</v>
      </c>
      <c r="AD17" s="18" t="str">
        <f t="shared" ref="AD17:AD80" si="5">SUBSTITUTE(K17," ","_")</f>
        <v>kilogram_per_squaremetre</v>
      </c>
      <c r="AE17" s="22" t="str">
        <f t="shared" ref="AE17:AE48" si="6">Q17</f>
        <v>=kg/Math.pow(m, 2)</v>
      </c>
      <c r="AF17" s="18" t="str">
        <f t="shared" si="4"/>
        <v>AreaDensityMeasure_kilogram_per_squaremetre</v>
      </c>
    </row>
    <row r="18" spans="1:32" s="17" customFormat="1" ht="36.6" customHeight="1" x14ac:dyDescent="0.2">
      <c r="A18" s="74" t="s">
        <v>46</v>
      </c>
      <c r="B18" s="101" t="s">
        <v>46</v>
      </c>
      <c r="C18" s="101" t="str">
        <f t="shared" si="0"/>
        <v>{C593E9DC-8BFC-4AE3-902F-89AD349C33FE}</v>
      </c>
      <c r="D18" s="56" t="s">
        <v>415</v>
      </c>
      <c r="E18" s="58" t="s">
        <v>620</v>
      </c>
      <c r="F18" s="56" t="s">
        <v>357</v>
      </c>
      <c r="G18" s="57" t="s">
        <v>1734</v>
      </c>
      <c r="I18" s="58">
        <v>16</v>
      </c>
      <c r="J18" s="58" t="s">
        <v>1949</v>
      </c>
      <c r="K18" s="117" t="s">
        <v>14</v>
      </c>
      <c r="L18" s="58" t="s">
        <v>14</v>
      </c>
      <c r="M18" s="58" t="s">
        <v>14</v>
      </c>
      <c r="N18" s="76" t="s">
        <v>14</v>
      </c>
      <c r="O18" s="76" t="s">
        <v>14</v>
      </c>
      <c r="P18" s="58" t="s">
        <v>14</v>
      </c>
      <c r="Q18" s="76" t="s">
        <v>14</v>
      </c>
      <c r="R18" s="58"/>
      <c r="S18" s="84" t="s">
        <v>1254</v>
      </c>
      <c r="T18" s="101"/>
      <c r="U18" s="58" t="s">
        <v>14</v>
      </c>
      <c r="V18" s="58" t="s">
        <v>14</v>
      </c>
      <c r="W18" s="59" t="s">
        <v>14</v>
      </c>
      <c r="X18" s="59" t="s">
        <v>14</v>
      </c>
      <c r="Y18" s="60" t="s">
        <v>14</v>
      </c>
      <c r="Z18" s="71" t="s">
        <v>14</v>
      </c>
      <c r="AA18" s="19"/>
      <c r="AB18" s="19" t="str">
        <f>IF(Q18="-","",COUNT($AB$2:AB17)+1)</f>
        <v/>
      </c>
      <c r="AC18" s="18" t="str">
        <f>IF(M17="-","",IF(ISERROR(RIGHT(A18,LEN(A18)-3)),AC17,RIGHT(A18,LEN(A18)-3)))</f>
        <v>Boolean</v>
      </c>
      <c r="AD18" s="18" t="str">
        <f t="shared" si="5"/>
        <v>-</v>
      </c>
      <c r="AE18" s="22" t="str">
        <f t="shared" si="6"/>
        <v>-</v>
      </c>
      <c r="AF18" s="18" t="str">
        <f t="shared" si="4"/>
        <v>Boolean_-</v>
      </c>
    </row>
    <row r="19" spans="1:32" s="17" customFormat="1" ht="36.6" customHeight="1" x14ac:dyDescent="0.2">
      <c r="A19" s="74" t="s">
        <v>47</v>
      </c>
      <c r="B19" s="101" t="s">
        <v>47</v>
      </c>
      <c r="C19" s="101" t="str">
        <f t="shared" si="0"/>
        <v>{5A4F7D7A-7F1E-466C-A6EF-A922BCF9C345}</v>
      </c>
      <c r="D19" s="56" t="s">
        <v>399</v>
      </c>
      <c r="E19" s="58" t="s">
        <v>616</v>
      </c>
      <c r="F19" s="56" t="s">
        <v>358</v>
      </c>
      <c r="G19" s="57" t="s">
        <v>1735</v>
      </c>
      <c r="I19" s="58">
        <v>17</v>
      </c>
      <c r="J19" s="58" t="s">
        <v>1950</v>
      </c>
      <c r="K19" s="117" t="s">
        <v>14</v>
      </c>
      <c r="L19" s="58" t="s">
        <v>14</v>
      </c>
      <c r="M19" s="58" t="s">
        <v>14</v>
      </c>
      <c r="N19" s="76" t="s">
        <v>14</v>
      </c>
      <c r="O19" s="76" t="s">
        <v>14</v>
      </c>
      <c r="P19" s="58" t="s">
        <v>14</v>
      </c>
      <c r="Q19" s="76" t="s">
        <v>14</v>
      </c>
      <c r="R19" s="58"/>
      <c r="S19" s="84" t="s">
        <v>1254</v>
      </c>
      <c r="T19" s="101"/>
      <c r="U19" s="58" t="s">
        <v>14</v>
      </c>
      <c r="V19" s="58" t="s">
        <v>14</v>
      </c>
      <c r="W19" s="59" t="s">
        <v>14</v>
      </c>
      <c r="X19" s="59" t="s">
        <v>14</v>
      </c>
      <c r="Y19" s="60" t="s">
        <v>14</v>
      </c>
      <c r="Z19" s="71" t="s">
        <v>14</v>
      </c>
      <c r="AA19" s="19"/>
      <c r="AB19" s="19" t="str">
        <f>IF(Q19="-","",COUNT($AB$2:AB18)+1)</f>
        <v/>
      </c>
      <c r="AC19" s="87" t="str">
        <f>IF(M18="-","",IF(ISERROR(RIGHT(A19,LEN(A19)-3)),AC18,RIGHT(A19,LEN(A19)-3)))</f>
        <v/>
      </c>
      <c r="AD19" s="18" t="str">
        <f t="shared" si="5"/>
        <v>-</v>
      </c>
      <c r="AE19" s="22" t="str">
        <f t="shared" si="6"/>
        <v>-</v>
      </c>
      <c r="AF19" s="18" t="str">
        <f t="shared" si="4"/>
        <v>_-</v>
      </c>
    </row>
    <row r="20" spans="1:32" s="17" customFormat="1" ht="36.6" customHeight="1" x14ac:dyDescent="0.2">
      <c r="A20" s="140" t="s">
        <v>50</v>
      </c>
      <c r="B20" s="101" t="s">
        <v>50</v>
      </c>
      <c r="C20" s="101" t="str">
        <f t="shared" si="0"/>
        <v>{B3152DDC-D1C2-4807-9AC2-3DF8E149105D}</v>
      </c>
      <c r="D20" s="128" t="s">
        <v>400</v>
      </c>
      <c r="E20" s="36" t="s">
        <v>621</v>
      </c>
      <c r="F20" s="141" t="s">
        <v>48</v>
      </c>
      <c r="G20" s="136" t="s">
        <v>1736</v>
      </c>
      <c r="I20" s="58">
        <v>18</v>
      </c>
      <c r="J20" s="99" t="s">
        <v>1951</v>
      </c>
      <c r="K20" s="119" t="s">
        <v>629</v>
      </c>
      <c r="L20" s="36" t="s">
        <v>649</v>
      </c>
      <c r="M20" s="36" t="s">
        <v>634</v>
      </c>
      <c r="N20" s="79"/>
      <c r="O20" s="79"/>
      <c r="P20" s="36"/>
      <c r="Q20" s="79" t="s">
        <v>14</v>
      </c>
      <c r="R20" s="36"/>
      <c r="S20" s="84" t="s">
        <v>2171</v>
      </c>
      <c r="T20" s="101" t="str">
        <f>VLOOKUP(S20,Measures!$J$2:$K$94,2,FALSE)</f>
        <v>{E8240AEC-3AA9-47EA-AC47-63E4B1B14BA1}</v>
      </c>
      <c r="U20" s="36"/>
      <c r="V20" s="36" t="s">
        <v>629</v>
      </c>
      <c r="W20" s="37" t="s">
        <v>49</v>
      </c>
      <c r="X20" s="37" t="s">
        <v>49</v>
      </c>
      <c r="Y20" s="38" t="s">
        <v>6</v>
      </c>
      <c r="Z20" s="65"/>
      <c r="AA20" s="19"/>
      <c r="AB20" s="19" t="str">
        <f>IF(Q20="-","",COUNT($AB$2:AB19)+1)</f>
        <v/>
      </c>
      <c r="AC20" s="18" t="s">
        <v>1252</v>
      </c>
      <c r="AD20" s="18" t="str">
        <f t="shared" si="5"/>
        <v>degrees</v>
      </c>
      <c r="AE20" s="22" t="str">
        <f t="shared" si="6"/>
        <v>-</v>
      </c>
      <c r="AF20" s="18" t="str">
        <f t="shared" si="4"/>
        <v>CompoundPlaneAngleMeasure_degrees</v>
      </c>
    </row>
    <row r="21" spans="1:32" s="17" customFormat="1" ht="36.6" customHeight="1" x14ac:dyDescent="0.2">
      <c r="A21" s="140"/>
      <c r="B21" s="101" t="s">
        <v>50</v>
      </c>
      <c r="C21" s="101" t="str">
        <f t="shared" si="0"/>
        <v>{B3152DDC-D1C2-4807-9AC2-3DF8E149105D}</v>
      </c>
      <c r="D21" s="128"/>
      <c r="E21" s="36" t="s">
        <v>621</v>
      </c>
      <c r="F21" s="141"/>
      <c r="G21" s="136"/>
      <c r="I21" s="58">
        <v>19</v>
      </c>
      <c r="J21" s="99" t="s">
        <v>1952</v>
      </c>
      <c r="K21" s="119" t="s">
        <v>627</v>
      </c>
      <c r="L21" s="36" t="s">
        <v>630</v>
      </c>
      <c r="M21" s="36" t="s">
        <v>632</v>
      </c>
      <c r="N21" s="79" t="s">
        <v>1159</v>
      </c>
      <c r="O21" s="79" t="s">
        <v>1159</v>
      </c>
      <c r="P21" s="36"/>
      <c r="Q21" s="79" t="s">
        <v>1009</v>
      </c>
      <c r="R21" s="36">
        <v>60</v>
      </c>
      <c r="S21" s="84" t="s">
        <v>2171</v>
      </c>
      <c r="T21" s="101" t="str">
        <f>VLOOKUP(S21,Measures!$J$2:$K$94,2,FALSE)</f>
        <v>{E8240AEC-3AA9-47EA-AC47-63E4B1B14BA1}</v>
      </c>
      <c r="U21" s="36"/>
      <c r="V21" s="36" t="s">
        <v>627</v>
      </c>
      <c r="W21" s="37"/>
      <c r="X21" s="37"/>
      <c r="Y21" s="38" t="s">
        <v>6</v>
      </c>
      <c r="Z21" s="65"/>
      <c r="AA21" s="19"/>
      <c r="AB21" s="19">
        <f>IF(Q21="-","",COUNT($AB$2:AB20)+1)</f>
        <v>11</v>
      </c>
      <c r="AC21" s="18" t="s">
        <v>1252</v>
      </c>
      <c r="AD21" s="18" t="str">
        <f t="shared" si="5"/>
        <v>minutes</v>
      </c>
      <c r="AE21" s="22" t="str">
        <f t="shared" si="6"/>
        <v>=60*s</v>
      </c>
      <c r="AF21" s="18" t="str">
        <f t="shared" si="4"/>
        <v>CompoundPlaneAngleMeasure_minutes</v>
      </c>
    </row>
    <row r="22" spans="1:32" s="17" customFormat="1" ht="36.6" customHeight="1" x14ac:dyDescent="0.2">
      <c r="A22" s="140"/>
      <c r="B22" s="101" t="s">
        <v>50</v>
      </c>
      <c r="C22" s="101" t="str">
        <f t="shared" si="0"/>
        <v>{B3152DDC-D1C2-4807-9AC2-3DF8E149105D}</v>
      </c>
      <c r="D22" s="128"/>
      <c r="E22" s="36" t="s">
        <v>621</v>
      </c>
      <c r="F22" s="141"/>
      <c r="G22" s="136"/>
      <c r="I22" s="58">
        <v>20</v>
      </c>
      <c r="J22" s="99" t="s">
        <v>1953</v>
      </c>
      <c r="K22" s="119" t="s">
        <v>628</v>
      </c>
      <c r="L22" s="36" t="s">
        <v>631</v>
      </c>
      <c r="M22" s="36" t="s">
        <v>283</v>
      </c>
      <c r="N22" s="79" t="s">
        <v>991</v>
      </c>
      <c r="O22" s="79" t="s">
        <v>991</v>
      </c>
      <c r="P22" s="36"/>
      <c r="Q22" s="79" t="s">
        <v>991</v>
      </c>
      <c r="R22" s="36">
        <v>1</v>
      </c>
      <c r="S22" s="84" t="s">
        <v>2171</v>
      </c>
      <c r="T22" s="101" t="str">
        <f>VLOOKUP(S22,Measures!$J$2:$K$94,2,FALSE)</f>
        <v>{E8240AEC-3AA9-47EA-AC47-63E4B1B14BA1}</v>
      </c>
      <c r="U22" s="36"/>
      <c r="V22" s="36" t="s">
        <v>628</v>
      </c>
      <c r="W22" s="37"/>
      <c r="X22" s="37"/>
      <c r="Y22" s="38" t="s">
        <v>6</v>
      </c>
      <c r="Z22" s="65"/>
      <c r="AA22" s="19"/>
      <c r="AB22" s="19">
        <f>IF(Q22="-","",COUNT($AB$2:AB21)+1)</f>
        <v>12</v>
      </c>
      <c r="AC22" s="18" t="str">
        <f>IF(M21="-","",IF(ISERROR(RIGHT(A22,LEN(A22)-3)),AC21,RIGHT(A22,LEN(A22)-3)))</f>
        <v>CompoundPlaneAngleMeasure</v>
      </c>
      <c r="AD22" s="18" t="str">
        <f t="shared" si="5"/>
        <v>seconds</v>
      </c>
      <c r="AE22" s="22" t="str">
        <f t="shared" si="6"/>
        <v>=s</v>
      </c>
      <c r="AF22" s="18" t="str">
        <f t="shared" si="4"/>
        <v>CompoundPlaneAngleMeasure_seconds</v>
      </c>
    </row>
    <row r="23" spans="1:32" s="17" customFormat="1" ht="36.6" customHeight="1" x14ac:dyDescent="0.2">
      <c r="A23" s="140"/>
      <c r="B23" s="101" t="s">
        <v>50</v>
      </c>
      <c r="C23" s="101" t="str">
        <f t="shared" si="0"/>
        <v>{B3152DDC-D1C2-4807-9AC2-3DF8E149105D}</v>
      </c>
      <c r="D23" s="128"/>
      <c r="E23" s="36" t="s">
        <v>621</v>
      </c>
      <c r="F23" s="141"/>
      <c r="G23" s="136"/>
      <c r="I23" s="58">
        <v>21</v>
      </c>
      <c r="J23" s="99" t="s">
        <v>1954</v>
      </c>
      <c r="K23" s="119" t="s">
        <v>722</v>
      </c>
      <c r="L23" s="36" t="s">
        <v>723</v>
      </c>
      <c r="M23" s="36" t="s">
        <v>724</v>
      </c>
      <c r="N23" s="79" t="s">
        <v>1160</v>
      </c>
      <c r="O23" s="79" t="s">
        <v>1161</v>
      </c>
      <c r="P23" s="36"/>
      <c r="Q23" s="79" t="s">
        <v>1262</v>
      </c>
      <c r="R23" s="36">
        <v>9.9999999999999995E-7</v>
      </c>
      <c r="S23" s="84" t="s">
        <v>2171</v>
      </c>
      <c r="T23" s="101" t="str">
        <f>VLOOKUP(S23,Measures!$J$2:$K$94,2,FALSE)</f>
        <v>{E8240AEC-3AA9-47EA-AC47-63E4B1B14BA1}</v>
      </c>
      <c r="U23" s="36" t="s">
        <v>1707</v>
      </c>
      <c r="V23" s="36" t="s">
        <v>628</v>
      </c>
      <c r="W23" s="37"/>
      <c r="X23" s="37"/>
      <c r="Y23" s="38"/>
      <c r="Z23" s="65"/>
      <c r="AA23" s="19"/>
      <c r="AB23" s="19">
        <f>IF(Q23="-","",COUNT($AB$2:AB22)+1)</f>
        <v>13</v>
      </c>
      <c r="AC23" s="18" t="str">
        <f>IF(M22="-","",IF(ISERROR(RIGHT(A23,LEN(A23)-3)),AC22,RIGHT(A23,LEN(A23)-3)))</f>
        <v>CompoundPlaneAngleMeasure</v>
      </c>
      <c r="AD23" s="18" t="str">
        <f t="shared" si="5"/>
        <v>microseconds</v>
      </c>
      <c r="AE23" s="22" t="str">
        <f t="shared" si="6"/>
        <v>=s/Math.pow(10,6)</v>
      </c>
      <c r="AF23" s="18" t="str">
        <f t="shared" si="4"/>
        <v>CompoundPlaneAngleMeasure_microseconds</v>
      </c>
    </row>
    <row r="24" spans="1:32" s="17" customFormat="1" ht="36.6" customHeight="1" x14ac:dyDescent="0.2">
      <c r="A24" s="74" t="s">
        <v>51</v>
      </c>
      <c r="B24" s="101" t="s">
        <v>51</v>
      </c>
      <c r="C24" s="101" t="str">
        <f t="shared" si="0"/>
        <v>{C43C18CD-03CE-43B0-AADE-40BA2225BD05}</v>
      </c>
      <c r="D24" s="56" t="s">
        <v>401</v>
      </c>
      <c r="E24" s="58" t="s">
        <v>616</v>
      </c>
      <c r="F24" s="56" t="s">
        <v>359</v>
      </c>
      <c r="G24" s="57" t="s">
        <v>1737</v>
      </c>
      <c r="I24" s="58">
        <v>22</v>
      </c>
      <c r="J24" s="58" t="s">
        <v>1955</v>
      </c>
      <c r="K24" s="117" t="s">
        <v>14</v>
      </c>
      <c r="L24" s="58" t="s">
        <v>14</v>
      </c>
      <c r="M24" s="58" t="s">
        <v>14</v>
      </c>
      <c r="N24" s="76" t="s">
        <v>14</v>
      </c>
      <c r="O24" s="76" t="s">
        <v>14</v>
      </c>
      <c r="P24" s="58" t="s">
        <v>14</v>
      </c>
      <c r="Q24" s="76" t="s">
        <v>14</v>
      </c>
      <c r="R24" s="58"/>
      <c r="S24" s="84" t="s">
        <v>1254</v>
      </c>
      <c r="T24" s="101"/>
      <c r="U24" s="58" t="s">
        <v>14</v>
      </c>
      <c r="V24" s="58" t="s">
        <v>14</v>
      </c>
      <c r="W24" s="59" t="s">
        <v>14</v>
      </c>
      <c r="X24" s="59" t="s">
        <v>14</v>
      </c>
      <c r="Y24" s="60" t="s">
        <v>14</v>
      </c>
      <c r="Z24" s="71" t="s">
        <v>14</v>
      </c>
      <c r="AA24" s="19"/>
      <c r="AB24" s="19" t="str">
        <f>IF(Q24="-","",COUNT($AB$2:AB23)+1)</f>
        <v/>
      </c>
      <c r="AC24" s="18" t="str">
        <f>IF(M23="-","",IF(ISERROR(RIGHT(A24,LEN(A24)-3)),AC23,RIGHT(A24,LEN(A24)-3)))</f>
        <v>ContextDependentMeasure</v>
      </c>
      <c r="AD24" s="18" t="str">
        <f t="shared" si="5"/>
        <v>-</v>
      </c>
      <c r="AE24" s="22" t="str">
        <f t="shared" si="6"/>
        <v>-</v>
      </c>
      <c r="AF24" s="18" t="str">
        <f t="shared" si="4"/>
        <v>ContextDependentMeasure_-</v>
      </c>
    </row>
    <row r="25" spans="1:32" s="17" customFormat="1" ht="36.6" customHeight="1" x14ac:dyDescent="0.2">
      <c r="A25" s="74" t="s">
        <v>52</v>
      </c>
      <c r="B25" s="101" t="s">
        <v>52</v>
      </c>
      <c r="C25" s="101" t="str">
        <f t="shared" si="0"/>
        <v>{F23B099B-9C06-474B-AD85-6426B3B08D3F}</v>
      </c>
      <c r="D25" s="56" t="s">
        <v>402</v>
      </c>
      <c r="E25" s="58" t="s">
        <v>618</v>
      </c>
      <c r="F25" s="56" t="s">
        <v>14</v>
      </c>
      <c r="G25" s="57" t="s">
        <v>14</v>
      </c>
      <c r="I25" s="58">
        <v>23</v>
      </c>
      <c r="J25" s="58" t="s">
        <v>1956</v>
      </c>
      <c r="K25" s="117" t="s">
        <v>14</v>
      </c>
      <c r="L25" s="58" t="s">
        <v>14</v>
      </c>
      <c r="M25" s="58" t="s">
        <v>14</v>
      </c>
      <c r="N25" s="76" t="s">
        <v>14</v>
      </c>
      <c r="O25" s="76" t="s">
        <v>14</v>
      </c>
      <c r="P25" s="58" t="s">
        <v>14</v>
      </c>
      <c r="Q25" s="76" t="s">
        <v>14</v>
      </c>
      <c r="R25" s="58"/>
      <c r="S25" s="84" t="s">
        <v>1254</v>
      </c>
      <c r="T25" s="101"/>
      <c r="U25" s="58" t="s">
        <v>14</v>
      </c>
      <c r="V25" s="58" t="s">
        <v>14</v>
      </c>
      <c r="W25" s="59" t="s">
        <v>14</v>
      </c>
      <c r="X25" s="59" t="s">
        <v>14</v>
      </c>
      <c r="Y25" s="60">
        <v>1</v>
      </c>
      <c r="Z25" s="71" t="s">
        <v>14</v>
      </c>
      <c r="AA25" s="19"/>
      <c r="AB25" s="19" t="str">
        <f>IF(Q25="-","",COUNT($AB$2:AB24)+1)</f>
        <v/>
      </c>
      <c r="AC25" s="18" t="str">
        <f>IF(M24="-","",IF(ISERROR(RIGHT(A25,LEN(A25)-3)),AC24,RIGHT(A25,LEN(A25)-3)))</f>
        <v/>
      </c>
      <c r="AD25" s="18" t="str">
        <f t="shared" si="5"/>
        <v>-</v>
      </c>
      <c r="AE25" s="22" t="str">
        <f t="shared" si="6"/>
        <v>-</v>
      </c>
      <c r="AF25" s="18" t="str">
        <f t="shared" si="4"/>
        <v>_-</v>
      </c>
    </row>
    <row r="26" spans="1:32" s="17" customFormat="1" ht="36.6" customHeight="1" x14ac:dyDescent="0.2">
      <c r="A26" s="74" t="s">
        <v>53</v>
      </c>
      <c r="B26" s="101" t="s">
        <v>53</v>
      </c>
      <c r="C26" s="101" t="str">
        <f t="shared" si="0"/>
        <v>{A9DC2F4B-CDAE-4EC5-A824-E3FDA169773B}</v>
      </c>
      <c r="D26" s="56" t="s">
        <v>403</v>
      </c>
      <c r="E26" s="58" t="s">
        <v>608</v>
      </c>
      <c r="F26" s="56" t="s">
        <v>607</v>
      </c>
      <c r="G26" s="57" t="s">
        <v>1811</v>
      </c>
      <c r="I26" s="58">
        <v>24</v>
      </c>
      <c r="J26" s="58" t="s">
        <v>1957</v>
      </c>
      <c r="K26" s="117" t="s">
        <v>592</v>
      </c>
      <c r="L26" s="58" t="s">
        <v>593</v>
      </c>
      <c r="M26" s="58" t="s">
        <v>14</v>
      </c>
      <c r="N26" s="76" t="s">
        <v>14</v>
      </c>
      <c r="O26" s="76" t="s">
        <v>14</v>
      </c>
      <c r="P26" s="58" t="s">
        <v>14</v>
      </c>
      <c r="Q26" s="76" t="s">
        <v>14</v>
      </c>
      <c r="R26" s="58"/>
      <c r="S26" s="84" t="s">
        <v>1254</v>
      </c>
      <c r="T26" s="101"/>
      <c r="U26" s="58" t="s">
        <v>14</v>
      </c>
      <c r="V26" s="58" t="s">
        <v>592</v>
      </c>
      <c r="W26" s="59" t="s">
        <v>14</v>
      </c>
      <c r="X26" s="59" t="s">
        <v>14</v>
      </c>
      <c r="Y26" s="60">
        <v>1</v>
      </c>
      <c r="Z26" s="71" t="s">
        <v>14</v>
      </c>
      <c r="AA26" s="19"/>
      <c r="AB26" s="19" t="str">
        <f>IF(Q26="-","",COUNT($AB$2:AB25)+1)</f>
        <v/>
      </c>
      <c r="AC26" s="18" t="str">
        <f>IF(M25="-","",IF(ISERROR(RIGHT(A26,LEN(A26)-3)),AC25,RIGHT(A26,LEN(A26)-3)))</f>
        <v/>
      </c>
      <c r="AD26" s="18" t="str">
        <f t="shared" si="5"/>
        <v>text</v>
      </c>
      <c r="AE26" s="22" t="str">
        <f t="shared" si="6"/>
        <v>-</v>
      </c>
      <c r="AF26" s="18" t="str">
        <f t="shared" si="4"/>
        <v>_text</v>
      </c>
    </row>
    <row r="27" spans="1:32" s="27" customFormat="1" ht="36.6" customHeight="1" x14ac:dyDescent="0.2">
      <c r="A27" s="74" t="s">
        <v>56</v>
      </c>
      <c r="B27" s="101" t="s">
        <v>56</v>
      </c>
      <c r="C27" s="101" t="str">
        <f t="shared" si="0"/>
        <v>{BFCBE915-C834-479E-8D89-621379F71CCC}</v>
      </c>
      <c r="D27" s="56" t="s">
        <v>404</v>
      </c>
      <c r="E27" s="58" t="s">
        <v>616</v>
      </c>
      <c r="F27" s="56" t="s">
        <v>361</v>
      </c>
      <c r="G27" s="57" t="s">
        <v>1738</v>
      </c>
      <c r="I27" s="58">
        <v>25</v>
      </c>
      <c r="J27" s="58" t="s">
        <v>1958</v>
      </c>
      <c r="K27" s="117" t="s">
        <v>54</v>
      </c>
      <c r="L27" s="58" t="s">
        <v>751</v>
      </c>
      <c r="M27" s="58" t="s">
        <v>1814</v>
      </c>
      <c r="N27" s="76" t="s">
        <v>1002</v>
      </c>
      <c r="O27" s="76" t="s">
        <v>1043</v>
      </c>
      <c r="P27" s="58"/>
      <c r="Q27" s="76" t="s">
        <v>1391</v>
      </c>
      <c r="R27" s="58">
        <v>461.47</v>
      </c>
      <c r="S27" s="84" t="s">
        <v>2179</v>
      </c>
      <c r="T27" s="101" t="str">
        <f>VLOOKUP(S27,Measures!$J$2:$K$94,2,FALSE)</f>
        <v>{62A9C0FA-DFE4-4079-80CF-FBDC77FCC1AA}</v>
      </c>
      <c r="U27" s="58" t="s">
        <v>14</v>
      </c>
      <c r="V27" s="58" t="s">
        <v>54</v>
      </c>
      <c r="W27" s="59" t="s">
        <v>55</v>
      </c>
      <c r="X27" s="59" t="s">
        <v>55</v>
      </c>
      <c r="Y27" s="60" t="s">
        <v>968</v>
      </c>
      <c r="Z27" s="71">
        <v>1</v>
      </c>
      <c r="AA27" s="19"/>
      <c r="AB27" s="19">
        <f>IF(Q27="-","",COUNT($AB$2:AB26)+1)</f>
        <v>14</v>
      </c>
      <c r="AC27" s="18" t="s">
        <v>1377</v>
      </c>
      <c r="AD27" s="18" t="str">
        <f t="shared" si="5"/>
        <v>farad</v>
      </c>
      <c r="AE27" s="22" t="str">
        <f t="shared" si="6"/>
        <v>=K*(9/5)+(459,67)</v>
      </c>
      <c r="AF27" s="18" t="str">
        <f t="shared" si="4"/>
        <v>ElectricCapacityMeasure_farad</v>
      </c>
    </row>
    <row r="28" spans="1:32" s="17" customFormat="1" ht="36.6" customHeight="1" x14ac:dyDescent="0.2">
      <c r="A28" s="74" t="s">
        <v>59</v>
      </c>
      <c r="B28" s="101" t="s">
        <v>59</v>
      </c>
      <c r="C28" s="101" t="str">
        <f t="shared" si="0"/>
        <v>{93E12297-74A7-4C13-9BBE-9B4F091A665E}</v>
      </c>
      <c r="D28" s="56" t="s">
        <v>405</v>
      </c>
      <c r="E28" s="58" t="s">
        <v>616</v>
      </c>
      <c r="F28" s="56" t="s">
        <v>360</v>
      </c>
      <c r="G28" s="57" t="s">
        <v>1739</v>
      </c>
      <c r="I28" s="58">
        <v>26</v>
      </c>
      <c r="J28" s="58" t="s">
        <v>1959</v>
      </c>
      <c r="K28" s="117" t="s">
        <v>609</v>
      </c>
      <c r="L28" s="58" t="s">
        <v>594</v>
      </c>
      <c r="M28" s="58" t="s">
        <v>57</v>
      </c>
      <c r="N28" s="76" t="s">
        <v>1001</v>
      </c>
      <c r="O28" s="76" t="s">
        <v>1047</v>
      </c>
      <c r="P28" s="58"/>
      <c r="Q28" s="76" t="s">
        <v>1392</v>
      </c>
      <c r="R28" s="58">
        <v>-272.14999999999998</v>
      </c>
      <c r="S28" s="84" t="s">
        <v>2305</v>
      </c>
      <c r="T28" s="101" t="str">
        <f>VLOOKUP(S28,Measures!$J$2:$K$94,2,FALSE)</f>
        <v>{F8F1933A-DF43-4FA0-AE9F-9329D7056DAF}</v>
      </c>
      <c r="U28" s="58"/>
      <c r="V28" s="58" t="s">
        <v>1661</v>
      </c>
      <c r="W28" s="59" t="s">
        <v>58</v>
      </c>
      <c r="X28" s="59" t="s">
        <v>58</v>
      </c>
      <c r="Y28" s="60"/>
      <c r="Z28" s="71"/>
      <c r="AA28" s="19"/>
      <c r="AB28" s="19">
        <f>IF(Q28="-","",COUNT($AB$2:AB27)+1)</f>
        <v>15</v>
      </c>
      <c r="AC28" s="18" t="str">
        <f t="shared" ref="AC28:AC65" si="7">IF(M27="-","",IF(ISERROR(RIGHT(A28,LEN(A28)-3)),AC27,RIGHT(A28,LEN(A28)-3)))</f>
        <v>ThermodynamicTemperatureMeasure</v>
      </c>
      <c r="AD28" s="18" t="str">
        <f t="shared" si="5"/>
        <v>degree_celsius</v>
      </c>
      <c r="AE28" s="22" t="str">
        <f t="shared" si="6"/>
        <v>=K-(273,15)</v>
      </c>
      <c r="AF28" s="18" t="str">
        <f t="shared" si="4"/>
        <v>ThermodynamicTemperatureMeasure_degree_celsius</v>
      </c>
    </row>
    <row r="29" spans="1:32" s="17" customFormat="1" ht="36.6" customHeight="1" x14ac:dyDescent="0.2">
      <c r="A29" s="74" t="s">
        <v>62</v>
      </c>
      <c r="B29" s="101" t="s">
        <v>62</v>
      </c>
      <c r="C29" s="101" t="str">
        <f t="shared" si="0"/>
        <v>{1F0F7E02-1BDE-481C-8BFE-7EACC44FEC3B}</v>
      </c>
      <c r="D29" s="56" t="s">
        <v>447</v>
      </c>
      <c r="E29" s="58" t="s">
        <v>616</v>
      </c>
      <c r="F29" s="56" t="s">
        <v>60</v>
      </c>
      <c r="G29" s="57" t="s">
        <v>1812</v>
      </c>
      <c r="I29" s="58">
        <v>27</v>
      </c>
      <c r="J29" s="58" t="s">
        <v>1960</v>
      </c>
      <c r="K29" s="117" t="s">
        <v>595</v>
      </c>
      <c r="L29" s="58" t="s">
        <v>765</v>
      </c>
      <c r="M29" s="58" t="s">
        <v>923</v>
      </c>
      <c r="N29" s="76" t="s">
        <v>1289</v>
      </c>
      <c r="O29" s="76" t="s">
        <v>1289</v>
      </c>
      <c r="P29" s="58"/>
      <c r="Q29" s="76" t="s">
        <v>14</v>
      </c>
      <c r="R29" s="58"/>
      <c r="S29" s="84" t="s">
        <v>2173</v>
      </c>
      <c r="T29" s="101" t="str">
        <f>VLOOKUP(S29,Measures!$J$2:$K$94,2,FALSE)</f>
        <v>{4279EA3E-8957-4FEA-9F92-0B8E46172F56}</v>
      </c>
      <c r="U29" s="58"/>
      <c r="V29" s="58" t="s">
        <v>595</v>
      </c>
      <c r="W29" s="59" t="s">
        <v>61</v>
      </c>
      <c r="X29" s="59" t="s">
        <v>61</v>
      </c>
      <c r="Y29" s="60">
        <v>1</v>
      </c>
      <c r="Z29" s="71"/>
      <c r="AA29" s="19"/>
      <c r="AB29" s="19" t="str">
        <f>IF(Q29="-","",COUNT($AB$2:AB28)+1)</f>
        <v/>
      </c>
      <c r="AC29" s="18" t="str">
        <f t="shared" si="7"/>
        <v>CurvatureMeasure</v>
      </c>
      <c r="AD29" s="18" t="str">
        <f t="shared" si="5"/>
        <v>radian/meter</v>
      </c>
      <c r="AE29" s="22" t="str">
        <f t="shared" si="6"/>
        <v>-</v>
      </c>
      <c r="AF29" s="18" t="str">
        <f t="shared" si="4"/>
        <v>CurvatureMeasure_radian/meter</v>
      </c>
    </row>
    <row r="30" spans="1:32" s="17" customFormat="1" ht="36.6" customHeight="1" x14ac:dyDescent="0.2">
      <c r="A30" s="74" t="s">
        <v>63</v>
      </c>
      <c r="B30" s="101" t="s">
        <v>1860</v>
      </c>
      <c r="C30" s="101" t="str">
        <f t="shared" si="0"/>
        <v>{D2FD3692-DDE6-47F2-AFCA-86C282092D51}</v>
      </c>
      <c r="D30" s="56" t="s">
        <v>448</v>
      </c>
      <c r="E30" s="58" t="s">
        <v>622</v>
      </c>
      <c r="F30" s="56" t="s">
        <v>434</v>
      </c>
      <c r="G30" s="57" t="s">
        <v>1740</v>
      </c>
      <c r="I30" s="58">
        <v>28</v>
      </c>
      <c r="J30" s="58" t="s">
        <v>1961</v>
      </c>
      <c r="K30" s="117" t="s">
        <v>596</v>
      </c>
      <c r="L30" s="58" t="s">
        <v>597</v>
      </c>
      <c r="M30" s="58"/>
      <c r="N30" s="76"/>
      <c r="O30" s="76"/>
      <c r="P30" s="58"/>
      <c r="Q30" s="76" t="s">
        <v>14</v>
      </c>
      <c r="R30" s="58"/>
      <c r="S30" s="84" t="s">
        <v>2323</v>
      </c>
      <c r="T30" s="101"/>
      <c r="U30" s="58"/>
      <c r="V30" s="58" t="s">
        <v>596</v>
      </c>
      <c r="W30" s="59"/>
      <c r="X30" s="59"/>
      <c r="Y30" s="60"/>
      <c r="Z30" s="71"/>
      <c r="AA30" s="19"/>
      <c r="AB30" s="19" t="str">
        <f>IF(Q30="-","",COUNT($AB$2:AB29)+1)</f>
        <v/>
      </c>
      <c r="AC30" s="18" t="str">
        <f t="shared" si="7"/>
        <v>Date </v>
      </c>
      <c r="AD30" s="18" t="str">
        <f t="shared" si="5"/>
        <v>YYYY-MM-DD</v>
      </c>
      <c r="AE30" s="22" t="str">
        <f t="shared" si="6"/>
        <v>-</v>
      </c>
      <c r="AF30" s="18" t="str">
        <f t="shared" si="4"/>
        <v>Date _YYYY-MM-DD</v>
      </c>
    </row>
    <row r="31" spans="1:32" s="17" customFormat="1" ht="36.6" customHeight="1" x14ac:dyDescent="0.2">
      <c r="A31" s="74" t="s">
        <v>64</v>
      </c>
      <c r="B31" s="101" t="s">
        <v>1861</v>
      </c>
      <c r="C31" s="101" t="str">
        <f t="shared" si="0"/>
        <v>{A60C9E1B-441B-413D-88E2-BA80E1E55C26}</v>
      </c>
      <c r="D31" s="56" t="s">
        <v>433</v>
      </c>
      <c r="E31" s="58" t="s">
        <v>623</v>
      </c>
      <c r="F31" s="56" t="s">
        <v>435</v>
      </c>
      <c r="G31" s="57" t="s">
        <v>1741</v>
      </c>
      <c r="I31" s="58">
        <v>29</v>
      </c>
      <c r="J31" s="58" t="s">
        <v>1962</v>
      </c>
      <c r="K31" s="117" t="s">
        <v>598</v>
      </c>
      <c r="L31" s="58" t="s">
        <v>599</v>
      </c>
      <c r="M31" s="58"/>
      <c r="N31" s="76"/>
      <c r="O31" s="76"/>
      <c r="P31" s="58"/>
      <c r="Q31" s="76" t="s">
        <v>14</v>
      </c>
      <c r="R31" s="58"/>
      <c r="S31" s="84" t="s">
        <v>2324</v>
      </c>
      <c r="T31" s="101"/>
      <c r="U31" s="58"/>
      <c r="V31" s="58" t="s">
        <v>598</v>
      </c>
      <c r="W31" s="59"/>
      <c r="X31" s="59"/>
      <c r="Y31" s="60"/>
      <c r="Z31" s="71"/>
      <c r="AA31" s="19"/>
      <c r="AB31" s="19" t="str">
        <f>IF(Q31="-","",COUNT($AB$2:AB30)+1)</f>
        <v/>
      </c>
      <c r="AC31" s="18" t="str">
        <f t="shared" si="7"/>
        <v>DateTime </v>
      </c>
      <c r="AD31" s="18" t="str">
        <f t="shared" si="5"/>
        <v>YYYY-MM-DDThh:mm:ss</v>
      </c>
      <c r="AE31" s="22" t="str">
        <f t="shared" si="6"/>
        <v>-</v>
      </c>
      <c r="AF31" s="18" t="str">
        <f t="shared" si="4"/>
        <v>DateTime _YYYY-MM-DDThh:mm:ss</v>
      </c>
    </row>
    <row r="32" spans="1:32" s="27" customFormat="1" ht="36.6" customHeight="1" x14ac:dyDescent="0.2">
      <c r="A32" s="74" t="s">
        <v>67</v>
      </c>
      <c r="B32" s="101" t="s">
        <v>67</v>
      </c>
      <c r="C32" s="101" t="str">
        <f t="shared" si="0"/>
        <v>{00CFEC09-E171-4405-BBB9-58B74DC94334}</v>
      </c>
      <c r="D32" s="56" t="s">
        <v>438</v>
      </c>
      <c r="E32" s="58" t="s">
        <v>616</v>
      </c>
      <c r="F32" s="56" t="s">
        <v>307</v>
      </c>
      <c r="G32" s="57" t="s">
        <v>1742</v>
      </c>
      <c r="I32" s="58">
        <v>30</v>
      </c>
      <c r="J32" s="58" t="s">
        <v>1963</v>
      </c>
      <c r="K32" s="117" t="s">
        <v>65</v>
      </c>
      <c r="L32" s="58" t="s">
        <v>709</v>
      </c>
      <c r="M32" s="58" t="s">
        <v>66</v>
      </c>
      <c r="N32" s="76" t="s">
        <v>1036</v>
      </c>
      <c r="O32" s="76" t="s">
        <v>1048</v>
      </c>
      <c r="P32" s="58"/>
      <c r="Q32" s="76" t="s">
        <v>1364</v>
      </c>
      <c r="R32" s="58">
        <v>1</v>
      </c>
      <c r="S32" s="84" t="s">
        <v>2175</v>
      </c>
      <c r="T32" s="101" t="str">
        <f>VLOOKUP(S32,Measures!$J$2:$K$94,2,FALSE)</f>
        <v>{F9B38BE4-DE5B-4D06-B410-6C07C9A37D43}</v>
      </c>
      <c r="U32" s="58"/>
      <c r="V32" s="58" t="s">
        <v>65</v>
      </c>
      <c r="W32" s="59" t="s">
        <v>19</v>
      </c>
      <c r="X32" s="59" t="s">
        <v>19</v>
      </c>
      <c r="Y32" s="60"/>
      <c r="Z32" s="71"/>
      <c r="AA32" s="19"/>
      <c r="AB32" s="19">
        <f>IF(Q32="-","",COUNT($AB$2:AB31)+1)</f>
        <v>16</v>
      </c>
      <c r="AC32" s="18" t="str">
        <f t="shared" si="7"/>
        <v>DoseEquivalentMeasure</v>
      </c>
      <c r="AD32" s="18" t="str">
        <f t="shared" si="5"/>
        <v>sievert</v>
      </c>
      <c r="AE32" s="22" t="str">
        <f t="shared" si="6"/>
        <v>=Math.pow(m,2)/Math.pow(s,2)</v>
      </c>
      <c r="AF32" s="18" t="str">
        <f t="shared" si="4"/>
        <v>DoseEquivalentMeasure_sievert</v>
      </c>
    </row>
    <row r="33" spans="1:32" s="17" customFormat="1" ht="36.6" customHeight="1" x14ac:dyDescent="0.2">
      <c r="A33" s="74" t="s">
        <v>68</v>
      </c>
      <c r="B33" s="101" t="s">
        <v>1865</v>
      </c>
      <c r="C33" s="101" t="str">
        <f t="shared" si="0"/>
        <v>{CBAA379E-FC20-4D06-8227-6C1735AFFF6D}</v>
      </c>
      <c r="D33" s="56" t="s">
        <v>439</v>
      </c>
      <c r="E33" s="58" t="s">
        <v>624</v>
      </c>
      <c r="F33" s="56" t="s">
        <v>440</v>
      </c>
      <c r="G33" s="57" t="s">
        <v>1743</v>
      </c>
      <c r="I33" s="58">
        <v>31</v>
      </c>
      <c r="J33" s="58" t="s">
        <v>1964</v>
      </c>
      <c r="K33" s="117" t="s">
        <v>14</v>
      </c>
      <c r="L33" s="58" t="s">
        <v>14</v>
      </c>
      <c r="M33" s="58"/>
      <c r="N33" s="76" t="s">
        <v>1162</v>
      </c>
      <c r="O33" s="76"/>
      <c r="P33" s="58"/>
      <c r="Q33" s="76" t="s">
        <v>14</v>
      </c>
      <c r="R33" s="58"/>
      <c r="S33" s="84" t="s">
        <v>2325</v>
      </c>
      <c r="T33" s="101"/>
      <c r="U33" s="58"/>
      <c r="V33" s="58" t="s">
        <v>14</v>
      </c>
      <c r="W33" s="59"/>
      <c r="X33" s="59"/>
      <c r="Y33" s="60"/>
      <c r="Z33" s="71"/>
      <c r="AA33" s="19"/>
      <c r="AB33" s="19" t="str">
        <f>IF(Q33="-","",COUNT($AB$2:AB32)+1)</f>
        <v/>
      </c>
      <c r="AC33" s="18" t="str">
        <f t="shared" si="7"/>
        <v>Duration </v>
      </c>
      <c r="AD33" s="18" t="str">
        <f t="shared" si="5"/>
        <v>-</v>
      </c>
      <c r="AE33" s="22" t="str">
        <f t="shared" si="6"/>
        <v>-</v>
      </c>
      <c r="AF33" s="18" t="str">
        <f t="shared" si="4"/>
        <v>Duration _-</v>
      </c>
    </row>
    <row r="34" spans="1:32" s="27" customFormat="1" ht="36.6" customHeight="1" x14ac:dyDescent="0.2">
      <c r="A34" s="74" t="s">
        <v>71</v>
      </c>
      <c r="B34" s="101" t="s">
        <v>71</v>
      </c>
      <c r="C34" s="101" t="str">
        <f t="shared" si="0"/>
        <v>{B63A122F-8171-4F22-B907-0DC4C8F33FB4}</v>
      </c>
      <c r="D34" s="56" t="s">
        <v>406</v>
      </c>
      <c r="E34" s="58" t="s">
        <v>616</v>
      </c>
      <c r="F34" s="56" t="s">
        <v>69</v>
      </c>
      <c r="G34" s="57" t="s">
        <v>1744</v>
      </c>
      <c r="I34" s="58">
        <v>32</v>
      </c>
      <c r="J34" s="58" t="s">
        <v>1965</v>
      </c>
      <c r="K34" s="117" t="s">
        <v>1379</v>
      </c>
      <c r="L34" s="58" t="s">
        <v>670</v>
      </c>
      <c r="M34" s="58" t="s">
        <v>835</v>
      </c>
      <c r="N34" s="76" t="s">
        <v>1163</v>
      </c>
      <c r="O34" s="76" t="s">
        <v>1164</v>
      </c>
      <c r="P34" s="58"/>
      <c r="Q34" s="76" t="s">
        <v>1164</v>
      </c>
      <c r="R34" s="58">
        <v>1</v>
      </c>
      <c r="S34" s="84" t="s">
        <v>2177</v>
      </c>
      <c r="T34" s="101" t="str">
        <f>VLOOKUP(S34,Measures!$J$2:$K$94,2,FALSE)</f>
        <v>{5EA26ADD-5C5D-4B62-B0F3-31F7A5C7C55E}</v>
      </c>
      <c r="U34" s="58"/>
      <c r="V34" s="58" t="s">
        <v>1379</v>
      </c>
      <c r="W34" s="59" t="s">
        <v>70</v>
      </c>
      <c r="X34" s="59" t="s">
        <v>70</v>
      </c>
      <c r="Y34" s="60"/>
      <c r="Z34" s="71"/>
      <c r="AA34" s="19"/>
      <c r="AB34" s="19">
        <f>IF(Q34="-","",COUNT($AB$2:AB33)+1)</f>
        <v>17</v>
      </c>
      <c r="AC34" s="18" t="str">
        <f t="shared" si="7"/>
        <v>DynamicViscosityMeasure</v>
      </c>
      <c r="AD34" s="18" t="str">
        <f t="shared" si="5"/>
        <v>pascal_second</v>
      </c>
      <c r="AE34" s="22" t="str">
        <f t="shared" si="6"/>
        <v>=kg/(m*s)</v>
      </c>
      <c r="AF34" s="18" t="str">
        <f t="shared" si="4"/>
        <v>DynamicViscosityMeasure_pascal_second</v>
      </c>
    </row>
    <row r="35" spans="1:32" s="27" customFormat="1" ht="36.6" customHeight="1" x14ac:dyDescent="0.2">
      <c r="A35" s="74" t="s">
        <v>74</v>
      </c>
      <c r="B35" s="101" t="s">
        <v>74</v>
      </c>
      <c r="C35" s="101" t="str">
        <f t="shared" si="0"/>
        <v>{9869D886-B291-4B63-9896-3F0C621394DB}</v>
      </c>
      <c r="D35" s="56" t="s">
        <v>446</v>
      </c>
      <c r="E35" s="58" t="s">
        <v>616</v>
      </c>
      <c r="F35" s="56" t="s">
        <v>308</v>
      </c>
      <c r="G35" s="57" t="s">
        <v>1745</v>
      </c>
      <c r="I35" s="58">
        <v>33</v>
      </c>
      <c r="J35" s="58" t="s">
        <v>1966</v>
      </c>
      <c r="K35" s="117" t="s">
        <v>72</v>
      </c>
      <c r="L35" s="58" t="s">
        <v>708</v>
      </c>
      <c r="M35" s="58" t="s">
        <v>4</v>
      </c>
      <c r="N35" s="76" t="s">
        <v>1165</v>
      </c>
      <c r="O35" s="76" t="s">
        <v>1166</v>
      </c>
      <c r="P35" s="58"/>
      <c r="Q35" s="76" t="s">
        <v>1166</v>
      </c>
      <c r="R35" s="58">
        <v>1</v>
      </c>
      <c r="S35" s="84" t="s">
        <v>2181</v>
      </c>
      <c r="T35" s="101" t="str">
        <f>VLOOKUP(S35,Measures!$J$2:$K$94,2,FALSE)</f>
        <v>{F570B38F-372E-4CB0-B92D-B4857B03F775}</v>
      </c>
      <c r="U35" s="58"/>
      <c r="V35" s="58" t="s">
        <v>72</v>
      </c>
      <c r="W35" s="59" t="s">
        <v>73</v>
      </c>
      <c r="X35" s="59" t="s">
        <v>73</v>
      </c>
      <c r="Y35" s="60"/>
      <c r="Z35" s="71"/>
      <c r="AA35" s="19"/>
      <c r="AB35" s="19">
        <f>IF(Q35="-","",COUNT($AB$2:AB34)+1)</f>
        <v>18</v>
      </c>
      <c r="AC35" s="18" t="str">
        <f t="shared" si="7"/>
        <v>ElectricChargeMeasure</v>
      </c>
      <c r="AD35" s="18" t="str">
        <f t="shared" si="5"/>
        <v>coulomb</v>
      </c>
      <c r="AE35" s="22" t="str">
        <f t="shared" si="6"/>
        <v>=A*s</v>
      </c>
      <c r="AF35" s="18" t="str">
        <f t="shared" si="4"/>
        <v>ElectricChargeMeasure_coulomb</v>
      </c>
    </row>
    <row r="36" spans="1:32" s="27" customFormat="1" ht="36.6" customHeight="1" x14ac:dyDescent="0.2">
      <c r="A36" s="74" t="s">
        <v>78</v>
      </c>
      <c r="B36" s="101" t="s">
        <v>78</v>
      </c>
      <c r="C36" s="101" t="str">
        <f t="shared" si="0"/>
        <v>{82400FA9-31F7-4279-B20A-99B1EA56559F}</v>
      </c>
      <c r="D36" s="56" t="s">
        <v>445</v>
      </c>
      <c r="E36" s="58" t="s">
        <v>616</v>
      </c>
      <c r="F36" s="56" t="s">
        <v>75</v>
      </c>
      <c r="G36" s="57" t="s">
        <v>1746</v>
      </c>
      <c r="I36" s="58">
        <v>34</v>
      </c>
      <c r="J36" s="58" t="s">
        <v>1967</v>
      </c>
      <c r="K36" s="117" t="s">
        <v>76</v>
      </c>
      <c r="L36" s="58" t="s">
        <v>707</v>
      </c>
      <c r="M36" s="58" t="s">
        <v>11</v>
      </c>
      <c r="N36" s="76" t="s">
        <v>1168</v>
      </c>
      <c r="O36" s="76" t="s">
        <v>1167</v>
      </c>
      <c r="P36" s="58"/>
      <c r="Q36" s="76" t="s">
        <v>1380</v>
      </c>
      <c r="R36" s="58">
        <v>1</v>
      </c>
      <c r="S36" s="84" t="s">
        <v>2183</v>
      </c>
      <c r="T36" s="101" t="str">
        <f>VLOOKUP(S36,Measures!$J$2:$K$94,2,FALSE)</f>
        <v>{CDCF7C26-264E-41EF-B6CB-706483D7223D}</v>
      </c>
      <c r="U36" s="58"/>
      <c r="V36" s="58" t="s">
        <v>76</v>
      </c>
      <c r="W36" s="59" t="s">
        <v>77</v>
      </c>
      <c r="X36" s="59" t="s">
        <v>77</v>
      </c>
      <c r="Y36" s="60"/>
      <c r="Z36" s="71"/>
      <c r="AA36" s="19"/>
      <c r="AB36" s="19">
        <f>IF(Q36="-","",COUNT($AB$2:AB35)+1)</f>
        <v>19</v>
      </c>
      <c r="AC36" s="18" t="str">
        <f t="shared" si="7"/>
        <v>ElectricConductanceMeasure</v>
      </c>
      <c r="AD36" s="18" t="str">
        <f t="shared" si="5"/>
        <v>siemens</v>
      </c>
      <c r="AE36" s="22" t="str">
        <f t="shared" si="6"/>
        <v>=(Math.pow(A,4)*Math.pow(s,3))/(Math.pow(m,2)*kg)</v>
      </c>
      <c r="AF36" s="18" t="str">
        <f t="shared" si="4"/>
        <v>ElectricConductanceMeasure_siemens</v>
      </c>
    </row>
    <row r="37" spans="1:32" s="17" customFormat="1" ht="36.6" customHeight="1" x14ac:dyDescent="0.2">
      <c r="A37" s="74" t="s">
        <v>81</v>
      </c>
      <c r="B37" s="101" t="s">
        <v>81</v>
      </c>
      <c r="C37" s="101" t="str">
        <f t="shared" si="0"/>
        <v>{74964656-0630-4B97-B076-14A224858513}</v>
      </c>
      <c r="D37" s="56" t="s">
        <v>444</v>
      </c>
      <c r="E37" s="58" t="s">
        <v>616</v>
      </c>
      <c r="F37" s="56" t="s">
        <v>79</v>
      </c>
      <c r="G37" s="57" t="s">
        <v>1747</v>
      </c>
      <c r="I37" s="58">
        <v>35</v>
      </c>
      <c r="J37" s="58" t="s">
        <v>1968</v>
      </c>
      <c r="K37" s="117" t="s">
        <v>80</v>
      </c>
      <c r="L37" s="58" t="s">
        <v>706</v>
      </c>
      <c r="M37" s="58" t="s">
        <v>5</v>
      </c>
      <c r="N37" s="76" t="s">
        <v>1290</v>
      </c>
      <c r="O37" s="76" t="s">
        <v>1290</v>
      </c>
      <c r="P37" s="58"/>
      <c r="Q37" s="76" t="s">
        <v>1290</v>
      </c>
      <c r="R37" s="58">
        <v>1</v>
      </c>
      <c r="S37" s="84" t="s">
        <v>2185</v>
      </c>
      <c r="T37" s="101" t="str">
        <f>VLOOKUP(S37,Measures!$J$2:$K$94,2,FALSE)</f>
        <v>{0DAD778C-51D9-47B5-A7F1-4CDCBA6DBBDC}</v>
      </c>
      <c r="U37" s="58"/>
      <c r="V37" s="58" t="s">
        <v>80</v>
      </c>
      <c r="W37" s="59"/>
      <c r="X37" s="59"/>
      <c r="Y37" s="60"/>
      <c r="Z37" s="71"/>
      <c r="AA37" s="19"/>
      <c r="AB37" s="19">
        <f>IF(Q37="-","",COUNT($AB$2:AB36)+1)</f>
        <v>20</v>
      </c>
      <c r="AC37" s="18" t="str">
        <f t="shared" si="7"/>
        <v>ElectricCurrentMeasure</v>
      </c>
      <c r="AD37" s="18" t="str">
        <f t="shared" si="5"/>
        <v>ampere</v>
      </c>
      <c r="AE37" s="22" t="str">
        <f t="shared" si="6"/>
        <v>=A</v>
      </c>
      <c r="AF37" s="18" t="str">
        <f t="shared" si="4"/>
        <v>ElectricCurrentMeasure_ampere</v>
      </c>
    </row>
    <row r="38" spans="1:32" s="17" customFormat="1" ht="36.6" customHeight="1" x14ac:dyDescent="0.2">
      <c r="A38" s="140" t="s">
        <v>84</v>
      </c>
      <c r="B38" s="101" t="s">
        <v>84</v>
      </c>
      <c r="C38" s="101" t="str">
        <f t="shared" si="0"/>
        <v>{32F48E83-4775-4412-AC67-CF7BB06684DE}</v>
      </c>
      <c r="D38" s="128" t="s">
        <v>449</v>
      </c>
      <c r="E38" s="36" t="s">
        <v>616</v>
      </c>
      <c r="F38" s="141" t="s">
        <v>309</v>
      </c>
      <c r="G38" s="127" t="s">
        <v>1748</v>
      </c>
      <c r="I38" s="58">
        <v>36</v>
      </c>
      <c r="J38" s="99" t="s">
        <v>1969</v>
      </c>
      <c r="K38" s="119" t="s">
        <v>82</v>
      </c>
      <c r="L38" s="36" t="s">
        <v>639</v>
      </c>
      <c r="M38" s="36" t="s">
        <v>12</v>
      </c>
      <c r="N38" s="79" t="s">
        <v>1169</v>
      </c>
      <c r="O38" s="79" t="s">
        <v>1177</v>
      </c>
      <c r="P38" s="36"/>
      <c r="Q38" s="79" t="s">
        <v>1385</v>
      </c>
      <c r="R38" s="36">
        <v>1</v>
      </c>
      <c r="S38" s="84" t="s">
        <v>2189</v>
      </c>
      <c r="T38" s="101" t="str">
        <f>VLOOKUP(S38,Measures!$J$2:$K$94,2,FALSE)</f>
        <v>{D22070C7-B6D6-4D57-99E1-038F857F4A34}</v>
      </c>
      <c r="U38" s="36"/>
      <c r="V38" s="36" t="s">
        <v>82</v>
      </c>
      <c r="W38" s="37" t="s">
        <v>83</v>
      </c>
      <c r="X38" s="37" t="s">
        <v>83</v>
      </c>
      <c r="Y38" s="38" t="s">
        <v>970</v>
      </c>
      <c r="Z38" s="65"/>
      <c r="AA38" s="19"/>
      <c r="AB38" s="19">
        <f>IF(Q38="-","",COUNT($AB$2:AB37)+1)</f>
        <v>21</v>
      </c>
      <c r="AC38" s="18" t="str">
        <f t="shared" si="7"/>
        <v>ElectricVoltageMeasure</v>
      </c>
      <c r="AD38" s="18" t="str">
        <f t="shared" si="5"/>
        <v>volt</v>
      </c>
      <c r="AE38" s="22" t="str">
        <f t="shared" si="6"/>
        <v>=(kg*Math.pow(m,2))/(Math.pow(A,2)*Math.pow(s,3))</v>
      </c>
      <c r="AF38" s="18" t="str">
        <f t="shared" si="4"/>
        <v>ElectricVoltageMeasure_volt</v>
      </c>
    </row>
    <row r="39" spans="1:32" s="17" customFormat="1" ht="36.6" customHeight="1" x14ac:dyDescent="0.2">
      <c r="A39" s="140"/>
      <c r="B39" s="101" t="s">
        <v>84</v>
      </c>
      <c r="C39" s="101" t="str">
        <f t="shared" si="0"/>
        <v>{32F48E83-4775-4412-AC67-CF7BB06684DE}</v>
      </c>
      <c r="D39" s="128"/>
      <c r="E39" s="36" t="s">
        <v>616</v>
      </c>
      <c r="F39" s="141"/>
      <c r="G39" s="127"/>
      <c r="I39" s="58">
        <v>37</v>
      </c>
      <c r="J39" s="99" t="s">
        <v>1970</v>
      </c>
      <c r="K39" s="119" t="s">
        <v>710</v>
      </c>
      <c r="L39" s="36" t="s">
        <v>714</v>
      </c>
      <c r="M39" s="36" t="s">
        <v>721</v>
      </c>
      <c r="N39" s="79" t="s">
        <v>1264</v>
      </c>
      <c r="O39" s="79" t="s">
        <v>1263</v>
      </c>
      <c r="P39" s="36"/>
      <c r="Q39" s="79" t="s">
        <v>1381</v>
      </c>
      <c r="R39" s="36">
        <v>1000</v>
      </c>
      <c r="S39" s="84" t="s">
        <v>2189</v>
      </c>
      <c r="T39" s="101" t="str">
        <f>VLOOKUP(S39,Measures!$J$2:$K$94,2,FALSE)</f>
        <v>{D22070C7-B6D6-4D57-99E1-038F857F4A34}</v>
      </c>
      <c r="U39" s="36"/>
      <c r="V39" s="36" t="s">
        <v>710</v>
      </c>
      <c r="W39" s="37"/>
      <c r="X39" s="37"/>
      <c r="Y39" s="38"/>
      <c r="Z39" s="65"/>
      <c r="AA39" s="19"/>
      <c r="AB39" s="19">
        <f>IF(Q39="-","",COUNT($AB$2:AB38)+1)</f>
        <v>22</v>
      </c>
      <c r="AC39" s="18" t="str">
        <f t="shared" si="7"/>
        <v>ElectricVoltageMeasure</v>
      </c>
      <c r="AD39" s="18" t="str">
        <f t="shared" si="5"/>
        <v>kilovolt</v>
      </c>
      <c r="AE39" s="22" t="str">
        <f t="shared" si="6"/>
        <v>=(Math.pow(10,3)*kg*Math.pow(m,2))/(Math.pow(A,2)*Math.pow(s,3))</v>
      </c>
      <c r="AF39" s="18" t="str">
        <f t="shared" si="4"/>
        <v>ElectricVoltageMeasure_kilovolt</v>
      </c>
    </row>
    <row r="40" spans="1:32" s="17" customFormat="1" ht="36.6" customHeight="1" x14ac:dyDescent="0.2">
      <c r="A40" s="140"/>
      <c r="B40" s="101" t="s">
        <v>84</v>
      </c>
      <c r="C40" s="101" t="str">
        <f t="shared" si="0"/>
        <v>{32F48E83-4775-4412-AC67-CF7BB06684DE}</v>
      </c>
      <c r="D40" s="128"/>
      <c r="E40" s="36" t="s">
        <v>616</v>
      </c>
      <c r="F40" s="141"/>
      <c r="G40" s="127"/>
      <c r="I40" s="58">
        <v>38</v>
      </c>
      <c r="J40" s="99" t="s">
        <v>1971</v>
      </c>
      <c r="K40" s="119" t="s">
        <v>711</v>
      </c>
      <c r="L40" s="36" t="s">
        <v>715</v>
      </c>
      <c r="M40" s="36" t="s">
        <v>720</v>
      </c>
      <c r="N40" s="79" t="s">
        <v>1170</v>
      </c>
      <c r="O40" s="79" t="s">
        <v>1173</v>
      </c>
      <c r="P40" s="36"/>
      <c r="Q40" s="79" t="s">
        <v>1382</v>
      </c>
      <c r="R40" s="36">
        <v>1000000</v>
      </c>
      <c r="S40" s="84" t="s">
        <v>2189</v>
      </c>
      <c r="T40" s="101" t="str">
        <f>VLOOKUP(S40,Measures!$J$2:$K$94,2,FALSE)</f>
        <v>{D22070C7-B6D6-4D57-99E1-038F857F4A34}</v>
      </c>
      <c r="U40" s="36"/>
      <c r="V40" s="36" t="s">
        <v>711</v>
      </c>
      <c r="W40" s="37"/>
      <c r="X40" s="37"/>
      <c r="Y40" s="38"/>
      <c r="Z40" s="65"/>
      <c r="AA40" s="19"/>
      <c r="AB40" s="19">
        <f>IF(Q40="-","",COUNT($AB$2:AB39)+1)</f>
        <v>23</v>
      </c>
      <c r="AC40" s="18" t="str">
        <f t="shared" si="7"/>
        <v>ElectricVoltageMeasure</v>
      </c>
      <c r="AD40" s="18" t="str">
        <f t="shared" si="5"/>
        <v>megavolt</v>
      </c>
      <c r="AE40" s="22" t="str">
        <f t="shared" si="6"/>
        <v>=(Math.pow(10,6)*kg*Math.pow(m,2))/(Math.pow(A,2)*Math.pow(s,3))</v>
      </c>
      <c r="AF40" s="18" t="str">
        <f t="shared" si="4"/>
        <v>ElectricVoltageMeasure_megavolt</v>
      </c>
    </row>
    <row r="41" spans="1:32" s="17" customFormat="1" ht="36.6" customHeight="1" x14ac:dyDescent="0.2">
      <c r="A41" s="140"/>
      <c r="B41" s="101" t="s">
        <v>84</v>
      </c>
      <c r="C41" s="101" t="str">
        <f t="shared" si="0"/>
        <v>{32F48E83-4775-4412-AC67-CF7BB06684DE}</v>
      </c>
      <c r="D41" s="128"/>
      <c r="E41" s="36" t="s">
        <v>616</v>
      </c>
      <c r="F41" s="141"/>
      <c r="G41" s="127"/>
      <c r="I41" s="58">
        <v>39</v>
      </c>
      <c r="J41" s="99" t="s">
        <v>1972</v>
      </c>
      <c r="K41" s="119" t="s">
        <v>712</v>
      </c>
      <c r="L41" s="36" t="s">
        <v>716</v>
      </c>
      <c r="M41" s="36" t="s">
        <v>719</v>
      </c>
      <c r="N41" s="79" t="s">
        <v>1171</v>
      </c>
      <c r="O41" s="79" t="s">
        <v>1174</v>
      </c>
      <c r="P41" s="36"/>
      <c r="Q41" s="79" t="s">
        <v>1383</v>
      </c>
      <c r="R41" s="36">
        <v>1</v>
      </c>
      <c r="S41" s="84" t="s">
        <v>2189</v>
      </c>
      <c r="T41" s="101" t="str">
        <f>VLOOKUP(S41,Measures!$J$2:$K$94,2,FALSE)</f>
        <v>{D22070C7-B6D6-4D57-99E1-038F857F4A34}</v>
      </c>
      <c r="U41" s="36"/>
      <c r="V41" s="36" t="s">
        <v>712</v>
      </c>
      <c r="W41" s="37"/>
      <c r="X41" s="37"/>
      <c r="Y41" s="38"/>
      <c r="Z41" s="65"/>
      <c r="AA41" s="19"/>
      <c r="AB41" s="19">
        <f>IF(Q41="-","",COUNT($AB$2:AB40)+1)</f>
        <v>24</v>
      </c>
      <c r="AC41" s="18" t="str">
        <f t="shared" si="7"/>
        <v>ElectricVoltageMeasure</v>
      </c>
      <c r="AD41" s="18" t="str">
        <f t="shared" si="5"/>
        <v>millivolt</v>
      </c>
      <c r="AE41" s="22" t="str">
        <f t="shared" si="6"/>
        <v>=(kg*Math.pow(m,2))/(Math.pow(A,2)*Math.pow(s,3)*Math.pow(10,3))</v>
      </c>
      <c r="AF41" s="18" t="str">
        <f t="shared" si="4"/>
        <v>ElectricVoltageMeasure_millivolt</v>
      </c>
    </row>
    <row r="42" spans="1:32" s="17" customFormat="1" ht="36.6" customHeight="1" x14ac:dyDescent="0.2">
      <c r="A42" s="140"/>
      <c r="B42" s="101" t="s">
        <v>84</v>
      </c>
      <c r="C42" s="101" t="str">
        <f t="shared" si="0"/>
        <v>{32F48E83-4775-4412-AC67-CF7BB06684DE}</v>
      </c>
      <c r="D42" s="128"/>
      <c r="E42" s="36" t="s">
        <v>616</v>
      </c>
      <c r="F42" s="141"/>
      <c r="G42" s="127"/>
      <c r="I42" s="58">
        <v>40</v>
      </c>
      <c r="J42" s="99" t="s">
        <v>1973</v>
      </c>
      <c r="K42" s="119" t="s">
        <v>713</v>
      </c>
      <c r="L42" s="36" t="s">
        <v>717</v>
      </c>
      <c r="M42" s="36" t="s">
        <v>718</v>
      </c>
      <c r="N42" s="79" t="s">
        <v>1172</v>
      </c>
      <c r="O42" s="79" t="s">
        <v>1175</v>
      </c>
      <c r="P42" s="36"/>
      <c r="Q42" s="79" t="s">
        <v>1384</v>
      </c>
      <c r="R42" s="36">
        <v>9.9999999999999995E-7</v>
      </c>
      <c r="S42" s="84" t="s">
        <v>2189</v>
      </c>
      <c r="T42" s="101" t="str">
        <f>VLOOKUP(S42,Measures!$J$2:$K$94,2,FALSE)</f>
        <v>{D22070C7-B6D6-4D57-99E1-038F857F4A34}</v>
      </c>
      <c r="U42" s="36"/>
      <c r="V42" s="36" t="s">
        <v>713</v>
      </c>
      <c r="W42" s="37"/>
      <c r="X42" s="37"/>
      <c r="Y42" s="38"/>
      <c r="Z42" s="65"/>
      <c r="AA42" s="19"/>
      <c r="AB42" s="19">
        <f>IF(Q42="-","",COUNT($AB$2:AB41)+1)</f>
        <v>25</v>
      </c>
      <c r="AC42" s="18" t="str">
        <f t="shared" si="7"/>
        <v>ElectricVoltageMeasure</v>
      </c>
      <c r="AD42" s="18" t="str">
        <f t="shared" si="5"/>
        <v>mikrovolt</v>
      </c>
      <c r="AE42" s="22" t="str">
        <f t="shared" si="6"/>
        <v>=(kg*Math.pow(m,2))/(Math.pow(A,2)*Math.pow(s,3)*Math.pow(10,6))</v>
      </c>
      <c r="AF42" s="18" t="str">
        <f t="shared" si="4"/>
        <v>ElectricVoltageMeasure_mikrovolt</v>
      </c>
    </row>
    <row r="43" spans="1:32" s="17" customFormat="1" ht="36.6" customHeight="1" x14ac:dyDescent="0.2">
      <c r="A43" s="74" t="s">
        <v>88</v>
      </c>
      <c r="B43" s="101" t="s">
        <v>88</v>
      </c>
      <c r="C43" s="101" t="str">
        <f t="shared" si="0"/>
        <v>{6F52928A-5163-4B3F-A7F2-D4C968F8322F}</v>
      </c>
      <c r="D43" s="56" t="s">
        <v>452</v>
      </c>
      <c r="E43" s="58" t="s">
        <v>616</v>
      </c>
      <c r="F43" s="56" t="s">
        <v>85</v>
      </c>
      <c r="G43" s="57" t="s">
        <v>1749</v>
      </c>
      <c r="I43" s="58">
        <v>41</v>
      </c>
      <c r="J43" s="58" t="s">
        <v>1974</v>
      </c>
      <c r="K43" s="117" t="s">
        <v>86</v>
      </c>
      <c r="L43" s="58" t="s">
        <v>638</v>
      </c>
      <c r="M43" s="58" t="s">
        <v>1820</v>
      </c>
      <c r="N43" s="76" t="s">
        <v>1176</v>
      </c>
      <c r="O43" s="76" t="s">
        <v>1177</v>
      </c>
      <c r="P43" s="58"/>
      <c r="Q43" s="76" t="s">
        <v>1385</v>
      </c>
      <c r="R43" s="58">
        <v>1</v>
      </c>
      <c r="S43" s="84" t="s">
        <v>2187</v>
      </c>
      <c r="T43" s="101" t="str">
        <f>VLOOKUP(S43,Measures!$J$2:$K$94,2,FALSE)</f>
        <v>{4CA3B939-F921-4FE7-992E-866FE38EF550}</v>
      </c>
      <c r="U43" s="58"/>
      <c r="V43" s="58" t="s">
        <v>86</v>
      </c>
      <c r="W43" s="59" t="s">
        <v>87</v>
      </c>
      <c r="X43" s="59" t="s">
        <v>87</v>
      </c>
      <c r="Y43" s="60"/>
      <c r="Z43" s="71"/>
      <c r="AA43" s="19"/>
      <c r="AB43" s="19">
        <f>IF(Q43="-","",COUNT($AB$2:AB42)+1)</f>
        <v>26</v>
      </c>
      <c r="AC43" s="18" t="str">
        <f t="shared" si="7"/>
        <v>ElectricResistanceMeasure</v>
      </c>
      <c r="AD43" s="18" t="str">
        <f t="shared" si="5"/>
        <v>ohm</v>
      </c>
      <c r="AE43" s="22" t="str">
        <f t="shared" si="6"/>
        <v>=(kg*Math.pow(m,2))/(Math.pow(A,2)*Math.pow(s,3))</v>
      </c>
      <c r="AF43" s="18" t="str">
        <f t="shared" si="4"/>
        <v>ElectricResistanceMeasure_ohm</v>
      </c>
    </row>
    <row r="44" spans="1:32" s="17" customFormat="1" ht="36.6" customHeight="1" x14ac:dyDescent="0.2">
      <c r="A44" s="74" t="s">
        <v>92</v>
      </c>
      <c r="B44" s="101" t="s">
        <v>92</v>
      </c>
      <c r="C44" s="101" t="str">
        <f t="shared" si="0"/>
        <v>{525F34A9-B828-4632-AB7E-296BB31B5928}</v>
      </c>
      <c r="D44" s="56" t="s">
        <v>374</v>
      </c>
      <c r="E44" s="58" t="s">
        <v>616</v>
      </c>
      <c r="F44" s="56" t="s">
        <v>89</v>
      </c>
      <c r="G44" s="57" t="s">
        <v>1750</v>
      </c>
      <c r="I44" s="58">
        <v>42</v>
      </c>
      <c r="J44" s="58" t="s">
        <v>1975</v>
      </c>
      <c r="K44" s="117" t="s">
        <v>90</v>
      </c>
      <c r="L44" s="58" t="s">
        <v>637</v>
      </c>
      <c r="M44" s="58" t="s">
        <v>9</v>
      </c>
      <c r="N44" s="76" t="s">
        <v>1179</v>
      </c>
      <c r="O44" s="76" t="s">
        <v>1178</v>
      </c>
      <c r="P44" s="58"/>
      <c r="Q44" s="76" t="s">
        <v>1265</v>
      </c>
      <c r="R44" s="58">
        <v>1</v>
      </c>
      <c r="S44" s="84" t="s">
        <v>2191</v>
      </c>
      <c r="T44" s="101" t="str">
        <f>VLOOKUP(S44,Measures!$J$2:$K$94,2,FALSE)</f>
        <v>{06B5BB03-F4FC-4CB7-8F6C-58B49608F52A}</v>
      </c>
      <c r="U44" s="58"/>
      <c r="V44" s="58" t="s">
        <v>90</v>
      </c>
      <c r="W44" s="59" t="s">
        <v>91</v>
      </c>
      <c r="X44" s="59" t="s">
        <v>91</v>
      </c>
      <c r="Y44" s="60"/>
      <c r="Z44" s="71"/>
      <c r="AA44" s="19"/>
      <c r="AB44" s="19">
        <f>IF(Q44="-","",COUNT($AB$2:AB43)+1)</f>
        <v>27</v>
      </c>
      <c r="AC44" s="18" t="str">
        <f t="shared" si="7"/>
        <v>EnergyMeasure</v>
      </c>
      <c r="AD44" s="18" t="str">
        <f t="shared" si="5"/>
        <v>joule</v>
      </c>
      <c r="AE44" s="22" t="str">
        <f t="shared" si="6"/>
        <v>=(kg*Math.pow(m,2))/Math.pow(s,2)</v>
      </c>
      <c r="AF44" s="18" t="str">
        <f t="shared" si="4"/>
        <v>EnergyMeasure_joule</v>
      </c>
    </row>
    <row r="45" spans="1:32" s="17" customFormat="1" ht="36.6" customHeight="1" x14ac:dyDescent="0.2">
      <c r="A45" s="140" t="s">
        <v>96</v>
      </c>
      <c r="B45" s="101" t="s">
        <v>96</v>
      </c>
      <c r="C45" s="101" t="str">
        <f t="shared" si="0"/>
        <v>{67D0C27D-2C8A-4220-AC45-03C8A61B6BA6}</v>
      </c>
      <c r="D45" s="128" t="s">
        <v>453</v>
      </c>
      <c r="E45" s="36" t="s">
        <v>616</v>
      </c>
      <c r="F45" s="141" t="s">
        <v>93</v>
      </c>
      <c r="G45" s="127" t="s">
        <v>1751</v>
      </c>
      <c r="I45" s="58">
        <v>43</v>
      </c>
      <c r="J45" s="99" t="s">
        <v>1976</v>
      </c>
      <c r="K45" s="119" t="s">
        <v>94</v>
      </c>
      <c r="L45" s="36" t="s">
        <v>636</v>
      </c>
      <c r="M45" s="36" t="s">
        <v>10</v>
      </c>
      <c r="N45" s="79" t="s">
        <v>1134</v>
      </c>
      <c r="O45" s="79" t="s">
        <v>1180</v>
      </c>
      <c r="P45" s="36"/>
      <c r="Q45" s="79" t="s">
        <v>1271</v>
      </c>
      <c r="R45" s="36">
        <v>1</v>
      </c>
      <c r="S45" s="84" t="s">
        <v>2193</v>
      </c>
      <c r="T45" s="101" t="str">
        <f>VLOOKUP(S45,Measures!$J$2:$K$94,2,FALSE)</f>
        <v>{04B7BB5E-7F26-4F3E-9D16-546E65749954}</v>
      </c>
      <c r="U45" s="36"/>
      <c r="V45" s="36" t="s">
        <v>94</v>
      </c>
      <c r="W45" s="37" t="s">
        <v>95</v>
      </c>
      <c r="X45" s="37" t="s">
        <v>95</v>
      </c>
      <c r="Y45" s="38" t="s">
        <v>967</v>
      </c>
      <c r="Z45" s="65"/>
      <c r="AA45" s="19"/>
      <c r="AB45" s="19">
        <f>IF(Q45="-","",COUNT($AB$2:AB44)+1)</f>
        <v>28</v>
      </c>
      <c r="AC45" s="18" t="str">
        <f t="shared" si="7"/>
        <v>ForceMeasure</v>
      </c>
      <c r="AD45" s="18" t="str">
        <f t="shared" si="5"/>
        <v>newton</v>
      </c>
      <c r="AE45" s="22" t="str">
        <f t="shared" si="6"/>
        <v>=(kg*m)/Math.pow(s,2)</v>
      </c>
      <c r="AF45" s="18" t="str">
        <f t="shared" si="4"/>
        <v>ForceMeasure_newton</v>
      </c>
    </row>
    <row r="46" spans="1:32" s="17" customFormat="1" ht="36.6" customHeight="1" x14ac:dyDescent="0.2">
      <c r="A46" s="140"/>
      <c r="B46" s="101" t="s">
        <v>96</v>
      </c>
      <c r="C46" s="101" t="str">
        <f t="shared" si="0"/>
        <v>{67D0C27D-2C8A-4220-AC45-03C8A61B6BA6}</v>
      </c>
      <c r="D46" s="128"/>
      <c r="E46" s="36" t="s">
        <v>616</v>
      </c>
      <c r="F46" s="141"/>
      <c r="G46" s="127"/>
      <c r="I46" s="58">
        <v>44</v>
      </c>
      <c r="J46" s="99" t="s">
        <v>1977</v>
      </c>
      <c r="K46" s="119" t="s">
        <v>1186</v>
      </c>
      <c r="L46" s="36" t="s">
        <v>1187</v>
      </c>
      <c r="M46" s="36" t="s">
        <v>1188</v>
      </c>
      <c r="N46" s="79" t="s">
        <v>1189</v>
      </c>
      <c r="O46" s="79" t="s">
        <v>1196</v>
      </c>
      <c r="P46" s="36"/>
      <c r="Q46" s="79" t="s">
        <v>1272</v>
      </c>
      <c r="R46" s="36">
        <v>0.01</v>
      </c>
      <c r="S46" s="84" t="s">
        <v>2193</v>
      </c>
      <c r="T46" s="101" t="str">
        <f>VLOOKUP(S46,Measures!$J$2:$K$94,2,FALSE)</f>
        <v>{04B7BB5E-7F26-4F3E-9D16-546E65749954}</v>
      </c>
      <c r="U46" s="36" t="s">
        <v>1705</v>
      </c>
      <c r="V46" s="36" t="s">
        <v>94</v>
      </c>
      <c r="W46" s="37"/>
      <c r="X46" s="37"/>
      <c r="Y46" s="38"/>
      <c r="Z46" s="65"/>
      <c r="AA46" s="19"/>
      <c r="AB46" s="19">
        <f>IF(Q46="-","",COUNT($AB$2:AB45)+1)</f>
        <v>29</v>
      </c>
      <c r="AC46" s="18" t="str">
        <f t="shared" si="7"/>
        <v>ForceMeasure</v>
      </c>
      <c r="AD46" s="18" t="str">
        <f t="shared" si="5"/>
        <v>centinewton</v>
      </c>
      <c r="AE46" s="22" t="str">
        <f t="shared" si="6"/>
        <v>=(kg*m)/(Math.pow(s,2)*Math.pow(10,2))</v>
      </c>
      <c r="AF46" s="18" t="str">
        <f t="shared" si="4"/>
        <v>ForceMeasure_centinewton</v>
      </c>
    </row>
    <row r="47" spans="1:32" s="17" customFormat="1" ht="36.6" customHeight="1" x14ac:dyDescent="0.2">
      <c r="A47" s="140"/>
      <c r="B47" s="101" t="s">
        <v>96</v>
      </c>
      <c r="C47" s="101" t="str">
        <f t="shared" si="0"/>
        <v>{67D0C27D-2C8A-4220-AC45-03C8A61B6BA6}</v>
      </c>
      <c r="D47" s="128"/>
      <c r="E47" s="36" t="s">
        <v>616</v>
      </c>
      <c r="F47" s="141"/>
      <c r="G47" s="127"/>
      <c r="I47" s="58">
        <v>45</v>
      </c>
      <c r="J47" s="99" t="s">
        <v>1978</v>
      </c>
      <c r="K47" s="119" t="s">
        <v>1182</v>
      </c>
      <c r="L47" s="36" t="s">
        <v>1183</v>
      </c>
      <c r="M47" s="36" t="s">
        <v>1184</v>
      </c>
      <c r="N47" s="79" t="s">
        <v>1185</v>
      </c>
      <c r="O47" s="79" t="s">
        <v>1203</v>
      </c>
      <c r="P47" s="36"/>
      <c r="Q47" s="79" t="s">
        <v>1273</v>
      </c>
      <c r="R47" s="36">
        <v>10</v>
      </c>
      <c r="S47" s="84" t="s">
        <v>2193</v>
      </c>
      <c r="T47" s="101" t="str">
        <f>VLOOKUP(S47,Measures!$J$2:$K$94,2,FALSE)</f>
        <v>{04B7BB5E-7F26-4F3E-9D16-546E65749954}</v>
      </c>
      <c r="U47" s="36" t="s">
        <v>1708</v>
      </c>
      <c r="V47" s="36" t="s">
        <v>94</v>
      </c>
      <c r="W47" s="37"/>
      <c r="X47" s="37"/>
      <c r="Y47" s="38"/>
      <c r="Z47" s="65"/>
      <c r="AA47" s="19"/>
      <c r="AB47" s="19">
        <f>IF(Q47="-","",COUNT($AB$2:AB46)+1)</f>
        <v>30</v>
      </c>
      <c r="AC47" s="18" t="str">
        <f t="shared" si="7"/>
        <v>ForceMeasure</v>
      </c>
      <c r="AD47" s="18" t="str">
        <f t="shared" si="5"/>
        <v>decanewton</v>
      </c>
      <c r="AE47" s="22" t="str">
        <f t="shared" si="6"/>
        <v>=(kg*m)/Math.pow(s,2) * 10</v>
      </c>
      <c r="AF47" s="18" t="str">
        <f t="shared" si="4"/>
        <v>ForceMeasure_decanewton</v>
      </c>
    </row>
    <row r="48" spans="1:32" s="17" customFormat="1" ht="36.6" customHeight="1" x14ac:dyDescent="0.2">
      <c r="A48" s="140"/>
      <c r="B48" s="101" t="s">
        <v>96</v>
      </c>
      <c r="C48" s="101" t="str">
        <f t="shared" si="0"/>
        <v>{67D0C27D-2C8A-4220-AC45-03C8A61B6BA6}</v>
      </c>
      <c r="D48" s="128"/>
      <c r="E48" s="36" t="s">
        <v>616</v>
      </c>
      <c r="F48" s="141"/>
      <c r="G48" s="127"/>
      <c r="I48" s="58">
        <v>46</v>
      </c>
      <c r="J48" s="99" t="s">
        <v>1979</v>
      </c>
      <c r="K48" s="119" t="s">
        <v>645</v>
      </c>
      <c r="L48" s="36" t="s">
        <v>647</v>
      </c>
      <c r="M48" s="36" t="s">
        <v>650</v>
      </c>
      <c r="N48" s="79" t="s">
        <v>1135</v>
      </c>
      <c r="O48" s="79" t="s">
        <v>1204</v>
      </c>
      <c r="P48" s="36"/>
      <c r="Q48" s="79" t="s">
        <v>1274</v>
      </c>
      <c r="R48" s="36">
        <v>1000</v>
      </c>
      <c r="S48" s="84" t="s">
        <v>2193</v>
      </c>
      <c r="T48" s="101" t="str">
        <f>VLOOKUP(S48,Measures!$J$2:$K$94,2,FALSE)</f>
        <v>{04B7BB5E-7F26-4F3E-9D16-546E65749954}</v>
      </c>
      <c r="U48" s="36" t="s">
        <v>1657</v>
      </c>
      <c r="V48" s="36" t="s">
        <v>94</v>
      </c>
      <c r="W48" s="37"/>
      <c r="X48" s="37"/>
      <c r="Y48" s="38"/>
      <c r="Z48" s="65"/>
      <c r="AA48" s="19"/>
      <c r="AB48" s="19">
        <f>IF(Q48="-","",COUNT($AB$2:AB47)+1)</f>
        <v>31</v>
      </c>
      <c r="AC48" s="18" t="str">
        <f t="shared" si="7"/>
        <v>ForceMeasure</v>
      </c>
      <c r="AD48" s="18" t="str">
        <f t="shared" si="5"/>
        <v>kilonewton</v>
      </c>
      <c r="AE48" s="22" t="str">
        <f t="shared" si="6"/>
        <v>=(kg*m)/(Math.pow(s,2))*Math.pow(10,3)</v>
      </c>
      <c r="AF48" s="18" t="str">
        <f t="shared" si="4"/>
        <v>ForceMeasure_kilonewton</v>
      </c>
    </row>
    <row r="49" spans="1:32" s="17" customFormat="1" ht="36.6" customHeight="1" x14ac:dyDescent="0.2">
      <c r="A49" s="140"/>
      <c r="B49" s="101" t="s">
        <v>96</v>
      </c>
      <c r="C49" s="101" t="str">
        <f t="shared" si="0"/>
        <v>{67D0C27D-2C8A-4220-AC45-03C8A61B6BA6}</v>
      </c>
      <c r="D49" s="128"/>
      <c r="E49" s="36" t="s">
        <v>616</v>
      </c>
      <c r="F49" s="141"/>
      <c r="G49" s="127"/>
      <c r="I49" s="58">
        <v>47</v>
      </c>
      <c r="J49" s="99" t="s">
        <v>1980</v>
      </c>
      <c r="K49" s="119" t="s">
        <v>646</v>
      </c>
      <c r="L49" s="36" t="s">
        <v>648</v>
      </c>
      <c r="M49" s="36" t="s">
        <v>651</v>
      </c>
      <c r="N49" s="79" t="s">
        <v>1136</v>
      </c>
      <c r="O49" s="79" t="s">
        <v>1205</v>
      </c>
      <c r="P49" s="36"/>
      <c r="Q49" s="79" t="s">
        <v>1275</v>
      </c>
      <c r="R49" s="36">
        <v>1000000</v>
      </c>
      <c r="S49" s="84" t="s">
        <v>2193</v>
      </c>
      <c r="T49" s="101" t="str">
        <f>VLOOKUP(S49,Measures!$J$2:$K$94,2,FALSE)</f>
        <v>{04B7BB5E-7F26-4F3E-9D16-546E65749954}</v>
      </c>
      <c r="U49" s="36" t="s">
        <v>1709</v>
      </c>
      <c r="V49" s="36" t="s">
        <v>94</v>
      </c>
      <c r="W49" s="37"/>
      <c r="X49" s="37"/>
      <c r="Y49" s="38"/>
      <c r="Z49" s="65"/>
      <c r="AA49" s="19"/>
      <c r="AB49" s="19">
        <f>IF(Q49="-","",COUNT($AB$2:AB48)+1)</f>
        <v>32</v>
      </c>
      <c r="AC49" s="18" t="str">
        <f t="shared" si="7"/>
        <v>ForceMeasure</v>
      </c>
      <c r="AD49" s="18" t="str">
        <f t="shared" si="5"/>
        <v>meganewton</v>
      </c>
      <c r="AE49" s="22" t="str">
        <f t="shared" ref="AE49:AE81" si="8">Q49</f>
        <v>=(kg*m)/(Math.pow(s,2))*Math.pow(10,6)</v>
      </c>
      <c r="AF49" s="18" t="str">
        <f t="shared" si="4"/>
        <v>ForceMeasure_meganewton</v>
      </c>
    </row>
    <row r="50" spans="1:32" s="17" customFormat="1" ht="36.6" customHeight="1" x14ac:dyDescent="0.2">
      <c r="A50" s="140"/>
      <c r="B50" s="101" t="s">
        <v>96</v>
      </c>
      <c r="C50" s="101" t="str">
        <f t="shared" si="0"/>
        <v>{67D0C27D-2C8A-4220-AC45-03C8A61B6BA6}</v>
      </c>
      <c r="D50" s="128"/>
      <c r="E50" s="36" t="s">
        <v>616</v>
      </c>
      <c r="F50" s="141"/>
      <c r="G50" s="127"/>
      <c r="I50" s="58">
        <v>48</v>
      </c>
      <c r="J50" s="99" t="s">
        <v>1981</v>
      </c>
      <c r="K50" s="119" t="s">
        <v>653</v>
      </c>
      <c r="L50" s="36" t="s">
        <v>664</v>
      </c>
      <c r="M50" s="36" t="s">
        <v>652</v>
      </c>
      <c r="N50" s="79" t="s">
        <v>1181</v>
      </c>
      <c r="O50" s="79" t="s">
        <v>1197</v>
      </c>
      <c r="P50" s="36"/>
      <c r="Q50" s="79" t="s">
        <v>1276</v>
      </c>
      <c r="R50" s="36">
        <v>1E-3</v>
      </c>
      <c r="S50" s="84" t="s">
        <v>2193</v>
      </c>
      <c r="T50" s="101" t="str">
        <f>VLOOKUP(S50,Measures!$J$2:$K$94,2,FALSE)</f>
        <v>{04B7BB5E-7F26-4F3E-9D16-546E65749954}</v>
      </c>
      <c r="U50" s="36" t="s">
        <v>1706</v>
      </c>
      <c r="V50" s="36" t="s">
        <v>94</v>
      </c>
      <c r="W50" s="37"/>
      <c r="X50" s="37"/>
      <c r="Y50" s="38"/>
      <c r="Z50" s="65"/>
      <c r="AA50" s="19"/>
      <c r="AB50" s="19">
        <f>IF(Q50="-","",COUNT($AB$2:AB49)+1)</f>
        <v>33</v>
      </c>
      <c r="AC50" s="18" t="str">
        <f t="shared" si="7"/>
        <v>ForceMeasure</v>
      </c>
      <c r="AD50" s="18" t="str">
        <f t="shared" si="5"/>
        <v>millnewton</v>
      </c>
      <c r="AE50" s="22" t="str">
        <f t="shared" si="8"/>
        <v>=(kg*m)/(Math.pow(s,2)*Math.pow(10,3))</v>
      </c>
      <c r="AF50" s="18" t="str">
        <f t="shared" si="4"/>
        <v>ForceMeasure_millnewton</v>
      </c>
    </row>
    <row r="51" spans="1:32" s="17" customFormat="1" ht="36.6" customHeight="1" x14ac:dyDescent="0.2">
      <c r="A51" s="140"/>
      <c r="B51" s="101" t="s">
        <v>96</v>
      </c>
      <c r="C51" s="101" t="str">
        <f t="shared" si="0"/>
        <v>{67D0C27D-2C8A-4220-AC45-03C8A61B6BA6}</v>
      </c>
      <c r="D51" s="128"/>
      <c r="E51" s="36" t="s">
        <v>616</v>
      </c>
      <c r="F51" s="141"/>
      <c r="G51" s="127"/>
      <c r="I51" s="58">
        <v>49</v>
      </c>
      <c r="J51" s="99" t="s">
        <v>1982</v>
      </c>
      <c r="K51" s="119" t="s">
        <v>654</v>
      </c>
      <c r="L51" s="36" t="s">
        <v>665</v>
      </c>
      <c r="M51" s="36" t="s">
        <v>663</v>
      </c>
      <c r="N51" s="79" t="s">
        <v>1191</v>
      </c>
      <c r="O51" s="79" t="s">
        <v>1198</v>
      </c>
      <c r="P51" s="36"/>
      <c r="Q51" s="79" t="s">
        <v>1277</v>
      </c>
      <c r="R51" s="36">
        <v>9.9999999999999995E-7</v>
      </c>
      <c r="S51" s="84" t="s">
        <v>2193</v>
      </c>
      <c r="T51" s="101" t="str">
        <f>VLOOKUP(S51,Measures!$J$2:$K$94,2,FALSE)</f>
        <v>{04B7BB5E-7F26-4F3E-9D16-546E65749954}</v>
      </c>
      <c r="U51" s="36" t="s">
        <v>1707</v>
      </c>
      <c r="V51" s="36" t="s">
        <v>94</v>
      </c>
      <c r="W51" s="37"/>
      <c r="X51" s="37"/>
      <c r="Y51" s="38"/>
      <c r="Z51" s="65"/>
      <c r="AA51" s="19"/>
      <c r="AB51" s="19">
        <f>IF(Q51="-","",COUNT($AB$2:AB50)+1)</f>
        <v>34</v>
      </c>
      <c r="AC51" s="18" t="str">
        <f t="shared" si="7"/>
        <v>ForceMeasure</v>
      </c>
      <c r="AD51" s="18" t="str">
        <f t="shared" si="5"/>
        <v>micronewton</v>
      </c>
      <c r="AE51" s="22" t="str">
        <f t="shared" si="8"/>
        <v>=(kg*m)/(Math.pow(s,2)*Math.pow(10,6))</v>
      </c>
      <c r="AF51" s="18" t="str">
        <f t="shared" si="4"/>
        <v>ForceMeasure_micronewton</v>
      </c>
    </row>
    <row r="52" spans="1:32" s="17" customFormat="1" ht="36.6" customHeight="1" x14ac:dyDescent="0.2">
      <c r="A52" s="140"/>
      <c r="B52" s="101" t="s">
        <v>96</v>
      </c>
      <c r="C52" s="101" t="str">
        <f t="shared" si="0"/>
        <v>{67D0C27D-2C8A-4220-AC45-03C8A61B6BA6}</v>
      </c>
      <c r="D52" s="128"/>
      <c r="E52" s="36" t="s">
        <v>616</v>
      </c>
      <c r="F52" s="141"/>
      <c r="G52" s="127"/>
      <c r="I52" s="58">
        <v>50</v>
      </c>
      <c r="J52" s="99" t="s">
        <v>1983</v>
      </c>
      <c r="K52" s="119" t="s">
        <v>655</v>
      </c>
      <c r="L52" s="36" t="s">
        <v>666</v>
      </c>
      <c r="M52" s="36" t="s">
        <v>662</v>
      </c>
      <c r="N52" s="79" t="s">
        <v>1190</v>
      </c>
      <c r="O52" s="79" t="s">
        <v>1199</v>
      </c>
      <c r="P52" s="36"/>
      <c r="Q52" s="79" t="s">
        <v>1278</v>
      </c>
      <c r="R52" s="36">
        <v>1.0000000000000001E-9</v>
      </c>
      <c r="S52" s="84" t="s">
        <v>2193</v>
      </c>
      <c r="T52" s="101" t="str">
        <f>VLOOKUP(S52,Measures!$J$2:$K$94,2,FALSE)</f>
        <v>{04B7BB5E-7F26-4F3E-9D16-546E65749954}</v>
      </c>
      <c r="U52" s="36" t="s">
        <v>1710</v>
      </c>
      <c r="V52" s="36" t="s">
        <v>94</v>
      </c>
      <c r="W52" s="37"/>
      <c r="X52" s="37"/>
      <c r="Y52" s="38"/>
      <c r="Z52" s="65"/>
      <c r="AA52" s="19"/>
      <c r="AB52" s="19">
        <f>IF(Q52="-","",COUNT($AB$2:AB51)+1)</f>
        <v>35</v>
      </c>
      <c r="AC52" s="18" t="str">
        <f t="shared" si="7"/>
        <v>ForceMeasure</v>
      </c>
      <c r="AD52" s="18" t="str">
        <f t="shared" si="5"/>
        <v>nanonewton</v>
      </c>
      <c r="AE52" s="22" t="str">
        <f t="shared" si="8"/>
        <v>=(kg*m)/(Math.pow(s,2)*Math.pow(10,9))</v>
      </c>
      <c r="AF52" s="18" t="str">
        <f t="shared" si="4"/>
        <v>ForceMeasure_nanonewton</v>
      </c>
    </row>
    <row r="53" spans="1:32" s="17" customFormat="1" ht="36.6" customHeight="1" x14ac:dyDescent="0.2">
      <c r="A53" s="140"/>
      <c r="B53" s="101" t="s">
        <v>96</v>
      </c>
      <c r="C53" s="101" t="str">
        <f t="shared" si="0"/>
        <v>{67D0C27D-2C8A-4220-AC45-03C8A61B6BA6}</v>
      </c>
      <c r="D53" s="128"/>
      <c r="E53" s="36" t="s">
        <v>616</v>
      </c>
      <c r="F53" s="141"/>
      <c r="G53" s="127"/>
      <c r="I53" s="58">
        <v>51</v>
      </c>
      <c r="J53" s="99" t="s">
        <v>1984</v>
      </c>
      <c r="K53" s="119" t="s">
        <v>656</v>
      </c>
      <c r="L53" s="36" t="s">
        <v>667</v>
      </c>
      <c r="M53" s="36" t="s">
        <v>661</v>
      </c>
      <c r="N53" s="79" t="s">
        <v>1192</v>
      </c>
      <c r="O53" s="79" t="s">
        <v>1200</v>
      </c>
      <c r="P53" s="36"/>
      <c r="Q53" s="79" t="s">
        <v>1279</v>
      </c>
      <c r="R53" s="36">
        <v>9.9999999999999998E-13</v>
      </c>
      <c r="S53" s="84" t="s">
        <v>2193</v>
      </c>
      <c r="T53" s="101" t="str">
        <f>VLOOKUP(S53,Measures!$J$2:$K$94,2,FALSE)</f>
        <v>{04B7BB5E-7F26-4F3E-9D16-546E65749954}</v>
      </c>
      <c r="U53" s="36" t="s">
        <v>1711</v>
      </c>
      <c r="V53" s="36" t="s">
        <v>94</v>
      </c>
      <c r="W53" s="37"/>
      <c r="X53" s="37"/>
      <c r="Y53" s="38"/>
      <c r="Z53" s="65"/>
      <c r="AA53" s="19"/>
      <c r="AB53" s="19">
        <f>IF(Q53="-","",COUNT($AB$2:AB52)+1)</f>
        <v>36</v>
      </c>
      <c r="AC53" s="18" t="str">
        <f t="shared" si="7"/>
        <v>ForceMeasure</v>
      </c>
      <c r="AD53" s="18" t="str">
        <f t="shared" si="5"/>
        <v>piconewton</v>
      </c>
      <c r="AE53" s="22" t="str">
        <f t="shared" si="8"/>
        <v>=(kg*m)/(Math.pow(s,2)*Math.pow(10,12))</v>
      </c>
      <c r="AF53" s="18" t="str">
        <f t="shared" si="4"/>
        <v>ForceMeasure_piconewton</v>
      </c>
    </row>
    <row r="54" spans="1:32" s="17" customFormat="1" ht="36.6" customHeight="1" x14ac:dyDescent="0.2">
      <c r="A54" s="140"/>
      <c r="B54" s="101" t="s">
        <v>96</v>
      </c>
      <c r="C54" s="101" t="str">
        <f t="shared" si="0"/>
        <v>{67D0C27D-2C8A-4220-AC45-03C8A61B6BA6}</v>
      </c>
      <c r="D54" s="128"/>
      <c r="E54" s="36" t="s">
        <v>616</v>
      </c>
      <c r="F54" s="141"/>
      <c r="G54" s="127"/>
      <c r="I54" s="58">
        <v>52</v>
      </c>
      <c r="J54" s="99" t="s">
        <v>1985</v>
      </c>
      <c r="K54" s="119" t="s">
        <v>657</v>
      </c>
      <c r="L54" s="36" t="s">
        <v>668</v>
      </c>
      <c r="M54" s="36" t="s">
        <v>660</v>
      </c>
      <c r="N54" s="79" t="s">
        <v>1193</v>
      </c>
      <c r="O54" s="79" t="s">
        <v>1201</v>
      </c>
      <c r="P54" s="36"/>
      <c r="Q54" s="79" t="s">
        <v>1280</v>
      </c>
      <c r="R54" s="36">
        <v>1.0000000000000001E-15</v>
      </c>
      <c r="S54" s="84" t="s">
        <v>2193</v>
      </c>
      <c r="T54" s="101" t="str">
        <f>VLOOKUP(S54,Measures!$J$2:$K$94,2,FALSE)</f>
        <v>{04B7BB5E-7F26-4F3E-9D16-546E65749954}</v>
      </c>
      <c r="U54" s="36" t="s">
        <v>1712</v>
      </c>
      <c r="V54" s="36" t="s">
        <v>94</v>
      </c>
      <c r="W54" s="37"/>
      <c r="X54" s="37"/>
      <c r="Y54" s="38"/>
      <c r="Z54" s="65"/>
      <c r="AA54" s="19"/>
      <c r="AB54" s="19">
        <f>IF(Q54="-","",COUNT($AB$2:AB53)+1)</f>
        <v>37</v>
      </c>
      <c r="AC54" s="18" t="str">
        <f t="shared" si="7"/>
        <v>ForceMeasure</v>
      </c>
      <c r="AD54" s="18" t="str">
        <f t="shared" si="5"/>
        <v>femtonewton</v>
      </c>
      <c r="AE54" s="22" t="str">
        <f t="shared" si="8"/>
        <v>=(kg*m)/(Math.pow(s,2)*Math.pow(10,15))</v>
      </c>
      <c r="AF54" s="18" t="str">
        <f t="shared" si="4"/>
        <v>ForceMeasure_femtonewton</v>
      </c>
    </row>
    <row r="55" spans="1:32" s="17" customFormat="1" ht="36.6" customHeight="1" x14ac:dyDescent="0.2">
      <c r="A55" s="140"/>
      <c r="B55" s="101" t="s">
        <v>96</v>
      </c>
      <c r="C55" s="101" t="str">
        <f t="shared" si="0"/>
        <v>{67D0C27D-2C8A-4220-AC45-03C8A61B6BA6}</v>
      </c>
      <c r="D55" s="128"/>
      <c r="E55" s="36" t="s">
        <v>616</v>
      </c>
      <c r="F55" s="141"/>
      <c r="G55" s="127"/>
      <c r="I55" s="58">
        <v>53</v>
      </c>
      <c r="J55" s="99" t="s">
        <v>1986</v>
      </c>
      <c r="K55" s="119" t="s">
        <v>658</v>
      </c>
      <c r="L55" s="36" t="s">
        <v>669</v>
      </c>
      <c r="M55" s="36" t="s">
        <v>659</v>
      </c>
      <c r="N55" s="79" t="s">
        <v>1194</v>
      </c>
      <c r="O55" s="79" t="s">
        <v>1202</v>
      </c>
      <c r="P55" s="36"/>
      <c r="Q55" s="79" t="s">
        <v>1281</v>
      </c>
      <c r="R55" s="36">
        <v>1.0000000000000001E-18</v>
      </c>
      <c r="S55" s="84" t="s">
        <v>2193</v>
      </c>
      <c r="T55" s="101" t="str">
        <f>VLOOKUP(S55,Measures!$J$2:$K$94,2,FALSE)</f>
        <v>{04B7BB5E-7F26-4F3E-9D16-546E65749954}</v>
      </c>
      <c r="U55" s="36" t="s">
        <v>1713</v>
      </c>
      <c r="V55" s="36" t="s">
        <v>94</v>
      </c>
      <c r="W55" s="37"/>
      <c r="X55" s="37"/>
      <c r="Y55" s="38"/>
      <c r="Z55" s="65"/>
      <c r="AA55" s="19"/>
      <c r="AB55" s="19">
        <f>IF(Q55="-","",COUNT($AB$2:AB54)+1)</f>
        <v>38</v>
      </c>
      <c r="AC55" s="18" t="str">
        <f t="shared" si="7"/>
        <v>ForceMeasure</v>
      </c>
      <c r="AD55" s="18" t="str">
        <f t="shared" si="5"/>
        <v>yoctonewton</v>
      </c>
      <c r="AE55" s="22" t="str">
        <f t="shared" si="8"/>
        <v>=(kg*m)/(Math.pow(s,2)*Math.pow(10,18))</v>
      </c>
      <c r="AF55" s="18" t="str">
        <f t="shared" si="4"/>
        <v>ForceMeasure_yoctonewton</v>
      </c>
    </row>
    <row r="56" spans="1:32" s="17" customFormat="1" ht="36.6" customHeight="1" x14ac:dyDescent="0.2">
      <c r="A56" s="74" t="s">
        <v>100</v>
      </c>
      <c r="B56" s="101" t="s">
        <v>100</v>
      </c>
      <c r="C56" s="101" t="str">
        <f t="shared" si="0"/>
        <v>{019A6108-4047-4D85-97A0-F1BE15D0ADD6}</v>
      </c>
      <c r="D56" s="56" t="s">
        <v>407</v>
      </c>
      <c r="E56" s="58" t="s">
        <v>616</v>
      </c>
      <c r="F56" s="56" t="s">
        <v>97</v>
      </c>
      <c r="G56" s="57" t="s">
        <v>1752</v>
      </c>
      <c r="I56" s="58">
        <v>54</v>
      </c>
      <c r="J56" s="58" t="s">
        <v>1987</v>
      </c>
      <c r="K56" s="117" t="s">
        <v>98</v>
      </c>
      <c r="L56" s="58" t="s">
        <v>635</v>
      </c>
      <c r="M56" s="58" t="s">
        <v>99</v>
      </c>
      <c r="N56" s="76" t="s">
        <v>1195</v>
      </c>
      <c r="O56" s="76" t="s">
        <v>1155</v>
      </c>
      <c r="P56" s="58"/>
      <c r="Q56" s="76" t="s">
        <v>1256</v>
      </c>
      <c r="R56" s="58">
        <v>1</v>
      </c>
      <c r="S56" s="84" t="s">
        <v>2195</v>
      </c>
      <c r="T56" s="101" t="str">
        <f>VLOOKUP(S56,Measures!$J$2:$K$94,2,FALSE)</f>
        <v>{0F98ECE0-96C1-4765-88F3-453DFCE89888}</v>
      </c>
      <c r="U56" s="58"/>
      <c r="V56" s="58" t="s">
        <v>98</v>
      </c>
      <c r="W56" s="59" t="s">
        <v>30</v>
      </c>
      <c r="X56" s="59" t="s">
        <v>30</v>
      </c>
      <c r="Y56" s="60"/>
      <c r="Z56" s="71"/>
      <c r="AA56" s="19"/>
      <c r="AB56" s="19">
        <f>IF(Q56="-","",COUNT($AB$2:AB55)+1)</f>
        <v>39</v>
      </c>
      <c r="AC56" s="18" t="str">
        <f t="shared" si="7"/>
        <v>FrequencyMeasure</v>
      </c>
      <c r="AD56" s="18" t="str">
        <f t="shared" si="5"/>
        <v>hertz</v>
      </c>
      <c r="AE56" s="22" t="str">
        <f t="shared" si="8"/>
        <v>=Math.pow(s, -1)</v>
      </c>
      <c r="AF56" s="18" t="str">
        <f t="shared" si="4"/>
        <v>FrequencyMeasure_hertz</v>
      </c>
    </row>
    <row r="57" spans="1:32" s="17" customFormat="1" ht="36.6" customHeight="1" x14ac:dyDescent="0.2">
      <c r="A57" s="74" t="s">
        <v>103</v>
      </c>
      <c r="B57" s="101" t="s">
        <v>103</v>
      </c>
      <c r="C57" s="101" t="str">
        <f t="shared" si="0"/>
        <v>{6D50F39F-DA8F-4178-8F75-16CA84404A22}</v>
      </c>
      <c r="D57" s="56" t="s">
        <v>408</v>
      </c>
      <c r="E57" s="58" t="s">
        <v>616</v>
      </c>
      <c r="F57" s="56" t="s">
        <v>101</v>
      </c>
      <c r="G57" s="57" t="s">
        <v>699</v>
      </c>
      <c r="I57" s="58">
        <v>55</v>
      </c>
      <c r="J57" s="58" t="s">
        <v>1988</v>
      </c>
      <c r="K57" s="117" t="s">
        <v>752</v>
      </c>
      <c r="L57" s="58" t="s">
        <v>753</v>
      </c>
      <c r="M57" s="58" t="s">
        <v>1206</v>
      </c>
      <c r="N57" s="76" t="s">
        <v>1243</v>
      </c>
      <c r="O57" s="76" t="s">
        <v>1266</v>
      </c>
      <c r="P57" s="58"/>
      <c r="Q57" s="76" t="s">
        <v>1282</v>
      </c>
      <c r="R57" s="58">
        <v>1</v>
      </c>
      <c r="S57" s="84" t="s">
        <v>2197</v>
      </c>
      <c r="T57" s="101" t="str">
        <f>VLOOKUP(S57,Measures!$J$2:$K$94,2,FALSE)</f>
        <v>{FB0D0983-B1D9-413F-8802-8D9D2458A109}</v>
      </c>
      <c r="U57" s="58"/>
      <c r="V57" s="58" t="s">
        <v>1662</v>
      </c>
      <c r="W57" s="59" t="s">
        <v>102</v>
      </c>
      <c r="X57" s="59" t="s">
        <v>102</v>
      </c>
      <c r="Y57" s="60"/>
      <c r="Z57" s="71"/>
      <c r="AA57" s="19"/>
      <c r="AB57" s="19">
        <f>IF(Q57="-","",COUNT($AB$2:AB56)+1)</f>
        <v>40</v>
      </c>
      <c r="AC57" s="18" t="str">
        <f t="shared" si="7"/>
        <v>HeatFluxDensityMeasure</v>
      </c>
      <c r="AD57" s="18" t="str">
        <f t="shared" si="5"/>
        <v>watt_per_squaremetre</v>
      </c>
      <c r="AE57" s="22" t="str">
        <f t="shared" si="8"/>
        <v>=kg/Math.pow(s, 3)</v>
      </c>
      <c r="AF57" s="18" t="str">
        <f t="shared" si="4"/>
        <v>HeatFluxDensityMeasure_watt_per_squaremetre</v>
      </c>
    </row>
    <row r="58" spans="1:32" s="17" customFormat="1" ht="36.6" customHeight="1" x14ac:dyDescent="0.2">
      <c r="A58" s="140" t="s">
        <v>105</v>
      </c>
      <c r="B58" s="101" t="s">
        <v>105</v>
      </c>
      <c r="C58" s="101" t="str">
        <f t="shared" si="0"/>
        <v>{388C8DDB-BAF8-4471-A66F-080E5D16EA86}</v>
      </c>
      <c r="D58" s="128" t="s">
        <v>409</v>
      </c>
      <c r="E58" s="36" t="s">
        <v>616</v>
      </c>
      <c r="F58" s="141" t="s">
        <v>104</v>
      </c>
      <c r="G58" s="136" t="s">
        <v>1753</v>
      </c>
      <c r="I58" s="58">
        <v>56</v>
      </c>
      <c r="J58" s="99" t="s">
        <v>1989</v>
      </c>
      <c r="K58" s="119" t="s">
        <v>754</v>
      </c>
      <c r="L58" s="36" t="s">
        <v>757</v>
      </c>
      <c r="M58" s="36" t="s">
        <v>760</v>
      </c>
      <c r="N58" s="79" t="s">
        <v>1244</v>
      </c>
      <c r="O58" s="79" t="s">
        <v>1267</v>
      </c>
      <c r="P58" s="36"/>
      <c r="Q58" s="79" t="s">
        <v>1283</v>
      </c>
      <c r="R58" s="36">
        <v>1000</v>
      </c>
      <c r="S58" s="84" t="s">
        <v>2199</v>
      </c>
      <c r="T58" s="101" t="str">
        <f>VLOOKUP(S58,Measures!$J$2:$K$94,2,FALSE)</f>
        <v>{07209942-EB43-4C13-A287-E6A60A61F388}</v>
      </c>
      <c r="U58" s="36"/>
      <c r="V58" s="36" t="s">
        <v>1663</v>
      </c>
      <c r="W58" s="37" t="s">
        <v>19</v>
      </c>
      <c r="X58" s="37" t="s">
        <v>19</v>
      </c>
      <c r="Y58" s="38"/>
      <c r="Z58" s="65"/>
      <c r="AA58" s="19"/>
      <c r="AB58" s="19">
        <f>IF(Q58="-","",COUNT($AB$2:AB57)+1)</f>
        <v>41</v>
      </c>
      <c r="AC58" s="18" t="str">
        <f t="shared" si="7"/>
        <v>HeatingValueMeasure</v>
      </c>
      <c r="AD58" s="18" t="str">
        <f t="shared" si="5"/>
        <v>kilojoule_per_kilogram</v>
      </c>
      <c r="AE58" s="22" t="str">
        <f t="shared" si="8"/>
        <v>=(kg*Math.pow(m,2)*Math.pow(10,3))/(kg*Math.pow(s,2))</v>
      </c>
      <c r="AF58" s="18" t="str">
        <f t="shared" si="4"/>
        <v>HeatingValueMeasure_kilojoule_per_kilogram</v>
      </c>
    </row>
    <row r="59" spans="1:32" s="17" customFormat="1" ht="36.6" customHeight="1" x14ac:dyDescent="0.2">
      <c r="A59" s="140"/>
      <c r="B59" s="101" t="s">
        <v>105</v>
      </c>
      <c r="C59" s="101" t="str">
        <f t="shared" si="0"/>
        <v>{388C8DDB-BAF8-4471-A66F-080E5D16EA86}</v>
      </c>
      <c r="D59" s="128"/>
      <c r="E59" s="36" t="s">
        <v>616</v>
      </c>
      <c r="F59" s="141"/>
      <c r="G59" s="136"/>
      <c r="I59" s="58">
        <v>57</v>
      </c>
      <c r="J59" s="99" t="s">
        <v>1990</v>
      </c>
      <c r="K59" s="119" t="s">
        <v>755</v>
      </c>
      <c r="L59" s="36" t="s">
        <v>758</v>
      </c>
      <c r="M59" s="36" t="s">
        <v>761</v>
      </c>
      <c r="N59" s="79" t="s">
        <v>1245</v>
      </c>
      <c r="O59" s="79" t="s">
        <v>1268</v>
      </c>
      <c r="P59" s="36"/>
      <c r="Q59" s="79" t="s">
        <v>1284</v>
      </c>
      <c r="R59" s="36">
        <v>1000000</v>
      </c>
      <c r="S59" s="84" t="s">
        <v>2199</v>
      </c>
      <c r="T59" s="101" t="str">
        <f>VLOOKUP(S59,Measures!$J$2:$K$94,2,FALSE)</f>
        <v>{07209942-EB43-4C13-A287-E6A60A61F388}</v>
      </c>
      <c r="U59" s="36"/>
      <c r="V59" s="36" t="s">
        <v>1664</v>
      </c>
      <c r="W59" s="37"/>
      <c r="X59" s="37"/>
      <c r="Y59" s="38"/>
      <c r="Z59" s="65"/>
      <c r="AA59" s="19"/>
      <c r="AB59" s="19">
        <f>IF(Q59="-","",COUNT($AB$2:AB58)+1)</f>
        <v>42</v>
      </c>
      <c r="AC59" s="18" t="str">
        <f t="shared" si="7"/>
        <v>HeatingValueMeasure</v>
      </c>
      <c r="AD59" s="18" t="str">
        <f t="shared" si="5"/>
        <v>megajoule_per_kilogram</v>
      </c>
      <c r="AE59" s="22" t="str">
        <f t="shared" si="8"/>
        <v>=(kg*Math.pow(m,2)*Math.pow(10,6))/(kg*Math.pow(s,2))</v>
      </c>
      <c r="AF59" s="18" t="str">
        <f t="shared" si="4"/>
        <v>HeatingValueMeasure_megajoule_per_kilogram</v>
      </c>
    </row>
    <row r="60" spans="1:32" s="17" customFormat="1" ht="36.6" customHeight="1" x14ac:dyDescent="0.2">
      <c r="A60" s="140"/>
      <c r="B60" s="101" t="s">
        <v>105</v>
      </c>
      <c r="C60" s="101" t="str">
        <f t="shared" si="0"/>
        <v>{388C8DDB-BAF8-4471-A66F-080E5D16EA86}</v>
      </c>
      <c r="D60" s="128"/>
      <c r="E60" s="36" t="s">
        <v>616</v>
      </c>
      <c r="F60" s="141"/>
      <c r="G60" s="136"/>
      <c r="I60" s="58">
        <v>58</v>
      </c>
      <c r="J60" s="99" t="s">
        <v>1991</v>
      </c>
      <c r="K60" s="119" t="s">
        <v>756</v>
      </c>
      <c r="L60" s="36" t="s">
        <v>759</v>
      </c>
      <c r="M60" s="36" t="s">
        <v>762</v>
      </c>
      <c r="N60" s="79" t="s">
        <v>1245</v>
      </c>
      <c r="O60" s="79" t="s">
        <v>1268</v>
      </c>
      <c r="P60" s="36"/>
      <c r="Q60" s="79" t="s">
        <v>1284</v>
      </c>
      <c r="R60" s="36">
        <v>1000000</v>
      </c>
      <c r="S60" s="84" t="s">
        <v>2199</v>
      </c>
      <c r="T60" s="101" t="str">
        <f>VLOOKUP(S60,Measures!$J$2:$K$94,2,FALSE)</f>
        <v>{07209942-EB43-4C13-A287-E6A60A61F388}</v>
      </c>
      <c r="U60" s="36"/>
      <c r="V60" s="36" t="s">
        <v>1665</v>
      </c>
      <c r="W60" s="37"/>
      <c r="X60" s="37"/>
      <c r="Y60" s="38"/>
      <c r="Z60" s="65"/>
      <c r="AA60" s="19"/>
      <c r="AB60" s="19">
        <f>IF(Q60="-","",COUNT($AB$2:AB59)+1)</f>
        <v>43</v>
      </c>
      <c r="AC60" s="18" t="str">
        <f t="shared" si="7"/>
        <v>HeatingValueMeasure</v>
      </c>
      <c r="AD60" s="18" t="str">
        <f t="shared" si="5"/>
        <v>kilojoule_per_gram</v>
      </c>
      <c r="AE60" s="22" t="str">
        <f t="shared" si="8"/>
        <v>=(kg*Math.pow(m,2)*Math.pow(10,6))/(kg*Math.pow(s,2))</v>
      </c>
      <c r="AF60" s="18" t="str">
        <f t="shared" si="4"/>
        <v>HeatingValueMeasure_kilojoule_per_gram</v>
      </c>
    </row>
    <row r="61" spans="1:32" s="17" customFormat="1" ht="36.6" customHeight="1" x14ac:dyDescent="0.2">
      <c r="A61" s="74" t="s">
        <v>106</v>
      </c>
      <c r="B61" s="101" t="s">
        <v>106</v>
      </c>
      <c r="C61" s="101" t="str">
        <f t="shared" si="0"/>
        <v>{0BF919FB-1569-40CC-804F-38366374037C}</v>
      </c>
      <c r="D61" s="56" t="s">
        <v>410</v>
      </c>
      <c r="E61" s="58" t="s">
        <v>612</v>
      </c>
      <c r="F61" s="56" t="s">
        <v>14</v>
      </c>
      <c r="G61" s="57" t="s">
        <v>14</v>
      </c>
      <c r="I61" s="58">
        <v>59</v>
      </c>
      <c r="J61" s="58" t="s">
        <v>1992</v>
      </c>
      <c r="K61" s="117" t="s">
        <v>14</v>
      </c>
      <c r="L61" s="58" t="s">
        <v>14</v>
      </c>
      <c r="M61" s="58" t="s">
        <v>14</v>
      </c>
      <c r="N61" s="76"/>
      <c r="O61" s="76"/>
      <c r="P61" s="58"/>
      <c r="Q61" s="76" t="s">
        <v>14</v>
      </c>
      <c r="R61" s="58"/>
      <c r="S61" s="84" t="s">
        <v>1254</v>
      </c>
      <c r="T61" s="101"/>
      <c r="U61" s="58"/>
      <c r="V61" s="58" t="s">
        <v>14</v>
      </c>
      <c r="W61" s="59"/>
      <c r="X61" s="59"/>
      <c r="Y61" s="60"/>
      <c r="Z61" s="71"/>
      <c r="AA61" s="19"/>
      <c r="AB61" s="19" t="str">
        <f>IF(Q61="-","",COUNT($AB$2:AB60)+1)</f>
        <v/>
      </c>
      <c r="AC61" s="18" t="str">
        <f t="shared" si="7"/>
        <v>Identifier</v>
      </c>
      <c r="AD61" s="18" t="str">
        <f t="shared" si="5"/>
        <v>-</v>
      </c>
      <c r="AE61" s="22" t="str">
        <f t="shared" si="8"/>
        <v>-</v>
      </c>
      <c r="AF61" s="18" t="str">
        <f t="shared" si="4"/>
        <v>Identifier_-</v>
      </c>
    </row>
    <row r="62" spans="1:32" s="17" customFormat="1" ht="36.6" customHeight="1" x14ac:dyDescent="0.2">
      <c r="A62" s="74" t="s">
        <v>111</v>
      </c>
      <c r="B62" s="101" t="s">
        <v>111</v>
      </c>
      <c r="C62" s="101" t="str">
        <f t="shared" si="0"/>
        <v>{3A52496B-88AE-439A-A917-8CF1083F88C1}</v>
      </c>
      <c r="D62" s="56" t="s">
        <v>411</v>
      </c>
      <c r="E62" s="58" t="s">
        <v>616</v>
      </c>
      <c r="F62" s="56" t="s">
        <v>107</v>
      </c>
      <c r="G62" s="57" t="s">
        <v>1754</v>
      </c>
      <c r="I62" s="58">
        <v>60</v>
      </c>
      <c r="J62" s="58" t="s">
        <v>1993</v>
      </c>
      <c r="K62" s="117" t="s">
        <v>108</v>
      </c>
      <c r="L62" s="58" t="s">
        <v>763</v>
      </c>
      <c r="M62" s="58" t="s">
        <v>109</v>
      </c>
      <c r="N62" s="76" t="s">
        <v>1818</v>
      </c>
      <c r="O62" s="76" t="s">
        <v>1819</v>
      </c>
      <c r="P62" s="58"/>
      <c r="Q62" s="76" t="s">
        <v>14</v>
      </c>
      <c r="R62" s="58"/>
      <c r="S62" s="84" t="s">
        <v>2201</v>
      </c>
      <c r="T62" s="101" t="str">
        <f>VLOOKUP(S62,Measures!$J$2:$K$94,2,FALSE)</f>
        <v>{46C6B8B3-6A89-4FDD-9790-C3F67E1AFFB2}</v>
      </c>
      <c r="U62" s="58"/>
      <c r="V62" s="58" t="s">
        <v>108</v>
      </c>
      <c r="W62" s="59" t="s">
        <v>110</v>
      </c>
      <c r="X62" s="59" t="s">
        <v>110</v>
      </c>
      <c r="Y62" s="60"/>
      <c r="Z62" s="71"/>
      <c r="AA62" s="19"/>
      <c r="AB62" s="19" t="str">
        <f>IF(Q62="-","",COUNT($AB$2:AB61)+1)</f>
        <v/>
      </c>
      <c r="AC62" s="18" t="str">
        <f t="shared" si="7"/>
        <v/>
      </c>
      <c r="AD62" s="18" t="str">
        <f t="shared" si="5"/>
        <v>lux</v>
      </c>
      <c r="AE62" s="22" t="str">
        <f t="shared" si="8"/>
        <v>-</v>
      </c>
      <c r="AF62" s="18" t="str">
        <f t="shared" si="4"/>
        <v>_lux</v>
      </c>
    </row>
    <row r="63" spans="1:32" s="17" customFormat="1" ht="36.6" customHeight="1" x14ac:dyDescent="0.2">
      <c r="A63" s="74" t="s">
        <v>115</v>
      </c>
      <c r="B63" s="101" t="s">
        <v>115</v>
      </c>
      <c r="C63" s="101" t="str">
        <f t="shared" si="0"/>
        <v>{ADFC706F-4FC4-431C-A60B-2FCB78FC48F5}</v>
      </c>
      <c r="D63" s="56" t="s">
        <v>412</v>
      </c>
      <c r="E63" s="58" t="s">
        <v>616</v>
      </c>
      <c r="F63" s="56" t="s">
        <v>112</v>
      </c>
      <c r="G63" s="57" t="s">
        <v>1755</v>
      </c>
      <c r="I63" s="58">
        <v>61</v>
      </c>
      <c r="J63" s="58" t="s">
        <v>1994</v>
      </c>
      <c r="K63" s="117" t="s">
        <v>113</v>
      </c>
      <c r="L63" s="58" t="s">
        <v>764</v>
      </c>
      <c r="M63" s="58" t="s">
        <v>7</v>
      </c>
      <c r="N63" s="76" t="s">
        <v>1207</v>
      </c>
      <c r="O63" s="76" t="s">
        <v>1269</v>
      </c>
      <c r="P63" s="58"/>
      <c r="Q63" s="76" t="s">
        <v>1285</v>
      </c>
      <c r="R63" s="58">
        <v>1</v>
      </c>
      <c r="S63" s="84" t="s">
        <v>2203</v>
      </c>
      <c r="T63" s="101" t="str">
        <f>VLOOKUP(S63,Measures!$J$2:$K$94,2,FALSE)</f>
        <v>{CB849563-0A56-4BF5-BCEC-B9A96D90B422}</v>
      </c>
      <c r="U63" s="58"/>
      <c r="V63" s="58" t="s">
        <v>113</v>
      </c>
      <c r="W63" s="59" t="s">
        <v>114</v>
      </c>
      <c r="X63" s="59" t="s">
        <v>114</v>
      </c>
      <c r="Y63" s="60"/>
      <c r="Z63" s="71"/>
      <c r="AA63" s="19"/>
      <c r="AB63" s="19">
        <f>IF(Q63="-","",COUNT($AB$2:AB62)+1)</f>
        <v>44</v>
      </c>
      <c r="AC63" s="18" t="str">
        <f t="shared" si="7"/>
        <v>InductanceMeasure</v>
      </c>
      <c r="AD63" s="18" t="str">
        <f t="shared" si="5"/>
        <v>henry</v>
      </c>
      <c r="AE63" s="22" t="str">
        <f t="shared" si="8"/>
        <v>=(kg*Math.pow(m,2))/(Math.pow(A,2)*Math.pow(s,2))</v>
      </c>
      <c r="AF63" s="18" t="str">
        <f t="shared" si="4"/>
        <v>InductanceMeasure_henry</v>
      </c>
    </row>
    <row r="64" spans="1:32" s="17" customFormat="1" ht="36.6" customHeight="1" x14ac:dyDescent="0.2">
      <c r="A64" s="74" t="s">
        <v>116</v>
      </c>
      <c r="B64" s="101" t="s">
        <v>116</v>
      </c>
      <c r="C64" s="101" t="str">
        <f t="shared" si="0"/>
        <v>{8241577E-B646-4068-83DB-2CA1FDE28C77}</v>
      </c>
      <c r="D64" s="56" t="s">
        <v>613</v>
      </c>
      <c r="E64" s="58" t="s">
        <v>614</v>
      </c>
      <c r="F64" s="56" t="s">
        <v>14</v>
      </c>
      <c r="G64" s="57" t="s">
        <v>14</v>
      </c>
      <c r="I64" s="58">
        <v>62</v>
      </c>
      <c r="J64" s="58" t="s">
        <v>1995</v>
      </c>
      <c r="K64" s="117" t="s">
        <v>14</v>
      </c>
      <c r="L64" s="58" t="s">
        <v>14</v>
      </c>
      <c r="M64" s="58" t="s">
        <v>14</v>
      </c>
      <c r="N64" s="76"/>
      <c r="O64" s="76"/>
      <c r="P64" s="58"/>
      <c r="Q64" s="76" t="s">
        <v>14</v>
      </c>
      <c r="R64" s="58"/>
      <c r="S64" s="84" t="s">
        <v>1254</v>
      </c>
      <c r="T64" s="101"/>
      <c r="U64" s="58"/>
      <c r="V64" s="58" t="s">
        <v>14</v>
      </c>
      <c r="W64" s="59"/>
      <c r="X64" s="59"/>
      <c r="Y64" s="60"/>
      <c r="Z64" s="71"/>
      <c r="AA64" s="19"/>
      <c r="AB64" s="19" t="str">
        <f>IF(Q64="-","",COUNT($AB$2:AB63)+1)</f>
        <v/>
      </c>
      <c r="AC64" s="18" t="str">
        <f t="shared" si="7"/>
        <v>Integer</v>
      </c>
      <c r="AD64" s="18" t="str">
        <f t="shared" si="5"/>
        <v>-</v>
      </c>
      <c r="AE64" s="22" t="str">
        <f t="shared" si="8"/>
        <v>-</v>
      </c>
      <c r="AF64" s="18" t="str">
        <f t="shared" si="4"/>
        <v>Integer_-</v>
      </c>
    </row>
    <row r="65" spans="1:32" s="17" customFormat="1" ht="36.6" customHeight="1" x14ac:dyDescent="0.2">
      <c r="A65" s="74" t="s">
        <v>118</v>
      </c>
      <c r="B65" s="101" t="s">
        <v>118</v>
      </c>
      <c r="C65" s="101" t="str">
        <f t="shared" si="0"/>
        <v>{FDD56F65-F464-4B52-960D-CDA088E756C2}</v>
      </c>
      <c r="D65" s="56" t="s">
        <v>615</v>
      </c>
      <c r="E65" s="58" t="s">
        <v>614</v>
      </c>
      <c r="F65" s="56" t="s">
        <v>117</v>
      </c>
      <c r="G65" s="57" t="s">
        <v>1756</v>
      </c>
      <c r="I65" s="58">
        <v>63</v>
      </c>
      <c r="J65" s="58" t="s">
        <v>1996</v>
      </c>
      <c r="K65" s="117" t="s">
        <v>14</v>
      </c>
      <c r="L65" s="58" t="s">
        <v>14</v>
      </c>
      <c r="M65" s="58" t="s">
        <v>14</v>
      </c>
      <c r="N65" s="76"/>
      <c r="O65" s="76"/>
      <c r="P65" s="58"/>
      <c r="Q65" s="76" t="s">
        <v>14</v>
      </c>
      <c r="R65" s="58"/>
      <c r="S65" s="84" t="s">
        <v>1254</v>
      </c>
      <c r="T65" s="101"/>
      <c r="U65" s="58"/>
      <c r="V65" s="58" t="s">
        <v>14</v>
      </c>
      <c r="W65" s="59" t="s">
        <v>30</v>
      </c>
      <c r="X65" s="59" t="s">
        <v>30</v>
      </c>
      <c r="Y65" s="60"/>
      <c r="Z65" s="71"/>
      <c r="AA65" s="19"/>
      <c r="AB65" s="19" t="str">
        <f>IF(Q65="-","",COUNT($AB$2:AB64)+1)</f>
        <v/>
      </c>
      <c r="AC65" s="18" t="str">
        <f t="shared" si="7"/>
        <v/>
      </c>
      <c r="AD65" s="18" t="str">
        <f t="shared" si="5"/>
        <v>-</v>
      </c>
      <c r="AE65" s="22" t="str">
        <f t="shared" si="8"/>
        <v>-</v>
      </c>
      <c r="AF65" s="18" t="str">
        <f t="shared" si="4"/>
        <v>_-</v>
      </c>
    </row>
    <row r="66" spans="1:32" s="17" customFormat="1" ht="36.6" customHeight="1" x14ac:dyDescent="0.2">
      <c r="A66" s="140" t="s">
        <v>121</v>
      </c>
      <c r="B66" s="101" t="s">
        <v>121</v>
      </c>
      <c r="C66" s="101" t="str">
        <f t="shared" si="0"/>
        <v>{8B5E66BA-7BC5-4B9A-B9FF-7CC91EBC50BA}</v>
      </c>
      <c r="D66" s="129" t="s">
        <v>413</v>
      </c>
      <c r="E66" s="36" t="s">
        <v>616</v>
      </c>
      <c r="F66" s="141" t="s">
        <v>119</v>
      </c>
      <c r="G66" s="127" t="s">
        <v>1757</v>
      </c>
      <c r="I66" s="58">
        <v>64</v>
      </c>
      <c r="J66" s="99" t="s">
        <v>1997</v>
      </c>
      <c r="K66" s="119" t="s">
        <v>730</v>
      </c>
      <c r="L66" s="36" t="s">
        <v>731</v>
      </c>
      <c r="M66" s="36" t="s">
        <v>735</v>
      </c>
      <c r="N66" s="79" t="s">
        <v>1208</v>
      </c>
      <c r="O66" s="79" t="s">
        <v>1209</v>
      </c>
      <c r="P66" s="36"/>
      <c r="Q66" s="79" t="s">
        <v>1386</v>
      </c>
      <c r="R66" s="36">
        <v>1000</v>
      </c>
      <c r="S66" s="84" t="s">
        <v>2207</v>
      </c>
      <c r="T66" s="101" t="str">
        <f>VLOOKUP(S66,Measures!$J$2:$K$94,2,FALSE)</f>
        <v>{749563ED-7C77-4BBD-8B09-513938ADF5AA}</v>
      </c>
      <c r="U66" s="36"/>
      <c r="V66" s="36" t="s">
        <v>1666</v>
      </c>
      <c r="W66" s="37" t="s">
        <v>120</v>
      </c>
      <c r="X66" s="37" t="s">
        <v>120</v>
      </c>
      <c r="Y66" s="38"/>
      <c r="Z66" s="65"/>
      <c r="AA66" s="19"/>
      <c r="AB66" s="19">
        <f>IF(Q66="-","",COUNT($AB$2:AB65)+1)</f>
        <v>45</v>
      </c>
      <c r="AC66" s="18" t="s">
        <v>1253</v>
      </c>
      <c r="AD66" s="18" t="str">
        <f t="shared" si="5"/>
        <v>mol_per_litre</v>
      </c>
      <c r="AE66" s="22" t="str">
        <f t="shared" si="8"/>
        <v>=Mol/Math.pow(m,3)*Math.pow(10,3)</v>
      </c>
      <c r="AF66" s="18" t="str">
        <f t="shared" si="4"/>
        <v>IonConcentrationMeasure_mol_per_litre</v>
      </c>
    </row>
    <row r="67" spans="1:32" s="17" customFormat="1" ht="36.6" customHeight="1" x14ac:dyDescent="0.2">
      <c r="A67" s="140"/>
      <c r="B67" s="101" t="s">
        <v>121</v>
      </c>
      <c r="C67" s="101" t="str">
        <f t="shared" ref="C67:C130" si="9">VLOOKUP(B67,Types,2,FALSE)</f>
        <v>{8B5E66BA-7BC5-4B9A-B9FF-7CC91EBC50BA}</v>
      </c>
      <c r="D67" s="131"/>
      <c r="E67" s="36" t="s">
        <v>616</v>
      </c>
      <c r="F67" s="141"/>
      <c r="G67" s="127"/>
      <c r="I67" s="58">
        <v>65</v>
      </c>
      <c r="J67" s="99" t="s">
        <v>1998</v>
      </c>
      <c r="K67" s="119" t="s">
        <v>732</v>
      </c>
      <c r="L67" s="36" t="s">
        <v>733</v>
      </c>
      <c r="M67" s="36" t="s">
        <v>734</v>
      </c>
      <c r="N67" s="79" t="s">
        <v>1210</v>
      </c>
      <c r="O67" s="79" t="s">
        <v>1211</v>
      </c>
      <c r="P67" s="36"/>
      <c r="Q67" s="79" t="s">
        <v>1286</v>
      </c>
      <c r="R67" s="36">
        <v>1</v>
      </c>
      <c r="S67" s="84" t="s">
        <v>2207</v>
      </c>
      <c r="T67" s="101" t="str">
        <f>VLOOKUP(S67,Measures!$J$2:$K$94,2,FALSE)</f>
        <v>{749563ED-7C77-4BBD-8B09-513938ADF5AA}</v>
      </c>
      <c r="U67" s="36"/>
      <c r="V67" s="36" t="s">
        <v>1667</v>
      </c>
      <c r="W67" s="37"/>
      <c r="X67" s="37"/>
      <c r="Y67" s="38"/>
      <c r="Z67" s="65"/>
      <c r="AA67" s="19"/>
      <c r="AB67" s="19">
        <f>IF(Q67="-","",COUNT($AB$2:AB66)+1)</f>
        <v>46</v>
      </c>
      <c r="AC67" s="18" t="str">
        <f t="shared" ref="AC67:AC80" si="10">IF(M66="-","",IF(ISERROR(RIGHT(A67,LEN(A67)-3)),AC66,RIGHT(A67,LEN(A67)-3)))</f>
        <v>IonConcentrationMeasure</v>
      </c>
      <c r="AD67" s="18" t="str">
        <f t="shared" si="5"/>
        <v>milligram_per_litre</v>
      </c>
      <c r="AE67" s="22" t="str">
        <f t="shared" si="8"/>
        <v>=kg/Math.pow(m,3)</v>
      </c>
      <c r="AF67" s="18" t="str">
        <f t="shared" si="4"/>
        <v>IonConcentrationMeasure_milligram_per_litre</v>
      </c>
    </row>
    <row r="68" spans="1:32" s="17" customFormat="1" ht="36.6" customHeight="1" x14ac:dyDescent="0.2">
      <c r="A68" s="74" t="s">
        <v>124</v>
      </c>
      <c r="B68" s="101" t="s">
        <v>124</v>
      </c>
      <c r="C68" s="101" t="str">
        <f t="shared" si="9"/>
        <v>{E201D146-DDEA-42F3-8B18-1D8D9AB16167}</v>
      </c>
      <c r="D68" s="56" t="s">
        <v>414</v>
      </c>
      <c r="E68" s="58" t="s">
        <v>616</v>
      </c>
      <c r="F68" s="56" t="s">
        <v>122</v>
      </c>
      <c r="G68" s="57" t="s">
        <v>1758</v>
      </c>
      <c r="I68" s="58">
        <v>66</v>
      </c>
      <c r="J68" s="58" t="s">
        <v>1999</v>
      </c>
      <c r="K68" s="117" t="s">
        <v>611</v>
      </c>
      <c r="L68" s="58" t="s">
        <v>611</v>
      </c>
      <c r="M68" s="58" t="s">
        <v>611</v>
      </c>
      <c r="N68" s="76" t="s">
        <v>1212</v>
      </c>
      <c r="O68" s="76"/>
      <c r="P68" s="58"/>
      <c r="Q68" s="76" t="s">
        <v>14</v>
      </c>
      <c r="R68" s="58"/>
      <c r="S68" s="84" t="s">
        <v>2209</v>
      </c>
      <c r="T68" s="101" t="str">
        <f>VLOOKUP(S68,Measures!$J$2:$K$94,2,FALSE)</f>
        <v>{4F9B4E4F-0A85-4BC6-B7CB-D5C19E68E469}</v>
      </c>
      <c r="U68" s="58"/>
      <c r="V68" s="58" t="s">
        <v>611</v>
      </c>
      <c r="W68" s="59" t="s">
        <v>123</v>
      </c>
      <c r="X68" s="59" t="s">
        <v>123</v>
      </c>
      <c r="Y68" s="60"/>
      <c r="Z68" s="71"/>
      <c r="AA68" s="19"/>
      <c r="AB68" s="19" t="str">
        <f>IF(Q68="-","",COUNT($AB$2:AB67)+1)</f>
        <v/>
      </c>
      <c r="AC68" s="18" t="str">
        <f t="shared" si="10"/>
        <v>IsothermalMoistureCapacityMeasure</v>
      </c>
      <c r="AD68" s="18" t="str">
        <f t="shared" si="5"/>
        <v>?</v>
      </c>
      <c r="AE68" s="22" t="str">
        <f t="shared" si="8"/>
        <v>-</v>
      </c>
      <c r="AF68" s="18" t="str">
        <f t="shared" si="4"/>
        <v>IsothermalMoistureCapacityMeasure_?</v>
      </c>
    </row>
    <row r="69" spans="1:32" s="17" customFormat="1" ht="36.6" customHeight="1" x14ac:dyDescent="0.2">
      <c r="A69" s="74" t="s">
        <v>127</v>
      </c>
      <c r="B69" s="101" t="s">
        <v>127</v>
      </c>
      <c r="C69" s="101" t="str">
        <f t="shared" si="9"/>
        <v>{443402F4-D081-4F6E-B48E-3B8FB391186B}</v>
      </c>
      <c r="D69" s="56" t="s">
        <v>527</v>
      </c>
      <c r="E69" s="58" t="s">
        <v>616</v>
      </c>
      <c r="F69" s="56" t="s">
        <v>125</v>
      </c>
      <c r="G69" s="57" t="s">
        <v>626</v>
      </c>
      <c r="I69" s="58">
        <v>67</v>
      </c>
      <c r="J69" s="58" t="s">
        <v>2000</v>
      </c>
      <c r="K69" s="117" t="s">
        <v>790</v>
      </c>
      <c r="L69" s="58" t="s">
        <v>791</v>
      </c>
      <c r="M69" s="58" t="s">
        <v>792</v>
      </c>
      <c r="N69" s="76" t="s">
        <v>1213</v>
      </c>
      <c r="O69" s="76" t="s">
        <v>1270</v>
      </c>
      <c r="P69" s="58"/>
      <c r="Q69" s="76" t="s">
        <v>1287</v>
      </c>
      <c r="R69" s="58">
        <v>1</v>
      </c>
      <c r="S69" s="84" t="s">
        <v>2211</v>
      </c>
      <c r="T69" s="101" t="str">
        <f>VLOOKUP(S69,Measures!$J$2:$K$94,2,FALSE)</f>
        <v>{1BBEF11E-11A0-4DCA-BA1C-657A4760F076}</v>
      </c>
      <c r="U69" s="58"/>
      <c r="V69" s="58" t="s">
        <v>1668</v>
      </c>
      <c r="W69" s="59" t="s">
        <v>126</v>
      </c>
      <c r="X69" s="59" t="s">
        <v>126</v>
      </c>
      <c r="Y69" s="60"/>
      <c r="Z69" s="71"/>
      <c r="AA69" s="19"/>
      <c r="AB69" s="19">
        <f>IF(Q69="-","",COUNT($AB$2:AB68)+1)</f>
        <v>47</v>
      </c>
      <c r="AC69" s="18" t="str">
        <f t="shared" si="10"/>
        <v>KinematicViscosityMeasure</v>
      </c>
      <c r="AD69" s="18" t="str">
        <f t="shared" si="5"/>
        <v>quadratmetre_per_second</v>
      </c>
      <c r="AE69" s="22" t="str">
        <f t="shared" si="8"/>
        <v>=Math.pow(m,2)/s</v>
      </c>
      <c r="AF69" s="18" t="str">
        <f t="shared" si="4"/>
        <v>KinematicViscosityMeasure_quadratmetre_per_second</v>
      </c>
    </row>
    <row r="70" spans="1:32" s="17" customFormat="1" ht="36.6" customHeight="1" x14ac:dyDescent="0.2">
      <c r="A70" s="129" t="s">
        <v>2</v>
      </c>
      <c r="B70" s="101" t="s">
        <v>2</v>
      </c>
      <c r="C70" s="101" t="str">
        <f t="shared" si="9"/>
        <v>{6D8C13FF-EEB4-4992-AB38-BD63FF8EAC0E}</v>
      </c>
      <c r="D70" s="129" t="s">
        <v>526</v>
      </c>
      <c r="E70" s="36" t="s">
        <v>616</v>
      </c>
      <c r="F70" s="129" t="s">
        <v>0</v>
      </c>
      <c r="G70" s="129" t="s">
        <v>1759</v>
      </c>
      <c r="I70" s="58">
        <v>68</v>
      </c>
      <c r="J70" s="99" t="s">
        <v>2001</v>
      </c>
      <c r="K70" s="119" t="s">
        <v>128</v>
      </c>
      <c r="L70" s="36" t="s">
        <v>674</v>
      </c>
      <c r="M70" s="36" t="s">
        <v>129</v>
      </c>
      <c r="N70" s="79" t="s">
        <v>976</v>
      </c>
      <c r="O70" s="79" t="s">
        <v>976</v>
      </c>
      <c r="P70" s="36"/>
      <c r="Q70" s="79" t="s">
        <v>976</v>
      </c>
      <c r="R70" s="36">
        <v>1</v>
      </c>
      <c r="S70" s="84" t="s">
        <v>2213</v>
      </c>
      <c r="T70" s="101" t="str">
        <f>VLOOKUP(S70,Measures!$J$2:$K$94,2,FALSE)</f>
        <v>{398C80A8-5719-4C66-AE2C-86EA139D37E6}</v>
      </c>
      <c r="U70" s="36"/>
      <c r="V70" s="36" t="s">
        <v>128</v>
      </c>
      <c r="W70" s="37" t="s">
        <v>129</v>
      </c>
      <c r="X70" s="37" t="s">
        <v>129</v>
      </c>
      <c r="Y70" s="38"/>
      <c r="Z70" s="65">
        <v>1</v>
      </c>
      <c r="AA70" s="19"/>
      <c r="AB70" s="19">
        <f>IF(Q70="-","",COUNT($AB$2:AB69)+1)</f>
        <v>48</v>
      </c>
      <c r="AC70" s="18" t="str">
        <f t="shared" si="10"/>
        <v>LengthMeasure</v>
      </c>
      <c r="AD70" s="18" t="str">
        <f t="shared" si="5"/>
        <v>metre</v>
      </c>
      <c r="AE70" s="22" t="str">
        <f t="shared" si="8"/>
        <v>=m</v>
      </c>
      <c r="AF70" s="18" t="str">
        <f t="shared" si="4"/>
        <v>LengthMeasure_metre</v>
      </c>
    </row>
    <row r="71" spans="1:32" s="17" customFormat="1" ht="36.6" customHeight="1" x14ac:dyDescent="0.2">
      <c r="A71" s="130"/>
      <c r="B71" s="101" t="s">
        <v>2</v>
      </c>
      <c r="C71" s="101" t="str">
        <f t="shared" si="9"/>
        <v>{6D8C13FF-EEB4-4992-AB38-BD63FF8EAC0E}</v>
      </c>
      <c r="D71" s="130"/>
      <c r="E71" s="36" t="s">
        <v>616</v>
      </c>
      <c r="F71" s="130"/>
      <c r="G71" s="130"/>
      <c r="I71" s="58">
        <v>69</v>
      </c>
      <c r="J71" s="99" t="s">
        <v>2002</v>
      </c>
      <c r="K71" s="119" t="s">
        <v>671</v>
      </c>
      <c r="L71" s="36" t="s">
        <v>675</v>
      </c>
      <c r="M71" s="36" t="s">
        <v>312</v>
      </c>
      <c r="N71" s="79" t="s">
        <v>977</v>
      </c>
      <c r="O71" s="79" t="s">
        <v>1018</v>
      </c>
      <c r="P71" s="36"/>
      <c r="Q71" s="79" t="s">
        <v>1291</v>
      </c>
      <c r="R71" s="36">
        <v>1E-3</v>
      </c>
      <c r="S71" s="84" t="s">
        <v>2213</v>
      </c>
      <c r="T71" s="101" t="str">
        <f>VLOOKUP(S71,Measures!$J$2:$K$94,2,FALSE)</f>
        <v>{398C80A8-5719-4C66-AE2C-86EA139D37E6}</v>
      </c>
      <c r="U71" s="36" t="s">
        <v>1706</v>
      </c>
      <c r="V71" s="36" t="s">
        <v>128</v>
      </c>
      <c r="W71" s="37" t="s">
        <v>318</v>
      </c>
      <c r="X71" s="37" t="s">
        <v>318</v>
      </c>
      <c r="Y71" s="38"/>
      <c r="Z71" s="65">
        <f>1/1000</f>
        <v>1E-3</v>
      </c>
      <c r="AA71" s="19"/>
      <c r="AB71" s="19">
        <f>IF(Q71="-","",COUNT($AB$2:AB70)+1)</f>
        <v>49</v>
      </c>
      <c r="AC71" s="18" t="str">
        <f t="shared" si="10"/>
        <v>LengthMeasure</v>
      </c>
      <c r="AD71" s="18" t="str">
        <f t="shared" si="5"/>
        <v>millimetre</v>
      </c>
      <c r="AE71" s="22" t="str">
        <f t="shared" si="8"/>
        <v>=m/Math.pow(10,3)</v>
      </c>
      <c r="AF71" s="18" t="str">
        <f t="shared" si="4"/>
        <v>LengthMeasure_millimetre</v>
      </c>
    </row>
    <row r="72" spans="1:32" s="17" customFormat="1" ht="36.6" customHeight="1" x14ac:dyDescent="0.2">
      <c r="A72" s="130"/>
      <c r="B72" s="101" t="s">
        <v>2</v>
      </c>
      <c r="C72" s="101" t="str">
        <f t="shared" si="9"/>
        <v>{6D8C13FF-EEB4-4992-AB38-BD63FF8EAC0E}</v>
      </c>
      <c r="D72" s="130"/>
      <c r="E72" s="36" t="s">
        <v>616</v>
      </c>
      <c r="F72" s="130"/>
      <c r="G72" s="130"/>
      <c r="I72" s="58">
        <v>70</v>
      </c>
      <c r="J72" s="99" t="s">
        <v>2003</v>
      </c>
      <c r="K72" s="119" t="s">
        <v>672</v>
      </c>
      <c r="L72" s="36" t="s">
        <v>676</v>
      </c>
      <c r="M72" s="36" t="s">
        <v>313</v>
      </c>
      <c r="N72" s="79" t="s">
        <v>978</v>
      </c>
      <c r="O72" s="79" t="s">
        <v>1019</v>
      </c>
      <c r="P72" s="36"/>
      <c r="Q72" s="79" t="s">
        <v>1292</v>
      </c>
      <c r="R72" s="36">
        <v>0.01</v>
      </c>
      <c r="S72" s="84" t="s">
        <v>2213</v>
      </c>
      <c r="T72" s="101" t="str">
        <f>VLOOKUP(S72,Measures!$J$2:$K$94,2,FALSE)</f>
        <v>{398C80A8-5719-4C66-AE2C-86EA139D37E6}</v>
      </c>
      <c r="U72" s="36" t="s">
        <v>1705</v>
      </c>
      <c r="V72" s="36" t="s">
        <v>128</v>
      </c>
      <c r="W72" s="37" t="s">
        <v>319</v>
      </c>
      <c r="X72" s="37" t="s">
        <v>319</v>
      </c>
      <c r="Y72" s="38"/>
      <c r="Z72" s="65">
        <v>0.01</v>
      </c>
      <c r="AA72" s="19"/>
      <c r="AB72" s="19">
        <f>IF(Q72="-","",COUNT($AB$2:AB71)+1)</f>
        <v>50</v>
      </c>
      <c r="AC72" s="18" t="str">
        <f t="shared" si="10"/>
        <v>LengthMeasure</v>
      </c>
      <c r="AD72" s="18" t="str">
        <f t="shared" si="5"/>
        <v>centimeter</v>
      </c>
      <c r="AE72" s="22" t="str">
        <f t="shared" si="8"/>
        <v>=m/Math.pow(10,2)</v>
      </c>
      <c r="AF72" s="18" t="str">
        <f t="shared" si="4"/>
        <v>LengthMeasure_centimeter</v>
      </c>
    </row>
    <row r="73" spans="1:32" s="17" customFormat="1" ht="36.6" customHeight="1" x14ac:dyDescent="0.2">
      <c r="A73" s="130"/>
      <c r="B73" s="101" t="s">
        <v>2</v>
      </c>
      <c r="C73" s="101" t="str">
        <f t="shared" si="9"/>
        <v>{6D8C13FF-EEB4-4992-AB38-BD63FF8EAC0E}</v>
      </c>
      <c r="D73" s="130"/>
      <c r="E73" s="36" t="s">
        <v>616</v>
      </c>
      <c r="F73" s="130"/>
      <c r="G73" s="130"/>
      <c r="I73" s="58">
        <v>71</v>
      </c>
      <c r="J73" s="99" t="s">
        <v>2004</v>
      </c>
      <c r="K73" s="119" t="s">
        <v>673</v>
      </c>
      <c r="L73" s="36" t="s">
        <v>677</v>
      </c>
      <c r="M73" s="36" t="s">
        <v>314</v>
      </c>
      <c r="N73" s="79" t="s">
        <v>979</v>
      </c>
      <c r="O73" s="79" t="s">
        <v>980</v>
      </c>
      <c r="P73" s="36"/>
      <c r="Q73" s="79" t="s">
        <v>1293</v>
      </c>
      <c r="R73" s="36">
        <v>1000</v>
      </c>
      <c r="S73" s="84" t="s">
        <v>2213</v>
      </c>
      <c r="T73" s="101" t="str">
        <f>VLOOKUP(S73,Measures!$J$2:$K$94,2,FALSE)</f>
        <v>{398C80A8-5719-4C66-AE2C-86EA139D37E6}</v>
      </c>
      <c r="U73" s="36" t="s">
        <v>1657</v>
      </c>
      <c r="V73" s="36" t="s">
        <v>128</v>
      </c>
      <c r="W73" s="37" t="s">
        <v>320</v>
      </c>
      <c r="X73" s="37" t="s">
        <v>320</v>
      </c>
      <c r="Y73" s="38"/>
      <c r="Z73" s="65">
        <v>1000</v>
      </c>
      <c r="AA73" s="19"/>
      <c r="AB73" s="19">
        <f>IF(Q73="-","",COUNT($AB$2:AB72)+1)</f>
        <v>51</v>
      </c>
      <c r="AC73" s="18" t="str">
        <f t="shared" si="10"/>
        <v>LengthMeasure</v>
      </c>
      <c r="AD73" s="18" t="str">
        <f t="shared" si="5"/>
        <v>kilometer</v>
      </c>
      <c r="AE73" s="22" t="str">
        <f t="shared" si="8"/>
        <v>=m*Math.pow(10,3)</v>
      </c>
      <c r="AF73" s="18" t="str">
        <f t="shared" ref="AF73:AF139" si="11">AC73&amp;"_"&amp;AD73</f>
        <v>LengthMeasure_kilometer</v>
      </c>
    </row>
    <row r="74" spans="1:32" s="17" customFormat="1" ht="36.6" customHeight="1" x14ac:dyDescent="0.2">
      <c r="A74" s="130"/>
      <c r="B74" s="101" t="s">
        <v>2</v>
      </c>
      <c r="C74" s="101" t="str">
        <f t="shared" si="9"/>
        <v>{6D8C13FF-EEB4-4992-AB38-BD63FF8EAC0E}</v>
      </c>
      <c r="D74" s="130"/>
      <c r="E74" s="36" t="s">
        <v>616</v>
      </c>
      <c r="F74" s="130"/>
      <c r="G74" s="130"/>
      <c r="I74" s="58">
        <v>72</v>
      </c>
      <c r="J74" s="99" t="s">
        <v>2005</v>
      </c>
      <c r="K74" s="119" t="s">
        <v>692</v>
      </c>
      <c r="L74" s="36" t="s">
        <v>678</v>
      </c>
      <c r="M74" s="36" t="s">
        <v>680</v>
      </c>
      <c r="N74" s="79" t="s">
        <v>983</v>
      </c>
      <c r="O74" s="79" t="s">
        <v>981</v>
      </c>
      <c r="P74" s="36"/>
      <c r="Q74" s="79" t="s">
        <v>1294</v>
      </c>
      <c r="R74" s="36">
        <v>100</v>
      </c>
      <c r="S74" s="84" t="s">
        <v>2213</v>
      </c>
      <c r="T74" s="101" t="str">
        <f>VLOOKUP(S74,Measures!$J$2:$K$94,2,FALSE)</f>
        <v>{398C80A8-5719-4C66-AE2C-86EA139D37E6}</v>
      </c>
      <c r="U74" s="36" t="s">
        <v>1714</v>
      </c>
      <c r="V74" s="36" t="s">
        <v>128</v>
      </c>
      <c r="W74" s="37"/>
      <c r="X74" s="37"/>
      <c r="Y74" s="38"/>
      <c r="Z74" s="65"/>
      <c r="AA74" s="19"/>
      <c r="AB74" s="19">
        <f>IF(Q74="-","",COUNT($AB$2:AB73)+1)</f>
        <v>52</v>
      </c>
      <c r="AC74" s="18" t="str">
        <f t="shared" si="10"/>
        <v>LengthMeasure</v>
      </c>
      <c r="AD74" s="18" t="str">
        <f t="shared" si="5"/>
        <v>hectometre</v>
      </c>
      <c r="AE74" s="22" t="str">
        <f t="shared" si="8"/>
        <v>=m*Math.pow(10,2)</v>
      </c>
      <c r="AF74" s="18" t="str">
        <f t="shared" si="11"/>
        <v>LengthMeasure_hectometre</v>
      </c>
    </row>
    <row r="75" spans="1:32" s="17" customFormat="1" ht="36.6" customHeight="1" x14ac:dyDescent="0.2">
      <c r="A75" s="130"/>
      <c r="B75" s="101" t="s">
        <v>2</v>
      </c>
      <c r="C75" s="101" t="str">
        <f t="shared" si="9"/>
        <v>{6D8C13FF-EEB4-4992-AB38-BD63FF8EAC0E}</v>
      </c>
      <c r="D75" s="130"/>
      <c r="E75" s="36" t="s">
        <v>616</v>
      </c>
      <c r="F75" s="130"/>
      <c r="G75" s="130"/>
      <c r="I75" s="58">
        <v>73</v>
      </c>
      <c r="J75" s="99" t="s">
        <v>2006</v>
      </c>
      <c r="K75" s="119" t="s">
        <v>693</v>
      </c>
      <c r="L75" s="36" t="s">
        <v>679</v>
      </c>
      <c r="M75" s="36" t="s">
        <v>681</v>
      </c>
      <c r="N75" s="79" t="s">
        <v>984</v>
      </c>
      <c r="O75" s="79" t="s">
        <v>982</v>
      </c>
      <c r="P75" s="36"/>
      <c r="Q75" s="79" t="s">
        <v>1295</v>
      </c>
      <c r="R75" s="36">
        <v>10</v>
      </c>
      <c r="S75" s="84" t="s">
        <v>2213</v>
      </c>
      <c r="T75" s="101" t="str">
        <f>VLOOKUP(S75,Measures!$J$2:$K$94,2,FALSE)</f>
        <v>{398C80A8-5719-4C66-AE2C-86EA139D37E6}</v>
      </c>
      <c r="U75" s="36" t="s">
        <v>1708</v>
      </c>
      <c r="V75" s="36" t="s">
        <v>128</v>
      </c>
      <c r="W75" s="37"/>
      <c r="X75" s="37"/>
      <c r="Y75" s="38"/>
      <c r="Z75" s="65"/>
      <c r="AA75" s="19"/>
      <c r="AB75" s="19">
        <f>IF(Q75="-","",COUNT($AB$2:AB74)+1)</f>
        <v>53</v>
      </c>
      <c r="AC75" s="18" t="str">
        <f t="shared" si="10"/>
        <v>LengthMeasure</v>
      </c>
      <c r="AD75" s="18" t="str">
        <f t="shared" si="5"/>
        <v>decametre</v>
      </c>
      <c r="AE75" s="22" t="str">
        <f t="shared" si="8"/>
        <v>=m*Math.pow(10,1)</v>
      </c>
      <c r="AF75" s="18" t="str">
        <f t="shared" si="11"/>
        <v>LengthMeasure_decametre</v>
      </c>
    </row>
    <row r="76" spans="1:32" s="17" customFormat="1" ht="36.6" customHeight="1" x14ac:dyDescent="0.2">
      <c r="A76" s="130"/>
      <c r="B76" s="101" t="s">
        <v>2</v>
      </c>
      <c r="C76" s="101" t="str">
        <f t="shared" si="9"/>
        <v>{6D8C13FF-EEB4-4992-AB38-BD63FF8EAC0E}</v>
      </c>
      <c r="D76" s="130"/>
      <c r="E76" s="36" t="s">
        <v>616</v>
      </c>
      <c r="F76" s="130"/>
      <c r="G76" s="130"/>
      <c r="I76" s="58">
        <v>74</v>
      </c>
      <c r="J76" s="99" t="s">
        <v>2007</v>
      </c>
      <c r="K76" s="119" t="s">
        <v>694</v>
      </c>
      <c r="L76" s="36" t="s">
        <v>682</v>
      </c>
      <c r="M76" s="36" t="s">
        <v>686</v>
      </c>
      <c r="N76" s="79" t="s">
        <v>985</v>
      </c>
      <c r="O76" s="79" t="s">
        <v>1020</v>
      </c>
      <c r="P76" s="36"/>
      <c r="Q76" s="79" t="s">
        <v>1296</v>
      </c>
      <c r="R76" s="36">
        <v>9.9999999999999995E-7</v>
      </c>
      <c r="S76" s="84" t="s">
        <v>2213</v>
      </c>
      <c r="T76" s="101" t="str">
        <f>VLOOKUP(S76,Measures!$J$2:$K$94,2,FALSE)</f>
        <v>{398C80A8-5719-4C66-AE2C-86EA139D37E6}</v>
      </c>
      <c r="U76" s="36" t="s">
        <v>1707</v>
      </c>
      <c r="V76" s="36" t="s">
        <v>128</v>
      </c>
      <c r="W76" s="37"/>
      <c r="X76" s="37"/>
      <c r="Y76" s="38"/>
      <c r="Z76" s="65"/>
      <c r="AA76" s="19"/>
      <c r="AB76" s="19">
        <f>IF(Q76="-","",COUNT($AB$2:AB75)+1)</f>
        <v>54</v>
      </c>
      <c r="AC76" s="18" t="str">
        <f t="shared" si="10"/>
        <v>LengthMeasure</v>
      </c>
      <c r="AD76" s="18" t="str">
        <f t="shared" si="5"/>
        <v>micrometre</v>
      </c>
      <c r="AE76" s="22" t="str">
        <f t="shared" si="8"/>
        <v>=m/Math.pow(10,6)</v>
      </c>
      <c r="AF76" s="18" t="str">
        <f t="shared" si="11"/>
        <v>LengthMeasure_micrometre</v>
      </c>
    </row>
    <row r="77" spans="1:32" s="17" customFormat="1" ht="36.6" customHeight="1" x14ac:dyDescent="0.2">
      <c r="A77" s="130"/>
      <c r="B77" s="101" t="s">
        <v>2</v>
      </c>
      <c r="C77" s="101" t="str">
        <f t="shared" si="9"/>
        <v>{6D8C13FF-EEB4-4992-AB38-BD63FF8EAC0E}</v>
      </c>
      <c r="D77" s="130"/>
      <c r="E77" s="36" t="s">
        <v>616</v>
      </c>
      <c r="F77" s="130"/>
      <c r="G77" s="130"/>
      <c r="I77" s="58">
        <v>75</v>
      </c>
      <c r="J77" s="99" t="s">
        <v>2008</v>
      </c>
      <c r="K77" s="119" t="s">
        <v>696</v>
      </c>
      <c r="L77" s="36" t="s">
        <v>683</v>
      </c>
      <c r="M77" s="36" t="s">
        <v>687</v>
      </c>
      <c r="N77" s="79" t="s">
        <v>986</v>
      </c>
      <c r="O77" s="79" t="s">
        <v>1021</v>
      </c>
      <c r="P77" s="36"/>
      <c r="Q77" s="79" t="s">
        <v>1297</v>
      </c>
      <c r="R77" s="36">
        <v>1.0000000000000001E-9</v>
      </c>
      <c r="S77" s="84" t="s">
        <v>2213</v>
      </c>
      <c r="T77" s="101" t="str">
        <f>VLOOKUP(S77,Measures!$J$2:$K$94,2,FALSE)</f>
        <v>{398C80A8-5719-4C66-AE2C-86EA139D37E6}</v>
      </c>
      <c r="U77" s="36" t="s">
        <v>1710</v>
      </c>
      <c r="V77" s="36" t="s">
        <v>128</v>
      </c>
      <c r="W77" s="37"/>
      <c r="X77" s="37"/>
      <c r="Y77" s="38"/>
      <c r="Z77" s="65"/>
      <c r="AA77" s="19"/>
      <c r="AB77" s="19">
        <f>IF(Q77="-","",COUNT($AB$2:AB76)+1)</f>
        <v>55</v>
      </c>
      <c r="AC77" s="18" t="str">
        <f t="shared" si="10"/>
        <v>LengthMeasure</v>
      </c>
      <c r="AD77" s="18" t="str">
        <f t="shared" si="5"/>
        <v>nanometre</v>
      </c>
      <c r="AE77" s="22" t="str">
        <f t="shared" si="8"/>
        <v>=m/Math.pow(10,9)</v>
      </c>
      <c r="AF77" s="18" t="str">
        <f t="shared" si="11"/>
        <v>LengthMeasure_nanometre</v>
      </c>
    </row>
    <row r="78" spans="1:32" s="17" customFormat="1" ht="36.6" customHeight="1" x14ac:dyDescent="0.2">
      <c r="A78" s="130"/>
      <c r="B78" s="101" t="s">
        <v>2</v>
      </c>
      <c r="C78" s="101" t="str">
        <f t="shared" si="9"/>
        <v>{6D8C13FF-EEB4-4992-AB38-BD63FF8EAC0E}</v>
      </c>
      <c r="D78" s="130"/>
      <c r="E78" s="36" t="s">
        <v>616</v>
      </c>
      <c r="F78" s="130"/>
      <c r="G78" s="130"/>
      <c r="I78" s="58">
        <v>76</v>
      </c>
      <c r="J78" s="99" t="s">
        <v>2009</v>
      </c>
      <c r="K78" s="119" t="s">
        <v>697</v>
      </c>
      <c r="L78" s="36" t="s">
        <v>684</v>
      </c>
      <c r="M78" s="36" t="s">
        <v>685</v>
      </c>
      <c r="N78" s="79" t="s">
        <v>987</v>
      </c>
      <c r="O78" s="79" t="s">
        <v>1022</v>
      </c>
      <c r="P78" s="36"/>
      <c r="Q78" s="79" t="s">
        <v>1298</v>
      </c>
      <c r="R78" s="36">
        <v>1E-10</v>
      </c>
      <c r="S78" s="84" t="s">
        <v>2213</v>
      </c>
      <c r="T78" s="101" t="str">
        <f>VLOOKUP(S78,Measures!$J$2:$K$94,2,FALSE)</f>
        <v>{398C80A8-5719-4C66-AE2C-86EA139D37E6}</v>
      </c>
      <c r="U78" s="36" t="s">
        <v>697</v>
      </c>
      <c r="V78" s="36" t="s">
        <v>128</v>
      </c>
      <c r="W78" s="37"/>
      <c r="X78" s="37"/>
      <c r="Y78" s="38"/>
      <c r="Z78" s="65"/>
      <c r="AA78" s="19"/>
      <c r="AB78" s="19">
        <f>IF(Q78="-","",COUNT($AB$2:AB77)+1)</f>
        <v>56</v>
      </c>
      <c r="AC78" s="18" t="str">
        <f t="shared" si="10"/>
        <v>LengthMeasure</v>
      </c>
      <c r="AD78" s="18" t="str">
        <f t="shared" si="5"/>
        <v>angstrom</v>
      </c>
      <c r="AE78" s="22" t="str">
        <f t="shared" si="8"/>
        <v>=m/Math.pow(10,10)</v>
      </c>
      <c r="AF78" s="18" t="str">
        <f t="shared" si="11"/>
        <v>LengthMeasure_angstrom</v>
      </c>
    </row>
    <row r="79" spans="1:32" s="17" customFormat="1" ht="36.6" customHeight="1" x14ac:dyDescent="0.2">
      <c r="A79" s="130"/>
      <c r="B79" s="101" t="s">
        <v>2</v>
      </c>
      <c r="C79" s="101" t="str">
        <f t="shared" si="9"/>
        <v>{6D8C13FF-EEB4-4992-AB38-BD63FF8EAC0E}</v>
      </c>
      <c r="D79" s="130"/>
      <c r="E79" s="36" t="s">
        <v>616</v>
      </c>
      <c r="F79" s="130"/>
      <c r="G79" s="130"/>
      <c r="I79" s="58">
        <v>77</v>
      </c>
      <c r="J79" s="99" t="s">
        <v>2010</v>
      </c>
      <c r="K79" s="119" t="s">
        <v>695</v>
      </c>
      <c r="L79" s="36" t="s">
        <v>688</v>
      </c>
      <c r="M79" s="36" t="s">
        <v>689</v>
      </c>
      <c r="N79" s="79" t="s">
        <v>988</v>
      </c>
      <c r="O79" s="79" t="s">
        <v>1023</v>
      </c>
      <c r="P79" s="36"/>
      <c r="Q79" s="79" t="s">
        <v>1299</v>
      </c>
      <c r="R79" s="36">
        <v>9.9999999999999998E-13</v>
      </c>
      <c r="S79" s="84" t="s">
        <v>2213</v>
      </c>
      <c r="T79" s="101" t="str">
        <f>VLOOKUP(S79,Measures!$J$2:$K$94,2,FALSE)</f>
        <v>{398C80A8-5719-4C66-AE2C-86EA139D37E6}</v>
      </c>
      <c r="U79" s="36" t="s">
        <v>1711</v>
      </c>
      <c r="V79" s="36" t="s">
        <v>128</v>
      </c>
      <c r="W79" s="37"/>
      <c r="X79" s="37"/>
      <c r="Y79" s="38"/>
      <c r="Z79" s="65"/>
      <c r="AA79" s="19"/>
      <c r="AB79" s="19">
        <f>IF(Q79="-","",COUNT($AB$2:AB78)+1)</f>
        <v>57</v>
      </c>
      <c r="AC79" s="18" t="str">
        <f t="shared" si="10"/>
        <v>LengthMeasure</v>
      </c>
      <c r="AD79" s="18" t="str">
        <f t="shared" si="5"/>
        <v>picometre</v>
      </c>
      <c r="AE79" s="22" t="str">
        <f t="shared" si="8"/>
        <v>=m/Math.pow(10,12)</v>
      </c>
      <c r="AF79" s="18" t="str">
        <f t="shared" si="11"/>
        <v>LengthMeasure_picometre</v>
      </c>
    </row>
    <row r="80" spans="1:32" s="17" customFormat="1" ht="36.6" customHeight="1" x14ac:dyDescent="0.2">
      <c r="A80" s="130"/>
      <c r="B80" s="101" t="s">
        <v>2</v>
      </c>
      <c r="C80" s="101" t="str">
        <f t="shared" si="9"/>
        <v>{6D8C13FF-EEB4-4992-AB38-BD63FF8EAC0E}</v>
      </c>
      <c r="D80" s="130"/>
      <c r="E80" s="36" t="s">
        <v>616</v>
      </c>
      <c r="F80" s="130"/>
      <c r="G80" s="130"/>
      <c r="I80" s="58">
        <v>78</v>
      </c>
      <c r="J80" s="99" t="s">
        <v>2011</v>
      </c>
      <c r="K80" s="119" t="s">
        <v>698</v>
      </c>
      <c r="L80" s="36" t="s">
        <v>690</v>
      </c>
      <c r="M80" s="36" t="s">
        <v>691</v>
      </c>
      <c r="N80" s="79" t="s">
        <v>989</v>
      </c>
      <c r="O80" s="79" t="s">
        <v>1024</v>
      </c>
      <c r="P80" s="36"/>
      <c r="Q80" s="79" t="s">
        <v>1300</v>
      </c>
      <c r="R80" s="36">
        <v>1.0000000000000001E-15</v>
      </c>
      <c r="S80" s="84" t="s">
        <v>2213</v>
      </c>
      <c r="T80" s="101" t="str">
        <f>VLOOKUP(S80,Measures!$J$2:$K$94,2,FALSE)</f>
        <v>{398C80A8-5719-4C66-AE2C-86EA139D37E6}</v>
      </c>
      <c r="U80" s="36" t="s">
        <v>1712</v>
      </c>
      <c r="V80" s="36" t="s">
        <v>128</v>
      </c>
      <c r="W80" s="37"/>
      <c r="X80" s="37"/>
      <c r="Y80" s="38"/>
      <c r="Z80" s="65"/>
      <c r="AA80" s="19"/>
      <c r="AB80" s="19">
        <f>IF(Q80="-","",COUNT($AB$2:AB79)+1)</f>
        <v>58</v>
      </c>
      <c r="AC80" s="18" t="str">
        <f t="shared" si="10"/>
        <v>LengthMeasure</v>
      </c>
      <c r="AD80" s="18" t="str">
        <f t="shared" si="5"/>
        <v>femotmetre</v>
      </c>
      <c r="AE80" s="22" t="str">
        <f t="shared" si="8"/>
        <v>=m/Math.pow(10,15)</v>
      </c>
      <c r="AF80" s="18" t="str">
        <f t="shared" si="11"/>
        <v>LengthMeasure_femotmetre</v>
      </c>
    </row>
    <row r="81" spans="1:32" s="18" customFormat="1" ht="36.6" customHeight="1" x14ac:dyDescent="0.2">
      <c r="A81" s="130"/>
      <c r="B81" s="101" t="s">
        <v>2</v>
      </c>
      <c r="C81" s="101" t="str">
        <f t="shared" si="9"/>
        <v>{6D8C13FF-EEB4-4992-AB38-BD63FF8EAC0E}</v>
      </c>
      <c r="D81" s="130"/>
      <c r="E81" s="85" t="s">
        <v>616</v>
      </c>
      <c r="F81" s="130"/>
      <c r="G81" s="130"/>
      <c r="I81" s="58">
        <v>79</v>
      </c>
      <c r="J81" s="88" t="s">
        <v>2012</v>
      </c>
      <c r="K81" s="122" t="s">
        <v>1821</v>
      </c>
      <c r="L81" s="88" t="s">
        <v>1824</v>
      </c>
      <c r="M81" s="88" t="s">
        <v>1831</v>
      </c>
      <c r="N81" s="89" t="s">
        <v>1832</v>
      </c>
      <c r="O81" s="89" t="s">
        <v>1833</v>
      </c>
      <c r="P81" s="88"/>
      <c r="Q81" s="89" t="s">
        <v>1833</v>
      </c>
      <c r="R81" s="88"/>
      <c r="S81" s="84" t="s">
        <v>2213</v>
      </c>
      <c r="T81" s="101" t="str">
        <f>VLOOKUP(S81,Measures!$J$2:$K$94,2,FALSE)</f>
        <v>{398C80A8-5719-4C66-AE2C-86EA139D37E6}</v>
      </c>
      <c r="U81" s="88"/>
      <c r="V81" s="88"/>
      <c r="W81" s="90"/>
      <c r="X81" s="90"/>
      <c r="Y81" s="91"/>
      <c r="Z81" s="92"/>
      <c r="AA81" s="19"/>
      <c r="AB81" s="19"/>
      <c r="AD81" s="18" t="str">
        <f t="shared" ref="AD81:AD144" si="12">SUBSTITUTE(K81," ","_")</f>
        <v>inch</v>
      </c>
      <c r="AE81" s="22" t="str">
        <f t="shared" si="8"/>
        <v>=0,0245*m</v>
      </c>
    </row>
    <row r="82" spans="1:32" s="18" customFormat="1" ht="36.6" customHeight="1" x14ac:dyDescent="0.2">
      <c r="A82" s="130"/>
      <c r="B82" s="101" t="s">
        <v>2</v>
      </c>
      <c r="C82" s="101" t="str">
        <f t="shared" si="9"/>
        <v>{6D8C13FF-EEB4-4992-AB38-BD63FF8EAC0E}</v>
      </c>
      <c r="D82" s="130"/>
      <c r="E82" s="85" t="s">
        <v>616</v>
      </c>
      <c r="F82" s="130"/>
      <c r="G82" s="130"/>
      <c r="I82" s="58">
        <v>80</v>
      </c>
      <c r="J82" s="88" t="s">
        <v>2013</v>
      </c>
      <c r="K82" s="122" t="s">
        <v>1822</v>
      </c>
      <c r="L82" s="88" t="s">
        <v>1825</v>
      </c>
      <c r="M82" s="88" t="s">
        <v>1829</v>
      </c>
      <c r="N82" s="89" t="s">
        <v>1830</v>
      </c>
      <c r="O82" s="89" t="s">
        <v>1834</v>
      </c>
      <c r="P82" s="88"/>
      <c r="Q82" s="89" t="s">
        <v>1834</v>
      </c>
      <c r="R82" s="88"/>
      <c r="S82" s="84" t="s">
        <v>2213</v>
      </c>
      <c r="T82" s="101" t="str">
        <f>VLOOKUP(S82,Measures!$J$2:$K$94,2,FALSE)</f>
        <v>{398C80A8-5719-4C66-AE2C-86EA139D37E6}</v>
      </c>
      <c r="U82" s="88"/>
      <c r="V82" s="88"/>
      <c r="W82" s="90"/>
      <c r="X82" s="90"/>
      <c r="Y82" s="91"/>
      <c r="Z82" s="92"/>
      <c r="AA82" s="19"/>
      <c r="AB82" s="19"/>
      <c r="AD82" s="18" t="str">
        <f t="shared" si="12"/>
        <v>feet</v>
      </c>
      <c r="AE82" s="22"/>
    </row>
    <row r="83" spans="1:32" s="18" customFormat="1" ht="36.6" customHeight="1" x14ac:dyDescent="0.2">
      <c r="A83" s="131"/>
      <c r="B83" s="101" t="s">
        <v>2</v>
      </c>
      <c r="C83" s="101" t="str">
        <f t="shared" si="9"/>
        <v>{6D8C13FF-EEB4-4992-AB38-BD63FF8EAC0E}</v>
      </c>
      <c r="D83" s="131"/>
      <c r="E83" s="85" t="s">
        <v>616</v>
      </c>
      <c r="F83" s="131"/>
      <c r="G83" s="131"/>
      <c r="I83" s="58">
        <v>81</v>
      </c>
      <c r="J83" s="88" t="s">
        <v>2014</v>
      </c>
      <c r="K83" s="122" t="s">
        <v>1823</v>
      </c>
      <c r="L83" s="88" t="s">
        <v>1826</v>
      </c>
      <c r="M83" s="88" t="s">
        <v>1827</v>
      </c>
      <c r="N83" s="89" t="s">
        <v>1828</v>
      </c>
      <c r="O83" s="89" t="s">
        <v>1835</v>
      </c>
      <c r="P83" s="88"/>
      <c r="Q83" s="89" t="s">
        <v>1835</v>
      </c>
      <c r="R83" s="88"/>
      <c r="S83" s="84" t="s">
        <v>2213</v>
      </c>
      <c r="T83" s="101" t="str">
        <f>VLOOKUP(S83,Measures!$J$2:$K$94,2,FALSE)</f>
        <v>{398C80A8-5719-4C66-AE2C-86EA139D37E6}</v>
      </c>
      <c r="U83" s="88"/>
      <c r="V83" s="88"/>
      <c r="W83" s="90"/>
      <c r="X83" s="90"/>
      <c r="Y83" s="91"/>
      <c r="Z83" s="92"/>
      <c r="AA83" s="19"/>
      <c r="AB83" s="19"/>
      <c r="AD83" s="18" t="str">
        <f t="shared" si="12"/>
        <v>yard</v>
      </c>
      <c r="AE83" s="22"/>
    </row>
    <row r="84" spans="1:32" s="17" customFormat="1" ht="36.6" customHeight="1" x14ac:dyDescent="0.2">
      <c r="A84" s="74" t="s">
        <v>1</v>
      </c>
      <c r="B84" s="101" t="s">
        <v>1</v>
      </c>
      <c r="C84" s="101" t="str">
        <f t="shared" si="9"/>
        <v>{559ED3F6-596E-43AD-BF2A-263EF7388A0A}</v>
      </c>
      <c r="D84" s="56" t="s">
        <v>416</v>
      </c>
      <c r="E84" s="58" t="s">
        <v>608</v>
      </c>
      <c r="F84" s="56" t="s">
        <v>14</v>
      </c>
      <c r="G84" s="57" t="s">
        <v>14</v>
      </c>
      <c r="I84" s="58">
        <v>82</v>
      </c>
      <c r="J84" s="58" t="s">
        <v>2015</v>
      </c>
      <c r="K84" s="117" t="s">
        <v>14</v>
      </c>
      <c r="L84" s="58" t="s">
        <v>14</v>
      </c>
      <c r="M84" s="58" t="s">
        <v>14</v>
      </c>
      <c r="N84" s="76" t="s">
        <v>14</v>
      </c>
      <c r="O84" s="76" t="s">
        <v>14</v>
      </c>
      <c r="P84" s="58"/>
      <c r="Q84" s="76" t="s">
        <v>14</v>
      </c>
      <c r="R84" s="58"/>
      <c r="S84" s="84" t="s">
        <v>2213</v>
      </c>
      <c r="T84" s="101" t="str">
        <f>VLOOKUP(S84,Measures!$J$2:$K$94,2,FALSE)</f>
        <v>{398C80A8-5719-4C66-AE2C-86EA139D37E6}</v>
      </c>
      <c r="U84" s="58"/>
      <c r="V84" s="58" t="s">
        <v>14</v>
      </c>
      <c r="W84" s="59"/>
      <c r="X84" s="59"/>
      <c r="Y84" s="60"/>
      <c r="Z84" s="71"/>
      <c r="AA84" s="19"/>
      <c r="AB84" s="19" t="str">
        <f>IF(Q84="-","",COUNT($AB$2:AB80)+1)</f>
        <v/>
      </c>
      <c r="AC84" s="18" t="str">
        <f>IF(M80="-","",IF(ISERROR(RIGHT(A84,LEN(A84)-3)),AC80,RIGHT(A84,LEN(A84)-3)))</f>
        <v>Label</v>
      </c>
      <c r="AD84" s="18" t="str">
        <f t="shared" si="12"/>
        <v>-</v>
      </c>
      <c r="AE84" s="22" t="str">
        <f t="shared" ref="AE84:AE115" si="13">Q84</f>
        <v>-</v>
      </c>
      <c r="AF84" s="18" t="str">
        <f t="shared" si="11"/>
        <v>Label_-</v>
      </c>
    </row>
    <row r="85" spans="1:32" s="17" customFormat="1" ht="36.6" customHeight="1" x14ac:dyDescent="0.2">
      <c r="A85" s="140" t="s">
        <v>132</v>
      </c>
      <c r="B85" s="101" t="s">
        <v>132</v>
      </c>
      <c r="C85" s="101" t="str">
        <f t="shared" si="9"/>
        <v>{618BD3A5-ED9C-4761-8671-4813A15B721E}</v>
      </c>
      <c r="D85" s="128" t="s">
        <v>528</v>
      </c>
      <c r="E85" s="36" t="s">
        <v>616</v>
      </c>
      <c r="F85" s="141" t="s">
        <v>130</v>
      </c>
      <c r="G85" s="127" t="s">
        <v>1760</v>
      </c>
      <c r="I85" s="58">
        <v>83</v>
      </c>
      <c r="J85" s="99" t="s">
        <v>2016</v>
      </c>
      <c r="K85" s="119" t="s">
        <v>798</v>
      </c>
      <c r="L85" s="36" t="s">
        <v>803</v>
      </c>
      <c r="M85" s="36" t="s">
        <v>809</v>
      </c>
      <c r="N85" s="79" t="s">
        <v>1122</v>
      </c>
      <c r="O85" s="79" t="s">
        <v>1123</v>
      </c>
      <c r="P85" s="36"/>
      <c r="Q85" s="79" t="s">
        <v>1301</v>
      </c>
      <c r="R85" s="36">
        <v>1</v>
      </c>
      <c r="S85" s="84" t="s">
        <v>2215</v>
      </c>
      <c r="T85" s="101" t="str">
        <f>VLOOKUP(S85,Measures!$J$2:$K$94,2,FALSE)</f>
        <v>{4113F17B-C410-43AD-9FA8-88ED4E597902}</v>
      </c>
      <c r="U85" s="36"/>
      <c r="V85" s="36" t="s">
        <v>1669</v>
      </c>
      <c r="W85" s="37" t="s">
        <v>131</v>
      </c>
      <c r="X85" s="37" t="s">
        <v>131</v>
      </c>
      <c r="Y85" s="38"/>
      <c r="Z85" s="65"/>
      <c r="AA85" s="19"/>
      <c r="AB85" s="19">
        <f>IF(Q85="-","",COUNT($AB$2:AB84)+1)</f>
        <v>59</v>
      </c>
      <c r="AC85" s="18" t="str">
        <f>IF(M84="-","",IF(ISERROR(RIGHT(A85,LEN(A85)-3)),AC84,RIGHT(A85,LEN(A85)-3)))</f>
        <v/>
      </c>
      <c r="AD85" s="18" t="str">
        <f t="shared" si="12"/>
        <v>newton_per_metre</v>
      </c>
      <c r="AE85" s="22" t="str">
        <f t="shared" si="13"/>
        <v>=kg/Math.pow(s,2)</v>
      </c>
      <c r="AF85" s="18" t="str">
        <f t="shared" si="11"/>
        <v>_newton_per_metre</v>
      </c>
    </row>
    <row r="86" spans="1:32" s="17" customFormat="1" ht="36.6" customHeight="1" x14ac:dyDescent="0.2">
      <c r="A86" s="140"/>
      <c r="B86" s="101" t="s">
        <v>132</v>
      </c>
      <c r="C86" s="101" t="str">
        <f t="shared" si="9"/>
        <v>{618BD3A5-ED9C-4761-8671-4813A15B721E}</v>
      </c>
      <c r="D86" s="128"/>
      <c r="E86" s="36" t="s">
        <v>616</v>
      </c>
      <c r="F86" s="141"/>
      <c r="G86" s="127"/>
      <c r="I86" s="58">
        <v>84</v>
      </c>
      <c r="J86" s="99" t="s">
        <v>2017</v>
      </c>
      <c r="K86" s="119" t="s">
        <v>799</v>
      </c>
      <c r="L86" s="36" t="s">
        <v>804</v>
      </c>
      <c r="M86" s="36" t="s">
        <v>810</v>
      </c>
      <c r="N86" s="79" t="s">
        <v>1124</v>
      </c>
      <c r="O86" s="79" t="s">
        <v>1125</v>
      </c>
      <c r="P86" s="36"/>
      <c r="Q86" s="79" t="s">
        <v>1302</v>
      </c>
      <c r="R86" s="36">
        <v>1E-3</v>
      </c>
      <c r="S86" s="84" t="s">
        <v>2215</v>
      </c>
      <c r="T86" s="101" t="str">
        <f>VLOOKUP(S86,Measures!$J$2:$K$94,2,FALSE)</f>
        <v>{4113F17B-C410-43AD-9FA8-88ED4E597902}</v>
      </c>
      <c r="U86" s="36" t="s">
        <v>1657</v>
      </c>
      <c r="V86" s="36" t="s">
        <v>1669</v>
      </c>
      <c r="W86" s="37"/>
      <c r="X86" s="37"/>
      <c r="Y86" s="38"/>
      <c r="Z86" s="65"/>
      <c r="AA86" s="19"/>
      <c r="AB86" s="19">
        <f>IF(Q86="-","",COUNT($AB$2:AB85)+1)</f>
        <v>60</v>
      </c>
      <c r="AC86" s="18" t="s">
        <v>1251</v>
      </c>
      <c r="AD86" s="18" t="str">
        <f t="shared" si="12"/>
        <v>kilonewton_per_metre</v>
      </c>
      <c r="AE86" s="22" t="str">
        <f t="shared" si="13"/>
        <v>=kg/(Math.pow(s,2)*Math.pow(10,3))</v>
      </c>
      <c r="AF86" s="18" t="str">
        <f t="shared" si="11"/>
        <v>LinearForceMeasure_kilonewton_per_metre</v>
      </c>
    </row>
    <row r="87" spans="1:32" s="17" customFormat="1" ht="36.6" customHeight="1" x14ac:dyDescent="0.2">
      <c r="A87" s="140"/>
      <c r="B87" s="101" t="s">
        <v>132</v>
      </c>
      <c r="C87" s="101" t="str">
        <f t="shared" si="9"/>
        <v>{618BD3A5-ED9C-4761-8671-4813A15B721E}</v>
      </c>
      <c r="D87" s="128"/>
      <c r="E87" s="36" t="s">
        <v>616</v>
      </c>
      <c r="F87" s="141"/>
      <c r="G87" s="127"/>
      <c r="I87" s="58">
        <v>85</v>
      </c>
      <c r="J87" s="99" t="s">
        <v>2018</v>
      </c>
      <c r="K87" s="119" t="s">
        <v>800</v>
      </c>
      <c r="L87" s="36" t="s">
        <v>805</v>
      </c>
      <c r="M87" s="36" t="s">
        <v>811</v>
      </c>
      <c r="N87" s="79" t="s">
        <v>1126</v>
      </c>
      <c r="O87" s="79" t="s">
        <v>1127</v>
      </c>
      <c r="P87" s="36"/>
      <c r="Q87" s="79" t="s">
        <v>1303</v>
      </c>
      <c r="R87" s="36">
        <v>9.9999999999999995E-7</v>
      </c>
      <c r="S87" s="84" t="s">
        <v>2215</v>
      </c>
      <c r="T87" s="101" t="str">
        <f>VLOOKUP(S87,Measures!$J$2:$K$94,2,FALSE)</f>
        <v>{4113F17B-C410-43AD-9FA8-88ED4E597902}</v>
      </c>
      <c r="U87" s="36" t="s">
        <v>1709</v>
      </c>
      <c r="V87" s="36" t="s">
        <v>1669</v>
      </c>
      <c r="W87" s="37"/>
      <c r="X87" s="37"/>
      <c r="Y87" s="38"/>
      <c r="Z87" s="65"/>
      <c r="AA87" s="19"/>
      <c r="AB87" s="19">
        <f>IF(Q87="-","",COUNT($AB$2:AB86)+1)</f>
        <v>61</v>
      </c>
      <c r="AC87" s="18" t="str">
        <f t="shared" ref="AC87:AC118" si="14">IF(M86="-","",IF(ISERROR(RIGHT(A87,LEN(A87)-3)),AC86,RIGHT(A87,LEN(A87)-3)))</f>
        <v>LinearForceMeasure</v>
      </c>
      <c r="AD87" s="18" t="str">
        <f t="shared" si="12"/>
        <v>meganewton_per_metre</v>
      </c>
      <c r="AE87" s="22" t="str">
        <f t="shared" si="13"/>
        <v>=kg/(Math.pow(s,2)*Math.pow(10,6))</v>
      </c>
      <c r="AF87" s="18" t="str">
        <f t="shared" si="11"/>
        <v>LinearForceMeasure_meganewton_per_metre</v>
      </c>
    </row>
    <row r="88" spans="1:32" s="17" customFormat="1" ht="36.6" customHeight="1" x14ac:dyDescent="0.2">
      <c r="A88" s="140"/>
      <c r="B88" s="101" t="s">
        <v>132</v>
      </c>
      <c r="C88" s="101" t="str">
        <f t="shared" si="9"/>
        <v>{618BD3A5-ED9C-4761-8671-4813A15B721E}</v>
      </c>
      <c r="D88" s="128"/>
      <c r="E88" s="36" t="s">
        <v>616</v>
      </c>
      <c r="F88" s="141"/>
      <c r="G88" s="127"/>
      <c r="I88" s="58">
        <v>86</v>
      </c>
      <c r="J88" s="99" t="s">
        <v>2019</v>
      </c>
      <c r="K88" s="119" t="s">
        <v>1716</v>
      </c>
      <c r="L88" s="36" t="s">
        <v>806</v>
      </c>
      <c r="M88" s="36" t="s">
        <v>812</v>
      </c>
      <c r="N88" s="79" t="s">
        <v>1128</v>
      </c>
      <c r="O88" s="79" t="s">
        <v>1304</v>
      </c>
      <c r="P88" s="36"/>
      <c r="Q88" s="79" t="s">
        <v>1305</v>
      </c>
      <c r="R88" s="36">
        <v>1000</v>
      </c>
      <c r="S88" s="84" t="s">
        <v>2215</v>
      </c>
      <c r="T88" s="101" t="str">
        <f>VLOOKUP(S88,Measures!$J$2:$K$94,2,FALSE)</f>
        <v>{4113F17B-C410-43AD-9FA8-88ED4E597902}</v>
      </c>
      <c r="U88" s="36" t="s">
        <v>1715</v>
      </c>
      <c r="V88" s="36" t="s">
        <v>1669</v>
      </c>
      <c r="W88" s="37"/>
      <c r="X88" s="37"/>
      <c r="Y88" s="38"/>
      <c r="Z88" s="65"/>
      <c r="AA88" s="19"/>
      <c r="AB88" s="19">
        <f>IF(Q88="-","",COUNT($AB$2:AB87)+1)</f>
        <v>62</v>
      </c>
      <c r="AC88" s="18" t="str">
        <f t="shared" si="14"/>
        <v>LinearForceMeasure</v>
      </c>
      <c r="AD88" s="18" t="str">
        <f t="shared" si="12"/>
        <v>millinewton_per_metre</v>
      </c>
      <c r="AE88" s="22" t="str">
        <f t="shared" si="13"/>
        <v>=(kg/Math.pow(s,2)) * Math.pow(10,3)</v>
      </c>
      <c r="AF88" s="18" t="str">
        <f t="shared" si="11"/>
        <v>LinearForceMeasure_millinewton_per_metre</v>
      </c>
    </row>
    <row r="89" spans="1:32" s="17" customFormat="1" ht="36.6" customHeight="1" x14ac:dyDescent="0.2">
      <c r="A89" s="140"/>
      <c r="B89" s="101" t="s">
        <v>132</v>
      </c>
      <c r="C89" s="101" t="str">
        <f t="shared" si="9"/>
        <v>{618BD3A5-ED9C-4761-8671-4813A15B721E}</v>
      </c>
      <c r="D89" s="128"/>
      <c r="E89" s="36" t="s">
        <v>616</v>
      </c>
      <c r="F89" s="141"/>
      <c r="G89" s="127"/>
      <c r="I89" s="58">
        <v>87</v>
      </c>
      <c r="J89" s="99" t="s">
        <v>2020</v>
      </c>
      <c r="K89" s="119" t="s">
        <v>801</v>
      </c>
      <c r="L89" s="36" t="s">
        <v>807</v>
      </c>
      <c r="M89" s="36" t="s">
        <v>813</v>
      </c>
      <c r="N89" s="79" t="s">
        <v>1129</v>
      </c>
      <c r="O89" s="79" t="s">
        <v>1130</v>
      </c>
      <c r="P89" s="36"/>
      <c r="Q89" s="79" t="s">
        <v>1306</v>
      </c>
      <c r="R89" s="36">
        <v>0.01</v>
      </c>
      <c r="S89" s="84" t="s">
        <v>2215</v>
      </c>
      <c r="T89" s="101" t="str">
        <f>VLOOKUP(S89,Measures!$J$2:$K$94,2,FALSE)</f>
        <v>{4113F17B-C410-43AD-9FA8-88ED4E597902}</v>
      </c>
      <c r="U89" s="36"/>
      <c r="V89" s="36" t="s">
        <v>1670</v>
      </c>
      <c r="W89" s="37"/>
      <c r="X89" s="37"/>
      <c r="Y89" s="38"/>
      <c r="Z89" s="65"/>
      <c r="AA89" s="19"/>
      <c r="AB89" s="19">
        <f>IF(Q89="-","",COUNT($AB$2:AB88)+1)</f>
        <v>63</v>
      </c>
      <c r="AC89" s="18" t="str">
        <f t="shared" si="14"/>
        <v>LinearForceMeasure</v>
      </c>
      <c r="AD89" s="18" t="str">
        <f t="shared" si="12"/>
        <v>newton_per_centimetre</v>
      </c>
      <c r="AE89" s="22" t="str">
        <f t="shared" si="13"/>
        <v>=kg/(Math.pow(s,2)*Math.pow(10,2))</v>
      </c>
      <c r="AF89" s="18" t="str">
        <f t="shared" si="11"/>
        <v>LinearForceMeasure_newton_per_centimetre</v>
      </c>
    </row>
    <row r="90" spans="1:32" s="17" customFormat="1" ht="36.6" customHeight="1" x14ac:dyDescent="0.2">
      <c r="A90" s="140"/>
      <c r="B90" s="101" t="s">
        <v>132</v>
      </c>
      <c r="C90" s="101" t="str">
        <f t="shared" si="9"/>
        <v>{618BD3A5-ED9C-4761-8671-4813A15B721E}</v>
      </c>
      <c r="D90" s="128"/>
      <c r="E90" s="36" t="s">
        <v>616</v>
      </c>
      <c r="F90" s="141"/>
      <c r="G90" s="127"/>
      <c r="I90" s="58">
        <v>88</v>
      </c>
      <c r="J90" s="99" t="s">
        <v>2021</v>
      </c>
      <c r="K90" s="119" t="s">
        <v>802</v>
      </c>
      <c r="L90" s="36" t="s">
        <v>808</v>
      </c>
      <c r="M90" s="36" t="s">
        <v>814</v>
      </c>
      <c r="N90" s="79" t="s">
        <v>1131</v>
      </c>
      <c r="O90" s="79" t="s">
        <v>1132</v>
      </c>
      <c r="P90" s="36"/>
      <c r="Q90" s="79" t="s">
        <v>1307</v>
      </c>
      <c r="R90" s="36">
        <v>1.0000000000000001E-5</v>
      </c>
      <c r="S90" s="84" t="s">
        <v>2215</v>
      </c>
      <c r="T90" s="101" t="str">
        <f>VLOOKUP(S90,Measures!$J$2:$K$94,2,FALSE)</f>
        <v>{4113F17B-C410-43AD-9FA8-88ED4E597902}</v>
      </c>
      <c r="U90" s="36" t="s">
        <v>1657</v>
      </c>
      <c r="V90" s="36" t="s">
        <v>1670</v>
      </c>
      <c r="W90" s="37"/>
      <c r="X90" s="37"/>
      <c r="Y90" s="38"/>
      <c r="Z90" s="65"/>
      <c r="AA90" s="19"/>
      <c r="AB90" s="19">
        <f>IF(Q90="-","",COUNT($AB$2:AB89)+1)</f>
        <v>64</v>
      </c>
      <c r="AC90" s="18" t="str">
        <f t="shared" si="14"/>
        <v>LinearForceMeasure</v>
      </c>
      <c r="AD90" s="18" t="str">
        <f t="shared" si="12"/>
        <v>kilonewton_per_centimetre</v>
      </c>
      <c r="AE90" s="22" t="str">
        <f t="shared" si="13"/>
        <v>=kg/(Math.pow(s,2)*Math.pow(10,5))</v>
      </c>
      <c r="AF90" s="18" t="str">
        <f t="shared" si="11"/>
        <v>LinearForceMeasure_kilonewton_per_centimetre</v>
      </c>
    </row>
    <row r="91" spans="1:32" s="17" customFormat="1" ht="36.6" customHeight="1" x14ac:dyDescent="0.2">
      <c r="A91" s="140" t="s">
        <v>135</v>
      </c>
      <c r="B91" s="101" t="s">
        <v>135</v>
      </c>
      <c r="C91" s="101" t="str">
        <f t="shared" si="9"/>
        <v>{AD6D55A3-479C-4774-8D12-91879DA53E92}</v>
      </c>
      <c r="D91" s="128" t="s">
        <v>529</v>
      </c>
      <c r="E91" s="36" t="s">
        <v>616</v>
      </c>
      <c r="F91" s="141" t="s">
        <v>133</v>
      </c>
      <c r="G91" s="127" t="s">
        <v>1761</v>
      </c>
      <c r="I91" s="58">
        <v>89</v>
      </c>
      <c r="J91" s="99" t="s">
        <v>2022</v>
      </c>
      <c r="K91" s="119" t="s">
        <v>815</v>
      </c>
      <c r="L91" s="36" t="s">
        <v>817</v>
      </c>
      <c r="M91" s="36" t="s">
        <v>836</v>
      </c>
      <c r="N91" s="79" t="s">
        <v>1135</v>
      </c>
      <c r="O91" s="79" t="s">
        <v>1139</v>
      </c>
      <c r="P91" s="36"/>
      <c r="Q91" s="79" t="s">
        <v>1276</v>
      </c>
      <c r="R91" s="36">
        <v>1E-3</v>
      </c>
      <c r="S91" s="84" t="s">
        <v>2217</v>
      </c>
      <c r="T91" s="101" t="str">
        <f>VLOOKUP(S91,Measures!$J$2:$K$94,2,FALSE)</f>
        <v>{0DE19D4C-2D67-4FF3-8EA8-1746892BB88B}</v>
      </c>
      <c r="U91" s="36" t="s">
        <v>1657</v>
      </c>
      <c r="V91" s="36" t="s">
        <v>1671</v>
      </c>
      <c r="W91" s="37" t="s">
        <v>134</v>
      </c>
      <c r="X91" s="37" t="s">
        <v>134</v>
      </c>
      <c r="Y91" s="38"/>
      <c r="Z91" s="65"/>
      <c r="AA91" s="19"/>
      <c r="AB91" s="19">
        <f>IF(Q91="-","",COUNT($AB$2:AB90)+1)</f>
        <v>65</v>
      </c>
      <c r="AC91" s="18" t="str">
        <f t="shared" si="14"/>
        <v>LinearMomentMeasure</v>
      </c>
      <c r="AD91" s="18" t="str">
        <f t="shared" si="12"/>
        <v>kilonewtonmetre_per_metre</v>
      </c>
      <c r="AE91" s="22" t="str">
        <f t="shared" si="13"/>
        <v>=(kg*m)/(Math.pow(s,2)*Math.pow(10,3))</v>
      </c>
      <c r="AF91" s="18" t="str">
        <f t="shared" si="11"/>
        <v>LinearMomentMeasure_kilonewtonmetre_per_metre</v>
      </c>
    </row>
    <row r="92" spans="1:32" s="17" customFormat="1" ht="36.6" customHeight="1" x14ac:dyDescent="0.2">
      <c r="A92" s="140"/>
      <c r="B92" s="101" t="s">
        <v>135</v>
      </c>
      <c r="C92" s="101" t="str">
        <f t="shared" si="9"/>
        <v>{AD6D55A3-479C-4774-8D12-91879DA53E92}</v>
      </c>
      <c r="D92" s="128"/>
      <c r="E92" s="36" t="s">
        <v>616</v>
      </c>
      <c r="F92" s="141"/>
      <c r="G92" s="127"/>
      <c r="I92" s="58">
        <v>90</v>
      </c>
      <c r="J92" s="99" t="s">
        <v>2023</v>
      </c>
      <c r="K92" s="119" t="s">
        <v>816</v>
      </c>
      <c r="L92" s="36" t="s">
        <v>818</v>
      </c>
      <c r="M92" s="36" t="s">
        <v>837</v>
      </c>
      <c r="N92" s="79" t="s">
        <v>1136</v>
      </c>
      <c r="O92" s="79" t="s">
        <v>1141</v>
      </c>
      <c r="P92" s="36"/>
      <c r="Q92" s="79" t="s">
        <v>1277</v>
      </c>
      <c r="R92" s="36">
        <v>9.9999999999999995E-7</v>
      </c>
      <c r="S92" s="84" t="s">
        <v>2217</v>
      </c>
      <c r="T92" s="101" t="str">
        <f>VLOOKUP(S92,Measures!$J$2:$K$94,2,FALSE)</f>
        <v>{0DE19D4C-2D67-4FF3-8EA8-1746892BB88B}</v>
      </c>
      <c r="U92" s="36" t="s">
        <v>1709</v>
      </c>
      <c r="V92" s="36" t="s">
        <v>1718</v>
      </c>
      <c r="W92" s="37"/>
      <c r="X92" s="37"/>
      <c r="Y92" s="38"/>
      <c r="Z92" s="65"/>
      <c r="AA92" s="19"/>
      <c r="AB92" s="19">
        <f>IF(Q92="-","",COUNT($AB$2:AB91)+1)</f>
        <v>66</v>
      </c>
      <c r="AC92" s="18" t="str">
        <f t="shared" si="14"/>
        <v>LinearMomentMeasure</v>
      </c>
      <c r="AD92" s="18" t="str">
        <f t="shared" si="12"/>
        <v>meganewtonmetre_per_metra</v>
      </c>
      <c r="AE92" s="22" t="str">
        <f t="shared" si="13"/>
        <v>=(kg*m)/(Math.pow(s,2)*Math.pow(10,6))</v>
      </c>
      <c r="AF92" s="18" t="str">
        <f t="shared" si="11"/>
        <v>LinearMomentMeasure_meganewtonmetre_per_metra</v>
      </c>
    </row>
    <row r="93" spans="1:32" s="17" customFormat="1" ht="36.6" customHeight="1" x14ac:dyDescent="0.2">
      <c r="A93" s="140"/>
      <c r="B93" s="101" t="s">
        <v>135</v>
      </c>
      <c r="C93" s="101" t="str">
        <f t="shared" si="9"/>
        <v>{AD6D55A3-479C-4774-8D12-91879DA53E92}</v>
      </c>
      <c r="D93" s="128"/>
      <c r="E93" s="36" t="s">
        <v>616</v>
      </c>
      <c r="F93" s="141"/>
      <c r="G93" s="127"/>
      <c r="I93" s="58">
        <v>91</v>
      </c>
      <c r="J93" s="99" t="s">
        <v>2024</v>
      </c>
      <c r="K93" s="119" t="s">
        <v>838</v>
      </c>
      <c r="L93" s="36" t="s">
        <v>839</v>
      </c>
      <c r="M93" s="36" t="s">
        <v>840</v>
      </c>
      <c r="N93" s="79" t="s">
        <v>1134</v>
      </c>
      <c r="O93" s="79" t="s">
        <v>1140</v>
      </c>
      <c r="P93" s="36"/>
      <c r="Q93" s="79" t="s">
        <v>1320</v>
      </c>
      <c r="R93" s="36">
        <v>1</v>
      </c>
      <c r="S93" s="84" t="s">
        <v>2217</v>
      </c>
      <c r="T93" s="101" t="str">
        <f>VLOOKUP(S93,Measures!$J$2:$K$94,2,FALSE)</f>
        <v>{0DE19D4C-2D67-4FF3-8EA8-1746892BB88B}</v>
      </c>
      <c r="U93" s="36"/>
      <c r="V93" s="36" t="s">
        <v>1671</v>
      </c>
      <c r="W93" s="37"/>
      <c r="X93" s="37"/>
      <c r="Y93" s="38"/>
      <c r="Z93" s="65"/>
      <c r="AA93" s="19"/>
      <c r="AB93" s="19">
        <f>IF(Q93="-","",COUNT($AB$2:AB92)+1)</f>
        <v>67</v>
      </c>
      <c r="AC93" s="18" t="str">
        <f t="shared" si="14"/>
        <v>LinearMomentMeasure</v>
      </c>
      <c r="AD93" s="18" t="str">
        <f t="shared" si="12"/>
        <v>newtonmetre_per_metre</v>
      </c>
      <c r="AE93" s="22" t="str">
        <f t="shared" si="13"/>
        <v>=(kg*m)/(Math.pow(s,2))</v>
      </c>
      <c r="AF93" s="18" t="str">
        <f t="shared" si="11"/>
        <v>LinearMomentMeasure_newtonmetre_per_metre</v>
      </c>
    </row>
    <row r="94" spans="1:32" s="17" customFormat="1" ht="36.6" customHeight="1" x14ac:dyDescent="0.2">
      <c r="A94" s="74" t="s">
        <v>137</v>
      </c>
      <c r="B94" s="101" t="s">
        <v>137</v>
      </c>
      <c r="C94" s="101" t="str">
        <f t="shared" si="9"/>
        <v>{262E244A-BC1D-4C70-B751-A215B9E1C284}</v>
      </c>
      <c r="D94" s="56" t="s">
        <v>530</v>
      </c>
      <c r="E94" s="58" t="s">
        <v>616</v>
      </c>
      <c r="F94" s="56" t="s">
        <v>136</v>
      </c>
      <c r="G94" s="57" t="s">
        <v>1762</v>
      </c>
      <c r="I94" s="58">
        <v>92</v>
      </c>
      <c r="J94" s="58" t="s">
        <v>2025</v>
      </c>
      <c r="K94" s="117" t="s">
        <v>798</v>
      </c>
      <c r="L94" s="58" t="s">
        <v>803</v>
      </c>
      <c r="M94" s="58" t="s">
        <v>809</v>
      </c>
      <c r="N94" s="76" t="s">
        <v>1137</v>
      </c>
      <c r="O94" s="76" t="s">
        <v>1123</v>
      </c>
      <c r="P94" s="58"/>
      <c r="Q94" s="76" t="s">
        <v>1321</v>
      </c>
      <c r="R94" s="58">
        <v>1</v>
      </c>
      <c r="S94" s="84" t="s">
        <v>2219</v>
      </c>
      <c r="T94" s="101" t="str">
        <f>VLOOKUP(S94,Measures!$J$2:$K$94,2,FALSE)</f>
        <v>{6652A8C9-2E84-45FE-8FE2-CFDB091CF49B}</v>
      </c>
      <c r="U94" s="58"/>
      <c r="V94" s="58" t="s">
        <v>1669</v>
      </c>
      <c r="W94" s="59" t="s">
        <v>131</v>
      </c>
      <c r="X94" s="59" t="s">
        <v>131</v>
      </c>
      <c r="Y94" s="60"/>
      <c r="Z94" s="71"/>
      <c r="AA94" s="19"/>
      <c r="AB94" s="19">
        <f>IF(Q94="-","",COUNT($AB$2:AB93)+1)</f>
        <v>68</v>
      </c>
      <c r="AC94" s="18" t="str">
        <f t="shared" si="14"/>
        <v>LinearStiffnessMeasure</v>
      </c>
      <c r="AD94" s="18" t="str">
        <f t="shared" si="12"/>
        <v>newton_per_metre</v>
      </c>
      <c r="AE94" s="22" t="str">
        <f t="shared" si="13"/>
        <v>=(kg)/(Math.pow(s,2))</v>
      </c>
      <c r="AF94" s="18" t="str">
        <f t="shared" si="11"/>
        <v>LinearStiffnessMeasure_newton_per_metre</v>
      </c>
    </row>
    <row r="95" spans="1:32" s="17" customFormat="1" ht="36.6" customHeight="1" x14ac:dyDescent="0.2">
      <c r="A95" s="140" t="s">
        <v>140</v>
      </c>
      <c r="B95" s="101" t="s">
        <v>140</v>
      </c>
      <c r="C95" s="101" t="str">
        <f t="shared" si="9"/>
        <v>{12873C31-2540-4579-BD48-656795E664EF}</v>
      </c>
      <c r="D95" s="128" t="s">
        <v>325</v>
      </c>
      <c r="E95" s="36" t="s">
        <v>616</v>
      </c>
      <c r="F95" s="141" t="s">
        <v>138</v>
      </c>
      <c r="G95" s="127" t="s">
        <v>1763</v>
      </c>
      <c r="I95" s="58">
        <v>93</v>
      </c>
      <c r="J95" s="99" t="s">
        <v>2026</v>
      </c>
      <c r="K95" s="119" t="s">
        <v>315</v>
      </c>
      <c r="L95" s="36" t="s">
        <v>736</v>
      </c>
      <c r="M95" s="36" t="s">
        <v>1143</v>
      </c>
      <c r="N95" s="79" t="s">
        <v>1144</v>
      </c>
      <c r="O95" s="79" t="s">
        <v>1145</v>
      </c>
      <c r="P95" s="36"/>
      <c r="Q95" s="79" t="s">
        <v>1145</v>
      </c>
      <c r="R95" s="36">
        <v>1</v>
      </c>
      <c r="S95" s="84" t="s">
        <v>2221</v>
      </c>
      <c r="T95" s="101" t="str">
        <f>VLOOKUP(S95,Measures!$J$2:$K$94,2,FALSE)</f>
        <v>{B2D066E1-E8B3-4AB8-977E-5615DDD20830}</v>
      </c>
      <c r="U95" s="36"/>
      <c r="V95" s="36" t="s">
        <v>1672</v>
      </c>
      <c r="W95" s="37" t="s">
        <v>139</v>
      </c>
      <c r="X95" s="37" t="s">
        <v>139</v>
      </c>
      <c r="Y95" s="38"/>
      <c r="Z95" s="65">
        <v>1</v>
      </c>
      <c r="AA95" s="19"/>
      <c r="AB95" s="19">
        <f>IF(Q95="-","",COUNT($AB$2:AB94)+1)</f>
        <v>69</v>
      </c>
      <c r="AC95" s="18" t="str">
        <f t="shared" si="14"/>
        <v>LinearVelocityMeasure</v>
      </c>
      <c r="AD95" s="18" t="str">
        <f t="shared" si="12"/>
        <v>meters_per_second</v>
      </c>
      <c r="AE95" s="22" t="str">
        <f t="shared" si="13"/>
        <v>=m/s</v>
      </c>
      <c r="AF95" s="18" t="str">
        <f t="shared" si="11"/>
        <v>LinearVelocityMeasure_meters_per_second</v>
      </c>
    </row>
    <row r="96" spans="1:32" s="17" customFormat="1" ht="36.6" customHeight="1" x14ac:dyDescent="0.2">
      <c r="A96" s="140"/>
      <c r="B96" s="101" t="s">
        <v>140</v>
      </c>
      <c r="C96" s="101" t="str">
        <f t="shared" si="9"/>
        <v>{12873C31-2540-4579-BD48-656795E664EF}</v>
      </c>
      <c r="D96" s="128"/>
      <c r="E96" s="36" t="s">
        <v>616</v>
      </c>
      <c r="F96" s="141"/>
      <c r="G96" s="127"/>
      <c r="I96" s="58">
        <v>94</v>
      </c>
      <c r="J96" s="99" t="s">
        <v>2027</v>
      </c>
      <c r="K96" s="119" t="s">
        <v>311</v>
      </c>
      <c r="L96" s="36" t="s">
        <v>737</v>
      </c>
      <c r="M96" s="36" t="s">
        <v>793</v>
      </c>
      <c r="N96" s="79" t="s">
        <v>1133</v>
      </c>
      <c r="O96" s="79" t="s">
        <v>1146</v>
      </c>
      <c r="P96" s="36"/>
      <c r="Q96" s="79" t="s">
        <v>1308</v>
      </c>
      <c r="R96" s="36">
        <v>0.27777777777777701</v>
      </c>
      <c r="S96" s="84" t="s">
        <v>2221</v>
      </c>
      <c r="T96" s="101" t="str">
        <f>VLOOKUP(S96,Measures!$J$2:$K$94,2,FALSE)</f>
        <v>{B2D066E1-E8B3-4AB8-977E-5615DDD20830}</v>
      </c>
      <c r="U96" s="36" t="s">
        <v>1657</v>
      </c>
      <c r="V96" s="36" t="s">
        <v>1717</v>
      </c>
      <c r="W96" s="37" t="s">
        <v>321</v>
      </c>
      <c r="X96" s="37" t="s">
        <v>321</v>
      </c>
      <c r="Y96" s="38"/>
      <c r="Z96" s="65">
        <f>3600/1000</f>
        <v>3.6</v>
      </c>
      <c r="AA96" s="19"/>
      <c r="AB96" s="19">
        <f>IF(Q96="-","",COUNT($AB$2:AB95)+1)</f>
        <v>70</v>
      </c>
      <c r="AC96" s="18" t="str">
        <f t="shared" si="14"/>
        <v>LinearVelocityMeasure</v>
      </c>
      <c r="AD96" s="18" t="str">
        <f t="shared" si="12"/>
        <v>kilometers_per_hour</v>
      </c>
      <c r="AE96" s="22" t="str">
        <f t="shared" si="13"/>
        <v>=(m*Math.pow(10,3))/(3600*s)</v>
      </c>
      <c r="AF96" s="18" t="str">
        <f t="shared" si="11"/>
        <v>LinearVelocityMeasure_kilometers_per_hour</v>
      </c>
    </row>
    <row r="97" spans="1:32" s="17" customFormat="1" ht="36.6" customHeight="1" x14ac:dyDescent="0.2">
      <c r="A97" s="140"/>
      <c r="B97" s="101" t="s">
        <v>140</v>
      </c>
      <c r="C97" s="101" t="str">
        <f t="shared" si="9"/>
        <v>{12873C31-2540-4579-BD48-656795E664EF}</v>
      </c>
      <c r="D97" s="128"/>
      <c r="E97" s="36" t="s">
        <v>616</v>
      </c>
      <c r="F97" s="141"/>
      <c r="G97" s="127"/>
      <c r="I97" s="58">
        <v>95</v>
      </c>
      <c r="J97" s="99" t="s">
        <v>2028</v>
      </c>
      <c r="K97" s="119" t="s">
        <v>316</v>
      </c>
      <c r="L97" s="36" t="s">
        <v>738</v>
      </c>
      <c r="M97" s="36" t="s">
        <v>794</v>
      </c>
      <c r="N97" s="79" t="s">
        <v>1138</v>
      </c>
      <c r="O97" s="79" t="s">
        <v>1147</v>
      </c>
      <c r="P97" s="36"/>
      <c r="Q97" s="79" t="s">
        <v>1147</v>
      </c>
      <c r="R97" s="36">
        <v>9.5555555555555505E-2</v>
      </c>
      <c r="S97" s="84" t="s">
        <v>2221</v>
      </c>
      <c r="T97" s="101" t="str">
        <f>VLOOKUP(S97,Measures!$J$2:$K$94,2,FALSE)</f>
        <v>{B2D066E1-E8B3-4AB8-977E-5615DDD20830}</v>
      </c>
      <c r="U97" s="36"/>
      <c r="V97" s="36" t="s">
        <v>1673</v>
      </c>
      <c r="W97" s="37" t="s">
        <v>310</v>
      </c>
      <c r="X97" s="37" t="s">
        <v>310</v>
      </c>
      <c r="Y97" s="38"/>
      <c r="Z97" s="65">
        <f>3600/(1000*1.6)</f>
        <v>2.25</v>
      </c>
      <c r="AA97" s="19"/>
      <c r="AB97" s="19">
        <f>IF(Q97="-","",COUNT($AB$2:AB96)+1)</f>
        <v>71</v>
      </c>
      <c r="AC97" s="18" t="str">
        <f t="shared" si="14"/>
        <v>LinearVelocityMeasure</v>
      </c>
      <c r="AD97" s="18" t="str">
        <f t="shared" si="12"/>
        <v>miles_per_hour</v>
      </c>
      <c r="AE97" s="22" t="str">
        <f t="shared" si="13"/>
        <v>=(1609,344*m)/(3600*s)</v>
      </c>
      <c r="AF97" s="18" t="str">
        <f t="shared" si="11"/>
        <v>LinearVelocityMeasure_miles_per_hour</v>
      </c>
    </row>
    <row r="98" spans="1:32" s="17" customFormat="1" ht="36.6" customHeight="1" x14ac:dyDescent="0.2">
      <c r="A98" s="74" t="s">
        <v>141</v>
      </c>
      <c r="B98" s="101" t="s">
        <v>141</v>
      </c>
      <c r="C98" s="101" t="str">
        <f t="shared" si="9"/>
        <v>{9073BFBE-3645-4FC4-B3B9-09D411325750}</v>
      </c>
      <c r="D98" s="56" t="s">
        <v>531</v>
      </c>
      <c r="E98" s="58" t="s">
        <v>617</v>
      </c>
      <c r="F98" s="56" t="s">
        <v>14</v>
      </c>
      <c r="G98" s="57" t="s">
        <v>14</v>
      </c>
      <c r="I98" s="58">
        <v>96</v>
      </c>
      <c r="J98" s="58" t="s">
        <v>2029</v>
      </c>
      <c r="K98" s="117" t="s">
        <v>14</v>
      </c>
      <c r="L98" s="58" t="s">
        <v>14</v>
      </c>
      <c r="M98" s="58" t="s">
        <v>14</v>
      </c>
      <c r="N98" s="76" t="s">
        <v>14</v>
      </c>
      <c r="O98" s="76" t="s">
        <v>14</v>
      </c>
      <c r="P98" s="58"/>
      <c r="Q98" s="76" t="s">
        <v>14</v>
      </c>
      <c r="R98" s="58"/>
      <c r="S98" s="84" t="s">
        <v>1254</v>
      </c>
      <c r="T98" s="101"/>
      <c r="U98" s="58"/>
      <c r="V98" s="58" t="s">
        <v>14</v>
      </c>
      <c r="W98" s="59"/>
      <c r="X98" s="59"/>
      <c r="Y98" s="60"/>
      <c r="Z98" s="71"/>
      <c r="AA98" s="19"/>
      <c r="AB98" s="19" t="str">
        <f>IF(Q98="-","",COUNT($AB$2:AB97)+1)</f>
        <v/>
      </c>
      <c r="AC98" s="18" t="str">
        <f t="shared" si="14"/>
        <v>Logical</v>
      </c>
      <c r="AD98" s="18" t="str">
        <f t="shared" si="12"/>
        <v>-</v>
      </c>
      <c r="AE98" s="22" t="str">
        <f t="shared" si="13"/>
        <v>-</v>
      </c>
      <c r="AF98" s="18" t="str">
        <f t="shared" si="11"/>
        <v>Logical_-</v>
      </c>
    </row>
    <row r="99" spans="1:32" s="17" customFormat="1" ht="36.6" customHeight="1" x14ac:dyDescent="0.2">
      <c r="A99" s="74" t="s">
        <v>146</v>
      </c>
      <c r="B99" s="101" t="s">
        <v>146</v>
      </c>
      <c r="C99" s="101" t="str">
        <f t="shared" si="9"/>
        <v>{690F9AED-6B23-4808-9034-3E5BA5F423C9}</v>
      </c>
      <c r="D99" s="56" t="s">
        <v>532</v>
      </c>
      <c r="E99" s="58" t="s">
        <v>616</v>
      </c>
      <c r="F99" s="56" t="s">
        <v>142</v>
      </c>
      <c r="G99" s="57" t="s">
        <v>1764</v>
      </c>
      <c r="I99" s="58">
        <v>97</v>
      </c>
      <c r="J99" s="58" t="s">
        <v>2030</v>
      </c>
      <c r="K99" s="117" t="s">
        <v>143</v>
      </c>
      <c r="L99" s="58" t="s">
        <v>739</v>
      </c>
      <c r="M99" s="58" t="s">
        <v>144</v>
      </c>
      <c r="N99" s="76" t="s">
        <v>1232</v>
      </c>
      <c r="O99" s="76" t="s">
        <v>1233</v>
      </c>
      <c r="P99" s="58"/>
      <c r="Q99" s="76" t="s">
        <v>14</v>
      </c>
      <c r="R99" s="58"/>
      <c r="S99" s="84" t="s">
        <v>2223</v>
      </c>
      <c r="T99" s="101" t="str">
        <f>VLOOKUP(S99,Measures!$J$2:$K$94,2,FALSE)</f>
        <v>{138973A5-8415-4DE4-9BA6-2896386D6878}</v>
      </c>
      <c r="U99" s="58"/>
      <c r="V99" s="58" t="s">
        <v>143</v>
      </c>
      <c r="W99" s="59" t="s">
        <v>145</v>
      </c>
      <c r="X99" s="59" t="s">
        <v>145</v>
      </c>
      <c r="Y99" s="60"/>
      <c r="Z99" s="71"/>
      <c r="AA99" s="19"/>
      <c r="AB99" s="19" t="str">
        <f>IF(Q99="-","",COUNT($AB$2:AB98)+1)</f>
        <v/>
      </c>
      <c r="AC99" s="18" t="str">
        <f t="shared" si="14"/>
        <v/>
      </c>
      <c r="AD99" s="18" t="str">
        <f t="shared" si="12"/>
        <v>lumen</v>
      </c>
      <c r="AE99" s="22" t="str">
        <f t="shared" si="13"/>
        <v>-</v>
      </c>
      <c r="AF99" s="18" t="str">
        <f t="shared" si="11"/>
        <v>_lumen</v>
      </c>
    </row>
    <row r="100" spans="1:32" s="17" customFormat="1" ht="36.6" customHeight="1" x14ac:dyDescent="0.2">
      <c r="A100" s="74" t="s">
        <v>150</v>
      </c>
      <c r="B100" s="101" t="s">
        <v>150</v>
      </c>
      <c r="C100" s="101" t="str">
        <f t="shared" si="9"/>
        <v>{E2E4A6EC-95B4-4C01-B7A7-25F598207E1C}</v>
      </c>
      <c r="D100" s="56" t="s">
        <v>533</v>
      </c>
      <c r="E100" s="58" t="s">
        <v>616</v>
      </c>
      <c r="F100" s="56" t="s">
        <v>147</v>
      </c>
      <c r="G100" s="57" t="s">
        <v>1765</v>
      </c>
      <c r="I100" s="58">
        <v>98</v>
      </c>
      <c r="J100" s="58" t="s">
        <v>2031</v>
      </c>
      <c r="K100" s="117" t="s">
        <v>148</v>
      </c>
      <c r="L100" s="58" t="s">
        <v>740</v>
      </c>
      <c r="M100" s="58" t="s">
        <v>149</v>
      </c>
      <c r="N100" s="76" t="s">
        <v>1310</v>
      </c>
      <c r="O100" s="76" t="s">
        <v>1310</v>
      </c>
      <c r="P100" s="58"/>
      <c r="Q100" s="76" t="s">
        <v>1310</v>
      </c>
      <c r="R100" s="58">
        <v>1</v>
      </c>
      <c r="S100" s="84" t="s">
        <v>2227</v>
      </c>
      <c r="T100" s="101" t="str">
        <f>VLOOKUP(S100,Measures!$J$2:$K$94,2,FALSE)</f>
        <v>{A3234A0D-DC34-4BC9-998D-34513F31278F}</v>
      </c>
      <c r="U100" s="58"/>
      <c r="V100" s="58" t="s">
        <v>148</v>
      </c>
      <c r="W100" s="59"/>
      <c r="X100" s="59"/>
      <c r="Y100" s="60"/>
      <c r="Z100" s="71"/>
      <c r="AA100" s="19"/>
      <c r="AB100" s="19">
        <f>IF(Q100="-","",COUNT($AB$2:AB99)+1)</f>
        <v>72</v>
      </c>
      <c r="AC100" s="18" t="str">
        <f t="shared" si="14"/>
        <v>LuminousIntensityMeasure</v>
      </c>
      <c r="AD100" s="18" t="str">
        <f t="shared" si="12"/>
        <v>candela</v>
      </c>
      <c r="AE100" s="22" t="str">
        <f t="shared" si="13"/>
        <v>=cd</v>
      </c>
      <c r="AF100" s="18" t="str">
        <f t="shared" si="11"/>
        <v>LuminousIntensityMeasure_candela</v>
      </c>
    </row>
    <row r="101" spans="1:32" s="17" customFormat="1" ht="36.6" customHeight="1" x14ac:dyDescent="0.2">
      <c r="A101" s="140" t="s">
        <v>153</v>
      </c>
      <c r="B101" s="101" t="s">
        <v>153</v>
      </c>
      <c r="C101" s="101" t="str">
        <f t="shared" si="9"/>
        <v>{32D3105A-421C-4C0C-8A89-3D38F4F4EF80}</v>
      </c>
      <c r="D101" s="128" t="s">
        <v>534</v>
      </c>
      <c r="E101" s="36" t="s">
        <v>616</v>
      </c>
      <c r="F101" s="141" t="s">
        <v>151</v>
      </c>
      <c r="G101" s="127" t="s">
        <v>1766</v>
      </c>
      <c r="I101" s="58">
        <v>99</v>
      </c>
      <c r="J101" s="99" t="s">
        <v>2032</v>
      </c>
      <c r="K101" s="119" t="s">
        <v>795</v>
      </c>
      <c r="L101" s="36" t="s">
        <v>797</v>
      </c>
      <c r="M101" s="36" t="s">
        <v>796</v>
      </c>
      <c r="N101" s="79" t="s">
        <v>1234</v>
      </c>
      <c r="O101" s="79" t="s">
        <v>14</v>
      </c>
      <c r="P101" s="36"/>
      <c r="Q101" s="79" t="s">
        <v>14</v>
      </c>
      <c r="R101" s="36"/>
      <c r="S101" s="84" t="s">
        <v>2225</v>
      </c>
      <c r="T101" s="101" t="str">
        <f>VLOOKUP(S101,Measures!$J$2:$K$94,2,FALSE)</f>
        <v>{C724059E-3C40-4768-82FE-1322F1FCE912}</v>
      </c>
      <c r="U101" s="36"/>
      <c r="V101" s="36" t="s">
        <v>1674</v>
      </c>
      <c r="W101" s="37" t="s">
        <v>152</v>
      </c>
      <c r="X101" s="37" t="s">
        <v>152</v>
      </c>
      <c r="Y101" s="38"/>
      <c r="Z101" s="65"/>
      <c r="AA101" s="19"/>
      <c r="AB101" s="19" t="str">
        <f>IF(Q101="-","",COUNT($AB$2:AB100)+1)</f>
        <v/>
      </c>
      <c r="AC101" s="18" t="str">
        <f t="shared" si="14"/>
        <v>LuminousIntensityDistributionMeasure</v>
      </c>
      <c r="AD101" s="18" t="str">
        <f t="shared" si="12"/>
        <v>lumen_per_steradiant</v>
      </c>
      <c r="AE101" s="22" t="str">
        <f t="shared" si="13"/>
        <v>-</v>
      </c>
      <c r="AF101" s="18" t="str">
        <f t="shared" si="11"/>
        <v>LuminousIntensityDistributionMeasure_lumen_per_steradiant</v>
      </c>
    </row>
    <row r="102" spans="1:32" s="17" customFormat="1" ht="36.6" customHeight="1" x14ac:dyDescent="0.2">
      <c r="A102" s="140"/>
      <c r="B102" s="101" t="s">
        <v>153</v>
      </c>
      <c r="C102" s="101" t="str">
        <f t="shared" si="9"/>
        <v>{32D3105A-421C-4C0C-8A89-3D38F4F4EF80}</v>
      </c>
      <c r="D102" s="128"/>
      <c r="E102" s="36" t="s">
        <v>616</v>
      </c>
      <c r="F102" s="141"/>
      <c r="G102" s="127"/>
      <c r="I102" s="58">
        <v>100</v>
      </c>
      <c r="J102" s="99" t="s">
        <v>2033</v>
      </c>
      <c r="K102" s="119" t="s">
        <v>148</v>
      </c>
      <c r="L102" s="36" t="s">
        <v>740</v>
      </c>
      <c r="M102" s="36" t="s">
        <v>149</v>
      </c>
      <c r="N102" s="79" t="s">
        <v>1310</v>
      </c>
      <c r="O102" s="79" t="s">
        <v>1310</v>
      </c>
      <c r="P102" s="36"/>
      <c r="Q102" s="79" t="s">
        <v>1310</v>
      </c>
      <c r="R102" s="36">
        <v>1</v>
      </c>
      <c r="S102" s="84" t="s">
        <v>2225</v>
      </c>
      <c r="T102" s="101" t="str">
        <f>VLOOKUP(S102,Measures!$J$2:$K$94,2,FALSE)</f>
        <v>{C724059E-3C40-4768-82FE-1322F1FCE912}</v>
      </c>
      <c r="U102" s="36"/>
      <c r="V102" s="36" t="s">
        <v>148</v>
      </c>
      <c r="W102" s="37"/>
      <c r="X102" s="37"/>
      <c r="Y102" s="38"/>
      <c r="Z102" s="65"/>
      <c r="AA102" s="19"/>
      <c r="AB102" s="19">
        <f>IF(Q102="-","",COUNT($AB$2:AB101)+1)</f>
        <v>73</v>
      </c>
      <c r="AC102" s="18" t="str">
        <f t="shared" si="14"/>
        <v>LuminousIntensityDistributionMeasure</v>
      </c>
      <c r="AD102" s="18" t="str">
        <f t="shared" si="12"/>
        <v>candela</v>
      </c>
      <c r="AE102" s="22" t="str">
        <f t="shared" si="13"/>
        <v>=cd</v>
      </c>
      <c r="AF102" s="18" t="str">
        <f t="shared" si="11"/>
        <v>LuminousIntensityDistributionMeasure_candela</v>
      </c>
    </row>
    <row r="103" spans="1:32" s="17" customFormat="1" ht="36.6" customHeight="1" x14ac:dyDescent="0.2">
      <c r="A103" s="74" t="s">
        <v>158</v>
      </c>
      <c r="B103" s="101" t="s">
        <v>158</v>
      </c>
      <c r="C103" s="101" t="str">
        <f t="shared" si="9"/>
        <v>{A51EABE3-3C56-416D-A210-BFA95607EDBB}</v>
      </c>
      <c r="D103" s="56" t="s">
        <v>535</v>
      </c>
      <c r="E103" s="58" t="s">
        <v>616</v>
      </c>
      <c r="F103" s="56" t="s">
        <v>154</v>
      </c>
      <c r="G103" s="57" t="s">
        <v>1767</v>
      </c>
      <c r="I103" s="58">
        <v>101</v>
      </c>
      <c r="J103" s="58" t="s">
        <v>2034</v>
      </c>
      <c r="K103" s="117" t="s">
        <v>155</v>
      </c>
      <c r="L103" s="58" t="s">
        <v>741</v>
      </c>
      <c r="M103" s="58" t="s">
        <v>156</v>
      </c>
      <c r="N103" s="76" t="s">
        <v>1221</v>
      </c>
      <c r="O103" s="76" t="s">
        <v>1222</v>
      </c>
      <c r="P103" s="58"/>
      <c r="Q103" s="76" t="s">
        <v>1285</v>
      </c>
      <c r="R103" s="58">
        <v>1</v>
      </c>
      <c r="S103" s="84" t="s">
        <v>2231</v>
      </c>
      <c r="T103" s="101" t="str">
        <f>VLOOKUP(S103,Measures!$J$2:$K$94,2,FALSE)</f>
        <v>{873F5612-AB67-4C6E-BE02-75E5181566E2}</v>
      </c>
      <c r="U103" s="58"/>
      <c r="V103" s="58" t="s">
        <v>155</v>
      </c>
      <c r="W103" s="59" t="s">
        <v>157</v>
      </c>
      <c r="X103" s="59" t="s">
        <v>157</v>
      </c>
      <c r="Y103" s="60"/>
      <c r="Z103" s="71"/>
      <c r="AA103" s="19"/>
      <c r="AB103" s="19">
        <f>IF(Q103="-","",COUNT($AB$2:AB102)+1)</f>
        <v>74</v>
      </c>
      <c r="AC103" s="18" t="str">
        <f t="shared" si="14"/>
        <v>MagneticFluxMeasure</v>
      </c>
      <c r="AD103" s="18" t="str">
        <f t="shared" si="12"/>
        <v>weber</v>
      </c>
      <c r="AE103" s="22" t="str">
        <f t="shared" si="13"/>
        <v>=(kg*Math.pow(m,2))/(Math.pow(A,2)*Math.pow(s,2))</v>
      </c>
      <c r="AF103" s="18" t="str">
        <f t="shared" si="11"/>
        <v>MagneticFluxMeasure_weber</v>
      </c>
    </row>
    <row r="104" spans="1:32" s="17" customFormat="1" ht="36.6" customHeight="1" x14ac:dyDescent="0.2">
      <c r="A104" s="74" t="s">
        <v>162</v>
      </c>
      <c r="B104" s="101" t="s">
        <v>162</v>
      </c>
      <c r="C104" s="101" t="str">
        <f t="shared" si="9"/>
        <v>{74C075B9-E9B0-46EB-8C1A-AEEEE319BABC}</v>
      </c>
      <c r="D104" s="56" t="s">
        <v>536</v>
      </c>
      <c r="E104" s="58" t="s">
        <v>616</v>
      </c>
      <c r="F104" s="56" t="s">
        <v>159</v>
      </c>
      <c r="G104" s="57" t="s">
        <v>1768</v>
      </c>
      <c r="I104" s="58">
        <v>102</v>
      </c>
      <c r="J104" s="58" t="s">
        <v>2035</v>
      </c>
      <c r="K104" s="117" t="s">
        <v>160</v>
      </c>
      <c r="L104" s="58" t="s">
        <v>742</v>
      </c>
      <c r="M104" s="58" t="s">
        <v>6</v>
      </c>
      <c r="N104" s="76" t="s">
        <v>1224</v>
      </c>
      <c r="O104" s="76" t="s">
        <v>1225</v>
      </c>
      <c r="P104" s="58"/>
      <c r="Q104" s="76" t="s">
        <v>1333</v>
      </c>
      <c r="R104" s="58">
        <v>1</v>
      </c>
      <c r="S104" s="84" t="s">
        <v>2229</v>
      </c>
      <c r="T104" s="101" t="str">
        <f>VLOOKUP(S104,Measures!$J$2:$K$94,2,FALSE)</f>
        <v>{A8780D64-07C0-4E18-A6BA-B2CA324C4594}</v>
      </c>
      <c r="U104" s="58"/>
      <c r="V104" s="58" t="s">
        <v>160</v>
      </c>
      <c r="W104" s="59" t="s">
        <v>161</v>
      </c>
      <c r="X104" s="59" t="s">
        <v>161</v>
      </c>
      <c r="Y104" s="60"/>
      <c r="Z104" s="71"/>
      <c r="AA104" s="19"/>
      <c r="AB104" s="19">
        <f>IF(Q104="-","",COUNT($AB$2:AB103)+1)</f>
        <v>75</v>
      </c>
      <c r="AC104" s="18" t="str">
        <f t="shared" si="14"/>
        <v>MagneticFluxDensityMeasure</v>
      </c>
      <c r="AD104" s="18" t="str">
        <f t="shared" si="12"/>
        <v>tesla</v>
      </c>
      <c r="AE104" s="22" t="str">
        <f t="shared" si="13"/>
        <v>=kg/(Math.pow(A,2)*Math.pow(s,2))</v>
      </c>
      <c r="AF104" s="18" t="str">
        <f t="shared" si="11"/>
        <v>MagneticFluxDensityMeasure_tesla</v>
      </c>
    </row>
    <row r="105" spans="1:32" s="17" customFormat="1" ht="36.6" customHeight="1" x14ac:dyDescent="0.2">
      <c r="A105" s="140" t="s">
        <v>3</v>
      </c>
      <c r="B105" s="101" t="s">
        <v>3</v>
      </c>
      <c r="C105" s="101" t="str">
        <f t="shared" si="9"/>
        <v>{B5557951-F62C-434C-A60B-A788FBCABE00}</v>
      </c>
      <c r="D105" s="128" t="s">
        <v>329</v>
      </c>
      <c r="E105" s="36" t="s">
        <v>616</v>
      </c>
      <c r="F105" s="141" t="s">
        <v>163</v>
      </c>
      <c r="G105" s="127" t="s">
        <v>1769</v>
      </c>
      <c r="I105" s="58">
        <v>103</v>
      </c>
      <c r="J105" s="99" t="s">
        <v>2036</v>
      </c>
      <c r="K105" s="119" t="s">
        <v>164</v>
      </c>
      <c r="L105" s="36" t="s">
        <v>766</v>
      </c>
      <c r="M105" s="36" t="s">
        <v>768</v>
      </c>
      <c r="N105" s="79" t="s">
        <v>1219</v>
      </c>
      <c r="O105" s="79" t="s">
        <v>1223</v>
      </c>
      <c r="P105" s="36"/>
      <c r="Q105" s="79" t="s">
        <v>1334</v>
      </c>
      <c r="R105" s="36">
        <v>1E-3</v>
      </c>
      <c r="S105" s="84" t="s">
        <v>2239</v>
      </c>
      <c r="T105" s="101" t="str">
        <f>VLOOKUP(S105,Measures!$J$2:$K$94,2,FALSE)</f>
        <v>{C0FB28EE-4077-422E-A434-6E06D1B5EF2D}</v>
      </c>
      <c r="U105" s="36"/>
      <c r="V105" s="36" t="s">
        <v>164</v>
      </c>
      <c r="W105" s="37"/>
      <c r="X105" s="37"/>
      <c r="Y105" s="38"/>
      <c r="Z105" s="65"/>
      <c r="AA105" s="19"/>
      <c r="AB105" s="19">
        <f>IF(Q105="-","",COUNT($AB$2:AB104)+1)</f>
        <v>76</v>
      </c>
      <c r="AC105" s="18" t="str">
        <f t="shared" si="14"/>
        <v>MassMeasure</v>
      </c>
      <c r="AD105" s="18" t="str">
        <f t="shared" si="12"/>
        <v>gram</v>
      </c>
      <c r="AE105" s="22" t="str">
        <f t="shared" si="13"/>
        <v>=kg/Math.pow(10,3)</v>
      </c>
      <c r="AF105" s="18" t="str">
        <f t="shared" si="11"/>
        <v>MassMeasure_gram</v>
      </c>
    </row>
    <row r="106" spans="1:32" s="17" customFormat="1" ht="36.6" customHeight="1" x14ac:dyDescent="0.2">
      <c r="A106" s="140"/>
      <c r="B106" s="101" t="s">
        <v>3</v>
      </c>
      <c r="C106" s="101" t="str">
        <f t="shared" si="9"/>
        <v>{B5557951-F62C-434C-A60B-A788FBCABE00}</v>
      </c>
      <c r="D106" s="128"/>
      <c r="E106" s="36" t="s">
        <v>616</v>
      </c>
      <c r="F106" s="141"/>
      <c r="G106" s="127"/>
      <c r="I106" s="58">
        <v>104</v>
      </c>
      <c r="J106" s="99" t="s">
        <v>2037</v>
      </c>
      <c r="K106" s="119" t="s">
        <v>769</v>
      </c>
      <c r="L106" s="36" t="s">
        <v>770</v>
      </c>
      <c r="M106" s="36" t="s">
        <v>776</v>
      </c>
      <c r="N106" s="79" t="s">
        <v>1311</v>
      </c>
      <c r="O106" s="79" t="s">
        <v>1311</v>
      </c>
      <c r="P106" s="36"/>
      <c r="Q106" s="79" t="s">
        <v>1311</v>
      </c>
      <c r="R106" s="36">
        <v>1</v>
      </c>
      <c r="S106" s="84" t="s">
        <v>2239</v>
      </c>
      <c r="T106" s="101" t="str">
        <f>VLOOKUP(S106,Measures!$J$2:$K$94,2,FALSE)</f>
        <v>{C0FB28EE-4077-422E-A434-6E06D1B5EF2D}</v>
      </c>
      <c r="U106" s="36" t="s">
        <v>1657</v>
      </c>
      <c r="V106" s="36" t="s">
        <v>164</v>
      </c>
      <c r="W106" s="37"/>
      <c r="X106" s="37"/>
      <c r="Y106" s="38"/>
      <c r="Z106" s="65"/>
      <c r="AA106" s="19"/>
      <c r="AB106" s="19">
        <f>IF(Q106="-","",COUNT($AB$2:AB105)+1)</f>
        <v>77</v>
      </c>
      <c r="AC106" s="18" t="str">
        <f t="shared" si="14"/>
        <v>MassMeasure</v>
      </c>
      <c r="AD106" s="18" t="str">
        <f t="shared" si="12"/>
        <v>kilogram</v>
      </c>
      <c r="AE106" s="22" t="str">
        <f t="shared" si="13"/>
        <v>=kg</v>
      </c>
      <c r="AF106" s="18" t="str">
        <f t="shared" si="11"/>
        <v>MassMeasure_kilogram</v>
      </c>
    </row>
    <row r="107" spans="1:32" s="17" customFormat="1" ht="36.6" customHeight="1" x14ac:dyDescent="0.2">
      <c r="A107" s="140"/>
      <c r="B107" s="101" t="s">
        <v>3</v>
      </c>
      <c r="C107" s="101" t="str">
        <f t="shared" si="9"/>
        <v>{B5557951-F62C-434C-A60B-A788FBCABE00}</v>
      </c>
      <c r="D107" s="128"/>
      <c r="E107" s="36" t="s">
        <v>616</v>
      </c>
      <c r="F107" s="141"/>
      <c r="G107" s="127"/>
      <c r="I107" s="58">
        <v>105</v>
      </c>
      <c r="J107" s="99" t="s">
        <v>2038</v>
      </c>
      <c r="K107" s="119" t="s">
        <v>772</v>
      </c>
      <c r="L107" s="36" t="s">
        <v>771</v>
      </c>
      <c r="M107" s="36" t="s">
        <v>703</v>
      </c>
      <c r="N107" s="79" t="s">
        <v>1214</v>
      </c>
      <c r="O107" s="79" t="s">
        <v>1231</v>
      </c>
      <c r="P107" s="36"/>
      <c r="Q107" s="79" t="s">
        <v>1335</v>
      </c>
      <c r="R107" s="36">
        <v>1000</v>
      </c>
      <c r="S107" s="84" t="s">
        <v>2239</v>
      </c>
      <c r="T107" s="101" t="str">
        <f>VLOOKUP(S107,Measures!$J$2:$K$94,2,FALSE)</f>
        <v>{C0FB28EE-4077-422E-A434-6E06D1B5EF2D}</v>
      </c>
      <c r="U107" s="36"/>
      <c r="V107" s="36" t="s">
        <v>772</v>
      </c>
      <c r="W107" s="37"/>
      <c r="X107" s="37"/>
      <c r="Y107" s="38"/>
      <c r="Z107" s="65"/>
      <c r="AA107" s="19"/>
      <c r="AB107" s="19">
        <f>IF(Q107="-","",COUNT($AB$2:AB106)+1)</f>
        <v>78</v>
      </c>
      <c r="AC107" s="18" t="str">
        <f t="shared" si="14"/>
        <v>MassMeasure</v>
      </c>
      <c r="AD107" s="18" t="str">
        <f t="shared" si="12"/>
        <v>ton</v>
      </c>
      <c r="AE107" s="22" t="str">
        <f t="shared" si="13"/>
        <v>=kg*Math.pow(10,3)</v>
      </c>
      <c r="AF107" s="18" t="str">
        <f t="shared" si="11"/>
        <v>MassMeasure_ton</v>
      </c>
    </row>
    <row r="108" spans="1:32" s="17" customFormat="1" ht="36.6" customHeight="1" x14ac:dyDescent="0.2">
      <c r="A108" s="140"/>
      <c r="B108" s="101" t="s">
        <v>3</v>
      </c>
      <c r="C108" s="101" t="str">
        <f t="shared" si="9"/>
        <v>{B5557951-F62C-434C-A60B-A788FBCABE00}</v>
      </c>
      <c r="D108" s="128"/>
      <c r="E108" s="36" t="s">
        <v>616</v>
      </c>
      <c r="F108" s="141"/>
      <c r="G108" s="127"/>
      <c r="I108" s="58">
        <v>106</v>
      </c>
      <c r="J108" s="99" t="s">
        <v>2039</v>
      </c>
      <c r="K108" s="119" t="s">
        <v>773</v>
      </c>
      <c r="L108" s="36" t="s">
        <v>781</v>
      </c>
      <c r="M108" s="36" t="s">
        <v>777</v>
      </c>
      <c r="N108" s="79" t="s">
        <v>1218</v>
      </c>
      <c r="O108" s="79" t="s">
        <v>1336</v>
      </c>
      <c r="P108" s="36"/>
      <c r="Q108" s="79" t="s">
        <v>1337</v>
      </c>
      <c r="R108" s="36">
        <v>9.9999999999999995E-7</v>
      </c>
      <c r="S108" s="84" t="s">
        <v>2239</v>
      </c>
      <c r="T108" s="101" t="str">
        <f>VLOOKUP(S108,Measures!$J$2:$K$94,2,FALSE)</f>
        <v>{C0FB28EE-4077-422E-A434-6E06D1B5EF2D}</v>
      </c>
      <c r="U108" s="36" t="s">
        <v>1706</v>
      </c>
      <c r="V108" s="36" t="s">
        <v>164</v>
      </c>
      <c r="W108" s="37"/>
      <c r="X108" s="37"/>
      <c r="Y108" s="38"/>
      <c r="Z108" s="65"/>
      <c r="AA108" s="19"/>
      <c r="AB108" s="19">
        <f>IF(Q108="-","",COUNT($AB$2:AB107)+1)</f>
        <v>79</v>
      </c>
      <c r="AC108" s="18" t="str">
        <f t="shared" si="14"/>
        <v>MassMeasure</v>
      </c>
      <c r="AD108" s="18" t="str">
        <f t="shared" si="12"/>
        <v>milligram</v>
      </c>
      <c r="AE108" s="22" t="str">
        <f t="shared" si="13"/>
        <v>=kg/Math.pow(10,6)</v>
      </c>
      <c r="AF108" s="18" t="str">
        <f t="shared" si="11"/>
        <v>MassMeasure_milligram</v>
      </c>
    </row>
    <row r="109" spans="1:32" s="17" customFormat="1" ht="36.6" customHeight="1" x14ac:dyDescent="0.2">
      <c r="A109" s="140"/>
      <c r="B109" s="101" t="s">
        <v>3</v>
      </c>
      <c r="C109" s="101" t="str">
        <f t="shared" si="9"/>
        <v>{B5557951-F62C-434C-A60B-A788FBCABE00}</v>
      </c>
      <c r="D109" s="128"/>
      <c r="E109" s="36" t="s">
        <v>616</v>
      </c>
      <c r="F109" s="141"/>
      <c r="G109" s="127"/>
      <c r="I109" s="58">
        <v>107</v>
      </c>
      <c r="J109" s="99" t="s">
        <v>2040</v>
      </c>
      <c r="K109" s="119" t="s">
        <v>774</v>
      </c>
      <c r="L109" s="36" t="s">
        <v>782</v>
      </c>
      <c r="M109" s="36" t="s">
        <v>775</v>
      </c>
      <c r="N109" s="79" t="s">
        <v>1217</v>
      </c>
      <c r="O109" s="79" t="s">
        <v>1230</v>
      </c>
      <c r="P109" s="36"/>
      <c r="Q109" s="79" t="s">
        <v>1338</v>
      </c>
      <c r="R109" s="36">
        <v>1.0000000000000001E-9</v>
      </c>
      <c r="S109" s="84" t="s">
        <v>2239</v>
      </c>
      <c r="T109" s="101" t="str">
        <f>VLOOKUP(S109,Measures!$J$2:$K$94,2,FALSE)</f>
        <v>{C0FB28EE-4077-422E-A434-6E06D1B5EF2D}</v>
      </c>
      <c r="U109" s="36" t="s">
        <v>1707</v>
      </c>
      <c r="V109" s="36" t="s">
        <v>164</v>
      </c>
      <c r="W109" s="37"/>
      <c r="X109" s="37"/>
      <c r="Y109" s="38"/>
      <c r="Z109" s="65"/>
      <c r="AA109" s="19"/>
      <c r="AB109" s="19">
        <f>IF(Q109="-","",COUNT($AB$2:AB108)+1)</f>
        <v>80</v>
      </c>
      <c r="AC109" s="18" t="str">
        <f t="shared" si="14"/>
        <v>MassMeasure</v>
      </c>
      <c r="AD109" s="18" t="str">
        <f t="shared" si="12"/>
        <v>microgram</v>
      </c>
      <c r="AE109" s="22" t="str">
        <f t="shared" si="13"/>
        <v>=kg/Math.pow(10,9)</v>
      </c>
      <c r="AF109" s="18" t="str">
        <f t="shared" si="11"/>
        <v>MassMeasure_microgram</v>
      </c>
    </row>
    <row r="110" spans="1:32" s="17" customFormat="1" ht="36.6" customHeight="1" x14ac:dyDescent="0.2">
      <c r="A110" s="140" t="s">
        <v>167</v>
      </c>
      <c r="B110" s="101" t="s">
        <v>167</v>
      </c>
      <c r="C110" s="101" t="str">
        <f t="shared" si="9"/>
        <v>{ADF166E9-31DB-4D3C-8DBB-33806DD95968}</v>
      </c>
      <c r="D110" s="149" t="s">
        <v>537</v>
      </c>
      <c r="E110" s="36" t="s">
        <v>616</v>
      </c>
      <c r="F110" s="141" t="s">
        <v>165</v>
      </c>
      <c r="G110" s="127" t="s">
        <v>1770</v>
      </c>
      <c r="I110" s="58">
        <v>108</v>
      </c>
      <c r="J110" s="99" t="s">
        <v>2041</v>
      </c>
      <c r="K110" s="119" t="s">
        <v>783</v>
      </c>
      <c r="L110" s="36" t="s">
        <v>785</v>
      </c>
      <c r="M110" s="36" t="s">
        <v>787</v>
      </c>
      <c r="N110" s="79" t="s">
        <v>1210</v>
      </c>
      <c r="O110" s="79" t="s">
        <v>1229</v>
      </c>
      <c r="P110" s="36"/>
      <c r="Q110" s="79" t="s">
        <v>1286</v>
      </c>
      <c r="R110" s="36">
        <v>1</v>
      </c>
      <c r="S110" s="84" t="s">
        <v>2233</v>
      </c>
      <c r="T110" s="101" t="str">
        <f>VLOOKUP(S110,Measures!$J$2:$K$94,2,FALSE)</f>
        <v>{533CA3F2-D020-4BDE-8524-0C2800EBB1BA}</v>
      </c>
      <c r="U110" s="36" t="s">
        <v>1657</v>
      </c>
      <c r="V110" s="36" t="s">
        <v>1720</v>
      </c>
      <c r="W110" s="37" t="s">
        <v>166</v>
      </c>
      <c r="X110" s="37" t="s">
        <v>166</v>
      </c>
      <c r="Y110" s="38"/>
      <c r="Z110" s="65"/>
      <c r="AA110" s="19"/>
      <c r="AB110" s="19">
        <f>IF(Q110="-","",COUNT($AB$2:AB109)+1)</f>
        <v>81</v>
      </c>
      <c r="AC110" s="18" t="str">
        <f t="shared" si="14"/>
        <v>MassDensityMeasure</v>
      </c>
      <c r="AD110" s="18" t="str">
        <f t="shared" si="12"/>
        <v>kilogram_per_cubicmetre</v>
      </c>
      <c r="AE110" s="22" t="str">
        <f t="shared" si="13"/>
        <v>=kg/Math.pow(m,3)</v>
      </c>
      <c r="AF110" s="18" t="str">
        <f t="shared" si="11"/>
        <v>MassDensityMeasure_kilogram_per_cubicmetre</v>
      </c>
    </row>
    <row r="111" spans="1:32" s="17" customFormat="1" ht="36.6" customHeight="1" x14ac:dyDescent="0.2">
      <c r="A111" s="140"/>
      <c r="B111" s="101" t="s">
        <v>167</v>
      </c>
      <c r="C111" s="101" t="str">
        <f t="shared" si="9"/>
        <v>{ADF166E9-31DB-4D3C-8DBB-33806DD95968}</v>
      </c>
      <c r="D111" s="130"/>
      <c r="E111" s="36" t="s">
        <v>616</v>
      </c>
      <c r="F111" s="141"/>
      <c r="G111" s="127"/>
      <c r="I111" s="58">
        <v>109</v>
      </c>
      <c r="J111" s="99" t="s">
        <v>2042</v>
      </c>
      <c r="K111" s="119" t="s">
        <v>784</v>
      </c>
      <c r="L111" s="36" t="s">
        <v>786</v>
      </c>
      <c r="M111" s="36" t="s">
        <v>788</v>
      </c>
      <c r="N111" s="79" t="s">
        <v>1215</v>
      </c>
      <c r="O111" s="79" t="s">
        <v>1228</v>
      </c>
      <c r="P111" s="36"/>
      <c r="Q111" s="79" t="s">
        <v>1339</v>
      </c>
      <c r="R111" s="36">
        <v>1000</v>
      </c>
      <c r="S111" s="84" t="s">
        <v>2233</v>
      </c>
      <c r="T111" s="101" t="str">
        <f>VLOOKUP(S111,Measures!$J$2:$K$94,2,FALSE)</f>
        <v>{533CA3F2-D020-4BDE-8524-0C2800EBB1BA}</v>
      </c>
      <c r="U111" s="36" t="s">
        <v>1657</v>
      </c>
      <c r="V111" s="36" t="s">
        <v>1721</v>
      </c>
      <c r="W111" s="37"/>
      <c r="X111" s="37"/>
      <c r="Y111" s="38"/>
      <c r="Z111" s="65"/>
      <c r="AA111" s="19"/>
      <c r="AB111" s="19">
        <f>IF(Q111="-","",COUNT($AB$2:AB110)+1)</f>
        <v>82</v>
      </c>
      <c r="AC111" s="18" t="str">
        <f t="shared" si="14"/>
        <v>MassDensityMeasure</v>
      </c>
      <c r="AD111" s="18" t="str">
        <f t="shared" si="12"/>
        <v>kilogram_per_cubicdecimetre</v>
      </c>
      <c r="AE111" s="22" t="str">
        <f t="shared" si="13"/>
        <v>=Math.pow(10,3)*kg/Math.pow(m,3)</v>
      </c>
      <c r="AF111" s="18" t="str">
        <f t="shared" si="11"/>
        <v>MassDensityMeasure_kilogram_per_cubicdecimetre</v>
      </c>
    </row>
    <row r="112" spans="1:32" s="17" customFormat="1" ht="36.6" customHeight="1" x14ac:dyDescent="0.2">
      <c r="A112" s="140"/>
      <c r="B112" s="101" t="s">
        <v>167</v>
      </c>
      <c r="C112" s="101" t="str">
        <f t="shared" si="9"/>
        <v>{ADF166E9-31DB-4D3C-8DBB-33806DD95968}</v>
      </c>
      <c r="D112" s="131"/>
      <c r="E112" s="36" t="s">
        <v>616</v>
      </c>
      <c r="F112" s="141"/>
      <c r="G112" s="127"/>
      <c r="I112" s="58">
        <v>110</v>
      </c>
      <c r="J112" s="99" t="s">
        <v>2043</v>
      </c>
      <c r="K112" s="119" t="s">
        <v>832</v>
      </c>
      <c r="L112" s="36" t="s">
        <v>833</v>
      </c>
      <c r="M112" s="36" t="s">
        <v>834</v>
      </c>
      <c r="N112" s="79" t="s">
        <v>1215</v>
      </c>
      <c r="O112" s="79" t="s">
        <v>1228</v>
      </c>
      <c r="P112" s="36"/>
      <c r="Q112" s="79" t="s">
        <v>1339</v>
      </c>
      <c r="R112" s="36">
        <v>1000</v>
      </c>
      <c r="S112" s="84" t="s">
        <v>2233</v>
      </c>
      <c r="T112" s="101" t="str">
        <f>VLOOKUP(S112,Measures!$J$2:$K$94,2,FALSE)</f>
        <v>{533CA3F2-D020-4BDE-8524-0C2800EBB1BA}</v>
      </c>
      <c r="U112" s="36"/>
      <c r="V112" s="36" t="s">
        <v>1675</v>
      </c>
      <c r="W112" s="37"/>
      <c r="X112" s="37"/>
      <c r="Y112" s="38"/>
      <c r="Z112" s="65"/>
      <c r="AA112" s="19"/>
      <c r="AB112" s="19">
        <f>IF(Q112="-","",COUNT($AB$2:AB111)+1)</f>
        <v>83</v>
      </c>
      <c r="AC112" s="18" t="str">
        <f t="shared" si="14"/>
        <v>MassDensityMeasure</v>
      </c>
      <c r="AD112" s="18" t="str">
        <f t="shared" si="12"/>
        <v>tonne_per_cubicmetre</v>
      </c>
      <c r="AE112" s="22" t="str">
        <f t="shared" si="13"/>
        <v>=Math.pow(10,3)*kg/Math.pow(m,3)</v>
      </c>
      <c r="AF112" s="18" t="str">
        <f t="shared" si="11"/>
        <v>MassDensityMeasure_tonne_per_cubicmetre</v>
      </c>
    </row>
    <row r="113" spans="1:32" s="17" customFormat="1" ht="36.6" customHeight="1" x14ac:dyDescent="0.2">
      <c r="A113" s="74" t="s">
        <v>170</v>
      </c>
      <c r="B113" s="101" t="s">
        <v>170</v>
      </c>
      <c r="C113" s="101" t="str">
        <f t="shared" si="9"/>
        <v>{CD8310C1-C0F2-4503-BFD9-B7C1FDB5AD59}</v>
      </c>
      <c r="D113" s="56" t="s">
        <v>538</v>
      </c>
      <c r="E113" s="58" t="s">
        <v>616</v>
      </c>
      <c r="F113" s="56" t="s">
        <v>168</v>
      </c>
      <c r="G113" s="57" t="s">
        <v>1771</v>
      </c>
      <c r="I113" s="58">
        <v>111</v>
      </c>
      <c r="J113" s="58" t="s">
        <v>2044</v>
      </c>
      <c r="K113" s="117" t="s">
        <v>778</v>
      </c>
      <c r="L113" s="58" t="s">
        <v>779</v>
      </c>
      <c r="M113" s="58" t="s">
        <v>780</v>
      </c>
      <c r="N113" s="76" t="s">
        <v>1216</v>
      </c>
      <c r="O113" s="76" t="s">
        <v>1226</v>
      </c>
      <c r="P113" s="58"/>
      <c r="Q113" s="76" t="s">
        <v>1340</v>
      </c>
      <c r="R113" s="58">
        <v>1</v>
      </c>
      <c r="S113" s="84" t="s">
        <v>2235</v>
      </c>
      <c r="T113" s="101" t="str">
        <f>VLOOKUP(S113,Measures!$J$2:$K$94,2,FALSE)</f>
        <v>{664E5D1D-CAC2-4B92-AA62-E739A28D155A}</v>
      </c>
      <c r="U113" s="58" t="s">
        <v>1657</v>
      </c>
      <c r="V113" s="58" t="s">
        <v>1722</v>
      </c>
      <c r="W113" s="59" t="s">
        <v>169</v>
      </c>
      <c r="X113" s="59" t="s">
        <v>169</v>
      </c>
      <c r="Y113" s="60"/>
      <c r="Z113" s="71"/>
      <c r="AA113" s="19"/>
      <c r="AB113" s="19">
        <f>IF(Q113="-","",COUNT($AB$2:AB112)+1)</f>
        <v>84</v>
      </c>
      <c r="AC113" s="18" t="str">
        <f t="shared" si="14"/>
        <v>MassFlowRateMeasure</v>
      </c>
      <c r="AD113" s="18" t="str">
        <f t="shared" si="12"/>
        <v>kilogram_per_second</v>
      </c>
      <c r="AE113" s="22" t="str">
        <f t="shared" si="13"/>
        <v>=kg/s</v>
      </c>
      <c r="AF113" s="18" t="str">
        <f t="shared" si="11"/>
        <v>MassFlowRateMeasure_kilogram_per_second</v>
      </c>
    </row>
    <row r="114" spans="1:32" s="17" customFormat="1" ht="36.6" customHeight="1" x14ac:dyDescent="0.2">
      <c r="A114" s="74" t="s">
        <v>173</v>
      </c>
      <c r="B114" s="101" t="s">
        <v>173</v>
      </c>
      <c r="C114" s="101" t="str">
        <f t="shared" si="9"/>
        <v>{0E6036D9-A313-41E3-8849-CE8B4F2030D8}</v>
      </c>
      <c r="D114" s="56" t="s">
        <v>539</v>
      </c>
      <c r="E114" s="58" t="s">
        <v>616</v>
      </c>
      <c r="F114" s="56" t="s">
        <v>171</v>
      </c>
      <c r="G114" s="57" t="s">
        <v>1772</v>
      </c>
      <c r="I114" s="58">
        <v>112</v>
      </c>
      <c r="J114" s="58" t="s">
        <v>2045</v>
      </c>
      <c r="K114" s="117" t="s">
        <v>841</v>
      </c>
      <c r="L114" s="58" t="s">
        <v>842</v>
      </c>
      <c r="M114" s="58" t="s">
        <v>843</v>
      </c>
      <c r="N114" s="76" t="s">
        <v>1220</v>
      </c>
      <c r="O114" s="76" t="s">
        <v>1227</v>
      </c>
      <c r="P114" s="58"/>
      <c r="Q114" s="76" t="s">
        <v>1341</v>
      </c>
      <c r="R114" s="58">
        <v>1</v>
      </c>
      <c r="S114" s="84" t="s">
        <v>2237</v>
      </c>
      <c r="T114" s="101" t="str">
        <f>VLOOKUP(S114,Measures!$J$2:$K$94,2,FALSE)</f>
        <v>{2A32407E-06B7-4861-AC32-9B67F8C9ED3F}</v>
      </c>
      <c r="U114" s="58" t="s">
        <v>1657</v>
      </c>
      <c r="V114" s="58" t="s">
        <v>1723</v>
      </c>
      <c r="W114" s="59" t="s">
        <v>172</v>
      </c>
      <c r="X114" s="59" t="s">
        <v>172</v>
      </c>
      <c r="Y114" s="60" t="s">
        <v>845</v>
      </c>
      <c r="Z114" s="71"/>
      <c r="AA114" s="19"/>
      <c r="AB114" s="19">
        <f>IF(Q114="-","",COUNT($AB$2:AB113)+1)</f>
        <v>85</v>
      </c>
      <c r="AC114" s="18" t="str">
        <f t="shared" si="14"/>
        <v>MassPerLengthMeasure</v>
      </c>
      <c r="AD114" s="18" t="str">
        <f t="shared" si="12"/>
        <v>kilogram_per_metre</v>
      </c>
      <c r="AE114" s="22" t="str">
        <f t="shared" si="13"/>
        <v>=kg/m</v>
      </c>
      <c r="AF114" s="18" t="str">
        <f t="shared" si="11"/>
        <v>MassPerLengthMeasure_kilogram_per_metre</v>
      </c>
    </row>
    <row r="115" spans="1:32" s="17" customFormat="1" ht="36.6" customHeight="1" x14ac:dyDescent="0.2">
      <c r="A115" s="144" t="s">
        <v>176</v>
      </c>
      <c r="B115" s="101" t="s">
        <v>176</v>
      </c>
      <c r="C115" s="101" t="str">
        <f t="shared" si="9"/>
        <v>{F8B50BEC-8136-48A6-91B7-7AA26F85D7A9}</v>
      </c>
      <c r="D115" s="138" t="s">
        <v>540</v>
      </c>
      <c r="E115" s="61" t="s">
        <v>616</v>
      </c>
      <c r="F115" s="142" t="s">
        <v>174</v>
      </c>
      <c r="G115" s="125" t="s">
        <v>1773</v>
      </c>
      <c r="I115" s="58">
        <v>113</v>
      </c>
      <c r="J115" s="98" t="s">
        <v>2046</v>
      </c>
      <c r="K115" s="123" t="s">
        <v>303</v>
      </c>
      <c r="L115" s="61" t="s">
        <v>725</v>
      </c>
      <c r="M115" s="61" t="s">
        <v>327</v>
      </c>
      <c r="N115" s="81" t="s">
        <v>1064</v>
      </c>
      <c r="O115" s="81" t="s">
        <v>1063</v>
      </c>
      <c r="P115" s="61"/>
      <c r="Q115" s="81" t="s">
        <v>1342</v>
      </c>
      <c r="R115" s="61">
        <v>1000000</v>
      </c>
      <c r="S115" s="84" t="s">
        <v>2241</v>
      </c>
      <c r="T115" s="101" t="str">
        <f>VLOOKUP(S115,Measures!$J$2:$K$94,2,FALSE)</f>
        <v>{BDC22DBA-F0D0-4A7A-B64F-72890B671150}</v>
      </c>
      <c r="U115" s="61"/>
      <c r="V115" s="61" t="s">
        <v>1676</v>
      </c>
      <c r="W115" s="62" t="s">
        <v>175</v>
      </c>
      <c r="X115" s="62" t="s">
        <v>175</v>
      </c>
      <c r="Y115" s="63" t="s">
        <v>844</v>
      </c>
      <c r="Z115" s="64"/>
      <c r="AA115" s="19"/>
      <c r="AB115" s="19">
        <f>IF(Q115="-","",COUNT($AB$2:AB114)+1)</f>
        <v>86</v>
      </c>
      <c r="AC115" s="18" t="str">
        <f t="shared" si="14"/>
        <v>ModulusOfElasticityMeasure</v>
      </c>
      <c r="AD115" s="18" t="str">
        <f t="shared" si="12"/>
        <v>newton_per_square_millimetre</v>
      </c>
      <c r="AE115" s="22" t="str">
        <f t="shared" si="13"/>
        <v>=Math.pow(10,6)*kg/(m*Math.pow(s,2))</v>
      </c>
      <c r="AF115" s="18" t="str">
        <f t="shared" si="11"/>
        <v>ModulusOfElasticityMeasure_newton_per_square_millimetre</v>
      </c>
    </row>
    <row r="116" spans="1:32" s="17" customFormat="1" ht="36.6" customHeight="1" x14ac:dyDescent="0.2">
      <c r="A116" s="140"/>
      <c r="B116" s="101" t="s">
        <v>176</v>
      </c>
      <c r="C116" s="101" t="str">
        <f t="shared" si="9"/>
        <v>{F8B50BEC-8136-48A6-91B7-7AA26F85D7A9}</v>
      </c>
      <c r="D116" s="128"/>
      <c r="E116" s="36" t="s">
        <v>616</v>
      </c>
      <c r="F116" s="141"/>
      <c r="G116" s="127"/>
      <c r="I116" s="58">
        <v>114</v>
      </c>
      <c r="J116" s="99" t="s">
        <v>2047</v>
      </c>
      <c r="K116" s="119" t="s">
        <v>862</v>
      </c>
      <c r="L116" s="36" t="s">
        <v>863</v>
      </c>
      <c r="M116" s="36" t="s">
        <v>864</v>
      </c>
      <c r="N116" s="79" t="s">
        <v>1112</v>
      </c>
      <c r="O116" s="79" t="s">
        <v>1113</v>
      </c>
      <c r="P116" s="36"/>
      <c r="Q116" s="79" t="s">
        <v>1343</v>
      </c>
      <c r="R116" s="36">
        <v>10000</v>
      </c>
      <c r="S116" s="84" t="s">
        <v>2241</v>
      </c>
      <c r="T116" s="101" t="str">
        <f>VLOOKUP(S116,Measures!$J$2:$K$94,2,FALSE)</f>
        <v>{BDC22DBA-F0D0-4A7A-B64F-72890B671150}</v>
      </c>
      <c r="U116" s="36"/>
      <c r="V116" s="36" t="s">
        <v>1677</v>
      </c>
      <c r="W116" s="37"/>
      <c r="X116" s="37"/>
      <c r="Y116" s="38"/>
      <c r="Z116" s="65"/>
      <c r="AA116" s="19"/>
      <c r="AB116" s="19">
        <f>IF(Q116="-","",COUNT($AB$2:AB115)+1)</f>
        <v>87</v>
      </c>
      <c r="AC116" s="18" t="str">
        <f t="shared" si="14"/>
        <v>ModulusOfElasticityMeasure</v>
      </c>
      <c r="AD116" s="18" t="str">
        <f t="shared" si="12"/>
        <v>newton_per_square_centimeter</v>
      </c>
      <c r="AE116" s="22" t="str">
        <f t="shared" ref="AE116:AE147" si="15">Q116</f>
        <v>=Math.pow(10,4)*kg/(m*Math.pow(s,2))</v>
      </c>
      <c r="AF116" s="18" t="str">
        <f t="shared" si="11"/>
        <v>ModulusOfElasticityMeasure_newton_per_square_centimeter</v>
      </c>
    </row>
    <row r="117" spans="1:32" s="17" customFormat="1" ht="36.6" customHeight="1" x14ac:dyDescent="0.2">
      <c r="A117" s="140"/>
      <c r="B117" s="101" t="s">
        <v>176</v>
      </c>
      <c r="C117" s="101" t="str">
        <f t="shared" si="9"/>
        <v>{F8B50BEC-8136-48A6-91B7-7AA26F85D7A9}</v>
      </c>
      <c r="D117" s="128"/>
      <c r="E117" s="36" t="s">
        <v>616</v>
      </c>
      <c r="F117" s="141"/>
      <c r="G117" s="127"/>
      <c r="I117" s="58">
        <v>115</v>
      </c>
      <c r="J117" s="99" t="s">
        <v>2048</v>
      </c>
      <c r="K117" s="119" t="s">
        <v>911</v>
      </c>
      <c r="L117" s="36" t="s">
        <v>913</v>
      </c>
      <c r="M117" s="36" t="s">
        <v>914</v>
      </c>
      <c r="N117" s="79" t="s">
        <v>1073</v>
      </c>
      <c r="O117" s="79" t="s">
        <v>1120</v>
      </c>
      <c r="P117" s="36"/>
      <c r="Q117" s="79" t="s">
        <v>1344</v>
      </c>
      <c r="R117" s="36">
        <v>1000000000</v>
      </c>
      <c r="S117" s="84" t="s">
        <v>2241</v>
      </c>
      <c r="T117" s="101" t="str">
        <f>VLOOKUP(S117,Measures!$J$2:$K$94,2,FALSE)</f>
        <v>{BDC22DBA-F0D0-4A7A-B64F-72890B671150}</v>
      </c>
      <c r="U117" s="36" t="s">
        <v>1657</v>
      </c>
      <c r="V117" s="36" t="s">
        <v>1676</v>
      </c>
      <c r="W117" s="37"/>
      <c r="X117" s="37"/>
      <c r="Y117" s="38"/>
      <c r="Z117" s="65"/>
      <c r="AA117" s="19"/>
      <c r="AB117" s="19">
        <f>IF(Q117="-","",COUNT($AB$2:AB116)+1)</f>
        <v>88</v>
      </c>
      <c r="AC117" s="18" t="str">
        <f t="shared" si="14"/>
        <v>ModulusOfElasticityMeasure</v>
      </c>
      <c r="AD117" s="18" t="str">
        <f t="shared" si="12"/>
        <v>kilonewton_per_square_millimetre</v>
      </c>
      <c r="AE117" s="22" t="str">
        <f t="shared" si="15"/>
        <v>=Math.pow(10,9)*kg/(m*Math.pow(s,2))</v>
      </c>
      <c r="AF117" s="18" t="str">
        <f t="shared" si="11"/>
        <v>ModulusOfElasticityMeasure_kilonewton_per_square_millimetre</v>
      </c>
    </row>
    <row r="118" spans="1:32" s="17" customFormat="1" ht="36.6" customHeight="1" x14ac:dyDescent="0.2">
      <c r="A118" s="140"/>
      <c r="B118" s="101" t="s">
        <v>176</v>
      </c>
      <c r="C118" s="101" t="str">
        <f t="shared" si="9"/>
        <v>{F8B50BEC-8136-48A6-91B7-7AA26F85D7A9}</v>
      </c>
      <c r="D118" s="128"/>
      <c r="E118" s="36" t="s">
        <v>616</v>
      </c>
      <c r="F118" s="141"/>
      <c r="G118" s="127"/>
      <c r="I118" s="58">
        <v>116</v>
      </c>
      <c r="J118" s="99" t="s">
        <v>2049</v>
      </c>
      <c r="K118" s="119" t="s">
        <v>912</v>
      </c>
      <c r="L118" s="36" t="s">
        <v>916</v>
      </c>
      <c r="M118" s="36" t="s">
        <v>915</v>
      </c>
      <c r="N118" s="79" t="s">
        <v>1119</v>
      </c>
      <c r="O118" s="79" t="s">
        <v>1121</v>
      </c>
      <c r="P118" s="36"/>
      <c r="Q118" s="79" t="s">
        <v>1345</v>
      </c>
      <c r="R118" s="36">
        <v>10000000</v>
      </c>
      <c r="S118" s="84" t="s">
        <v>2241</v>
      </c>
      <c r="T118" s="101" t="str">
        <f>VLOOKUP(S118,Measures!$J$2:$K$94,2,FALSE)</f>
        <v>{BDC22DBA-F0D0-4A7A-B64F-72890B671150}</v>
      </c>
      <c r="U118" s="36" t="s">
        <v>1657</v>
      </c>
      <c r="V118" s="36" t="s">
        <v>1677</v>
      </c>
      <c r="W118" s="37"/>
      <c r="X118" s="37"/>
      <c r="Y118" s="38"/>
      <c r="Z118" s="65"/>
      <c r="AA118" s="19"/>
      <c r="AB118" s="19">
        <f>IF(Q118="-","",COUNT($AB$2:AB117)+1)</f>
        <v>89</v>
      </c>
      <c r="AC118" s="18" t="str">
        <f t="shared" si="14"/>
        <v>ModulusOfElasticityMeasure</v>
      </c>
      <c r="AD118" s="18" t="str">
        <f t="shared" si="12"/>
        <v>kilonewton_per_square_centimeter</v>
      </c>
      <c r="AE118" s="22" t="str">
        <f t="shared" si="15"/>
        <v>=Math.pow(10,7)*kg/(m*Math.pow(s,2))</v>
      </c>
      <c r="AF118" s="18" t="str">
        <f t="shared" si="11"/>
        <v>ModulusOfElasticityMeasure_kilonewton_per_square_centimeter</v>
      </c>
    </row>
    <row r="119" spans="1:32" s="17" customFormat="1" ht="36.6" customHeight="1" x14ac:dyDescent="0.2">
      <c r="A119" s="140"/>
      <c r="B119" s="101" t="s">
        <v>176</v>
      </c>
      <c r="C119" s="101" t="str">
        <f t="shared" si="9"/>
        <v>{F8B50BEC-8136-48A6-91B7-7AA26F85D7A9}</v>
      </c>
      <c r="D119" s="128"/>
      <c r="E119" s="36" t="s">
        <v>616</v>
      </c>
      <c r="F119" s="141"/>
      <c r="G119" s="127"/>
      <c r="I119" s="58">
        <v>117</v>
      </c>
      <c r="J119" s="99" t="s">
        <v>2050</v>
      </c>
      <c r="K119" s="119" t="s">
        <v>798</v>
      </c>
      <c r="L119" s="36" t="s">
        <v>917</v>
      </c>
      <c r="M119" s="36" t="s">
        <v>918</v>
      </c>
      <c r="N119" s="79" t="s">
        <v>1007</v>
      </c>
      <c r="O119" s="79" t="s">
        <v>1008</v>
      </c>
      <c r="P119" s="36"/>
      <c r="Q119" s="79" t="s">
        <v>1323</v>
      </c>
      <c r="R119" s="36">
        <v>1</v>
      </c>
      <c r="S119" s="84" t="s">
        <v>2241</v>
      </c>
      <c r="T119" s="101" t="str">
        <f>VLOOKUP(S119,Measures!$J$2:$K$94,2,FALSE)</f>
        <v>{BDC22DBA-F0D0-4A7A-B64F-72890B671150}</v>
      </c>
      <c r="U119" s="36"/>
      <c r="V119" s="36" t="s">
        <v>1669</v>
      </c>
      <c r="W119" s="37"/>
      <c r="X119" s="37"/>
      <c r="Y119" s="38"/>
      <c r="Z119" s="65"/>
      <c r="AA119" s="19"/>
      <c r="AB119" s="19">
        <f>IF(Q119="-","",COUNT($AB$2:AB118)+1)</f>
        <v>90</v>
      </c>
      <c r="AC119" s="18" t="str">
        <f t="shared" ref="AC119:AC152" si="16">IF(M118="-","",IF(ISERROR(RIGHT(A119,LEN(A119)-3)),AC118,RIGHT(A119,LEN(A119)-3)))</f>
        <v>ModulusOfElasticityMeasure</v>
      </c>
      <c r="AD119" s="18" t="str">
        <f t="shared" si="12"/>
        <v>newton_per_metre</v>
      </c>
      <c r="AE119" s="22" t="str">
        <f t="shared" si="15"/>
        <v>=kg/(m*Math.pow(s,2))</v>
      </c>
      <c r="AF119" s="18" t="str">
        <f t="shared" si="11"/>
        <v>ModulusOfElasticityMeasure_newton_per_metre</v>
      </c>
    </row>
    <row r="120" spans="1:32" s="17" customFormat="1" ht="36.6" customHeight="1" x14ac:dyDescent="0.2">
      <c r="A120" s="140"/>
      <c r="B120" s="101" t="s">
        <v>176</v>
      </c>
      <c r="C120" s="101" t="str">
        <f t="shared" si="9"/>
        <v>{F8B50BEC-8136-48A6-91B7-7AA26F85D7A9}</v>
      </c>
      <c r="D120" s="128"/>
      <c r="E120" s="36" t="s">
        <v>616</v>
      </c>
      <c r="F120" s="141"/>
      <c r="G120" s="127"/>
      <c r="I120" s="58">
        <v>118</v>
      </c>
      <c r="J120" s="99" t="s">
        <v>2051</v>
      </c>
      <c r="K120" s="119" t="s">
        <v>827</v>
      </c>
      <c r="L120" s="36" t="s">
        <v>828</v>
      </c>
      <c r="M120" s="36" t="s">
        <v>829</v>
      </c>
      <c r="N120" s="79" t="s">
        <v>1073</v>
      </c>
      <c r="O120" s="79" t="s">
        <v>1078</v>
      </c>
      <c r="P120" s="36"/>
      <c r="Q120" s="79" t="s">
        <v>1344</v>
      </c>
      <c r="R120" s="36">
        <v>1000000000</v>
      </c>
      <c r="S120" s="84" t="s">
        <v>2241</v>
      </c>
      <c r="T120" s="101" t="str">
        <f>VLOOKUP(S120,Measures!$J$2:$K$94,2,FALSE)</f>
        <v>{BDC22DBA-F0D0-4A7A-B64F-72890B671150}</v>
      </c>
      <c r="U120" s="36" t="s">
        <v>1719</v>
      </c>
      <c r="V120" s="36" t="s">
        <v>216</v>
      </c>
      <c r="W120" s="37"/>
      <c r="X120" s="37"/>
      <c r="Y120" s="38"/>
      <c r="Z120" s="65"/>
      <c r="AA120" s="19"/>
      <c r="AB120" s="19">
        <f>IF(Q120="-","",COUNT($AB$2:AB119)+1)</f>
        <v>91</v>
      </c>
      <c r="AC120" s="18" t="str">
        <f t="shared" si="16"/>
        <v>ModulusOfElasticityMeasure</v>
      </c>
      <c r="AD120" s="18" t="str">
        <f t="shared" si="12"/>
        <v>gigapascal</v>
      </c>
      <c r="AE120" s="22" t="str">
        <f t="shared" si="15"/>
        <v>=Math.pow(10,9)*kg/(m*Math.pow(s,2))</v>
      </c>
      <c r="AF120" s="18" t="str">
        <f t="shared" si="11"/>
        <v>ModulusOfElasticityMeasure_gigapascal</v>
      </c>
    </row>
    <row r="121" spans="1:32" s="17" customFormat="1" ht="36.6" customHeight="1" x14ac:dyDescent="0.2">
      <c r="A121" s="140"/>
      <c r="B121" s="101" t="s">
        <v>176</v>
      </c>
      <c r="C121" s="101" t="str">
        <f t="shared" si="9"/>
        <v>{F8B50BEC-8136-48A6-91B7-7AA26F85D7A9}</v>
      </c>
      <c r="D121" s="128"/>
      <c r="E121" s="36" t="s">
        <v>616</v>
      </c>
      <c r="F121" s="141"/>
      <c r="G121" s="127"/>
      <c r="I121" s="58">
        <v>119</v>
      </c>
      <c r="J121" s="99" t="s">
        <v>2052</v>
      </c>
      <c r="K121" s="119" t="s">
        <v>847</v>
      </c>
      <c r="L121" s="36" t="s">
        <v>851</v>
      </c>
      <c r="M121" s="36" t="s">
        <v>857</v>
      </c>
      <c r="N121" s="79" t="s">
        <v>1064</v>
      </c>
      <c r="O121" s="79" t="s">
        <v>1079</v>
      </c>
      <c r="P121" s="36"/>
      <c r="Q121" s="79" t="s">
        <v>1342</v>
      </c>
      <c r="R121" s="36">
        <v>1000000</v>
      </c>
      <c r="S121" s="84" t="s">
        <v>2241</v>
      </c>
      <c r="T121" s="101" t="str">
        <f>VLOOKUP(S121,Measures!$J$2:$K$94,2,FALSE)</f>
        <v>{BDC22DBA-F0D0-4A7A-B64F-72890B671150}</v>
      </c>
      <c r="U121" s="36" t="s">
        <v>1709</v>
      </c>
      <c r="V121" s="36" t="s">
        <v>216</v>
      </c>
      <c r="W121" s="37"/>
      <c r="X121" s="37"/>
      <c r="Y121" s="38"/>
      <c r="Z121" s="65"/>
      <c r="AA121" s="19"/>
      <c r="AB121" s="19">
        <f>IF(Q121="-","",COUNT($AB$2:AB120)+1)</f>
        <v>92</v>
      </c>
      <c r="AC121" s="18" t="str">
        <f t="shared" si="16"/>
        <v>ModulusOfElasticityMeasure</v>
      </c>
      <c r="AD121" s="18" t="str">
        <f t="shared" si="12"/>
        <v>megapascal</v>
      </c>
      <c r="AE121" s="22" t="str">
        <f t="shared" si="15"/>
        <v>=Math.pow(10,6)*kg/(m*Math.pow(s,2))</v>
      </c>
      <c r="AF121" s="18" t="str">
        <f t="shared" si="11"/>
        <v>ModulusOfElasticityMeasure_megapascal</v>
      </c>
    </row>
    <row r="122" spans="1:32" s="17" customFormat="1" ht="36.6" customHeight="1" x14ac:dyDescent="0.2">
      <c r="A122" s="140"/>
      <c r="B122" s="101" t="s">
        <v>176</v>
      </c>
      <c r="C122" s="101" t="str">
        <f t="shared" si="9"/>
        <v>{F8B50BEC-8136-48A6-91B7-7AA26F85D7A9}</v>
      </c>
      <c r="D122" s="128"/>
      <c r="E122" s="36" t="s">
        <v>616</v>
      </c>
      <c r="F122" s="141"/>
      <c r="G122" s="127"/>
      <c r="I122" s="58">
        <v>120</v>
      </c>
      <c r="J122" s="99" t="s">
        <v>2053</v>
      </c>
      <c r="K122" s="119" t="s">
        <v>848</v>
      </c>
      <c r="L122" s="36" t="s">
        <v>852</v>
      </c>
      <c r="M122" s="36" t="s">
        <v>858</v>
      </c>
      <c r="N122" s="79" t="s">
        <v>1071</v>
      </c>
      <c r="O122" s="79" t="s">
        <v>1077</v>
      </c>
      <c r="P122" s="36"/>
      <c r="Q122" s="79" t="s">
        <v>1346</v>
      </c>
      <c r="R122" s="36">
        <v>1000</v>
      </c>
      <c r="S122" s="84" t="s">
        <v>2241</v>
      </c>
      <c r="T122" s="101" t="str">
        <f>VLOOKUP(S122,Measures!$J$2:$K$94,2,FALSE)</f>
        <v>{BDC22DBA-F0D0-4A7A-B64F-72890B671150}</v>
      </c>
      <c r="U122" s="36" t="s">
        <v>1657</v>
      </c>
      <c r="V122" s="36" t="s">
        <v>216</v>
      </c>
      <c r="W122" s="37"/>
      <c r="X122" s="37"/>
      <c r="Y122" s="38"/>
      <c r="Z122" s="65"/>
      <c r="AA122" s="19"/>
      <c r="AB122" s="19">
        <f>IF(Q122="-","",COUNT($AB$2:AB121)+1)</f>
        <v>93</v>
      </c>
      <c r="AC122" s="18" t="str">
        <f t="shared" si="16"/>
        <v>ModulusOfElasticityMeasure</v>
      </c>
      <c r="AD122" s="18" t="str">
        <f t="shared" si="12"/>
        <v>kilopascal</v>
      </c>
      <c r="AE122" s="22" t="str">
        <f t="shared" si="15"/>
        <v>=Math.pow(10,3)*kg/(m*Math.pow(s,2))</v>
      </c>
      <c r="AF122" s="18" t="str">
        <f t="shared" si="11"/>
        <v>ModulusOfElasticityMeasure_kilopascal</v>
      </c>
    </row>
    <row r="123" spans="1:32" s="17" customFormat="1" ht="36.6" customHeight="1" x14ac:dyDescent="0.2">
      <c r="A123" s="140"/>
      <c r="B123" s="101" t="s">
        <v>176</v>
      </c>
      <c r="C123" s="101" t="str">
        <f t="shared" si="9"/>
        <v>{F8B50BEC-8136-48A6-91B7-7AA26F85D7A9}</v>
      </c>
      <c r="D123" s="128"/>
      <c r="E123" s="36" t="s">
        <v>616</v>
      </c>
      <c r="F123" s="141"/>
      <c r="G123" s="127"/>
      <c r="I123" s="58">
        <v>121</v>
      </c>
      <c r="J123" s="99" t="s">
        <v>2054</v>
      </c>
      <c r="K123" s="119" t="s">
        <v>849</v>
      </c>
      <c r="L123" s="36" t="s">
        <v>853</v>
      </c>
      <c r="M123" s="36" t="s">
        <v>859</v>
      </c>
      <c r="N123" s="79" t="s">
        <v>1070</v>
      </c>
      <c r="O123" s="79" t="s">
        <v>1076</v>
      </c>
      <c r="P123" s="36"/>
      <c r="Q123" s="79" t="s">
        <v>1347</v>
      </c>
      <c r="R123" s="36">
        <v>100</v>
      </c>
      <c r="S123" s="84" t="s">
        <v>2241</v>
      </c>
      <c r="T123" s="101" t="str">
        <f>VLOOKUP(S123,Measures!$J$2:$K$94,2,FALSE)</f>
        <v>{BDC22DBA-F0D0-4A7A-B64F-72890B671150}</v>
      </c>
      <c r="U123" s="36" t="s">
        <v>1714</v>
      </c>
      <c r="V123" s="36" t="s">
        <v>216</v>
      </c>
      <c r="W123" s="37"/>
      <c r="X123" s="37"/>
      <c r="Y123" s="38"/>
      <c r="Z123" s="65"/>
      <c r="AA123" s="19"/>
      <c r="AB123" s="19">
        <f>IF(Q123="-","",COUNT($AB$2:AB122)+1)</f>
        <v>94</v>
      </c>
      <c r="AC123" s="18" t="str">
        <f t="shared" si="16"/>
        <v>ModulusOfElasticityMeasure</v>
      </c>
      <c r="AD123" s="18" t="str">
        <f t="shared" si="12"/>
        <v>hectopascal</v>
      </c>
      <c r="AE123" s="22" t="str">
        <f t="shared" si="15"/>
        <v>=Math.pow(10,2)*kg/(m*Math.pow(s,2))</v>
      </c>
      <c r="AF123" s="18" t="str">
        <f t="shared" si="11"/>
        <v>ModulusOfElasticityMeasure_hectopascal</v>
      </c>
    </row>
    <row r="124" spans="1:32" s="17" customFormat="1" ht="36.6" customHeight="1" x14ac:dyDescent="0.2">
      <c r="A124" s="145"/>
      <c r="B124" s="101" t="s">
        <v>176</v>
      </c>
      <c r="C124" s="101" t="str">
        <f t="shared" si="9"/>
        <v>{F8B50BEC-8136-48A6-91B7-7AA26F85D7A9}</v>
      </c>
      <c r="D124" s="139"/>
      <c r="E124" s="66" t="s">
        <v>616</v>
      </c>
      <c r="F124" s="143"/>
      <c r="G124" s="126"/>
      <c r="I124" s="58">
        <v>122</v>
      </c>
      <c r="J124" s="100" t="s">
        <v>2055</v>
      </c>
      <c r="K124" s="120" t="s">
        <v>216</v>
      </c>
      <c r="L124" s="66" t="s">
        <v>640</v>
      </c>
      <c r="M124" s="66" t="s">
        <v>217</v>
      </c>
      <c r="N124" s="80" t="s">
        <v>1007</v>
      </c>
      <c r="O124" s="80" t="s">
        <v>1008</v>
      </c>
      <c r="P124" s="66"/>
      <c r="Q124" s="80" t="s">
        <v>1323</v>
      </c>
      <c r="R124" s="66">
        <v>1</v>
      </c>
      <c r="S124" s="84" t="s">
        <v>2241</v>
      </c>
      <c r="T124" s="101" t="str">
        <f>VLOOKUP(S124,Measures!$J$2:$K$94,2,FALSE)</f>
        <v>{BDC22DBA-F0D0-4A7A-B64F-72890B671150}</v>
      </c>
      <c r="U124" s="66"/>
      <c r="V124" s="66" t="s">
        <v>216</v>
      </c>
      <c r="W124" s="67"/>
      <c r="X124" s="67"/>
      <c r="Y124" s="68"/>
      <c r="Z124" s="69"/>
      <c r="AA124" s="19"/>
      <c r="AB124" s="19">
        <f>IF(Q124="-","",COUNT($AB$2:AB123)+1)</f>
        <v>95</v>
      </c>
      <c r="AC124" s="18" t="str">
        <f t="shared" si="16"/>
        <v>ModulusOfElasticityMeasure</v>
      </c>
      <c r="AD124" s="18" t="str">
        <f t="shared" si="12"/>
        <v>pascal</v>
      </c>
      <c r="AE124" s="22" t="str">
        <f t="shared" si="15"/>
        <v>=kg/(m*Math.pow(s,2))</v>
      </c>
      <c r="AF124" s="18" t="str">
        <f t="shared" si="11"/>
        <v>ModulusOfElasticityMeasure_pascal</v>
      </c>
    </row>
    <row r="125" spans="1:32" s="17" customFormat="1" ht="36.6" customHeight="1" x14ac:dyDescent="0.2">
      <c r="A125" s="144" t="s">
        <v>178</v>
      </c>
      <c r="B125" s="101" t="s">
        <v>178</v>
      </c>
      <c r="C125" s="101" t="str">
        <f t="shared" si="9"/>
        <v>{5E767DCF-C097-469F-97CA-EF72AD3A6224}</v>
      </c>
      <c r="D125" s="138" t="s">
        <v>541</v>
      </c>
      <c r="E125" s="61" t="s">
        <v>616</v>
      </c>
      <c r="F125" s="142" t="s">
        <v>177</v>
      </c>
      <c r="G125" s="135" t="s">
        <v>1774</v>
      </c>
      <c r="I125" s="58">
        <v>123</v>
      </c>
      <c r="J125" s="98" t="s">
        <v>2056</v>
      </c>
      <c r="K125" s="123" t="s">
        <v>303</v>
      </c>
      <c r="L125" s="61" t="s">
        <v>725</v>
      </c>
      <c r="M125" s="61" t="s">
        <v>327</v>
      </c>
      <c r="N125" s="81" t="s">
        <v>1064</v>
      </c>
      <c r="O125" s="81" t="s">
        <v>1063</v>
      </c>
      <c r="P125" s="61"/>
      <c r="Q125" s="81" t="s">
        <v>1342</v>
      </c>
      <c r="R125" s="61">
        <v>1000000</v>
      </c>
      <c r="S125" s="84" t="s">
        <v>2243</v>
      </c>
      <c r="T125" s="101" t="str">
        <f>VLOOKUP(S125,Measures!$J$2:$K$94,2,FALSE)</f>
        <v>{670C2D70-FCE1-4B7F-BE3F-289146691C8E}</v>
      </c>
      <c r="U125" s="61"/>
      <c r="V125" s="61" t="s">
        <v>1676</v>
      </c>
      <c r="W125" s="62" t="s">
        <v>175</v>
      </c>
      <c r="X125" s="62" t="s">
        <v>175</v>
      </c>
      <c r="Y125" s="63"/>
      <c r="Z125" s="64"/>
      <c r="AA125" s="19"/>
      <c r="AB125" s="19">
        <f>IF(Q125="-","",COUNT($AB$2:AB124)+1)</f>
        <v>96</v>
      </c>
      <c r="AC125" s="18" t="str">
        <f t="shared" si="16"/>
        <v>ModulusOfLinearSubgradeReactionMeasure</v>
      </c>
      <c r="AD125" s="18" t="str">
        <f t="shared" si="12"/>
        <v>newton_per_square_millimetre</v>
      </c>
      <c r="AE125" s="22" t="str">
        <f t="shared" si="15"/>
        <v>=Math.pow(10,6)*kg/(m*Math.pow(s,2))</v>
      </c>
      <c r="AF125" s="18" t="str">
        <f t="shared" si="11"/>
        <v>ModulusOfLinearSubgradeReactionMeasure_newton_per_square_millimetre</v>
      </c>
    </row>
    <row r="126" spans="1:32" s="17" customFormat="1" ht="36.6" customHeight="1" x14ac:dyDescent="0.2">
      <c r="A126" s="140"/>
      <c r="B126" s="101" t="s">
        <v>178</v>
      </c>
      <c r="C126" s="101" t="str">
        <f t="shared" si="9"/>
        <v>{5E767DCF-C097-469F-97CA-EF72AD3A6224}</v>
      </c>
      <c r="D126" s="128"/>
      <c r="E126" s="36" t="s">
        <v>616</v>
      </c>
      <c r="F126" s="141"/>
      <c r="G126" s="136"/>
      <c r="I126" s="58">
        <v>124</v>
      </c>
      <c r="J126" s="99" t="s">
        <v>2057</v>
      </c>
      <c r="K126" s="119" t="s">
        <v>862</v>
      </c>
      <c r="L126" s="36" t="s">
        <v>863</v>
      </c>
      <c r="M126" s="36" t="s">
        <v>864</v>
      </c>
      <c r="N126" s="79" t="s">
        <v>1112</v>
      </c>
      <c r="O126" s="79" t="s">
        <v>1113</v>
      </c>
      <c r="P126" s="36"/>
      <c r="Q126" s="79" t="s">
        <v>1343</v>
      </c>
      <c r="R126" s="36">
        <v>10000</v>
      </c>
      <c r="S126" s="84" t="s">
        <v>2243</v>
      </c>
      <c r="T126" s="101" t="str">
        <f>VLOOKUP(S126,Measures!$J$2:$K$94,2,FALSE)</f>
        <v>{670C2D70-FCE1-4B7F-BE3F-289146691C8E}</v>
      </c>
      <c r="U126" s="36"/>
      <c r="V126" s="36" t="s">
        <v>1677</v>
      </c>
      <c r="W126" s="37"/>
      <c r="X126" s="37"/>
      <c r="Y126" s="38"/>
      <c r="Z126" s="65"/>
      <c r="AA126" s="19"/>
      <c r="AB126" s="19">
        <f>IF(Q126="-","",COUNT($AB$2:AB125)+1)</f>
        <v>97</v>
      </c>
      <c r="AC126" s="18" t="str">
        <f t="shared" si="16"/>
        <v>ModulusOfLinearSubgradeReactionMeasure</v>
      </c>
      <c r="AD126" s="18" t="str">
        <f t="shared" si="12"/>
        <v>newton_per_square_centimeter</v>
      </c>
      <c r="AE126" s="22" t="str">
        <f t="shared" si="15"/>
        <v>=Math.pow(10,4)*kg/(m*Math.pow(s,2))</v>
      </c>
      <c r="AF126" s="18" t="str">
        <f t="shared" si="11"/>
        <v>ModulusOfLinearSubgradeReactionMeasure_newton_per_square_centimeter</v>
      </c>
    </row>
    <row r="127" spans="1:32" s="17" customFormat="1" ht="36.6" customHeight="1" x14ac:dyDescent="0.2">
      <c r="A127" s="140"/>
      <c r="B127" s="101" t="s">
        <v>178</v>
      </c>
      <c r="C127" s="101" t="str">
        <f t="shared" si="9"/>
        <v>{5E767DCF-C097-469F-97CA-EF72AD3A6224}</v>
      </c>
      <c r="D127" s="128"/>
      <c r="E127" s="36" t="s">
        <v>616</v>
      </c>
      <c r="F127" s="141"/>
      <c r="G127" s="136"/>
      <c r="I127" s="58">
        <v>125</v>
      </c>
      <c r="J127" s="99" t="s">
        <v>2058</v>
      </c>
      <c r="K127" s="119" t="s">
        <v>911</v>
      </c>
      <c r="L127" s="36" t="s">
        <v>913</v>
      </c>
      <c r="M127" s="36" t="s">
        <v>914</v>
      </c>
      <c r="N127" s="79" t="s">
        <v>1073</v>
      </c>
      <c r="O127" s="79" t="s">
        <v>1120</v>
      </c>
      <c r="P127" s="36"/>
      <c r="Q127" s="79" t="s">
        <v>1344</v>
      </c>
      <c r="R127" s="36">
        <v>1000000000</v>
      </c>
      <c r="S127" s="84" t="s">
        <v>2243</v>
      </c>
      <c r="T127" s="101" t="str">
        <f>VLOOKUP(S127,Measures!$J$2:$K$94,2,FALSE)</f>
        <v>{670C2D70-FCE1-4B7F-BE3F-289146691C8E}</v>
      </c>
      <c r="U127" s="36" t="s">
        <v>1657</v>
      </c>
      <c r="V127" s="36" t="s">
        <v>1676</v>
      </c>
      <c r="W127" s="37"/>
      <c r="X127" s="37"/>
      <c r="Y127" s="38"/>
      <c r="Z127" s="65"/>
      <c r="AA127" s="19"/>
      <c r="AB127" s="19">
        <f>IF(Q127="-","",COUNT($AB$2:AB126)+1)</f>
        <v>98</v>
      </c>
      <c r="AC127" s="18" t="str">
        <f t="shared" si="16"/>
        <v>ModulusOfLinearSubgradeReactionMeasure</v>
      </c>
      <c r="AD127" s="18" t="str">
        <f t="shared" si="12"/>
        <v>kilonewton_per_square_millimetre</v>
      </c>
      <c r="AE127" s="22" t="str">
        <f t="shared" si="15"/>
        <v>=Math.pow(10,9)*kg/(m*Math.pow(s,2))</v>
      </c>
      <c r="AF127" s="18" t="str">
        <f t="shared" si="11"/>
        <v>ModulusOfLinearSubgradeReactionMeasure_kilonewton_per_square_millimetre</v>
      </c>
    </row>
    <row r="128" spans="1:32" s="17" customFormat="1" ht="36.6" customHeight="1" x14ac:dyDescent="0.2">
      <c r="A128" s="140"/>
      <c r="B128" s="101" t="s">
        <v>178</v>
      </c>
      <c r="C128" s="101" t="str">
        <f t="shared" si="9"/>
        <v>{5E767DCF-C097-469F-97CA-EF72AD3A6224}</v>
      </c>
      <c r="D128" s="128"/>
      <c r="E128" s="36" t="s">
        <v>616</v>
      </c>
      <c r="F128" s="141"/>
      <c r="G128" s="136"/>
      <c r="I128" s="58">
        <v>126</v>
      </c>
      <c r="J128" s="99" t="s">
        <v>2059</v>
      </c>
      <c r="K128" s="119" t="s">
        <v>912</v>
      </c>
      <c r="L128" s="36" t="s">
        <v>916</v>
      </c>
      <c r="M128" s="36" t="s">
        <v>915</v>
      </c>
      <c r="N128" s="79" t="s">
        <v>1119</v>
      </c>
      <c r="O128" s="79" t="s">
        <v>1121</v>
      </c>
      <c r="P128" s="36"/>
      <c r="Q128" s="79" t="s">
        <v>1345</v>
      </c>
      <c r="R128" s="36">
        <v>10000000</v>
      </c>
      <c r="S128" s="84" t="s">
        <v>2243</v>
      </c>
      <c r="T128" s="101" t="str">
        <f>VLOOKUP(S128,Measures!$J$2:$K$94,2,FALSE)</f>
        <v>{670C2D70-FCE1-4B7F-BE3F-289146691C8E}</v>
      </c>
      <c r="U128" s="36" t="s">
        <v>1657</v>
      </c>
      <c r="V128" s="36" t="s">
        <v>1677</v>
      </c>
      <c r="W128" s="37"/>
      <c r="X128" s="37"/>
      <c r="Y128" s="38"/>
      <c r="Z128" s="65"/>
      <c r="AA128" s="19"/>
      <c r="AB128" s="19">
        <f>IF(Q128="-","",COUNT($AB$2:AB127)+1)</f>
        <v>99</v>
      </c>
      <c r="AC128" s="18" t="str">
        <f t="shared" si="16"/>
        <v>ModulusOfLinearSubgradeReactionMeasure</v>
      </c>
      <c r="AD128" s="18" t="str">
        <f t="shared" si="12"/>
        <v>kilonewton_per_square_centimeter</v>
      </c>
      <c r="AE128" s="22" t="str">
        <f t="shared" si="15"/>
        <v>=Math.pow(10,7)*kg/(m*Math.pow(s,2))</v>
      </c>
      <c r="AF128" s="18" t="str">
        <f t="shared" si="11"/>
        <v>ModulusOfLinearSubgradeReactionMeasure_kilonewton_per_square_centimeter</v>
      </c>
    </row>
    <row r="129" spans="1:32" s="17" customFormat="1" ht="36.6" customHeight="1" x14ac:dyDescent="0.2">
      <c r="A129" s="140"/>
      <c r="B129" s="101" t="s">
        <v>178</v>
      </c>
      <c r="C129" s="101" t="str">
        <f t="shared" si="9"/>
        <v>{5E767DCF-C097-469F-97CA-EF72AD3A6224}</v>
      </c>
      <c r="D129" s="128"/>
      <c r="E129" s="36" t="s">
        <v>616</v>
      </c>
      <c r="F129" s="141"/>
      <c r="G129" s="136"/>
      <c r="I129" s="58">
        <v>127</v>
      </c>
      <c r="J129" s="99" t="s">
        <v>2060</v>
      </c>
      <c r="K129" s="119" t="s">
        <v>798</v>
      </c>
      <c r="L129" s="36" t="s">
        <v>917</v>
      </c>
      <c r="M129" s="36" t="s">
        <v>918</v>
      </c>
      <c r="N129" s="79" t="s">
        <v>1007</v>
      </c>
      <c r="O129" s="79" t="s">
        <v>1008</v>
      </c>
      <c r="P129" s="36"/>
      <c r="Q129" s="79" t="s">
        <v>1323</v>
      </c>
      <c r="R129" s="36">
        <v>1</v>
      </c>
      <c r="S129" s="84" t="s">
        <v>2243</v>
      </c>
      <c r="T129" s="101" t="str">
        <f>VLOOKUP(S129,Measures!$J$2:$K$94,2,FALSE)</f>
        <v>{670C2D70-FCE1-4B7F-BE3F-289146691C8E}</v>
      </c>
      <c r="U129" s="36"/>
      <c r="V129" s="36" t="s">
        <v>1669</v>
      </c>
      <c r="W129" s="37"/>
      <c r="X129" s="37"/>
      <c r="Y129" s="38"/>
      <c r="Z129" s="65"/>
      <c r="AA129" s="19"/>
      <c r="AB129" s="19">
        <f>IF(Q129="-","",COUNT($AB$2:AB128)+1)</f>
        <v>100</v>
      </c>
      <c r="AC129" s="18" t="str">
        <f t="shared" si="16"/>
        <v>ModulusOfLinearSubgradeReactionMeasure</v>
      </c>
      <c r="AD129" s="18" t="str">
        <f t="shared" si="12"/>
        <v>newton_per_metre</v>
      </c>
      <c r="AE129" s="22" t="str">
        <f t="shared" si="15"/>
        <v>=kg/(m*Math.pow(s,2))</v>
      </c>
      <c r="AF129" s="18" t="str">
        <f t="shared" si="11"/>
        <v>ModulusOfLinearSubgradeReactionMeasure_newton_per_metre</v>
      </c>
    </row>
    <row r="130" spans="1:32" s="17" customFormat="1" ht="36.6" customHeight="1" x14ac:dyDescent="0.2">
      <c r="A130" s="140"/>
      <c r="B130" s="101" t="s">
        <v>178</v>
      </c>
      <c r="C130" s="101" t="str">
        <f t="shared" si="9"/>
        <v>{5E767DCF-C097-469F-97CA-EF72AD3A6224}</v>
      </c>
      <c r="D130" s="128"/>
      <c r="E130" s="36" t="s">
        <v>616</v>
      </c>
      <c r="F130" s="141"/>
      <c r="G130" s="136"/>
      <c r="I130" s="58">
        <v>128</v>
      </c>
      <c r="J130" s="99" t="s">
        <v>2061</v>
      </c>
      <c r="K130" s="119" t="s">
        <v>827</v>
      </c>
      <c r="L130" s="36" t="s">
        <v>828</v>
      </c>
      <c r="M130" s="36" t="s">
        <v>829</v>
      </c>
      <c r="N130" s="79" t="s">
        <v>1073</v>
      </c>
      <c r="O130" s="79" t="s">
        <v>1078</v>
      </c>
      <c r="P130" s="36"/>
      <c r="Q130" s="79" t="s">
        <v>1344</v>
      </c>
      <c r="R130" s="36">
        <v>1000000000</v>
      </c>
      <c r="S130" s="84" t="s">
        <v>2243</v>
      </c>
      <c r="T130" s="101" t="str">
        <f>VLOOKUP(S130,Measures!$J$2:$K$94,2,FALSE)</f>
        <v>{670C2D70-FCE1-4B7F-BE3F-289146691C8E}</v>
      </c>
      <c r="U130" s="36" t="s">
        <v>1719</v>
      </c>
      <c r="V130" s="36" t="s">
        <v>216</v>
      </c>
      <c r="W130" s="37"/>
      <c r="X130" s="37"/>
      <c r="Y130" s="38"/>
      <c r="Z130" s="65"/>
      <c r="AA130" s="19"/>
      <c r="AB130" s="19">
        <f>IF(Q130="-","",COUNT($AB$2:AB129)+1)</f>
        <v>101</v>
      </c>
      <c r="AC130" s="18" t="str">
        <f t="shared" si="16"/>
        <v>ModulusOfLinearSubgradeReactionMeasure</v>
      </c>
      <c r="AD130" s="18" t="str">
        <f t="shared" si="12"/>
        <v>gigapascal</v>
      </c>
      <c r="AE130" s="22" t="str">
        <f t="shared" si="15"/>
        <v>=Math.pow(10,9)*kg/(m*Math.pow(s,2))</v>
      </c>
      <c r="AF130" s="18" t="str">
        <f t="shared" si="11"/>
        <v>ModulusOfLinearSubgradeReactionMeasure_gigapascal</v>
      </c>
    </row>
    <row r="131" spans="1:32" s="17" customFormat="1" ht="36.6" customHeight="1" x14ac:dyDescent="0.2">
      <c r="A131" s="140"/>
      <c r="B131" s="101" t="s">
        <v>178</v>
      </c>
      <c r="C131" s="101" t="str">
        <f t="shared" ref="C131:C194" si="17">VLOOKUP(B131,Types,2,FALSE)</f>
        <v>{5E767DCF-C097-469F-97CA-EF72AD3A6224}</v>
      </c>
      <c r="D131" s="128"/>
      <c r="E131" s="36" t="s">
        <v>616</v>
      </c>
      <c r="F131" s="141"/>
      <c r="G131" s="136"/>
      <c r="I131" s="58">
        <v>129</v>
      </c>
      <c r="J131" s="99" t="s">
        <v>2062</v>
      </c>
      <c r="K131" s="119" t="s">
        <v>847</v>
      </c>
      <c r="L131" s="36" t="s">
        <v>851</v>
      </c>
      <c r="M131" s="36" t="s">
        <v>857</v>
      </c>
      <c r="N131" s="79" t="s">
        <v>1064</v>
      </c>
      <c r="O131" s="79" t="s">
        <v>1079</v>
      </c>
      <c r="P131" s="36"/>
      <c r="Q131" s="79" t="s">
        <v>1342</v>
      </c>
      <c r="R131" s="36">
        <v>1000000</v>
      </c>
      <c r="S131" s="84" t="s">
        <v>2243</v>
      </c>
      <c r="T131" s="101" t="str">
        <f>VLOOKUP(S131,Measures!$J$2:$K$94,2,FALSE)</f>
        <v>{670C2D70-FCE1-4B7F-BE3F-289146691C8E}</v>
      </c>
      <c r="U131" s="36" t="s">
        <v>1709</v>
      </c>
      <c r="V131" s="36" t="s">
        <v>216</v>
      </c>
      <c r="W131" s="37"/>
      <c r="X131" s="37"/>
      <c r="Y131" s="38"/>
      <c r="Z131" s="65"/>
      <c r="AA131" s="19"/>
      <c r="AB131" s="19">
        <f>IF(Q131="-","",COUNT($AB$2:AB130)+1)</f>
        <v>102</v>
      </c>
      <c r="AC131" s="18" t="str">
        <f t="shared" si="16"/>
        <v>ModulusOfLinearSubgradeReactionMeasure</v>
      </c>
      <c r="AD131" s="18" t="str">
        <f t="shared" si="12"/>
        <v>megapascal</v>
      </c>
      <c r="AE131" s="22" t="str">
        <f t="shared" si="15"/>
        <v>=Math.pow(10,6)*kg/(m*Math.pow(s,2))</v>
      </c>
      <c r="AF131" s="18" t="str">
        <f t="shared" si="11"/>
        <v>ModulusOfLinearSubgradeReactionMeasure_megapascal</v>
      </c>
    </row>
    <row r="132" spans="1:32" s="17" customFormat="1" ht="36.6" customHeight="1" x14ac:dyDescent="0.2">
      <c r="A132" s="140"/>
      <c r="B132" s="101" t="s">
        <v>178</v>
      </c>
      <c r="C132" s="101" t="str">
        <f t="shared" si="17"/>
        <v>{5E767DCF-C097-469F-97CA-EF72AD3A6224}</v>
      </c>
      <c r="D132" s="128"/>
      <c r="E132" s="36" t="s">
        <v>616</v>
      </c>
      <c r="F132" s="141"/>
      <c r="G132" s="136"/>
      <c r="I132" s="58">
        <v>130</v>
      </c>
      <c r="J132" s="99" t="s">
        <v>2063</v>
      </c>
      <c r="K132" s="119" t="s">
        <v>848</v>
      </c>
      <c r="L132" s="36" t="s">
        <v>852</v>
      </c>
      <c r="M132" s="36" t="s">
        <v>858</v>
      </c>
      <c r="N132" s="79" t="s">
        <v>1071</v>
      </c>
      <c r="O132" s="79" t="s">
        <v>1077</v>
      </c>
      <c r="P132" s="36"/>
      <c r="Q132" s="79" t="s">
        <v>1346</v>
      </c>
      <c r="R132" s="36">
        <v>1000</v>
      </c>
      <c r="S132" s="84" t="s">
        <v>2243</v>
      </c>
      <c r="T132" s="101" t="str">
        <f>VLOOKUP(S132,Measures!$J$2:$K$94,2,FALSE)</f>
        <v>{670C2D70-FCE1-4B7F-BE3F-289146691C8E}</v>
      </c>
      <c r="U132" s="36" t="s">
        <v>1657</v>
      </c>
      <c r="V132" s="36" t="s">
        <v>216</v>
      </c>
      <c r="W132" s="37"/>
      <c r="X132" s="37"/>
      <c r="Y132" s="38"/>
      <c r="Z132" s="65"/>
      <c r="AA132" s="19"/>
      <c r="AB132" s="19">
        <f>IF(Q132="-","",COUNT($AB$2:AB131)+1)</f>
        <v>103</v>
      </c>
      <c r="AC132" s="18" t="str">
        <f t="shared" si="16"/>
        <v>ModulusOfLinearSubgradeReactionMeasure</v>
      </c>
      <c r="AD132" s="18" t="str">
        <f t="shared" si="12"/>
        <v>kilopascal</v>
      </c>
      <c r="AE132" s="22" t="str">
        <f t="shared" si="15"/>
        <v>=Math.pow(10,3)*kg/(m*Math.pow(s,2))</v>
      </c>
      <c r="AF132" s="18" t="str">
        <f t="shared" si="11"/>
        <v>ModulusOfLinearSubgradeReactionMeasure_kilopascal</v>
      </c>
    </row>
    <row r="133" spans="1:32" s="17" customFormat="1" ht="36.6" customHeight="1" x14ac:dyDescent="0.2">
      <c r="A133" s="140"/>
      <c r="B133" s="101" t="s">
        <v>178</v>
      </c>
      <c r="C133" s="101" t="str">
        <f t="shared" si="17"/>
        <v>{5E767DCF-C097-469F-97CA-EF72AD3A6224}</v>
      </c>
      <c r="D133" s="128"/>
      <c r="E133" s="36" t="s">
        <v>616</v>
      </c>
      <c r="F133" s="141"/>
      <c r="G133" s="136"/>
      <c r="I133" s="58">
        <v>131</v>
      </c>
      <c r="J133" s="99" t="s">
        <v>2064</v>
      </c>
      <c r="K133" s="119" t="s">
        <v>849</v>
      </c>
      <c r="L133" s="36" t="s">
        <v>853</v>
      </c>
      <c r="M133" s="36" t="s">
        <v>859</v>
      </c>
      <c r="N133" s="79" t="s">
        <v>1070</v>
      </c>
      <c r="O133" s="79" t="s">
        <v>1076</v>
      </c>
      <c r="P133" s="36"/>
      <c r="Q133" s="79" t="s">
        <v>1347</v>
      </c>
      <c r="R133" s="36">
        <v>100</v>
      </c>
      <c r="S133" s="84" t="s">
        <v>2243</v>
      </c>
      <c r="T133" s="101" t="str">
        <f>VLOOKUP(S133,Measures!$J$2:$K$94,2,FALSE)</f>
        <v>{670C2D70-FCE1-4B7F-BE3F-289146691C8E}</v>
      </c>
      <c r="U133" s="36" t="s">
        <v>1714</v>
      </c>
      <c r="V133" s="36" t="s">
        <v>216</v>
      </c>
      <c r="W133" s="37"/>
      <c r="X133" s="37"/>
      <c r="Y133" s="38"/>
      <c r="Z133" s="65"/>
      <c r="AA133" s="19"/>
      <c r="AB133" s="19">
        <f>IF(Q133="-","",COUNT($AB$2:AB132)+1)</f>
        <v>104</v>
      </c>
      <c r="AC133" s="18" t="str">
        <f t="shared" si="16"/>
        <v>ModulusOfLinearSubgradeReactionMeasure</v>
      </c>
      <c r="AD133" s="18" t="str">
        <f t="shared" si="12"/>
        <v>hectopascal</v>
      </c>
      <c r="AE133" s="22" t="str">
        <f t="shared" si="15"/>
        <v>=Math.pow(10,2)*kg/(m*Math.pow(s,2))</v>
      </c>
      <c r="AF133" s="18" t="str">
        <f t="shared" si="11"/>
        <v>ModulusOfLinearSubgradeReactionMeasure_hectopascal</v>
      </c>
    </row>
    <row r="134" spans="1:32" s="17" customFormat="1" ht="36.6" customHeight="1" x14ac:dyDescent="0.2">
      <c r="A134" s="145"/>
      <c r="B134" s="101" t="s">
        <v>178</v>
      </c>
      <c r="C134" s="101" t="str">
        <f t="shared" si="17"/>
        <v>{5E767DCF-C097-469F-97CA-EF72AD3A6224}</v>
      </c>
      <c r="D134" s="139"/>
      <c r="E134" s="66" t="s">
        <v>616</v>
      </c>
      <c r="F134" s="143"/>
      <c r="G134" s="137"/>
      <c r="I134" s="58">
        <v>132</v>
      </c>
      <c r="J134" s="100" t="s">
        <v>2065</v>
      </c>
      <c r="K134" s="120" t="s">
        <v>216</v>
      </c>
      <c r="L134" s="66" t="s">
        <v>640</v>
      </c>
      <c r="M134" s="66" t="s">
        <v>217</v>
      </c>
      <c r="N134" s="80" t="s">
        <v>1007</v>
      </c>
      <c r="O134" s="80" t="s">
        <v>1008</v>
      </c>
      <c r="P134" s="66"/>
      <c r="Q134" s="80" t="s">
        <v>1323</v>
      </c>
      <c r="R134" s="66">
        <v>1</v>
      </c>
      <c r="S134" s="84" t="s">
        <v>2243</v>
      </c>
      <c r="T134" s="101" t="str">
        <f>VLOOKUP(S134,Measures!$J$2:$K$94,2,FALSE)</f>
        <v>{670C2D70-FCE1-4B7F-BE3F-289146691C8E}</v>
      </c>
      <c r="U134" s="66"/>
      <c r="V134" s="66" t="s">
        <v>216</v>
      </c>
      <c r="W134" s="67"/>
      <c r="X134" s="67"/>
      <c r="Y134" s="68"/>
      <c r="Z134" s="69"/>
      <c r="AA134" s="19"/>
      <c r="AB134" s="19">
        <f>IF(Q134="-","",COUNT($AB$2:AB133)+1)</f>
        <v>105</v>
      </c>
      <c r="AC134" s="18" t="str">
        <f t="shared" si="16"/>
        <v>ModulusOfLinearSubgradeReactionMeasure</v>
      </c>
      <c r="AD134" s="18" t="str">
        <f t="shared" si="12"/>
        <v>pascal</v>
      </c>
      <c r="AE134" s="22" t="str">
        <f t="shared" si="15"/>
        <v>=kg/(m*Math.pow(s,2))</v>
      </c>
      <c r="AF134" s="18" t="str">
        <f t="shared" si="11"/>
        <v>ModulusOfLinearSubgradeReactionMeasure_pascal</v>
      </c>
    </row>
    <row r="135" spans="1:32" s="17" customFormat="1" ht="36.6" customHeight="1" x14ac:dyDescent="0.2">
      <c r="A135" s="74" t="s">
        <v>181</v>
      </c>
      <c r="B135" s="101" t="s">
        <v>181</v>
      </c>
      <c r="C135" s="101" t="str">
        <f t="shared" si="17"/>
        <v>{F30AD23E-804D-43C8-9636-C79B051569A6}</v>
      </c>
      <c r="D135" s="56" t="s">
        <v>542</v>
      </c>
      <c r="E135" s="58" t="s">
        <v>616</v>
      </c>
      <c r="F135" s="56" t="s">
        <v>179</v>
      </c>
      <c r="G135" s="57" t="s">
        <v>1775</v>
      </c>
      <c r="I135" s="58">
        <v>133</v>
      </c>
      <c r="J135" s="58" t="s">
        <v>2066</v>
      </c>
      <c r="K135" s="117" t="s">
        <v>921</v>
      </c>
      <c r="L135" s="58" t="s">
        <v>922</v>
      </c>
      <c r="M135" s="58" t="s">
        <v>924</v>
      </c>
      <c r="N135" s="76"/>
      <c r="O135" s="76"/>
      <c r="P135" s="58"/>
      <c r="Q135" s="76" t="s">
        <v>14</v>
      </c>
      <c r="R135" s="58"/>
      <c r="S135" s="84" t="s">
        <v>2245</v>
      </c>
      <c r="T135" s="101" t="str">
        <f>VLOOKUP(S135,Measures!$J$2:$K$94,2,FALSE)</f>
        <v>{5975F5FD-1BBD-4640-B4A2-072798715B12}</v>
      </c>
      <c r="U135" s="58"/>
      <c r="V135" s="58" t="s">
        <v>1678</v>
      </c>
      <c r="W135" s="59" t="s">
        <v>180</v>
      </c>
      <c r="X135" s="59" t="s">
        <v>180</v>
      </c>
      <c r="Y135" s="60"/>
      <c r="Z135" s="71"/>
      <c r="AA135" s="19"/>
      <c r="AB135" s="19" t="str">
        <f>IF(Q135="-","",COUNT($AB$2:AB134)+1)</f>
        <v/>
      </c>
      <c r="AC135" s="18" t="str">
        <f t="shared" si="16"/>
        <v>ModulusOfRotationalSubgradeReactionMeasure</v>
      </c>
      <c r="AD135" s="18" t="str">
        <f t="shared" si="12"/>
        <v>newtonmetre_per_radiantmeter</v>
      </c>
      <c r="AE135" s="22" t="str">
        <f t="shared" si="15"/>
        <v>-</v>
      </c>
      <c r="AF135" s="18" t="str">
        <f t="shared" si="11"/>
        <v>ModulusOfRotationalSubgradeReactionMeasure_newtonmetre_per_radiantmeter</v>
      </c>
    </row>
    <row r="136" spans="1:32" s="17" customFormat="1" ht="36.6" customHeight="1" x14ac:dyDescent="0.2">
      <c r="A136" s="74" t="s">
        <v>184</v>
      </c>
      <c r="B136" s="101" t="s">
        <v>184</v>
      </c>
      <c r="C136" s="101" t="str">
        <f t="shared" si="17"/>
        <v>{CF48BA0D-755E-418A-8E97-919249417E70}</v>
      </c>
      <c r="D136" s="56" t="s">
        <v>543</v>
      </c>
      <c r="E136" s="58" t="s">
        <v>616</v>
      </c>
      <c r="F136" s="56" t="s">
        <v>182</v>
      </c>
      <c r="G136" s="57" t="s">
        <v>1776</v>
      </c>
      <c r="I136" s="58">
        <v>134</v>
      </c>
      <c r="J136" s="58" t="s">
        <v>2067</v>
      </c>
      <c r="K136" s="117" t="s">
        <v>920</v>
      </c>
      <c r="L136" s="58" t="s">
        <v>1116</v>
      </c>
      <c r="M136" s="58" t="s">
        <v>789</v>
      </c>
      <c r="N136" s="76" t="s">
        <v>1117</v>
      </c>
      <c r="O136" s="76" t="s">
        <v>1118</v>
      </c>
      <c r="P136" s="58"/>
      <c r="Q136" s="76" t="s">
        <v>1348</v>
      </c>
      <c r="R136" s="58">
        <v>1</v>
      </c>
      <c r="S136" s="84" t="s">
        <v>2247</v>
      </c>
      <c r="T136" s="101" t="str">
        <f>VLOOKUP(S136,Measures!$J$2:$K$94,2,FALSE)</f>
        <v>{D758EC73-1ACD-46A6-B349-A2C068EF31CA}</v>
      </c>
      <c r="U136" s="58"/>
      <c r="V136" s="58" t="s">
        <v>1679</v>
      </c>
      <c r="W136" s="59" t="s">
        <v>183</v>
      </c>
      <c r="X136" s="59" t="s">
        <v>183</v>
      </c>
      <c r="Y136" s="60"/>
      <c r="Z136" s="71"/>
      <c r="AA136" s="19"/>
      <c r="AB136" s="19">
        <f>IF(Q136="-","",COUNT($AB$2:AB135)+1)</f>
        <v>106</v>
      </c>
      <c r="AC136" s="18" t="str">
        <f t="shared" si="16"/>
        <v>ModulusOfSubgradeReactionMeasure</v>
      </c>
      <c r="AD136" s="18" t="str">
        <f t="shared" si="12"/>
        <v>newton_per_cubicmetre</v>
      </c>
      <c r="AE136" s="22" t="str">
        <f t="shared" si="15"/>
        <v>=kg/(Math.pow(m,2)*Math.pow(s,2))</v>
      </c>
      <c r="AF136" s="18" t="str">
        <f t="shared" si="11"/>
        <v>ModulusOfSubgradeReactionMeasure_newton_per_cubicmetre</v>
      </c>
    </row>
    <row r="137" spans="1:32" s="17" customFormat="1" ht="36.6" customHeight="1" x14ac:dyDescent="0.2">
      <c r="A137" s="74" t="s">
        <v>187</v>
      </c>
      <c r="B137" s="101" t="s">
        <v>187</v>
      </c>
      <c r="C137" s="101" t="str">
        <f t="shared" si="17"/>
        <v>{A70D0CBD-645D-4796-AA61-0E816341822F}</v>
      </c>
      <c r="D137" s="56" t="s">
        <v>544</v>
      </c>
      <c r="E137" s="58" t="s">
        <v>616</v>
      </c>
      <c r="F137" s="56" t="s">
        <v>185</v>
      </c>
      <c r="G137" s="57" t="s">
        <v>1777</v>
      </c>
      <c r="I137" s="58">
        <v>135</v>
      </c>
      <c r="J137" s="58" t="s">
        <v>2068</v>
      </c>
      <c r="K137" s="117" t="s">
        <v>901</v>
      </c>
      <c r="L137" s="58" t="s">
        <v>919</v>
      </c>
      <c r="M137" s="58" t="s">
        <v>902</v>
      </c>
      <c r="N137" s="76" t="s">
        <v>1026</v>
      </c>
      <c r="O137" s="76" t="s">
        <v>1027</v>
      </c>
      <c r="P137" s="58"/>
      <c r="Q137" s="76" t="s">
        <v>1349</v>
      </c>
      <c r="R137" s="58">
        <v>1</v>
      </c>
      <c r="S137" s="84" t="s">
        <v>2249</v>
      </c>
      <c r="T137" s="101" t="str">
        <f>VLOOKUP(S137,Measures!$J$2:$K$94,2,FALSE)</f>
        <v>{AE3CDD71-B9A7-4D3A-A271-7C2D99C66557}</v>
      </c>
      <c r="U137" s="58"/>
      <c r="V137" s="58" t="s">
        <v>1680</v>
      </c>
      <c r="W137" s="59" t="s">
        <v>186</v>
      </c>
      <c r="X137" s="59" t="s">
        <v>186</v>
      </c>
      <c r="Y137" s="60"/>
      <c r="Z137" s="71"/>
      <c r="AA137" s="19"/>
      <c r="AB137" s="19">
        <f>IF(Q137="-","",COUNT($AB$2:AB136)+1)</f>
        <v>107</v>
      </c>
      <c r="AC137" s="18" t="str">
        <f t="shared" si="16"/>
        <v>MoistureDiffusivityMeasure</v>
      </c>
      <c r="AD137" s="18" t="str">
        <f t="shared" si="12"/>
        <v>cubicmetre_per_second</v>
      </c>
      <c r="AE137" s="22" t="str">
        <f t="shared" si="15"/>
        <v>=Math.pow(m,3)/s</v>
      </c>
      <c r="AF137" s="18" t="str">
        <f t="shared" si="11"/>
        <v>MoistureDiffusivityMeasure_cubicmetre_per_second</v>
      </c>
    </row>
    <row r="138" spans="1:32" s="17" customFormat="1" ht="36.6" customHeight="1" x14ac:dyDescent="0.2">
      <c r="A138" s="74" t="s">
        <v>190</v>
      </c>
      <c r="B138" s="101" t="s">
        <v>190</v>
      </c>
      <c r="C138" s="101" t="str">
        <f t="shared" si="17"/>
        <v>{A83B75FF-1B6C-4259-98C7-832C0E5F39C8}</v>
      </c>
      <c r="D138" s="56" t="s">
        <v>545</v>
      </c>
      <c r="E138" s="58" t="s">
        <v>616</v>
      </c>
      <c r="F138" s="56" t="s">
        <v>188</v>
      </c>
      <c r="G138" s="57" t="s">
        <v>1778</v>
      </c>
      <c r="I138" s="58">
        <v>136</v>
      </c>
      <c r="J138" s="58" t="s">
        <v>2069</v>
      </c>
      <c r="K138" s="117" t="s">
        <v>865</v>
      </c>
      <c r="L138" s="58" t="s">
        <v>866</v>
      </c>
      <c r="M138" s="58" t="s">
        <v>869</v>
      </c>
      <c r="N138" s="76" t="s">
        <v>1239</v>
      </c>
      <c r="O138" s="76" t="s">
        <v>1240</v>
      </c>
      <c r="P138" s="58"/>
      <c r="Q138" s="76" t="s">
        <v>1388</v>
      </c>
      <c r="R138" s="58">
        <v>1E-3</v>
      </c>
      <c r="S138" s="84" t="s">
        <v>2251</v>
      </c>
      <c r="T138" s="101" t="str">
        <f>VLOOKUP(S138,Measures!$J$2:$K$94,2,FALSE)</f>
        <v>{3BFFEB24-4722-434B-BF51-4A9B8687EF37}</v>
      </c>
      <c r="U138" s="58"/>
      <c r="V138" s="58" t="s">
        <v>1681</v>
      </c>
      <c r="W138" s="59" t="s">
        <v>189</v>
      </c>
      <c r="X138" s="59" t="s">
        <v>189</v>
      </c>
      <c r="Y138" s="60"/>
      <c r="Z138" s="71"/>
      <c r="AA138" s="19"/>
      <c r="AB138" s="19">
        <f>IF(Q138="-","",COUNT($AB$2:AB137)+1)</f>
        <v>108</v>
      </c>
      <c r="AC138" s="18" t="str">
        <f t="shared" si="16"/>
        <v>MolecularWeightMeasure</v>
      </c>
      <c r="AD138" s="18" t="str">
        <f t="shared" si="12"/>
        <v>gram_per_mole</v>
      </c>
      <c r="AE138" s="22" t="str">
        <f t="shared" si="15"/>
        <v>=kg/(Mol*Math.pow(10,3))</v>
      </c>
      <c r="AF138" s="18" t="str">
        <f t="shared" si="11"/>
        <v>MolecularWeightMeasure_gram_per_mole</v>
      </c>
    </row>
    <row r="139" spans="1:32" s="17" customFormat="1" ht="36.6" customHeight="1" x14ac:dyDescent="0.2">
      <c r="A139" s="74"/>
      <c r="B139" s="101" t="s">
        <v>190</v>
      </c>
      <c r="C139" s="101" t="str">
        <f t="shared" si="17"/>
        <v>{A83B75FF-1B6C-4259-98C7-832C0E5F39C8}</v>
      </c>
      <c r="D139" s="56"/>
      <c r="E139" s="58" t="s">
        <v>616</v>
      </c>
      <c r="F139" s="56"/>
      <c r="G139" s="57"/>
      <c r="I139" s="58">
        <v>137</v>
      </c>
      <c r="J139" s="58" t="s">
        <v>2070</v>
      </c>
      <c r="K139" s="117" t="s">
        <v>867</v>
      </c>
      <c r="L139" s="58" t="s">
        <v>868</v>
      </c>
      <c r="M139" s="58" t="s">
        <v>870</v>
      </c>
      <c r="N139" s="76" t="s">
        <v>1238</v>
      </c>
      <c r="O139" s="76" t="s">
        <v>1241</v>
      </c>
      <c r="P139" s="58"/>
      <c r="Q139" s="76" t="s">
        <v>1389</v>
      </c>
      <c r="R139" s="58">
        <v>1</v>
      </c>
      <c r="S139" s="84" t="s">
        <v>2251</v>
      </c>
      <c r="T139" s="101" t="str">
        <f>VLOOKUP(S139,Measures!$J$2:$K$94,2,FALSE)</f>
        <v>{3BFFEB24-4722-434B-BF51-4A9B8687EF37}</v>
      </c>
      <c r="U139" s="58" t="s">
        <v>1657</v>
      </c>
      <c r="V139" s="58" t="s">
        <v>1681</v>
      </c>
      <c r="W139" s="59"/>
      <c r="X139" s="59"/>
      <c r="Y139" s="60"/>
      <c r="Z139" s="71"/>
      <c r="AA139" s="19"/>
      <c r="AB139" s="19">
        <f>IF(Q139="-","",COUNT($AB$2:AB138)+1)</f>
        <v>109</v>
      </c>
      <c r="AC139" s="18" t="str">
        <f t="shared" si="16"/>
        <v>MolecularWeightMeasure</v>
      </c>
      <c r="AD139" s="18" t="str">
        <f t="shared" si="12"/>
        <v>kilogram_per_mole</v>
      </c>
      <c r="AE139" s="22" t="str">
        <f t="shared" si="15"/>
        <v>=kg/Mol</v>
      </c>
      <c r="AF139" s="18" t="str">
        <f t="shared" si="11"/>
        <v>MolecularWeightMeasure_kilogram_per_mole</v>
      </c>
    </row>
    <row r="140" spans="1:32" s="17" customFormat="1" ht="36.6" customHeight="1" x14ac:dyDescent="0.2">
      <c r="A140" s="74" t="s">
        <v>193</v>
      </c>
      <c r="B140" s="101" t="s">
        <v>193</v>
      </c>
      <c r="C140" s="101" t="str">
        <f t="shared" si="17"/>
        <v>{E7D3AD37-B2C0-43E7-BFF2-E2A4EE932729}</v>
      </c>
      <c r="D140" s="56" t="s">
        <v>546</v>
      </c>
      <c r="E140" s="58" t="s">
        <v>616</v>
      </c>
      <c r="F140" s="56" t="s">
        <v>191</v>
      </c>
      <c r="G140" s="57" t="s">
        <v>1779</v>
      </c>
      <c r="I140" s="58">
        <v>138</v>
      </c>
      <c r="J140" s="58" t="s">
        <v>2071</v>
      </c>
      <c r="K140" s="117" t="s">
        <v>871</v>
      </c>
      <c r="L140" s="58" t="s">
        <v>749</v>
      </c>
      <c r="M140" s="58" t="s">
        <v>600</v>
      </c>
      <c r="N140" s="76" t="s">
        <v>1237</v>
      </c>
      <c r="O140" s="76" t="s">
        <v>1242</v>
      </c>
      <c r="P140" s="58"/>
      <c r="Q140" s="76" t="s">
        <v>1387</v>
      </c>
      <c r="R140" s="58">
        <v>1</v>
      </c>
      <c r="S140" s="84" t="s">
        <v>2253</v>
      </c>
      <c r="T140" s="101" t="str">
        <f>VLOOKUP(S140,Measures!$J$2:$K$94,2,FALSE)</f>
        <v>{D50E8D0D-594A-4FB0-8914-20DC36148F6A}</v>
      </c>
      <c r="U140" s="58" t="s">
        <v>1657</v>
      </c>
      <c r="V140" s="58" t="s">
        <v>1724</v>
      </c>
      <c r="W140" s="59" t="s">
        <v>192</v>
      </c>
      <c r="X140" s="59" t="s">
        <v>192</v>
      </c>
      <c r="Y140" s="60"/>
      <c r="Z140" s="71"/>
      <c r="AA140" s="19"/>
      <c r="AB140" s="19">
        <f>IF(Q140="-","",COUNT($AB$2:AB139)+1)</f>
        <v>110</v>
      </c>
      <c r="AC140" s="18" t="str">
        <f t="shared" si="16"/>
        <v>MomentOfInertiaMeasure</v>
      </c>
      <c r="AD140" s="18" t="str">
        <f t="shared" si="12"/>
        <v>kilogram_per_squaremetre</v>
      </c>
      <c r="AE140" s="22" t="str">
        <f t="shared" si="15"/>
        <v>=kg/(Math.pow(m,2))</v>
      </c>
      <c r="AF140" s="18" t="str">
        <f t="shared" ref="AF140:AF203" si="18">AC140&amp;"_"&amp;AD140</f>
        <v>MomentOfInertiaMeasure_kilogram_per_squaremetre</v>
      </c>
    </row>
    <row r="141" spans="1:32" s="17" customFormat="1" ht="36.6" customHeight="1" x14ac:dyDescent="0.2">
      <c r="A141" s="144" t="s">
        <v>194</v>
      </c>
      <c r="B141" s="101" t="s">
        <v>194</v>
      </c>
      <c r="C141" s="101" t="str">
        <f t="shared" si="17"/>
        <v>{C84C0CD7-E1C4-4B13-A9FA-F7673C77D6F5}</v>
      </c>
      <c r="D141" s="138" t="s">
        <v>547</v>
      </c>
      <c r="E141" s="61" t="s">
        <v>616</v>
      </c>
      <c r="F141" s="142" t="s">
        <v>14</v>
      </c>
      <c r="G141" s="135" t="s">
        <v>14</v>
      </c>
      <c r="I141" s="58">
        <v>139</v>
      </c>
      <c r="J141" s="98" t="s">
        <v>2072</v>
      </c>
      <c r="K141" s="123" t="s">
        <v>873</v>
      </c>
      <c r="L141" s="61" t="s">
        <v>873</v>
      </c>
      <c r="M141" s="61" t="s">
        <v>872</v>
      </c>
      <c r="N141" s="81" t="s">
        <v>1235</v>
      </c>
      <c r="O141" s="81"/>
      <c r="P141" s="61"/>
      <c r="Q141" s="81" t="s">
        <v>14</v>
      </c>
      <c r="R141" s="61"/>
      <c r="S141" s="84" t="s">
        <v>2326</v>
      </c>
      <c r="T141" s="101"/>
      <c r="U141" s="61"/>
      <c r="V141" s="61" t="s">
        <v>873</v>
      </c>
      <c r="W141" s="62"/>
      <c r="X141" s="62"/>
      <c r="Y141" s="63"/>
      <c r="Z141" s="64"/>
      <c r="AA141" s="19"/>
      <c r="AB141" s="19" t="str">
        <f>IF(Q141="-","",COUNT($AB$2:AB140)+1)</f>
        <v/>
      </c>
      <c r="AC141" s="18" t="str">
        <f t="shared" si="16"/>
        <v>MonetaryMeasure</v>
      </c>
      <c r="AD141" s="18" t="str">
        <f t="shared" si="12"/>
        <v>Euro</v>
      </c>
      <c r="AE141" s="22" t="str">
        <f t="shared" si="15"/>
        <v>-</v>
      </c>
      <c r="AF141" s="18" t="str">
        <f t="shared" si="18"/>
        <v>MonetaryMeasure_Euro</v>
      </c>
    </row>
    <row r="142" spans="1:32" s="17" customFormat="1" ht="36.6" customHeight="1" x14ac:dyDescent="0.2">
      <c r="A142" s="140"/>
      <c r="B142" s="101" t="s">
        <v>194</v>
      </c>
      <c r="C142" s="101" t="str">
        <f t="shared" si="17"/>
        <v>{C84C0CD7-E1C4-4B13-A9FA-F7673C77D6F5}</v>
      </c>
      <c r="D142" s="128"/>
      <c r="E142" s="36" t="s">
        <v>616</v>
      </c>
      <c r="F142" s="141"/>
      <c r="G142" s="136"/>
      <c r="I142" s="58">
        <v>140</v>
      </c>
      <c r="J142" s="99" t="s">
        <v>2073</v>
      </c>
      <c r="K142" s="119" t="s">
        <v>876</v>
      </c>
      <c r="L142" s="36" t="s">
        <v>874</v>
      </c>
      <c r="M142" s="36" t="s">
        <v>875</v>
      </c>
      <c r="N142" s="79" t="s">
        <v>1235</v>
      </c>
      <c r="O142" s="79"/>
      <c r="P142" s="36"/>
      <c r="Q142" s="79" t="s">
        <v>14</v>
      </c>
      <c r="R142" s="36"/>
      <c r="S142" s="84" t="s">
        <v>2326</v>
      </c>
      <c r="T142" s="101"/>
      <c r="U142" s="36"/>
      <c r="V142" s="36" t="s">
        <v>1682</v>
      </c>
      <c r="W142" s="37"/>
      <c r="X142" s="37"/>
      <c r="Y142" s="38"/>
      <c r="Z142" s="65"/>
      <c r="AA142" s="19"/>
      <c r="AB142" s="19" t="str">
        <f>IF(Q142="-","",COUNT($AB$2:AB141)+1)</f>
        <v/>
      </c>
      <c r="AC142" s="18" t="str">
        <f t="shared" si="16"/>
        <v>MonetaryMeasure</v>
      </c>
      <c r="AD142" s="18" t="str">
        <f t="shared" si="12"/>
        <v>United_States_dollar</v>
      </c>
      <c r="AE142" s="22" t="str">
        <f t="shared" si="15"/>
        <v>-</v>
      </c>
      <c r="AF142" s="18" t="str">
        <f t="shared" si="18"/>
        <v>MonetaryMeasure_United_States_dollar</v>
      </c>
    </row>
    <row r="143" spans="1:32" s="17" customFormat="1" ht="36.6" customHeight="1" x14ac:dyDescent="0.2">
      <c r="A143" s="140"/>
      <c r="B143" s="101" t="s">
        <v>194</v>
      </c>
      <c r="C143" s="101" t="str">
        <f t="shared" si="17"/>
        <v>{C84C0CD7-E1C4-4B13-A9FA-F7673C77D6F5}</v>
      </c>
      <c r="D143" s="128"/>
      <c r="E143" s="36" t="s">
        <v>616</v>
      </c>
      <c r="F143" s="141"/>
      <c r="G143" s="136"/>
      <c r="I143" s="58">
        <v>141</v>
      </c>
      <c r="J143" s="99" t="s">
        <v>2074</v>
      </c>
      <c r="K143" s="119" t="s">
        <v>878</v>
      </c>
      <c r="L143" s="36" t="s">
        <v>883</v>
      </c>
      <c r="M143" s="36" t="s">
        <v>888</v>
      </c>
      <c r="N143" s="79" t="s">
        <v>1235</v>
      </c>
      <c r="O143" s="79"/>
      <c r="P143" s="36"/>
      <c r="Q143" s="79" t="s">
        <v>14</v>
      </c>
      <c r="R143" s="36"/>
      <c r="S143" s="84" t="s">
        <v>2326</v>
      </c>
      <c r="T143" s="101"/>
      <c r="U143" s="36"/>
      <c r="V143" s="36" t="s">
        <v>1683</v>
      </c>
      <c r="W143" s="37"/>
      <c r="X143" s="37"/>
      <c r="Y143" s="38"/>
      <c r="Z143" s="65"/>
      <c r="AA143" s="19"/>
      <c r="AB143" s="19" t="str">
        <f>IF(Q143="-","",COUNT($AB$2:AB142)+1)</f>
        <v/>
      </c>
      <c r="AC143" s="18" t="str">
        <f t="shared" si="16"/>
        <v>MonetaryMeasure</v>
      </c>
      <c r="AD143" s="18" t="str">
        <f t="shared" si="12"/>
        <v>Pound_sterling</v>
      </c>
      <c r="AE143" s="22" t="str">
        <f t="shared" si="15"/>
        <v>-</v>
      </c>
      <c r="AF143" s="18" t="str">
        <f t="shared" si="18"/>
        <v>MonetaryMeasure_Pound_sterling</v>
      </c>
    </row>
    <row r="144" spans="1:32" s="17" customFormat="1" ht="36.6" customHeight="1" x14ac:dyDescent="0.2">
      <c r="A144" s="140"/>
      <c r="B144" s="101" t="s">
        <v>194</v>
      </c>
      <c r="C144" s="101" t="str">
        <f t="shared" si="17"/>
        <v>{C84C0CD7-E1C4-4B13-A9FA-F7673C77D6F5}</v>
      </c>
      <c r="D144" s="128"/>
      <c r="E144" s="36" t="s">
        <v>616</v>
      </c>
      <c r="F144" s="141"/>
      <c r="G144" s="136"/>
      <c r="I144" s="58">
        <v>142</v>
      </c>
      <c r="J144" s="99" t="s">
        <v>2075</v>
      </c>
      <c r="K144" s="119" t="s">
        <v>879</v>
      </c>
      <c r="L144" s="36" t="s">
        <v>884</v>
      </c>
      <c r="M144" s="36" t="s">
        <v>890</v>
      </c>
      <c r="N144" s="79" t="s">
        <v>1235</v>
      </c>
      <c r="O144" s="79"/>
      <c r="P144" s="36"/>
      <c r="Q144" s="79" t="s">
        <v>14</v>
      </c>
      <c r="R144" s="36"/>
      <c r="S144" s="84" t="s">
        <v>2326</v>
      </c>
      <c r="T144" s="101"/>
      <c r="U144" s="36"/>
      <c r="V144" s="36" t="s">
        <v>1684</v>
      </c>
      <c r="W144" s="37"/>
      <c r="X144" s="37"/>
      <c r="Y144" s="38"/>
      <c r="Z144" s="65"/>
      <c r="AA144" s="19"/>
      <c r="AB144" s="19" t="str">
        <f>IF(Q144="-","",COUNT($AB$2:AB143)+1)</f>
        <v/>
      </c>
      <c r="AC144" s="18" t="str">
        <f t="shared" si="16"/>
        <v>MonetaryMeasure</v>
      </c>
      <c r="AD144" s="18" t="str">
        <f t="shared" si="12"/>
        <v>Australian_dollar</v>
      </c>
      <c r="AE144" s="22" t="str">
        <f t="shared" si="15"/>
        <v>-</v>
      </c>
      <c r="AF144" s="18" t="str">
        <f t="shared" si="18"/>
        <v>MonetaryMeasure_Australian_dollar</v>
      </c>
    </row>
    <row r="145" spans="1:32" s="17" customFormat="1" ht="36.6" customHeight="1" x14ac:dyDescent="0.2">
      <c r="A145" s="140"/>
      <c r="B145" s="101" t="s">
        <v>194</v>
      </c>
      <c r="C145" s="101" t="str">
        <f t="shared" si="17"/>
        <v>{C84C0CD7-E1C4-4B13-A9FA-F7673C77D6F5}</v>
      </c>
      <c r="D145" s="128"/>
      <c r="E145" s="36" t="s">
        <v>616</v>
      </c>
      <c r="F145" s="141"/>
      <c r="G145" s="136"/>
      <c r="I145" s="58">
        <v>143</v>
      </c>
      <c r="J145" s="99" t="s">
        <v>2076</v>
      </c>
      <c r="K145" s="119" t="s">
        <v>880</v>
      </c>
      <c r="L145" s="36" t="s">
        <v>885</v>
      </c>
      <c r="M145" s="36" t="s">
        <v>889</v>
      </c>
      <c r="N145" s="79" t="s">
        <v>1235</v>
      </c>
      <c r="O145" s="79"/>
      <c r="P145" s="36"/>
      <c r="Q145" s="79" t="s">
        <v>14</v>
      </c>
      <c r="R145" s="36"/>
      <c r="S145" s="84" t="s">
        <v>2326</v>
      </c>
      <c r="T145" s="101"/>
      <c r="U145" s="36"/>
      <c r="V145" s="36" t="s">
        <v>1685</v>
      </c>
      <c r="W145" s="37"/>
      <c r="X145" s="37"/>
      <c r="Y145" s="38"/>
      <c r="Z145" s="65"/>
      <c r="AA145" s="19"/>
      <c r="AB145" s="19" t="str">
        <f>IF(Q145="-","",COUNT($AB$2:AB144)+1)</f>
        <v/>
      </c>
      <c r="AC145" s="18" t="str">
        <f t="shared" si="16"/>
        <v>MonetaryMeasure</v>
      </c>
      <c r="AD145" s="18" t="str">
        <f t="shared" ref="AD145:AD208" si="19">SUBSTITUTE(K145," ","_")</f>
        <v>Canadian_dollar</v>
      </c>
      <c r="AE145" s="22" t="str">
        <f t="shared" si="15"/>
        <v>-</v>
      </c>
      <c r="AF145" s="18" t="str">
        <f t="shared" si="18"/>
        <v>MonetaryMeasure_Canadian_dollar</v>
      </c>
    </row>
    <row r="146" spans="1:32" s="17" customFormat="1" ht="36.6" customHeight="1" x14ac:dyDescent="0.2">
      <c r="A146" s="140"/>
      <c r="B146" s="101" t="s">
        <v>194</v>
      </c>
      <c r="C146" s="101" t="str">
        <f t="shared" si="17"/>
        <v>{C84C0CD7-E1C4-4B13-A9FA-F7673C77D6F5}</v>
      </c>
      <c r="D146" s="128"/>
      <c r="E146" s="36" t="s">
        <v>616</v>
      </c>
      <c r="F146" s="141"/>
      <c r="G146" s="136"/>
      <c r="I146" s="58">
        <v>144</v>
      </c>
      <c r="J146" s="99" t="s">
        <v>2077</v>
      </c>
      <c r="K146" s="119" t="s">
        <v>881</v>
      </c>
      <c r="L146" s="36" t="s">
        <v>886</v>
      </c>
      <c r="M146" s="36" t="s">
        <v>891</v>
      </c>
      <c r="N146" s="79" t="s">
        <v>1235</v>
      </c>
      <c r="O146" s="79"/>
      <c r="P146" s="36"/>
      <c r="Q146" s="79" t="s">
        <v>14</v>
      </c>
      <c r="R146" s="36"/>
      <c r="S146" s="84" t="s">
        <v>2326</v>
      </c>
      <c r="T146" s="101"/>
      <c r="U146" s="36"/>
      <c r="V146" s="36" t="s">
        <v>1686</v>
      </c>
      <c r="W146" s="37"/>
      <c r="X146" s="37"/>
      <c r="Y146" s="38"/>
      <c r="Z146" s="65"/>
      <c r="AA146" s="19"/>
      <c r="AB146" s="19" t="str">
        <f>IF(Q146="-","",COUNT($AB$2:AB145)+1)</f>
        <v/>
      </c>
      <c r="AC146" s="18" t="str">
        <f t="shared" si="16"/>
        <v>MonetaryMeasure</v>
      </c>
      <c r="AD146" s="18" t="str">
        <f t="shared" si="19"/>
        <v>Swiss_franc</v>
      </c>
      <c r="AE146" s="22" t="str">
        <f t="shared" si="15"/>
        <v>-</v>
      </c>
      <c r="AF146" s="18" t="str">
        <f t="shared" si="18"/>
        <v>MonetaryMeasure_Swiss_franc</v>
      </c>
    </row>
    <row r="147" spans="1:32" s="17" customFormat="1" ht="36.6" customHeight="1" x14ac:dyDescent="0.2">
      <c r="A147" s="140"/>
      <c r="B147" s="101" t="s">
        <v>194</v>
      </c>
      <c r="C147" s="101" t="str">
        <f t="shared" si="17"/>
        <v>{C84C0CD7-E1C4-4B13-A9FA-F7673C77D6F5}</v>
      </c>
      <c r="D147" s="128"/>
      <c r="E147" s="36" t="s">
        <v>616</v>
      </c>
      <c r="F147" s="141"/>
      <c r="G147" s="136"/>
      <c r="I147" s="58">
        <v>145</v>
      </c>
      <c r="J147" s="99" t="s">
        <v>2078</v>
      </c>
      <c r="K147" s="119" t="s">
        <v>882</v>
      </c>
      <c r="L147" s="36" t="s">
        <v>887</v>
      </c>
      <c r="M147" s="36" t="s">
        <v>877</v>
      </c>
      <c r="N147" s="79" t="s">
        <v>1235</v>
      </c>
      <c r="O147" s="79"/>
      <c r="P147" s="36"/>
      <c r="Q147" s="79" t="s">
        <v>14</v>
      </c>
      <c r="R147" s="36"/>
      <c r="S147" s="84" t="s">
        <v>2326</v>
      </c>
      <c r="T147" s="101"/>
      <c r="U147" s="36"/>
      <c r="V147" s="36" t="s">
        <v>1687</v>
      </c>
      <c r="W147" s="37"/>
      <c r="X147" s="37"/>
      <c r="Y147" s="38"/>
      <c r="Z147" s="65"/>
      <c r="AA147" s="19"/>
      <c r="AB147" s="19" t="str">
        <f>IF(Q147="-","",COUNT($AB$2:AB146)+1)</f>
        <v/>
      </c>
      <c r="AC147" s="18" t="str">
        <f t="shared" si="16"/>
        <v>MonetaryMeasure</v>
      </c>
      <c r="AD147" s="18" t="str">
        <f t="shared" si="19"/>
        <v>Japanese_yen</v>
      </c>
      <c r="AE147" s="22" t="str">
        <f t="shared" si="15"/>
        <v>-</v>
      </c>
      <c r="AF147" s="18" t="str">
        <f t="shared" si="18"/>
        <v>MonetaryMeasure_Japanese_yen</v>
      </c>
    </row>
    <row r="148" spans="1:32" s="17" customFormat="1" ht="36.6" customHeight="1" x14ac:dyDescent="0.2">
      <c r="A148" s="145"/>
      <c r="B148" s="101" t="s">
        <v>194</v>
      </c>
      <c r="C148" s="101" t="str">
        <f t="shared" si="17"/>
        <v>{C84C0CD7-E1C4-4B13-A9FA-F7673C77D6F5}</v>
      </c>
      <c r="D148" s="139"/>
      <c r="E148" s="66" t="s">
        <v>616</v>
      </c>
      <c r="F148" s="143"/>
      <c r="G148" s="137"/>
      <c r="I148" s="58">
        <v>146</v>
      </c>
      <c r="J148" s="100" t="s">
        <v>2079</v>
      </c>
      <c r="K148" s="120" t="s">
        <v>973</v>
      </c>
      <c r="L148" s="66" t="s">
        <v>974</v>
      </c>
      <c r="M148" s="66" t="s">
        <v>975</v>
      </c>
      <c r="N148" s="80" t="s">
        <v>1235</v>
      </c>
      <c r="O148" s="80"/>
      <c r="P148" s="66"/>
      <c r="Q148" s="80" t="s">
        <v>14</v>
      </c>
      <c r="R148" s="66"/>
      <c r="S148" s="84" t="s">
        <v>2326</v>
      </c>
      <c r="T148" s="101"/>
      <c r="U148" s="66"/>
      <c r="V148" s="66" t="s">
        <v>1688</v>
      </c>
      <c r="W148" s="67"/>
      <c r="X148" s="67"/>
      <c r="Y148" s="68"/>
      <c r="Z148" s="69"/>
      <c r="AA148" s="19"/>
      <c r="AB148" s="19" t="str">
        <f>IF(Q148="-","",COUNT($AB$2:AB147)+1)</f>
        <v/>
      </c>
      <c r="AC148" s="18" t="str">
        <f t="shared" si="16"/>
        <v>MonetaryMeasure</v>
      </c>
      <c r="AD148" s="18" t="str">
        <f t="shared" si="19"/>
        <v>Chinese_yuan</v>
      </c>
      <c r="AE148" s="22" t="str">
        <f t="shared" ref="AE148:AE179" si="20">Q148</f>
        <v>-</v>
      </c>
      <c r="AF148" s="18" t="str">
        <f t="shared" si="18"/>
        <v>MonetaryMeasure_Chinese_yuan</v>
      </c>
    </row>
    <row r="149" spans="1:32" s="17" customFormat="1" ht="36.6" customHeight="1" x14ac:dyDescent="0.2">
      <c r="A149" s="74" t="s">
        <v>196</v>
      </c>
      <c r="B149" s="101" t="s">
        <v>196</v>
      </c>
      <c r="C149" s="101" t="str">
        <f t="shared" si="17"/>
        <v>{7C374D7C-7409-4485-9C72-152484BEC31C}</v>
      </c>
      <c r="D149" s="56" t="s">
        <v>548</v>
      </c>
      <c r="E149" s="58" t="s">
        <v>2</v>
      </c>
      <c r="F149" s="56" t="s">
        <v>195</v>
      </c>
      <c r="G149" s="57" t="s">
        <v>1780</v>
      </c>
      <c r="I149" s="58">
        <v>147</v>
      </c>
      <c r="J149" s="58" t="s">
        <v>2080</v>
      </c>
      <c r="K149" s="117"/>
      <c r="L149" s="58"/>
      <c r="M149" s="58"/>
      <c r="N149" s="76" t="s">
        <v>1236</v>
      </c>
      <c r="O149" s="76"/>
      <c r="P149" s="58"/>
      <c r="Q149" s="76" t="s">
        <v>14</v>
      </c>
      <c r="R149" s="58"/>
      <c r="S149" s="84" t="s">
        <v>2327</v>
      </c>
      <c r="T149" s="101"/>
      <c r="U149" s="58"/>
      <c r="V149" s="58" t="s">
        <v>1254</v>
      </c>
      <c r="W149" s="59"/>
      <c r="X149" s="59"/>
      <c r="Y149" s="60"/>
      <c r="Z149" s="71"/>
      <c r="AA149" s="19"/>
      <c r="AB149" s="19" t="str">
        <f>IF(Q149="-","",COUNT($AB$2:AB148)+1)</f>
        <v/>
      </c>
      <c r="AC149" s="18" t="str">
        <f t="shared" si="16"/>
        <v>NonNegativeLengthMeasure</v>
      </c>
      <c r="AD149" s="18" t="str">
        <f t="shared" si="19"/>
        <v/>
      </c>
      <c r="AE149" s="22" t="str">
        <f t="shared" si="20"/>
        <v>-</v>
      </c>
      <c r="AF149" s="18" t="str">
        <f t="shared" si="18"/>
        <v>NonNegativeLengthMeasure_</v>
      </c>
    </row>
    <row r="150" spans="1:32" s="17" customFormat="1" ht="36.6" customHeight="1" x14ac:dyDescent="0.2">
      <c r="A150" s="74" t="s">
        <v>197</v>
      </c>
      <c r="B150" s="101" t="s">
        <v>197</v>
      </c>
      <c r="C150" s="101" t="str">
        <f t="shared" si="17"/>
        <v>{1E7D6345-411A-4177-8DDA-372FBA797191}</v>
      </c>
      <c r="D150" s="56" t="s">
        <v>549</v>
      </c>
      <c r="E150" s="58" t="s">
        <v>616</v>
      </c>
      <c r="F150" s="56" t="s">
        <v>14</v>
      </c>
      <c r="G150" s="57" t="s">
        <v>14</v>
      </c>
      <c r="I150" s="58">
        <v>148</v>
      </c>
      <c r="J150" s="58" t="s">
        <v>2081</v>
      </c>
      <c r="K150" s="117" t="s">
        <v>14</v>
      </c>
      <c r="L150" s="58" t="s">
        <v>14</v>
      </c>
      <c r="M150" s="58" t="s">
        <v>14</v>
      </c>
      <c r="N150" s="76"/>
      <c r="O150" s="76"/>
      <c r="P150" s="58"/>
      <c r="Q150" s="76" t="s">
        <v>14</v>
      </c>
      <c r="R150" s="58"/>
      <c r="S150" s="84" t="s">
        <v>2328</v>
      </c>
      <c r="T150" s="101"/>
      <c r="U150" s="58"/>
      <c r="V150" s="58" t="s">
        <v>14</v>
      </c>
      <c r="W150" s="59"/>
      <c r="X150" s="59"/>
      <c r="Y150" s="60"/>
      <c r="Z150" s="71"/>
      <c r="AA150" s="19"/>
      <c r="AB150" s="19" t="str">
        <f>IF(Q150="-","",COUNT($AB$2:AB149)+1)</f>
        <v/>
      </c>
      <c r="AC150" s="18" t="str">
        <f t="shared" si="16"/>
        <v>NormalisedRatioMeasure</v>
      </c>
      <c r="AD150" s="18" t="str">
        <f t="shared" si="19"/>
        <v>-</v>
      </c>
      <c r="AE150" s="22" t="str">
        <f t="shared" si="20"/>
        <v>-</v>
      </c>
      <c r="AF150" s="18" t="str">
        <f t="shared" si="18"/>
        <v>NormalisedRatioMeasure_-</v>
      </c>
    </row>
    <row r="151" spans="1:32" s="17" customFormat="1" ht="36.6" customHeight="1" x14ac:dyDescent="0.2">
      <c r="A151" s="74" t="s">
        <v>198</v>
      </c>
      <c r="B151" s="101" t="s">
        <v>198</v>
      </c>
      <c r="C151" s="101" t="str">
        <f t="shared" si="17"/>
        <v>{F69A9CE2-7F3C-42C6-BF4C-9A776A5FC64B}</v>
      </c>
      <c r="D151" s="56" t="s">
        <v>417</v>
      </c>
      <c r="E151" s="58" t="s">
        <v>618</v>
      </c>
      <c r="F151" s="56" t="s">
        <v>14</v>
      </c>
      <c r="G151" s="57" t="s">
        <v>14</v>
      </c>
      <c r="I151" s="58">
        <v>149</v>
      </c>
      <c r="J151" s="58" t="s">
        <v>2082</v>
      </c>
      <c r="K151" s="117" t="s">
        <v>14</v>
      </c>
      <c r="L151" s="58" t="s">
        <v>14</v>
      </c>
      <c r="M151" s="58" t="s">
        <v>14</v>
      </c>
      <c r="N151" s="76"/>
      <c r="O151" s="76"/>
      <c r="P151" s="58"/>
      <c r="Q151" s="76" t="s">
        <v>14</v>
      </c>
      <c r="R151" s="58"/>
      <c r="S151" s="84" t="s">
        <v>2329</v>
      </c>
      <c r="T151" s="101"/>
      <c r="U151" s="58"/>
      <c r="V151" s="58" t="s">
        <v>14</v>
      </c>
      <c r="W151" s="59"/>
      <c r="X151" s="59"/>
      <c r="Y151" s="60"/>
      <c r="Z151" s="71"/>
      <c r="AA151" s="19"/>
      <c r="AB151" s="19" t="str">
        <f>IF(Q151="-","",COUNT($AB$2:AB150)+1)</f>
        <v/>
      </c>
      <c r="AC151" s="18" t="str">
        <f t="shared" si="16"/>
        <v/>
      </c>
      <c r="AD151" s="18" t="str">
        <f t="shared" si="19"/>
        <v>-</v>
      </c>
      <c r="AE151" s="22" t="str">
        <f t="shared" si="20"/>
        <v>-</v>
      </c>
      <c r="AF151" s="18" t="str">
        <f t="shared" si="18"/>
        <v>_-</v>
      </c>
    </row>
    <row r="152" spans="1:32" s="17" customFormat="1" ht="36.6" customHeight="1" x14ac:dyDescent="0.2">
      <c r="A152" s="74" t="s">
        <v>199</v>
      </c>
      <c r="B152" s="101" t="s">
        <v>199</v>
      </c>
      <c r="C152" s="101" t="str">
        <f t="shared" si="17"/>
        <v>{D9BB4D19-26E6-4CB5-BCB6-47D9C47DD65C}</v>
      </c>
      <c r="D152" s="56" t="s">
        <v>550</v>
      </c>
      <c r="E152" s="58" t="s">
        <v>616</v>
      </c>
      <c r="F152" s="56" t="s">
        <v>14</v>
      </c>
      <c r="G152" s="57" t="s">
        <v>14</v>
      </c>
      <c r="I152" s="58">
        <v>150</v>
      </c>
      <c r="J152" s="58" t="s">
        <v>2083</v>
      </c>
      <c r="K152" s="117" t="s">
        <v>14</v>
      </c>
      <c r="L152" s="58" t="s">
        <v>14</v>
      </c>
      <c r="M152" s="58" t="s">
        <v>14</v>
      </c>
      <c r="N152" s="76"/>
      <c r="O152" s="76"/>
      <c r="P152" s="58"/>
      <c r="Q152" s="76" t="s">
        <v>14</v>
      </c>
      <c r="R152" s="58"/>
      <c r="S152" s="84" t="s">
        <v>2330</v>
      </c>
      <c r="T152" s="101"/>
      <c r="U152" s="58"/>
      <c r="V152" s="58" t="s">
        <v>14</v>
      </c>
      <c r="W152" s="59"/>
      <c r="X152" s="59"/>
      <c r="Y152" s="60"/>
      <c r="Z152" s="71"/>
      <c r="AA152" s="19"/>
      <c r="AB152" s="19" t="str">
        <f>IF(Q152="-","",COUNT($AB$2:AB151)+1)</f>
        <v/>
      </c>
      <c r="AC152" s="18" t="str">
        <f t="shared" si="16"/>
        <v/>
      </c>
      <c r="AD152" s="18" t="str">
        <f t="shared" si="19"/>
        <v>-</v>
      </c>
      <c r="AE152" s="22" t="str">
        <f t="shared" si="20"/>
        <v>-</v>
      </c>
      <c r="AF152" s="18" t="str">
        <f t="shared" si="18"/>
        <v>_-</v>
      </c>
    </row>
    <row r="153" spans="1:32" s="17" customFormat="1" ht="36.6" customHeight="1" x14ac:dyDescent="0.2">
      <c r="A153" s="144" t="s">
        <v>201</v>
      </c>
      <c r="B153" s="101" t="s">
        <v>201</v>
      </c>
      <c r="C153" s="101" t="str">
        <f t="shared" si="17"/>
        <v>{8485056B-C830-4B08-B34D-F92AE6C65595}</v>
      </c>
      <c r="D153" s="138" t="s">
        <v>551</v>
      </c>
      <c r="E153" s="61" t="s">
        <v>616</v>
      </c>
      <c r="F153" s="142" t="s">
        <v>200</v>
      </c>
      <c r="G153" s="125" t="s">
        <v>1813</v>
      </c>
      <c r="I153" s="58">
        <v>151</v>
      </c>
      <c r="J153" s="98" t="s">
        <v>2084</v>
      </c>
      <c r="K153" s="123" t="s">
        <v>303</v>
      </c>
      <c r="L153" s="61" t="s">
        <v>725</v>
      </c>
      <c r="M153" s="61" t="s">
        <v>327</v>
      </c>
      <c r="N153" s="81" t="s">
        <v>1064</v>
      </c>
      <c r="O153" s="81" t="s">
        <v>1063</v>
      </c>
      <c r="P153" s="61"/>
      <c r="Q153" s="81" t="s">
        <v>1329</v>
      </c>
      <c r="R153" s="61">
        <v>1000000</v>
      </c>
      <c r="S153" s="84" t="s">
        <v>2257</v>
      </c>
      <c r="T153" s="101" t="str">
        <f>VLOOKUP(S153,Measures!$J$2:$K$94,2,FALSE)</f>
        <v>{8783C3F4-E77E-4CDC-834F-2234FA5C8FDE}</v>
      </c>
      <c r="U153" s="61"/>
      <c r="V153" s="61" t="s">
        <v>1676</v>
      </c>
      <c r="W153" s="62" t="s">
        <v>323</v>
      </c>
      <c r="X153" s="62" t="s">
        <v>323</v>
      </c>
      <c r="Y153" s="63"/>
      <c r="Z153" s="64"/>
      <c r="AA153" s="19"/>
      <c r="AB153" s="19">
        <f>IF(Q153="-","",COUNT($AB$2:AB152)+1)</f>
        <v>111</v>
      </c>
      <c r="AC153" s="18" t="s">
        <v>1250</v>
      </c>
      <c r="AD153" s="18" t="str">
        <f t="shared" si="19"/>
        <v>newton_per_square_millimetre</v>
      </c>
      <c r="AE153" s="22" t="str">
        <f t="shared" si="20"/>
        <v>=kg/(m*Math.pow(s,2))*Math.pow(10,6)</v>
      </c>
      <c r="AF153" s="18" t="str">
        <f t="shared" si="18"/>
        <v>PlanarForceMeasure_newton_per_square_millimetre</v>
      </c>
    </row>
    <row r="154" spans="1:32" s="17" customFormat="1" ht="36.6" customHeight="1" x14ac:dyDescent="0.2">
      <c r="A154" s="140"/>
      <c r="B154" s="101" t="s">
        <v>201</v>
      </c>
      <c r="C154" s="101" t="str">
        <f t="shared" si="17"/>
        <v>{8485056B-C830-4B08-B34D-F92AE6C65595}</v>
      </c>
      <c r="D154" s="128"/>
      <c r="E154" s="36" t="s">
        <v>616</v>
      </c>
      <c r="F154" s="141"/>
      <c r="G154" s="127"/>
      <c r="I154" s="58">
        <v>152</v>
      </c>
      <c r="J154" s="99" t="s">
        <v>2085</v>
      </c>
      <c r="K154" s="119" t="s">
        <v>862</v>
      </c>
      <c r="L154" s="36" t="s">
        <v>863</v>
      </c>
      <c r="M154" s="36" t="s">
        <v>864</v>
      </c>
      <c r="N154" s="79" t="s">
        <v>1112</v>
      </c>
      <c r="O154" s="79" t="s">
        <v>1113</v>
      </c>
      <c r="P154" s="36"/>
      <c r="Q154" s="79" t="s">
        <v>1359</v>
      </c>
      <c r="R154" s="36">
        <v>10000</v>
      </c>
      <c r="S154" s="84" t="s">
        <v>2257</v>
      </c>
      <c r="T154" s="101" t="str">
        <f>VLOOKUP(S154,Measures!$J$2:$K$94,2,FALSE)</f>
        <v>{8783C3F4-E77E-4CDC-834F-2234FA5C8FDE}</v>
      </c>
      <c r="U154" s="36"/>
      <c r="V154" s="36" t="s">
        <v>1677</v>
      </c>
      <c r="W154" s="37"/>
      <c r="X154" s="37"/>
      <c r="Y154" s="38"/>
      <c r="Z154" s="65"/>
      <c r="AA154" s="19"/>
      <c r="AB154" s="19">
        <f>IF(Q154="-","",COUNT($AB$2:AB153)+1)</f>
        <v>112</v>
      </c>
      <c r="AC154" s="18" t="str">
        <f t="shared" ref="AC154:AC161" si="21">IF(M153="-","",IF(ISERROR(RIGHT(A154,LEN(A154)-3)),AC153,RIGHT(A154,LEN(A154)-3)))</f>
        <v>PlanarForceMeasure</v>
      </c>
      <c r="AD154" s="18" t="str">
        <f t="shared" si="19"/>
        <v>newton_per_square_centimeter</v>
      </c>
      <c r="AE154" s="22" t="str">
        <f t="shared" si="20"/>
        <v>=kg/(m*Math.pow(s,2))*Math.pow(10,4)</v>
      </c>
      <c r="AF154" s="18" t="str">
        <f t="shared" si="18"/>
        <v>PlanarForceMeasure_newton_per_square_centimeter</v>
      </c>
    </row>
    <row r="155" spans="1:32" s="17" customFormat="1" ht="36.6" customHeight="1" x14ac:dyDescent="0.2">
      <c r="A155" s="140"/>
      <c r="B155" s="101" t="s">
        <v>201</v>
      </c>
      <c r="C155" s="101" t="str">
        <f t="shared" si="17"/>
        <v>{8485056B-C830-4B08-B34D-F92AE6C65595}</v>
      </c>
      <c r="D155" s="128"/>
      <c r="E155" s="36" t="s">
        <v>616</v>
      </c>
      <c r="F155" s="141"/>
      <c r="G155" s="127"/>
      <c r="I155" s="58">
        <v>153</v>
      </c>
      <c r="J155" s="99" t="s">
        <v>2086</v>
      </c>
      <c r="K155" s="119" t="s">
        <v>911</v>
      </c>
      <c r="L155" s="36" t="s">
        <v>913</v>
      </c>
      <c r="M155" s="36" t="s">
        <v>914</v>
      </c>
      <c r="N155" s="79" t="s">
        <v>1073</v>
      </c>
      <c r="O155" s="79" t="s">
        <v>1120</v>
      </c>
      <c r="P155" s="36"/>
      <c r="Q155" s="79" t="s">
        <v>1328</v>
      </c>
      <c r="R155" s="36">
        <v>1000000000</v>
      </c>
      <c r="S155" s="84" t="s">
        <v>2257</v>
      </c>
      <c r="T155" s="101" t="str">
        <f>VLOOKUP(S155,Measures!$J$2:$K$94,2,FALSE)</f>
        <v>{8783C3F4-E77E-4CDC-834F-2234FA5C8FDE}</v>
      </c>
      <c r="U155" s="36" t="s">
        <v>1657</v>
      </c>
      <c r="V155" s="36" t="s">
        <v>1676</v>
      </c>
      <c r="W155" s="37"/>
      <c r="X155" s="37"/>
      <c r="Y155" s="38"/>
      <c r="Z155" s="65"/>
      <c r="AA155" s="19"/>
      <c r="AB155" s="19">
        <f>IF(Q155="-","",COUNT($AB$2:AB154)+1)</f>
        <v>113</v>
      </c>
      <c r="AC155" s="18" t="str">
        <f t="shared" si="21"/>
        <v>PlanarForceMeasure</v>
      </c>
      <c r="AD155" s="18" t="str">
        <f t="shared" si="19"/>
        <v>kilonewton_per_square_millimetre</v>
      </c>
      <c r="AE155" s="22" t="str">
        <f t="shared" si="20"/>
        <v>=kg/(m*Math.pow(s,2))*Math.pow(10,9)</v>
      </c>
      <c r="AF155" s="18" t="str">
        <f t="shared" si="18"/>
        <v>PlanarForceMeasure_kilonewton_per_square_millimetre</v>
      </c>
    </row>
    <row r="156" spans="1:32" s="17" customFormat="1" ht="36.6" customHeight="1" x14ac:dyDescent="0.2">
      <c r="A156" s="140"/>
      <c r="B156" s="101" t="s">
        <v>201</v>
      </c>
      <c r="C156" s="101" t="str">
        <f t="shared" si="17"/>
        <v>{8485056B-C830-4B08-B34D-F92AE6C65595}</v>
      </c>
      <c r="D156" s="128"/>
      <c r="E156" s="36" t="s">
        <v>616</v>
      </c>
      <c r="F156" s="141"/>
      <c r="G156" s="127"/>
      <c r="I156" s="58">
        <v>154</v>
      </c>
      <c r="J156" s="99" t="s">
        <v>2087</v>
      </c>
      <c r="K156" s="119" t="s">
        <v>912</v>
      </c>
      <c r="L156" s="36" t="s">
        <v>916</v>
      </c>
      <c r="M156" s="36" t="s">
        <v>915</v>
      </c>
      <c r="N156" s="79" t="s">
        <v>1119</v>
      </c>
      <c r="O156" s="79" t="s">
        <v>1121</v>
      </c>
      <c r="P156" s="36"/>
      <c r="Q156" s="79" t="s">
        <v>1360</v>
      </c>
      <c r="R156" s="36">
        <v>10000000</v>
      </c>
      <c r="S156" s="84" t="s">
        <v>2257</v>
      </c>
      <c r="T156" s="101" t="str">
        <f>VLOOKUP(S156,Measures!$J$2:$K$94,2,FALSE)</f>
        <v>{8783C3F4-E77E-4CDC-834F-2234FA5C8FDE}</v>
      </c>
      <c r="U156" s="36" t="s">
        <v>1657</v>
      </c>
      <c r="V156" s="36" t="s">
        <v>1677</v>
      </c>
      <c r="W156" s="37"/>
      <c r="X156" s="37"/>
      <c r="Y156" s="38"/>
      <c r="Z156" s="65"/>
      <c r="AA156" s="19"/>
      <c r="AB156" s="19">
        <f>IF(Q156="-","",COUNT($AB$2:AB155)+1)</f>
        <v>114</v>
      </c>
      <c r="AC156" s="18" t="str">
        <f t="shared" si="21"/>
        <v>PlanarForceMeasure</v>
      </c>
      <c r="AD156" s="18" t="str">
        <f t="shared" si="19"/>
        <v>kilonewton_per_square_centimeter</v>
      </c>
      <c r="AE156" s="22" t="str">
        <f t="shared" si="20"/>
        <v>=kg/(m*Math.pow(s,2))*Math.pow(10,7)</v>
      </c>
      <c r="AF156" s="18" t="str">
        <f t="shared" si="18"/>
        <v>PlanarForceMeasure_kilonewton_per_square_centimeter</v>
      </c>
    </row>
    <row r="157" spans="1:32" s="17" customFormat="1" ht="36.6" customHeight="1" x14ac:dyDescent="0.2">
      <c r="A157" s="145"/>
      <c r="B157" s="101" t="s">
        <v>201</v>
      </c>
      <c r="C157" s="101" t="str">
        <f t="shared" si="17"/>
        <v>{8485056B-C830-4B08-B34D-F92AE6C65595}</v>
      </c>
      <c r="D157" s="139"/>
      <c r="E157" s="66" t="s">
        <v>616</v>
      </c>
      <c r="F157" s="143"/>
      <c r="G157" s="126"/>
      <c r="I157" s="58">
        <v>155</v>
      </c>
      <c r="J157" s="100" t="s">
        <v>2088</v>
      </c>
      <c r="K157" s="120" t="s">
        <v>925</v>
      </c>
      <c r="L157" s="66" t="s">
        <v>917</v>
      </c>
      <c r="M157" s="66" t="s">
        <v>918</v>
      </c>
      <c r="N157" s="80" t="s">
        <v>1007</v>
      </c>
      <c r="O157" s="80" t="s">
        <v>1008</v>
      </c>
      <c r="P157" s="66"/>
      <c r="Q157" s="80" t="s">
        <v>1323</v>
      </c>
      <c r="R157" s="66">
        <v>1</v>
      </c>
      <c r="S157" s="84" t="s">
        <v>2257</v>
      </c>
      <c r="T157" s="101" t="str">
        <f>VLOOKUP(S157,Measures!$J$2:$K$94,2,FALSE)</f>
        <v>{8783C3F4-E77E-4CDC-834F-2234FA5C8FDE}</v>
      </c>
      <c r="U157" s="66"/>
      <c r="V157" s="66" t="s">
        <v>1689</v>
      </c>
      <c r="W157" s="67"/>
      <c r="X157" s="67"/>
      <c r="Y157" s="68"/>
      <c r="Z157" s="69"/>
      <c r="AA157" s="19"/>
      <c r="AB157" s="19">
        <f>IF(Q157="-","",COUNT($AB$2:AB156)+1)</f>
        <v>115</v>
      </c>
      <c r="AC157" s="18" t="str">
        <f t="shared" si="21"/>
        <v>PlanarForceMeasure</v>
      </c>
      <c r="AD157" s="18" t="str">
        <f t="shared" si="19"/>
        <v>newton_per_squaremeter</v>
      </c>
      <c r="AE157" s="22" t="str">
        <f t="shared" si="20"/>
        <v>=kg/(m*Math.pow(s,2))</v>
      </c>
      <c r="AF157" s="18" t="str">
        <f t="shared" si="18"/>
        <v>PlanarForceMeasure_newton_per_squaremeter</v>
      </c>
    </row>
    <row r="158" spans="1:32" s="17" customFormat="1" ht="36.6" customHeight="1" x14ac:dyDescent="0.2">
      <c r="A158" s="74" t="s">
        <v>13</v>
      </c>
      <c r="B158" s="101" t="s">
        <v>13</v>
      </c>
      <c r="C158" s="101" t="str">
        <f t="shared" si="17"/>
        <v>{DC6D4424-23F2-48EF-9A54-108102E3E887}</v>
      </c>
      <c r="D158" s="56" t="s">
        <v>552</v>
      </c>
      <c r="E158" s="58" t="s">
        <v>616</v>
      </c>
      <c r="F158" s="56" t="s">
        <v>202</v>
      </c>
      <c r="G158" s="57" t="s">
        <v>1781</v>
      </c>
      <c r="I158" s="58">
        <v>156</v>
      </c>
      <c r="J158" s="58" t="s">
        <v>2089</v>
      </c>
      <c r="K158" s="117" t="s">
        <v>203</v>
      </c>
      <c r="L158" s="58" t="s">
        <v>702</v>
      </c>
      <c r="M158" s="58" t="s">
        <v>204</v>
      </c>
      <c r="N158" s="76" t="s">
        <v>1289</v>
      </c>
      <c r="O158" s="76" t="s">
        <v>1289</v>
      </c>
      <c r="P158" s="58"/>
      <c r="Q158" s="76" t="s">
        <v>14</v>
      </c>
      <c r="R158" s="58"/>
      <c r="S158" s="84" t="s">
        <v>2259</v>
      </c>
      <c r="T158" s="101" t="str">
        <f>VLOOKUP(S158,Measures!$J$2:$K$94,2,FALSE)</f>
        <v>{0438E120-2187-48BC-9E56-552E845CEF75}</v>
      </c>
      <c r="U158" s="58"/>
      <c r="V158" s="58" t="s">
        <v>203</v>
      </c>
      <c r="W158" s="59" t="s">
        <v>205</v>
      </c>
      <c r="X158" s="59" t="s">
        <v>205</v>
      </c>
      <c r="Y158" s="60"/>
      <c r="Z158" s="71"/>
      <c r="AA158" s="19"/>
      <c r="AB158" s="19" t="str">
        <f>IF(Q158="-","",COUNT($AB$2:AB157)+1)</f>
        <v/>
      </c>
      <c r="AC158" s="18" t="str">
        <f t="shared" si="21"/>
        <v>PlaneAngleMeasure</v>
      </c>
      <c r="AD158" s="18" t="str">
        <f t="shared" si="19"/>
        <v>radian</v>
      </c>
      <c r="AE158" s="22" t="str">
        <f t="shared" si="20"/>
        <v>-</v>
      </c>
      <c r="AF158" s="18" t="str">
        <f t="shared" si="18"/>
        <v>PlaneAngleMeasure_radian</v>
      </c>
    </row>
    <row r="159" spans="1:32" s="17" customFormat="1" ht="36.6" customHeight="1" x14ac:dyDescent="0.2">
      <c r="A159" s="74" t="s">
        <v>207</v>
      </c>
      <c r="B159" s="101" t="s">
        <v>207</v>
      </c>
      <c r="C159" s="101" t="str">
        <f t="shared" si="17"/>
        <v>{DE4F8F6D-3BC1-4EDF-A31E-3C696C8D5EE7}</v>
      </c>
      <c r="D159" s="56" t="s">
        <v>553</v>
      </c>
      <c r="E159" s="58" t="s">
        <v>2</v>
      </c>
      <c r="F159" s="56" t="s">
        <v>206</v>
      </c>
      <c r="G159" s="57" t="s">
        <v>1782</v>
      </c>
      <c r="I159" s="58">
        <v>157</v>
      </c>
      <c r="J159" s="58" t="s">
        <v>2090</v>
      </c>
      <c r="K159" s="117"/>
      <c r="L159" s="58"/>
      <c r="M159" s="58" t="s">
        <v>129</v>
      </c>
      <c r="N159" s="76" t="s">
        <v>14</v>
      </c>
      <c r="O159" s="76" t="s">
        <v>14</v>
      </c>
      <c r="P159" s="58"/>
      <c r="Q159" s="76" t="s">
        <v>14</v>
      </c>
      <c r="R159" s="58"/>
      <c r="S159" s="84" t="s">
        <v>2331</v>
      </c>
      <c r="T159" s="101"/>
      <c r="U159" s="58"/>
      <c r="V159" s="58" t="s">
        <v>1254</v>
      </c>
      <c r="W159" s="59"/>
      <c r="X159" s="59"/>
      <c r="Y159" s="60"/>
      <c r="Z159" s="71"/>
      <c r="AA159" s="19"/>
      <c r="AB159" s="19" t="str">
        <f>IF(Q159="-","",COUNT($AB$2:AB158)+1)</f>
        <v/>
      </c>
      <c r="AC159" s="18" t="str">
        <f t="shared" si="21"/>
        <v>PositiveLengthMeasure</v>
      </c>
      <c r="AD159" s="18" t="str">
        <f t="shared" si="19"/>
        <v/>
      </c>
      <c r="AE159" s="22" t="str">
        <f t="shared" si="20"/>
        <v>-</v>
      </c>
      <c r="AF159" s="18" t="str">
        <f t="shared" si="18"/>
        <v>PositiveLengthMeasure_</v>
      </c>
    </row>
    <row r="160" spans="1:32" s="17" customFormat="1" ht="36.6" customHeight="1" x14ac:dyDescent="0.2">
      <c r="A160" s="74" t="s">
        <v>209</v>
      </c>
      <c r="B160" s="101" t="s">
        <v>209</v>
      </c>
      <c r="C160" s="101" t="str">
        <f t="shared" si="17"/>
        <v>{73F87162-A71A-4032-B3BE-D431DCB2AE1B}</v>
      </c>
      <c r="D160" s="56" t="s">
        <v>554</v>
      </c>
      <c r="E160" s="58" t="s">
        <v>13</v>
      </c>
      <c r="F160" s="56" t="s">
        <v>208</v>
      </c>
      <c r="G160" s="57" t="s">
        <v>1783</v>
      </c>
      <c r="I160" s="58">
        <v>158</v>
      </c>
      <c r="J160" s="58" t="s">
        <v>2091</v>
      </c>
      <c r="K160" s="117"/>
      <c r="L160" s="58"/>
      <c r="M160" s="58" t="s">
        <v>204</v>
      </c>
      <c r="N160" s="76" t="s">
        <v>14</v>
      </c>
      <c r="O160" s="76" t="s">
        <v>14</v>
      </c>
      <c r="P160" s="58"/>
      <c r="Q160" s="76" t="s">
        <v>14</v>
      </c>
      <c r="R160" s="58"/>
      <c r="S160" s="84" t="s">
        <v>2332</v>
      </c>
      <c r="T160" s="101"/>
      <c r="U160" s="58"/>
      <c r="V160" s="58" t="s">
        <v>1254</v>
      </c>
      <c r="W160" s="59"/>
      <c r="X160" s="59"/>
      <c r="Y160" s="60"/>
      <c r="Z160" s="71"/>
      <c r="AA160" s="19"/>
      <c r="AB160" s="19" t="str">
        <f>IF(Q160="-","",COUNT($AB$2:AB159)+1)</f>
        <v/>
      </c>
      <c r="AC160" s="18" t="str">
        <f t="shared" si="21"/>
        <v>PositivePlaneAngleMeasure</v>
      </c>
      <c r="AD160" s="18" t="str">
        <f t="shared" si="19"/>
        <v/>
      </c>
      <c r="AE160" s="22" t="str">
        <f t="shared" si="20"/>
        <v>-</v>
      </c>
      <c r="AF160" s="18" t="str">
        <f t="shared" si="18"/>
        <v>PositivePlaneAngleMeasure_</v>
      </c>
    </row>
    <row r="161" spans="1:32" s="17" customFormat="1" ht="36.6" customHeight="1" x14ac:dyDescent="0.2">
      <c r="A161" s="74" t="s">
        <v>210</v>
      </c>
      <c r="B161" s="101" t="s">
        <v>210</v>
      </c>
      <c r="C161" s="101" t="str">
        <f t="shared" si="17"/>
        <v>{828D3197-C80D-4802-B5CC-C4EBD7FB46C6}</v>
      </c>
      <c r="D161" s="56" t="s">
        <v>555</v>
      </c>
      <c r="E161" s="58" t="s">
        <v>219</v>
      </c>
      <c r="F161" s="56" t="s">
        <v>14</v>
      </c>
      <c r="G161" s="57" t="s">
        <v>14</v>
      </c>
      <c r="I161" s="58">
        <v>159</v>
      </c>
      <c r="J161" s="58" t="s">
        <v>2092</v>
      </c>
      <c r="K161" s="117" t="s">
        <v>14</v>
      </c>
      <c r="L161" s="58" t="s">
        <v>14</v>
      </c>
      <c r="M161" s="58" t="s">
        <v>14</v>
      </c>
      <c r="N161" s="76" t="s">
        <v>14</v>
      </c>
      <c r="O161" s="76" t="s">
        <v>14</v>
      </c>
      <c r="P161" s="58"/>
      <c r="Q161" s="76" t="s">
        <v>14</v>
      </c>
      <c r="R161" s="58"/>
      <c r="S161" s="84" t="s">
        <v>2333</v>
      </c>
      <c r="T161" s="101"/>
      <c r="U161" s="58"/>
      <c r="V161" s="58" t="s">
        <v>14</v>
      </c>
      <c r="W161" s="59"/>
      <c r="X161" s="59"/>
      <c r="Y161" s="60"/>
      <c r="Z161" s="71"/>
      <c r="AA161" s="19"/>
      <c r="AB161" s="19" t="str">
        <f>IF(Q161="-","",COUNT($AB$2:AB160)+1)</f>
        <v/>
      </c>
      <c r="AC161" s="18" t="str">
        <f t="shared" si="21"/>
        <v>PositiveRatioMeasure</v>
      </c>
      <c r="AD161" s="18" t="str">
        <f t="shared" si="19"/>
        <v>-</v>
      </c>
      <c r="AE161" s="22" t="str">
        <f t="shared" si="20"/>
        <v>-</v>
      </c>
      <c r="AF161" s="18" t="str">
        <f t="shared" si="18"/>
        <v>PositiveRatioMeasure_-</v>
      </c>
    </row>
    <row r="162" spans="1:32" s="17" customFormat="1" ht="36.6" customHeight="1" x14ac:dyDescent="0.2">
      <c r="A162" s="144" t="s">
        <v>214</v>
      </c>
      <c r="B162" s="101" t="s">
        <v>214</v>
      </c>
      <c r="C162" s="101" t="str">
        <f t="shared" si="17"/>
        <v>{4E053042-3D56-4A2B-887A-D5D5C1952D02}</v>
      </c>
      <c r="D162" s="129" t="s">
        <v>556</v>
      </c>
      <c r="E162" s="61" t="s">
        <v>616</v>
      </c>
      <c r="F162" s="142" t="s">
        <v>211</v>
      </c>
      <c r="G162" s="125" t="s">
        <v>1784</v>
      </c>
      <c r="I162" s="58">
        <v>160</v>
      </c>
      <c r="J162" s="98" t="s">
        <v>2093</v>
      </c>
      <c r="K162" s="123"/>
      <c r="L162" s="61" t="s">
        <v>1094</v>
      </c>
      <c r="M162" s="61" t="s">
        <v>1115</v>
      </c>
      <c r="N162" s="81" t="s">
        <v>1111</v>
      </c>
      <c r="O162" s="81" t="s">
        <v>1315</v>
      </c>
      <c r="P162" s="61"/>
      <c r="Q162" s="81" t="s">
        <v>1350</v>
      </c>
      <c r="R162" s="61">
        <v>9.9999999999999998E-13</v>
      </c>
      <c r="S162" s="84" t="s">
        <v>2261</v>
      </c>
      <c r="T162" s="101" t="str">
        <f>VLOOKUP(S162,Measures!$J$2:$K$94,2,FALSE)</f>
        <v>{E2BFE5EA-423C-4887-A595-47740DDFACDE}</v>
      </c>
      <c r="U162" s="61"/>
      <c r="V162" s="61" t="s">
        <v>1254</v>
      </c>
      <c r="W162" s="62"/>
      <c r="X162" s="62"/>
      <c r="Y162" s="63"/>
      <c r="Z162" s="64"/>
      <c r="AA162" s="19"/>
      <c r="AB162" s="19">
        <f>IF(Q162="-","",COUNT($AB$2:AB161)+1)</f>
        <v>116</v>
      </c>
      <c r="AC162" s="18" t="s">
        <v>1249</v>
      </c>
      <c r="AD162" s="18" t="str">
        <f t="shared" si="19"/>
        <v/>
      </c>
      <c r="AE162" s="22" t="str">
        <f t="shared" si="20"/>
        <v>=(kg*Math.pow(m,2))/(Math.pow(s,3)*Math.pow(10,12))</v>
      </c>
      <c r="AF162" s="18" t="str">
        <f t="shared" si="18"/>
        <v>PowerMeasure_</v>
      </c>
    </row>
    <row r="163" spans="1:32" s="17" customFormat="1" ht="36.6" customHeight="1" x14ac:dyDescent="0.2">
      <c r="A163" s="140"/>
      <c r="B163" s="101" t="s">
        <v>214</v>
      </c>
      <c r="C163" s="101" t="str">
        <f t="shared" si="17"/>
        <v>{4E053042-3D56-4A2B-887A-D5D5C1952D02}</v>
      </c>
      <c r="D163" s="130"/>
      <c r="E163" s="36" t="s">
        <v>616</v>
      </c>
      <c r="F163" s="141"/>
      <c r="G163" s="127"/>
      <c r="I163" s="58">
        <v>161</v>
      </c>
      <c r="J163" s="99" t="s">
        <v>2094</v>
      </c>
      <c r="K163" s="119"/>
      <c r="L163" s="36" t="s">
        <v>1093</v>
      </c>
      <c r="M163" s="36" t="s">
        <v>1114</v>
      </c>
      <c r="N163" s="79" t="s">
        <v>1110</v>
      </c>
      <c r="O163" s="79" t="s">
        <v>1314</v>
      </c>
      <c r="P163" s="36"/>
      <c r="Q163" s="79" t="s">
        <v>1351</v>
      </c>
      <c r="R163" s="36">
        <v>9.9999999999999998E-13</v>
      </c>
      <c r="S163" s="84" t="s">
        <v>2261</v>
      </c>
      <c r="T163" s="101" t="str">
        <f>VLOOKUP(S163,Measures!$J$2:$K$94,2,FALSE)</f>
        <v>{E2BFE5EA-423C-4887-A595-47740DDFACDE}</v>
      </c>
      <c r="U163" s="36"/>
      <c r="V163" s="36" t="s">
        <v>1254</v>
      </c>
      <c r="W163" s="37"/>
      <c r="X163" s="37"/>
      <c r="Y163" s="38"/>
      <c r="Z163" s="65"/>
      <c r="AA163" s="19"/>
      <c r="AB163" s="19">
        <f>IF(Q163="-","",COUNT($AB$2:AB162)+1)</f>
        <v>117</v>
      </c>
      <c r="AC163" s="18" t="str">
        <f t="shared" ref="AC163:AC210" si="22">IF(M162="-","",IF(ISERROR(RIGHT(A163,LEN(A163)-3)),AC162,RIGHT(A163,LEN(A163)-3)))</f>
        <v>PowerMeasure</v>
      </c>
      <c r="AD163" s="18" t="str">
        <f t="shared" si="19"/>
        <v/>
      </c>
      <c r="AE163" s="22" t="str">
        <f t="shared" si="20"/>
        <v>=(kg*Math.pow(m,2))/(Math.pow(s,3)*Math.pow(10,9))</v>
      </c>
      <c r="AF163" s="18" t="str">
        <f t="shared" si="18"/>
        <v>PowerMeasure_</v>
      </c>
    </row>
    <row r="164" spans="1:32" s="17" customFormat="1" ht="36.6" customHeight="1" x14ac:dyDescent="0.2">
      <c r="A164" s="140"/>
      <c r="B164" s="101" t="s">
        <v>214</v>
      </c>
      <c r="C164" s="101" t="str">
        <f t="shared" si="17"/>
        <v>{4E053042-3D56-4A2B-887A-D5D5C1952D02}</v>
      </c>
      <c r="D164" s="130"/>
      <c r="E164" s="36" t="s">
        <v>616</v>
      </c>
      <c r="F164" s="141"/>
      <c r="G164" s="127"/>
      <c r="I164" s="58">
        <v>162</v>
      </c>
      <c r="J164" s="99" t="s">
        <v>2095</v>
      </c>
      <c r="K164" s="119"/>
      <c r="L164" s="36" t="s">
        <v>1092</v>
      </c>
      <c r="M164" s="36" t="s">
        <v>1106</v>
      </c>
      <c r="N164" s="79" t="s">
        <v>1109</v>
      </c>
      <c r="O164" s="79" t="s">
        <v>1313</v>
      </c>
      <c r="P164" s="36"/>
      <c r="Q164" s="79" t="s">
        <v>1352</v>
      </c>
      <c r="R164" s="36">
        <v>9.9999999999999998E-13</v>
      </c>
      <c r="S164" s="84" t="s">
        <v>2261</v>
      </c>
      <c r="T164" s="101" t="str">
        <f>VLOOKUP(S164,Measures!$J$2:$K$94,2,FALSE)</f>
        <v>{E2BFE5EA-423C-4887-A595-47740DDFACDE}</v>
      </c>
      <c r="U164" s="36"/>
      <c r="V164" s="36" t="s">
        <v>1254</v>
      </c>
      <c r="W164" s="37"/>
      <c r="X164" s="37"/>
      <c r="Y164" s="38"/>
      <c r="Z164" s="65"/>
      <c r="AA164" s="19"/>
      <c r="AB164" s="19">
        <f>IF(Q164="-","",COUNT($AB$2:AB163)+1)</f>
        <v>118</v>
      </c>
      <c r="AC164" s="18" t="str">
        <f t="shared" si="22"/>
        <v>PowerMeasure</v>
      </c>
      <c r="AD164" s="18" t="str">
        <f t="shared" si="19"/>
        <v/>
      </c>
      <c r="AE164" s="22" t="str">
        <f t="shared" si="20"/>
        <v>=(kg*Math.pow(m,2))/(Math.pow(s,3)*Math.pow(10,6))</v>
      </c>
      <c r="AF164" s="18" t="str">
        <f t="shared" si="18"/>
        <v>PowerMeasure_</v>
      </c>
    </row>
    <row r="165" spans="1:32" s="17" customFormat="1" ht="36.6" customHeight="1" x14ac:dyDescent="0.2">
      <c r="A165" s="140"/>
      <c r="B165" s="101" t="s">
        <v>214</v>
      </c>
      <c r="C165" s="101" t="str">
        <f t="shared" si="17"/>
        <v>{4E053042-3D56-4A2B-887A-D5D5C1952D02}</v>
      </c>
      <c r="D165" s="130"/>
      <c r="E165" s="36" t="s">
        <v>616</v>
      </c>
      <c r="F165" s="141"/>
      <c r="G165" s="127"/>
      <c r="I165" s="58">
        <v>163</v>
      </c>
      <c r="J165" s="99" t="s">
        <v>2096</v>
      </c>
      <c r="K165" s="119"/>
      <c r="L165" s="36" t="s">
        <v>1091</v>
      </c>
      <c r="M165" s="36" t="s">
        <v>1107</v>
      </c>
      <c r="N165" s="79" t="s">
        <v>1108</v>
      </c>
      <c r="O165" s="79" t="s">
        <v>1312</v>
      </c>
      <c r="P165" s="36"/>
      <c r="Q165" s="79" t="s">
        <v>1353</v>
      </c>
      <c r="R165" s="36">
        <v>9.9999999999999998E-13</v>
      </c>
      <c r="S165" s="84" t="s">
        <v>2261</v>
      </c>
      <c r="T165" s="101" t="str">
        <f>VLOOKUP(S165,Measures!$J$2:$K$94,2,FALSE)</f>
        <v>{E2BFE5EA-423C-4887-A595-47740DDFACDE}</v>
      </c>
      <c r="U165" s="36"/>
      <c r="V165" s="36" t="s">
        <v>1254</v>
      </c>
      <c r="W165" s="37"/>
      <c r="X165" s="37"/>
      <c r="Y165" s="38"/>
      <c r="Z165" s="65"/>
      <c r="AA165" s="19"/>
      <c r="AB165" s="19">
        <f>IF(Q165="-","",COUNT($AB$2:AB164)+1)</f>
        <v>119</v>
      </c>
      <c r="AC165" s="18" t="str">
        <f t="shared" si="22"/>
        <v>PowerMeasure</v>
      </c>
      <c r="AD165" s="18" t="str">
        <f t="shared" si="19"/>
        <v/>
      </c>
      <c r="AE165" s="22" t="str">
        <f t="shared" si="20"/>
        <v>=(kg*Math.pow(m,2))/(Math.pow(s,3)*Math.pow(10,3))</v>
      </c>
      <c r="AF165" s="18" t="str">
        <f t="shared" si="18"/>
        <v>PowerMeasure_</v>
      </c>
    </row>
    <row r="166" spans="1:32" s="17" customFormat="1" ht="36.6" customHeight="1" x14ac:dyDescent="0.2">
      <c r="A166" s="140"/>
      <c r="B166" s="101" t="s">
        <v>214</v>
      </c>
      <c r="C166" s="101" t="str">
        <f t="shared" si="17"/>
        <v>{4E053042-3D56-4A2B-887A-D5D5C1952D02}</v>
      </c>
      <c r="D166" s="130"/>
      <c r="E166" s="36" t="s">
        <v>616</v>
      </c>
      <c r="F166" s="141"/>
      <c r="G166" s="127"/>
      <c r="I166" s="58">
        <v>164</v>
      </c>
      <c r="J166" s="99" t="s">
        <v>2097</v>
      </c>
      <c r="K166" s="119" t="s">
        <v>212</v>
      </c>
      <c r="L166" s="36" t="s">
        <v>642</v>
      </c>
      <c r="M166" s="36" t="s">
        <v>8</v>
      </c>
      <c r="N166" s="79" t="s">
        <v>1054</v>
      </c>
      <c r="O166" s="79" t="s">
        <v>1052</v>
      </c>
      <c r="P166" s="36"/>
      <c r="Q166" s="79" t="s">
        <v>1354</v>
      </c>
      <c r="R166" s="36">
        <v>1</v>
      </c>
      <c r="S166" s="84" t="s">
        <v>2261</v>
      </c>
      <c r="T166" s="101" t="str">
        <f>VLOOKUP(S166,Measures!$J$2:$K$94,2,FALSE)</f>
        <v>{E2BFE5EA-423C-4887-A595-47740DDFACDE}</v>
      </c>
      <c r="U166" s="36"/>
      <c r="V166" s="36" t="s">
        <v>212</v>
      </c>
      <c r="W166" s="37" t="s">
        <v>213</v>
      </c>
      <c r="X166" s="37" t="s">
        <v>213</v>
      </c>
      <c r="Y166" s="38"/>
      <c r="Z166" s="65"/>
      <c r="AA166" s="19"/>
      <c r="AB166" s="19">
        <f>IF(Q166="-","",COUNT($AB$2:AB165)+1)</f>
        <v>120</v>
      </c>
      <c r="AC166" s="18" t="str">
        <f t="shared" si="22"/>
        <v>PowerMeasure</v>
      </c>
      <c r="AD166" s="18" t="str">
        <f t="shared" si="19"/>
        <v>watt</v>
      </c>
      <c r="AE166" s="22" t="str">
        <f t="shared" si="20"/>
        <v>=(kg*Math.pow(m,2))/Math.pow(s,3)</v>
      </c>
      <c r="AF166" s="18" t="str">
        <f t="shared" si="18"/>
        <v>PowerMeasure_watt</v>
      </c>
    </row>
    <row r="167" spans="1:32" s="17" customFormat="1" ht="36.6" customHeight="1" x14ac:dyDescent="0.2">
      <c r="A167" s="140"/>
      <c r="B167" s="101" t="s">
        <v>214</v>
      </c>
      <c r="C167" s="101" t="str">
        <f t="shared" si="17"/>
        <v>{4E053042-3D56-4A2B-887A-D5D5C1952D02}</v>
      </c>
      <c r="D167" s="130"/>
      <c r="E167" s="36" t="s">
        <v>616</v>
      </c>
      <c r="F167" s="141"/>
      <c r="G167" s="127"/>
      <c r="I167" s="58">
        <v>165</v>
      </c>
      <c r="J167" s="99" t="s">
        <v>2098</v>
      </c>
      <c r="K167" s="119" t="s">
        <v>1088</v>
      </c>
      <c r="L167" s="36" t="s">
        <v>1085</v>
      </c>
      <c r="M167" s="36" t="s">
        <v>1083</v>
      </c>
      <c r="N167" s="79" t="s">
        <v>1102</v>
      </c>
      <c r="O167" s="79" t="s">
        <v>1316</v>
      </c>
      <c r="P167" s="36"/>
      <c r="Q167" s="79" t="s">
        <v>1355</v>
      </c>
      <c r="R167" s="36">
        <v>1000</v>
      </c>
      <c r="S167" s="84" t="s">
        <v>2261</v>
      </c>
      <c r="T167" s="101" t="str">
        <f>VLOOKUP(S167,Measures!$J$2:$K$94,2,FALSE)</f>
        <v>{E2BFE5EA-423C-4887-A595-47740DDFACDE}</v>
      </c>
      <c r="U167" s="36" t="s">
        <v>1657</v>
      </c>
      <c r="V167" s="36" t="s">
        <v>212</v>
      </c>
      <c r="W167" s="37"/>
      <c r="X167" s="37"/>
      <c r="Y167" s="38"/>
      <c r="Z167" s="65"/>
      <c r="AA167" s="19"/>
      <c r="AB167" s="19">
        <f>IF(Q167="-","",COUNT($AB$2:AB166)+1)</f>
        <v>121</v>
      </c>
      <c r="AC167" s="18" t="str">
        <f t="shared" si="22"/>
        <v>PowerMeasure</v>
      </c>
      <c r="AD167" s="18" t="str">
        <f t="shared" si="19"/>
        <v>kilowatt</v>
      </c>
      <c r="AE167" s="22" t="str">
        <f t="shared" si="20"/>
        <v>=Math.pow(10,3)*(kg*Math.pow(m,2))/Math.pow(s,3)</v>
      </c>
      <c r="AF167" s="18" t="str">
        <f t="shared" si="18"/>
        <v>PowerMeasure_kilowatt</v>
      </c>
    </row>
    <row r="168" spans="1:32" s="17" customFormat="1" ht="36.6" customHeight="1" x14ac:dyDescent="0.2">
      <c r="A168" s="140"/>
      <c r="B168" s="101" t="s">
        <v>214</v>
      </c>
      <c r="C168" s="101" t="str">
        <f t="shared" si="17"/>
        <v>{4E053042-3D56-4A2B-887A-D5D5C1952D02}</v>
      </c>
      <c r="D168" s="130"/>
      <c r="E168" s="36" t="s">
        <v>616</v>
      </c>
      <c r="F168" s="141"/>
      <c r="G168" s="127"/>
      <c r="I168" s="58">
        <v>166</v>
      </c>
      <c r="J168" s="99" t="s">
        <v>2099</v>
      </c>
      <c r="K168" s="119" t="s">
        <v>1089</v>
      </c>
      <c r="L168" s="36" t="s">
        <v>1086</v>
      </c>
      <c r="M168" s="36" t="s">
        <v>846</v>
      </c>
      <c r="N168" s="79" t="s">
        <v>1103</v>
      </c>
      <c r="O168" s="79" t="s">
        <v>1317</v>
      </c>
      <c r="P168" s="36"/>
      <c r="Q168" s="79" t="s">
        <v>1356</v>
      </c>
      <c r="R168" s="36">
        <v>1000000</v>
      </c>
      <c r="S168" s="84" t="s">
        <v>2261</v>
      </c>
      <c r="T168" s="101" t="str">
        <f>VLOOKUP(S168,Measures!$J$2:$K$94,2,FALSE)</f>
        <v>{E2BFE5EA-423C-4887-A595-47740DDFACDE}</v>
      </c>
      <c r="U168" s="36" t="s">
        <v>1709</v>
      </c>
      <c r="V168" s="36" t="s">
        <v>212</v>
      </c>
      <c r="W168" s="37"/>
      <c r="X168" s="37"/>
      <c r="Y168" s="38"/>
      <c r="Z168" s="65"/>
      <c r="AA168" s="19"/>
      <c r="AB168" s="19">
        <f>IF(Q168="-","",COUNT($AB$2:AB167)+1)</f>
        <v>122</v>
      </c>
      <c r="AC168" s="18" t="str">
        <f t="shared" si="22"/>
        <v>PowerMeasure</v>
      </c>
      <c r="AD168" s="18" t="str">
        <f t="shared" si="19"/>
        <v>megawatt</v>
      </c>
      <c r="AE168" s="22" t="str">
        <f t="shared" si="20"/>
        <v>=Math.pow(10,6)*(kg*Math.pow(m,2))/Math.pow(s,3)</v>
      </c>
      <c r="AF168" s="18" t="str">
        <f t="shared" si="18"/>
        <v>PowerMeasure_megawatt</v>
      </c>
    </row>
    <row r="169" spans="1:32" s="17" customFormat="1" ht="36.6" customHeight="1" x14ac:dyDescent="0.2">
      <c r="A169" s="140"/>
      <c r="B169" s="101" t="s">
        <v>214</v>
      </c>
      <c r="C169" s="101" t="str">
        <f t="shared" si="17"/>
        <v>{4E053042-3D56-4A2B-887A-D5D5C1952D02}</v>
      </c>
      <c r="D169" s="130"/>
      <c r="E169" s="36" t="s">
        <v>616</v>
      </c>
      <c r="F169" s="141"/>
      <c r="G169" s="127"/>
      <c r="I169" s="58">
        <v>167</v>
      </c>
      <c r="J169" s="99" t="s">
        <v>2100</v>
      </c>
      <c r="K169" s="119" t="s">
        <v>1090</v>
      </c>
      <c r="L169" s="36" t="s">
        <v>1087</v>
      </c>
      <c r="M169" s="36" t="s">
        <v>1084</v>
      </c>
      <c r="N169" s="79" t="s">
        <v>1104</v>
      </c>
      <c r="O169" s="79" t="s">
        <v>1318</v>
      </c>
      <c r="P169" s="36"/>
      <c r="Q169" s="79" t="s">
        <v>1357</v>
      </c>
      <c r="R169" s="36">
        <v>1000000000</v>
      </c>
      <c r="S169" s="84" t="s">
        <v>2261</v>
      </c>
      <c r="T169" s="101" t="str">
        <f>VLOOKUP(S169,Measures!$J$2:$K$94,2,FALSE)</f>
        <v>{E2BFE5EA-423C-4887-A595-47740DDFACDE}</v>
      </c>
      <c r="U169" s="36" t="s">
        <v>1719</v>
      </c>
      <c r="V169" s="36" t="s">
        <v>212</v>
      </c>
      <c r="W169" s="37"/>
      <c r="X169" s="37"/>
      <c r="Y169" s="38"/>
      <c r="Z169" s="65"/>
      <c r="AA169" s="19"/>
      <c r="AB169" s="19">
        <f>IF(Q169="-","",COUNT($AB$2:AB168)+1)</f>
        <v>123</v>
      </c>
      <c r="AC169" s="18" t="str">
        <f t="shared" si="22"/>
        <v>PowerMeasure</v>
      </c>
      <c r="AD169" s="18" t="str">
        <f t="shared" si="19"/>
        <v>gigawatt</v>
      </c>
      <c r="AE169" s="22" t="str">
        <f t="shared" si="20"/>
        <v>=Math.pow(10,9)*(kg*Math.pow(m,2))/Math.pow(s,3)</v>
      </c>
      <c r="AF169" s="18" t="str">
        <f t="shared" si="18"/>
        <v>PowerMeasure_gigawatt</v>
      </c>
    </row>
    <row r="170" spans="1:32" s="17" customFormat="1" ht="36.6" customHeight="1" x14ac:dyDescent="0.2">
      <c r="A170" s="140"/>
      <c r="B170" s="101" t="s">
        <v>214</v>
      </c>
      <c r="C170" s="101" t="str">
        <f t="shared" si="17"/>
        <v>{4E053042-3D56-4A2B-887A-D5D5C1952D02}</v>
      </c>
      <c r="D170" s="130"/>
      <c r="E170" s="36" t="s">
        <v>616</v>
      </c>
      <c r="F170" s="141"/>
      <c r="G170" s="127"/>
      <c r="I170" s="58">
        <v>168</v>
      </c>
      <c r="J170" s="99" t="s">
        <v>2101</v>
      </c>
      <c r="K170" s="119" t="s">
        <v>1095</v>
      </c>
      <c r="L170" s="36" t="s">
        <v>1096</v>
      </c>
      <c r="M170" s="36" t="s">
        <v>1097</v>
      </c>
      <c r="N170" s="79" t="s">
        <v>1105</v>
      </c>
      <c r="O170" s="79" t="s">
        <v>1319</v>
      </c>
      <c r="P170" s="36"/>
      <c r="Q170" s="79" t="s">
        <v>1358</v>
      </c>
      <c r="R170" s="36">
        <v>1000000000000</v>
      </c>
      <c r="S170" s="84" t="s">
        <v>2261</v>
      </c>
      <c r="T170" s="101" t="str">
        <f>VLOOKUP(S170,Measures!$J$2:$K$94,2,FALSE)</f>
        <v>{E2BFE5EA-423C-4887-A595-47740DDFACDE}</v>
      </c>
      <c r="U170" s="36" t="s">
        <v>1725</v>
      </c>
      <c r="V170" s="36" t="s">
        <v>212</v>
      </c>
      <c r="W170" s="37"/>
      <c r="X170" s="37"/>
      <c r="Y170" s="38"/>
      <c r="Z170" s="65"/>
      <c r="AA170" s="19"/>
      <c r="AB170" s="19">
        <f>IF(Q170="-","",COUNT($AB$2:AB169)+1)</f>
        <v>124</v>
      </c>
      <c r="AC170" s="18" t="str">
        <f t="shared" si="22"/>
        <v>PowerMeasure</v>
      </c>
      <c r="AD170" s="18" t="str">
        <f t="shared" si="19"/>
        <v>terawatt</v>
      </c>
      <c r="AE170" s="22" t="str">
        <f t="shared" si="20"/>
        <v>=Math.pow(10,12)*(kg*Math.pow(m,2))/Math.pow(s,3)</v>
      </c>
      <c r="AF170" s="18" t="str">
        <f t="shared" si="18"/>
        <v>PowerMeasure_terawatt</v>
      </c>
    </row>
    <row r="171" spans="1:32" s="17" customFormat="1" ht="36.6" customHeight="1" x14ac:dyDescent="0.2">
      <c r="A171" s="145"/>
      <c r="B171" s="101" t="s">
        <v>214</v>
      </c>
      <c r="C171" s="101" t="str">
        <f t="shared" si="17"/>
        <v>{4E053042-3D56-4A2B-887A-D5D5C1952D02}</v>
      </c>
      <c r="D171" s="131"/>
      <c r="E171" s="66" t="s">
        <v>616</v>
      </c>
      <c r="F171" s="143"/>
      <c r="G171" s="126"/>
      <c r="I171" s="58">
        <v>169</v>
      </c>
      <c r="J171" s="100" t="s">
        <v>2102</v>
      </c>
      <c r="K171" s="120" t="s">
        <v>1098</v>
      </c>
      <c r="L171" s="66" t="s">
        <v>1099</v>
      </c>
      <c r="M171" s="66" t="s">
        <v>1100</v>
      </c>
      <c r="N171" s="80" t="s">
        <v>1101</v>
      </c>
      <c r="O171" s="80" t="s">
        <v>1332</v>
      </c>
      <c r="P171" s="66"/>
      <c r="Q171" s="80" t="s">
        <v>1354</v>
      </c>
      <c r="R171" s="66">
        <v>1</v>
      </c>
      <c r="S171" s="84" t="s">
        <v>2261</v>
      </c>
      <c r="T171" s="101" t="str">
        <f>VLOOKUP(S171,Measures!$J$2:$K$94,2,FALSE)</f>
        <v>{E2BFE5EA-423C-4887-A595-47740DDFACDE}</v>
      </c>
      <c r="U171" s="66"/>
      <c r="V171" s="66" t="s">
        <v>1098</v>
      </c>
      <c r="W171" s="67"/>
      <c r="X171" s="67"/>
      <c r="Y171" s="68"/>
      <c r="Z171" s="69"/>
      <c r="AA171" s="19"/>
      <c r="AB171" s="19">
        <f>IF(Q171="-","",COUNT($AB$2:AB170)+1)</f>
        <v>125</v>
      </c>
      <c r="AC171" s="18" t="str">
        <f t="shared" si="22"/>
        <v>PowerMeasure</v>
      </c>
      <c r="AD171" s="18" t="str">
        <f t="shared" si="19"/>
        <v>horsepower</v>
      </c>
      <c r="AE171" s="22" t="str">
        <f t="shared" si="20"/>
        <v>=(kg*Math.pow(m,2))/Math.pow(s,3)</v>
      </c>
      <c r="AF171" s="18" t="str">
        <f t="shared" si="18"/>
        <v>PowerMeasure_horsepower</v>
      </c>
    </row>
    <row r="172" spans="1:32" s="17" customFormat="1" ht="36.6" customHeight="1" x14ac:dyDescent="0.2">
      <c r="A172" s="144" t="s">
        <v>218</v>
      </c>
      <c r="B172" s="101" t="s">
        <v>218</v>
      </c>
      <c r="C172" s="101" t="str">
        <f t="shared" si="17"/>
        <v>{7D5D7A4C-E96A-4315-801A-42E67AEE5C07}</v>
      </c>
      <c r="D172" s="138" t="s">
        <v>326</v>
      </c>
      <c r="E172" s="61" t="s">
        <v>616</v>
      </c>
      <c r="F172" s="152" t="s">
        <v>215</v>
      </c>
      <c r="G172" s="132" t="s">
        <v>1785</v>
      </c>
      <c r="I172" s="58">
        <v>170</v>
      </c>
      <c r="J172" s="98" t="s">
        <v>2103</v>
      </c>
      <c r="K172" s="123" t="s">
        <v>1390</v>
      </c>
      <c r="L172" s="61" t="s">
        <v>830</v>
      </c>
      <c r="M172" s="61" t="s">
        <v>831</v>
      </c>
      <c r="N172" s="81" t="s">
        <v>1081</v>
      </c>
      <c r="O172" s="81" t="s">
        <v>1082</v>
      </c>
      <c r="P172" s="61"/>
      <c r="Q172" s="81" t="s">
        <v>1331</v>
      </c>
      <c r="R172" s="61">
        <v>6895</v>
      </c>
      <c r="S172" s="84" t="s">
        <v>2263</v>
      </c>
      <c r="T172" s="101" t="str">
        <f>VLOOKUP(S172,Measures!$J$2:$K$94,2,FALSE)</f>
        <v>{4E594D12-DF2F-45D0-B554-820476F7F807}</v>
      </c>
      <c r="U172" s="61"/>
      <c r="V172" s="61" t="s">
        <v>1690</v>
      </c>
      <c r="W172" s="62" t="s">
        <v>323</v>
      </c>
      <c r="X172" s="62" t="s">
        <v>323</v>
      </c>
      <c r="Y172" s="63"/>
      <c r="Z172" s="64"/>
      <c r="AA172" s="19"/>
      <c r="AB172" s="19">
        <f>IF(Q172="-","",COUNT($AB$2:AB171)+1)</f>
        <v>126</v>
      </c>
      <c r="AC172" s="18" t="str">
        <f t="shared" si="22"/>
        <v>PressureMeasure</v>
      </c>
      <c r="AD172" s="18" t="str">
        <f t="shared" si="19"/>
        <v>poundforce_per_square_inch</v>
      </c>
      <c r="AE172" s="22" t="str">
        <f t="shared" si="20"/>
        <v>=6895*kg/(m*Math.pow(s,2))</v>
      </c>
      <c r="AF172" s="18" t="str">
        <f t="shared" si="18"/>
        <v>PressureMeasure_poundforce_per_square_inch</v>
      </c>
    </row>
    <row r="173" spans="1:32" s="17" customFormat="1" ht="36.6" customHeight="1" x14ac:dyDescent="0.2">
      <c r="A173" s="140"/>
      <c r="B173" s="101" t="s">
        <v>218</v>
      </c>
      <c r="C173" s="101" t="str">
        <f t="shared" si="17"/>
        <v>{7D5D7A4C-E96A-4315-801A-42E67AEE5C07}</v>
      </c>
      <c r="D173" s="128"/>
      <c r="E173" s="36" t="s">
        <v>616</v>
      </c>
      <c r="F173" s="153"/>
      <c r="G173" s="133"/>
      <c r="I173" s="58">
        <v>171</v>
      </c>
      <c r="J173" s="99" t="s">
        <v>2104</v>
      </c>
      <c r="K173" s="119" t="s">
        <v>827</v>
      </c>
      <c r="L173" s="36" t="s">
        <v>828</v>
      </c>
      <c r="M173" s="36" t="s">
        <v>1248</v>
      </c>
      <c r="N173" s="79" t="s">
        <v>1073</v>
      </c>
      <c r="O173" s="79" t="s">
        <v>1078</v>
      </c>
      <c r="P173" s="36"/>
      <c r="Q173" s="79" t="s">
        <v>1328</v>
      </c>
      <c r="R173" s="36">
        <v>1000000000</v>
      </c>
      <c r="S173" s="84" t="s">
        <v>2263</v>
      </c>
      <c r="T173" s="101" t="str">
        <f>VLOOKUP(S173,Measures!$J$2:$K$94,2,FALSE)</f>
        <v>{4E594D12-DF2F-45D0-B554-820476F7F807}</v>
      </c>
      <c r="U173" s="36" t="s">
        <v>1719</v>
      </c>
      <c r="V173" s="36" t="s">
        <v>216</v>
      </c>
      <c r="W173" s="37"/>
      <c r="X173" s="37"/>
      <c r="Y173" s="38"/>
      <c r="Z173" s="65"/>
      <c r="AA173" s="19"/>
      <c r="AB173" s="19">
        <f>IF(Q173="-","",COUNT($AB$2:AB172)+1)</f>
        <v>127</v>
      </c>
      <c r="AC173" s="18" t="str">
        <f t="shared" si="22"/>
        <v>PressureMeasure</v>
      </c>
      <c r="AD173" s="18" t="str">
        <f t="shared" si="19"/>
        <v>gigapascal</v>
      </c>
      <c r="AE173" s="22" t="str">
        <f t="shared" si="20"/>
        <v>=kg/(m*Math.pow(s,2))*Math.pow(10,9)</v>
      </c>
      <c r="AF173" s="18" t="str">
        <f t="shared" si="18"/>
        <v>PressureMeasure_gigapascal</v>
      </c>
    </row>
    <row r="174" spans="1:32" s="17" customFormat="1" ht="36.6" customHeight="1" x14ac:dyDescent="0.2">
      <c r="A174" s="140"/>
      <c r="B174" s="101" t="s">
        <v>218</v>
      </c>
      <c r="C174" s="101" t="str">
        <f t="shared" si="17"/>
        <v>{7D5D7A4C-E96A-4315-801A-42E67AEE5C07}</v>
      </c>
      <c r="D174" s="128"/>
      <c r="E174" s="36" t="s">
        <v>616</v>
      </c>
      <c r="F174" s="153"/>
      <c r="G174" s="133"/>
      <c r="I174" s="58">
        <v>172</v>
      </c>
      <c r="J174" s="99" t="s">
        <v>2105</v>
      </c>
      <c r="K174" s="119" t="s">
        <v>847</v>
      </c>
      <c r="L174" s="36" t="s">
        <v>851</v>
      </c>
      <c r="M174" s="36" t="s">
        <v>1247</v>
      </c>
      <c r="N174" s="79" t="s">
        <v>1064</v>
      </c>
      <c r="O174" s="79" t="s">
        <v>1079</v>
      </c>
      <c r="P174" s="36"/>
      <c r="Q174" s="79" t="s">
        <v>1329</v>
      </c>
      <c r="R174" s="36">
        <v>1000000</v>
      </c>
      <c r="S174" s="84" t="s">
        <v>2263</v>
      </c>
      <c r="T174" s="101" t="str">
        <f>VLOOKUP(S174,Measures!$J$2:$K$94,2,FALSE)</f>
        <v>{4E594D12-DF2F-45D0-B554-820476F7F807}</v>
      </c>
      <c r="U174" s="36" t="s">
        <v>1709</v>
      </c>
      <c r="V174" s="36" t="s">
        <v>216</v>
      </c>
      <c r="W174" s="37"/>
      <c r="X174" s="37"/>
      <c r="Y174" s="38"/>
      <c r="Z174" s="65"/>
      <c r="AA174" s="19"/>
      <c r="AB174" s="19">
        <f>IF(Q174="-","",COUNT($AB$2:AB173)+1)</f>
        <v>128</v>
      </c>
      <c r="AC174" s="18" t="str">
        <f t="shared" si="22"/>
        <v>PressureMeasure</v>
      </c>
      <c r="AD174" s="18" t="str">
        <f t="shared" si="19"/>
        <v>megapascal</v>
      </c>
      <c r="AE174" s="22" t="str">
        <f t="shared" si="20"/>
        <v>=kg/(m*Math.pow(s,2))*Math.pow(10,6)</v>
      </c>
      <c r="AF174" s="18" t="str">
        <f t="shared" si="18"/>
        <v>PressureMeasure_megapascal</v>
      </c>
    </row>
    <row r="175" spans="1:32" s="17" customFormat="1" ht="36.6" customHeight="1" x14ac:dyDescent="0.2">
      <c r="A175" s="140"/>
      <c r="B175" s="101" t="s">
        <v>218</v>
      </c>
      <c r="C175" s="101" t="str">
        <f t="shared" si="17"/>
        <v>{7D5D7A4C-E96A-4315-801A-42E67AEE5C07}</v>
      </c>
      <c r="D175" s="128"/>
      <c r="E175" s="36" t="s">
        <v>616</v>
      </c>
      <c r="F175" s="153"/>
      <c r="G175" s="133"/>
      <c r="I175" s="58">
        <v>173</v>
      </c>
      <c r="J175" s="99" t="s">
        <v>2106</v>
      </c>
      <c r="K175" s="119" t="s">
        <v>848</v>
      </c>
      <c r="L175" s="36" t="s">
        <v>852</v>
      </c>
      <c r="M175" s="36" t="s">
        <v>858</v>
      </c>
      <c r="N175" s="79" t="s">
        <v>1071</v>
      </c>
      <c r="O175" s="79" t="s">
        <v>1077</v>
      </c>
      <c r="P175" s="36"/>
      <c r="Q175" s="79" t="s">
        <v>1330</v>
      </c>
      <c r="R175" s="36">
        <v>1000</v>
      </c>
      <c r="S175" s="84" t="s">
        <v>2263</v>
      </c>
      <c r="T175" s="101" t="str">
        <f>VLOOKUP(S175,Measures!$J$2:$K$94,2,FALSE)</f>
        <v>{4E594D12-DF2F-45D0-B554-820476F7F807}</v>
      </c>
      <c r="U175" s="36" t="s">
        <v>1657</v>
      </c>
      <c r="V175" s="36" t="s">
        <v>216</v>
      </c>
      <c r="W175" s="37"/>
      <c r="X175" s="37"/>
      <c r="Y175" s="38"/>
      <c r="Z175" s="65"/>
      <c r="AA175" s="19"/>
      <c r="AB175" s="19">
        <f>IF(Q175="-","",COUNT($AB$2:AB174)+1)</f>
        <v>129</v>
      </c>
      <c r="AC175" s="18" t="str">
        <f t="shared" si="22"/>
        <v>PressureMeasure</v>
      </c>
      <c r="AD175" s="18" t="str">
        <f t="shared" si="19"/>
        <v>kilopascal</v>
      </c>
      <c r="AE175" s="22" t="str">
        <f t="shared" si="20"/>
        <v>=kg/(m*Math.pow(s,2))*Math.pow(10,3)</v>
      </c>
      <c r="AF175" s="18" t="str">
        <f t="shared" si="18"/>
        <v>PressureMeasure_kilopascal</v>
      </c>
    </row>
    <row r="176" spans="1:32" s="17" customFormat="1" ht="36.6" customHeight="1" x14ac:dyDescent="0.2">
      <c r="A176" s="140"/>
      <c r="B176" s="101" t="s">
        <v>218</v>
      </c>
      <c r="C176" s="101" t="str">
        <f t="shared" si="17"/>
        <v>{7D5D7A4C-E96A-4315-801A-42E67AEE5C07}</v>
      </c>
      <c r="D176" s="128"/>
      <c r="E176" s="36" t="s">
        <v>616</v>
      </c>
      <c r="F176" s="153"/>
      <c r="G176" s="133"/>
      <c r="I176" s="58">
        <v>174</v>
      </c>
      <c r="J176" s="99" t="s">
        <v>2107</v>
      </c>
      <c r="K176" s="119" t="s">
        <v>849</v>
      </c>
      <c r="L176" s="36" t="s">
        <v>853</v>
      </c>
      <c r="M176" s="36" t="s">
        <v>859</v>
      </c>
      <c r="N176" s="79" t="s">
        <v>1070</v>
      </c>
      <c r="O176" s="79" t="s">
        <v>1076</v>
      </c>
      <c r="P176" s="36"/>
      <c r="Q176" s="79" t="s">
        <v>1326</v>
      </c>
      <c r="R176" s="36">
        <v>100</v>
      </c>
      <c r="S176" s="84" t="s">
        <v>2263</v>
      </c>
      <c r="T176" s="101" t="str">
        <f>VLOOKUP(S176,Measures!$J$2:$K$94,2,FALSE)</f>
        <v>{4E594D12-DF2F-45D0-B554-820476F7F807}</v>
      </c>
      <c r="U176" s="36" t="s">
        <v>1714</v>
      </c>
      <c r="V176" s="36" t="s">
        <v>216</v>
      </c>
      <c r="W176" s="37"/>
      <c r="X176" s="37"/>
      <c r="Y176" s="38"/>
      <c r="Z176" s="65"/>
      <c r="AA176" s="19"/>
      <c r="AB176" s="19">
        <f>IF(Q176="-","",COUNT($AB$2:AB175)+1)</f>
        <v>130</v>
      </c>
      <c r="AC176" s="18" t="str">
        <f t="shared" si="22"/>
        <v>PressureMeasure</v>
      </c>
      <c r="AD176" s="18" t="str">
        <f t="shared" si="19"/>
        <v>hectopascal</v>
      </c>
      <c r="AE176" s="22" t="str">
        <f t="shared" si="20"/>
        <v>=kg/(m*Math.pow(s,2))*Math.pow(10,2)</v>
      </c>
      <c r="AF176" s="18" t="str">
        <f t="shared" si="18"/>
        <v>PressureMeasure_hectopascal</v>
      </c>
    </row>
    <row r="177" spans="1:32" s="17" customFormat="1" ht="36.6" customHeight="1" x14ac:dyDescent="0.2">
      <c r="A177" s="140"/>
      <c r="B177" s="101" t="s">
        <v>218</v>
      </c>
      <c r="C177" s="101" t="str">
        <f t="shared" si="17"/>
        <v>{7D5D7A4C-E96A-4315-801A-42E67AEE5C07}</v>
      </c>
      <c r="D177" s="128"/>
      <c r="E177" s="36" t="s">
        <v>616</v>
      </c>
      <c r="F177" s="153"/>
      <c r="G177" s="133"/>
      <c r="I177" s="58">
        <v>175</v>
      </c>
      <c r="J177" s="99" t="s">
        <v>2108</v>
      </c>
      <c r="K177" s="119" t="s">
        <v>854</v>
      </c>
      <c r="L177" s="36" t="s">
        <v>855</v>
      </c>
      <c r="M177" s="36" t="s">
        <v>860</v>
      </c>
      <c r="N177" s="79" t="s">
        <v>1072</v>
      </c>
      <c r="O177" s="79" t="s">
        <v>1075</v>
      </c>
      <c r="P177" s="36"/>
      <c r="Q177" s="79" t="s">
        <v>1327</v>
      </c>
      <c r="R177" s="36">
        <v>10</v>
      </c>
      <c r="S177" s="84" t="s">
        <v>2263</v>
      </c>
      <c r="T177" s="101" t="str">
        <f>VLOOKUP(S177,Measures!$J$2:$K$94,2,FALSE)</f>
        <v>{4E594D12-DF2F-45D0-B554-820476F7F807}</v>
      </c>
      <c r="U177" s="36" t="s">
        <v>1708</v>
      </c>
      <c r="V177" s="36" t="s">
        <v>216</v>
      </c>
      <c r="W177" s="37"/>
      <c r="X177" s="37"/>
      <c r="Y177" s="38"/>
      <c r="Z177" s="65"/>
      <c r="AA177" s="19"/>
      <c r="AB177" s="19">
        <f>IF(Q177="-","",COUNT($AB$2:AB176)+1)</f>
        <v>131</v>
      </c>
      <c r="AC177" s="18" t="str">
        <f t="shared" si="22"/>
        <v>PressureMeasure</v>
      </c>
      <c r="AD177" s="18" t="str">
        <f t="shared" si="19"/>
        <v>decapascal</v>
      </c>
      <c r="AE177" s="22" t="str">
        <f t="shared" si="20"/>
        <v>=kg/(m*Math.pow(s,2))*Math.pow(10,1)</v>
      </c>
      <c r="AF177" s="18" t="str">
        <f t="shared" si="18"/>
        <v>PressureMeasure_decapascal</v>
      </c>
    </row>
    <row r="178" spans="1:32" s="17" customFormat="1" ht="36.6" customHeight="1" x14ac:dyDescent="0.2">
      <c r="A178" s="140"/>
      <c r="B178" s="101" t="s">
        <v>218</v>
      </c>
      <c r="C178" s="101" t="str">
        <f t="shared" si="17"/>
        <v>{7D5D7A4C-E96A-4315-801A-42E67AEE5C07}</v>
      </c>
      <c r="D178" s="128"/>
      <c r="E178" s="36" t="s">
        <v>616</v>
      </c>
      <c r="F178" s="153"/>
      <c r="G178" s="133"/>
      <c r="I178" s="58">
        <v>176</v>
      </c>
      <c r="J178" s="99" t="s">
        <v>2109</v>
      </c>
      <c r="K178" s="119" t="s">
        <v>216</v>
      </c>
      <c r="L178" s="36" t="s">
        <v>640</v>
      </c>
      <c r="M178" s="36" t="s">
        <v>217</v>
      </c>
      <c r="N178" s="79" t="s">
        <v>1007</v>
      </c>
      <c r="O178" s="79" t="s">
        <v>1008</v>
      </c>
      <c r="P178" s="36"/>
      <c r="Q178" s="79" t="s">
        <v>1323</v>
      </c>
      <c r="R178" s="36">
        <v>1</v>
      </c>
      <c r="S178" s="84" t="s">
        <v>2263</v>
      </c>
      <c r="T178" s="101" t="str">
        <f>VLOOKUP(S178,Measures!$J$2:$K$94,2,FALSE)</f>
        <v>{4E594D12-DF2F-45D0-B554-820476F7F807}</v>
      </c>
      <c r="U178" s="36"/>
      <c r="V178" s="36" t="s">
        <v>216</v>
      </c>
      <c r="W178" s="37" t="s">
        <v>323</v>
      </c>
      <c r="X178" s="37" t="s">
        <v>323</v>
      </c>
      <c r="Y178" s="38"/>
      <c r="Z178" s="65"/>
      <c r="AA178" s="19"/>
      <c r="AB178" s="19">
        <f>IF(Q178="-","",COUNT($AB$2:AB177)+1)</f>
        <v>132</v>
      </c>
      <c r="AC178" s="18" t="str">
        <f t="shared" si="22"/>
        <v>PressureMeasure</v>
      </c>
      <c r="AD178" s="18" t="str">
        <f t="shared" si="19"/>
        <v>pascal</v>
      </c>
      <c r="AE178" s="22" t="str">
        <f t="shared" si="20"/>
        <v>=kg/(m*Math.pow(s,2))</v>
      </c>
      <c r="AF178" s="18" t="str">
        <f t="shared" si="18"/>
        <v>PressureMeasure_pascal</v>
      </c>
    </row>
    <row r="179" spans="1:32" s="17" customFormat="1" ht="36.6" customHeight="1" x14ac:dyDescent="0.2">
      <c r="A179" s="140"/>
      <c r="B179" s="101" t="s">
        <v>218</v>
      </c>
      <c r="C179" s="101" t="str">
        <f t="shared" si="17"/>
        <v>{7D5D7A4C-E96A-4315-801A-42E67AEE5C07}</v>
      </c>
      <c r="D179" s="128"/>
      <c r="E179" s="36" t="s">
        <v>616</v>
      </c>
      <c r="F179" s="153"/>
      <c r="G179" s="133"/>
      <c r="I179" s="58">
        <v>177</v>
      </c>
      <c r="J179" s="99" t="s">
        <v>2110</v>
      </c>
      <c r="K179" s="119" t="s">
        <v>850</v>
      </c>
      <c r="L179" s="36" t="s">
        <v>856</v>
      </c>
      <c r="M179" s="36" t="s">
        <v>861</v>
      </c>
      <c r="N179" s="79" t="s">
        <v>1074</v>
      </c>
      <c r="O179" s="79" t="s">
        <v>1080</v>
      </c>
      <c r="P179" s="36"/>
      <c r="Q179" s="79" t="s">
        <v>1324</v>
      </c>
      <c r="R179" s="36">
        <v>9.9999999999999995E-7</v>
      </c>
      <c r="S179" s="84" t="s">
        <v>2263</v>
      </c>
      <c r="T179" s="101" t="str">
        <f>VLOOKUP(S179,Measures!$J$2:$K$94,2,FALSE)</f>
        <v>{4E594D12-DF2F-45D0-B554-820476F7F807}</v>
      </c>
      <c r="U179" s="36" t="s">
        <v>1707</v>
      </c>
      <c r="V179" s="36" t="s">
        <v>216</v>
      </c>
      <c r="W179" s="37"/>
      <c r="X179" s="37"/>
      <c r="Y179" s="38"/>
      <c r="Z179" s="65"/>
      <c r="AA179" s="19"/>
      <c r="AB179" s="19">
        <f>IF(Q179="-","",COUNT($AB$2:AB178)+1)</f>
        <v>133</v>
      </c>
      <c r="AC179" s="18" t="str">
        <f t="shared" si="22"/>
        <v>PressureMeasure</v>
      </c>
      <c r="AD179" s="18" t="str">
        <f t="shared" si="19"/>
        <v>micropascal</v>
      </c>
      <c r="AE179" s="22" t="str">
        <f t="shared" si="20"/>
        <v>=kg/(m*Math.pow(s,2)*Math.pow(10,6))</v>
      </c>
      <c r="AF179" s="18" t="str">
        <f t="shared" si="18"/>
        <v>PressureMeasure_micropascal</v>
      </c>
    </row>
    <row r="180" spans="1:32" s="17" customFormat="1" ht="36.6" customHeight="1" x14ac:dyDescent="0.2">
      <c r="A180" s="140"/>
      <c r="B180" s="101" t="s">
        <v>218</v>
      </c>
      <c r="C180" s="101" t="str">
        <f t="shared" si="17"/>
        <v>{7D5D7A4C-E96A-4315-801A-42E67AEE5C07}</v>
      </c>
      <c r="D180" s="128"/>
      <c r="E180" s="36" t="s">
        <v>616</v>
      </c>
      <c r="F180" s="153"/>
      <c r="G180" s="133"/>
      <c r="I180" s="58">
        <v>178</v>
      </c>
      <c r="J180" s="99" t="s">
        <v>2111</v>
      </c>
      <c r="K180" s="119" t="s">
        <v>328</v>
      </c>
      <c r="L180" s="36" t="s">
        <v>704</v>
      </c>
      <c r="M180" s="36" t="s">
        <v>328</v>
      </c>
      <c r="N180" s="79" t="s">
        <v>1069</v>
      </c>
      <c r="O180" s="79" t="s">
        <v>1068</v>
      </c>
      <c r="P180" s="36"/>
      <c r="Q180" s="79" t="s">
        <v>1325</v>
      </c>
      <c r="R180" s="36">
        <v>100000</v>
      </c>
      <c r="S180" s="84" t="s">
        <v>2263</v>
      </c>
      <c r="T180" s="101" t="str">
        <f>VLOOKUP(S180,Measures!$J$2:$K$94,2,FALSE)</f>
        <v>{4E594D12-DF2F-45D0-B554-820476F7F807}</v>
      </c>
      <c r="U180" s="36"/>
      <c r="V180" s="36" t="s">
        <v>328</v>
      </c>
      <c r="W180" s="37"/>
      <c r="X180" s="37"/>
      <c r="Y180" s="38"/>
      <c r="Z180" s="65"/>
      <c r="AA180" s="19"/>
      <c r="AB180" s="19">
        <f>IF(Q180="-","",COUNT($AB$2:AB179)+1)</f>
        <v>134</v>
      </c>
      <c r="AC180" s="18" t="str">
        <f t="shared" si="22"/>
        <v>PressureMeasure</v>
      </c>
      <c r="AD180" s="18" t="str">
        <f t="shared" si="19"/>
        <v>bar</v>
      </c>
      <c r="AE180" s="22" t="str">
        <f t="shared" ref="AE180:AE211" si="23">Q180</f>
        <v>=kg/(m*Math.pow(s,2))*Math.pow(10,5)</v>
      </c>
      <c r="AF180" s="18" t="str">
        <f t="shared" si="18"/>
        <v>PressureMeasure_bar</v>
      </c>
    </row>
    <row r="181" spans="1:32" s="17" customFormat="1" ht="36.6" customHeight="1" x14ac:dyDescent="0.2">
      <c r="A181" s="140"/>
      <c r="B181" s="101" t="s">
        <v>218</v>
      </c>
      <c r="C181" s="101" t="str">
        <f t="shared" si="17"/>
        <v>{7D5D7A4C-E96A-4315-801A-42E67AEE5C07}</v>
      </c>
      <c r="D181" s="128"/>
      <c r="E181" s="36" t="s">
        <v>616</v>
      </c>
      <c r="F181" s="153"/>
      <c r="G181" s="133"/>
      <c r="I181" s="58">
        <v>179</v>
      </c>
      <c r="J181" s="99" t="s">
        <v>2112</v>
      </c>
      <c r="K181" s="119" t="s">
        <v>1067</v>
      </c>
      <c r="L181" s="36" t="s">
        <v>1066</v>
      </c>
      <c r="M181" s="36" t="s">
        <v>1065</v>
      </c>
      <c r="N181" s="79" t="s">
        <v>1070</v>
      </c>
      <c r="O181" s="79" t="s">
        <v>1076</v>
      </c>
      <c r="P181" s="36"/>
      <c r="Q181" s="79" t="s">
        <v>1326</v>
      </c>
      <c r="R181" s="36">
        <v>100</v>
      </c>
      <c r="S181" s="84" t="s">
        <v>2263</v>
      </c>
      <c r="T181" s="101" t="str">
        <f>VLOOKUP(S181,Measures!$J$2:$K$94,2,FALSE)</f>
        <v>{4E594D12-DF2F-45D0-B554-820476F7F807}</v>
      </c>
      <c r="U181" s="36" t="s">
        <v>1706</v>
      </c>
      <c r="V181" s="36" t="s">
        <v>328</v>
      </c>
      <c r="W181" s="37"/>
      <c r="X181" s="37"/>
      <c r="Y181" s="38"/>
      <c r="Z181" s="65"/>
      <c r="AA181" s="19"/>
      <c r="AB181" s="19">
        <f>IF(Q181="-","",COUNT($AB$2:AB180)+1)</f>
        <v>135</v>
      </c>
      <c r="AC181" s="18" t="str">
        <f t="shared" si="22"/>
        <v>PressureMeasure</v>
      </c>
      <c r="AD181" s="18" t="str">
        <f t="shared" si="19"/>
        <v>millibar</v>
      </c>
      <c r="AE181" s="22" t="str">
        <f t="shared" si="23"/>
        <v>=kg/(m*Math.pow(s,2))*Math.pow(10,2)</v>
      </c>
      <c r="AF181" s="18" t="str">
        <f t="shared" si="18"/>
        <v>PressureMeasure_millibar</v>
      </c>
    </row>
    <row r="182" spans="1:32" s="17" customFormat="1" ht="36.6" customHeight="1" x14ac:dyDescent="0.2">
      <c r="A182" s="145"/>
      <c r="B182" s="101" t="s">
        <v>218</v>
      </c>
      <c r="C182" s="101" t="str">
        <f t="shared" si="17"/>
        <v>{7D5D7A4C-E96A-4315-801A-42E67AEE5C07}</v>
      </c>
      <c r="D182" s="139"/>
      <c r="E182" s="66" t="s">
        <v>616</v>
      </c>
      <c r="F182" s="154"/>
      <c r="G182" s="134"/>
      <c r="I182" s="58">
        <v>180</v>
      </c>
      <c r="J182" s="100" t="s">
        <v>2113</v>
      </c>
      <c r="K182" s="120" t="s">
        <v>303</v>
      </c>
      <c r="L182" s="66" t="s">
        <v>725</v>
      </c>
      <c r="M182" s="66" t="s">
        <v>327</v>
      </c>
      <c r="N182" s="80" t="s">
        <v>1064</v>
      </c>
      <c r="O182" s="80" t="s">
        <v>1063</v>
      </c>
      <c r="P182" s="66" t="s">
        <v>362</v>
      </c>
      <c r="Q182" s="80" t="s">
        <v>1322</v>
      </c>
      <c r="R182" s="66">
        <v>1000000</v>
      </c>
      <c r="S182" s="84" t="s">
        <v>2263</v>
      </c>
      <c r="T182" s="101" t="str">
        <f>VLOOKUP(S182,Measures!$J$2:$K$94,2,FALSE)</f>
        <v>{4E594D12-DF2F-45D0-B554-820476F7F807}</v>
      </c>
      <c r="U182" s="70"/>
      <c r="V182" s="66" t="s">
        <v>1676</v>
      </c>
      <c r="W182" s="67" t="s">
        <v>322</v>
      </c>
      <c r="X182" s="67" t="s">
        <v>322</v>
      </c>
      <c r="Y182" s="68"/>
      <c r="Z182" s="69"/>
      <c r="AA182" s="19"/>
      <c r="AB182" s="19">
        <f>IF(Q182="-","",COUNT($AB$2:AB181)+1)</f>
        <v>136</v>
      </c>
      <c r="AC182" s="18" t="str">
        <f t="shared" si="22"/>
        <v>PressureMeasure</v>
      </c>
      <c r="AD182" s="18" t="str">
        <f t="shared" si="19"/>
        <v>newton_per_square_millimetre</v>
      </c>
      <c r="AE182" s="22" t="str">
        <f t="shared" si="23"/>
        <v>=Math.pow(10,6) * kg /(m *  Math.pow(s,2))</v>
      </c>
      <c r="AF182" s="18" t="str">
        <f t="shared" si="18"/>
        <v>PressureMeasure_newton_per_square_millimetre</v>
      </c>
    </row>
    <row r="183" spans="1:32" s="17" customFormat="1" ht="36.6" customHeight="1" x14ac:dyDescent="0.2">
      <c r="A183" s="74" t="s">
        <v>219</v>
      </c>
      <c r="B183" s="101" t="s">
        <v>219</v>
      </c>
      <c r="C183" s="101" t="str">
        <f t="shared" si="17"/>
        <v>{8376F894-F8DC-4652-B5B0-055C674A6142}</v>
      </c>
      <c r="D183" s="56" t="s">
        <v>557</v>
      </c>
      <c r="E183" s="58" t="s">
        <v>616</v>
      </c>
      <c r="F183" s="56" t="s">
        <v>14</v>
      </c>
      <c r="G183" s="57" t="s">
        <v>14</v>
      </c>
      <c r="I183" s="58">
        <v>181</v>
      </c>
      <c r="J183" s="58" t="s">
        <v>2114</v>
      </c>
      <c r="K183" s="117" t="s">
        <v>14</v>
      </c>
      <c r="L183" s="58" t="s">
        <v>14</v>
      </c>
      <c r="M183" s="58" t="s">
        <v>14</v>
      </c>
      <c r="N183" s="76" t="s">
        <v>14</v>
      </c>
      <c r="O183" s="76" t="s">
        <v>14</v>
      </c>
      <c r="P183" s="58"/>
      <c r="Q183" s="76" t="s">
        <v>14</v>
      </c>
      <c r="R183" s="58"/>
      <c r="S183" s="84"/>
      <c r="T183" s="101"/>
      <c r="U183" s="58"/>
      <c r="V183" s="58" t="s">
        <v>14</v>
      </c>
      <c r="W183" s="59"/>
      <c r="X183" s="59"/>
      <c r="Y183" s="60"/>
      <c r="Z183" s="71"/>
      <c r="AA183" s="19"/>
      <c r="AB183" s="19" t="str">
        <f>IF(Q183="-","",COUNT($AB$2:AB182)+1)</f>
        <v/>
      </c>
      <c r="AC183" s="18" t="str">
        <f t="shared" si="22"/>
        <v>RatioMeasure</v>
      </c>
      <c r="AD183" s="18" t="str">
        <f t="shared" si="19"/>
        <v>-</v>
      </c>
      <c r="AE183" s="22" t="str">
        <f t="shared" si="23"/>
        <v>-</v>
      </c>
      <c r="AF183" s="18" t="str">
        <f t="shared" si="18"/>
        <v>RatioMeasure_-</v>
      </c>
    </row>
    <row r="184" spans="1:32" s="17" customFormat="1" ht="36.6" customHeight="1" x14ac:dyDescent="0.2">
      <c r="A184" s="74" t="s">
        <v>220</v>
      </c>
      <c r="B184" s="101" t="s">
        <v>220</v>
      </c>
      <c r="C184" s="101" t="str">
        <f t="shared" si="17"/>
        <v>{7E408B5C-4BF3-4213-B314-5D975551C00A}</v>
      </c>
      <c r="D184" s="56" t="s">
        <v>558</v>
      </c>
      <c r="E184" s="58" t="s">
        <v>616</v>
      </c>
      <c r="F184" s="56" t="s">
        <v>14</v>
      </c>
      <c r="G184" s="57" t="s">
        <v>14</v>
      </c>
      <c r="I184" s="58">
        <v>182</v>
      </c>
      <c r="J184" s="58" t="s">
        <v>2115</v>
      </c>
      <c r="K184" s="117" t="s">
        <v>14</v>
      </c>
      <c r="L184" s="58" t="s">
        <v>14</v>
      </c>
      <c r="M184" s="58" t="s">
        <v>14</v>
      </c>
      <c r="N184" s="76" t="s">
        <v>14</v>
      </c>
      <c r="O184" s="76" t="s">
        <v>14</v>
      </c>
      <c r="P184" s="58"/>
      <c r="Q184" s="76" t="s">
        <v>14</v>
      </c>
      <c r="R184" s="58"/>
      <c r="S184" s="84" t="s">
        <v>1254</v>
      </c>
      <c r="T184" s="101"/>
      <c r="U184" s="58"/>
      <c r="V184" s="58" t="s">
        <v>14</v>
      </c>
      <c r="W184" s="59"/>
      <c r="X184" s="59"/>
      <c r="Y184" s="60"/>
      <c r="Z184" s="71"/>
      <c r="AA184" s="19"/>
      <c r="AB184" s="19" t="str">
        <f>IF(Q184="-","",COUNT($AB$2:AB183)+1)</f>
        <v/>
      </c>
      <c r="AC184" s="18" t="str">
        <f t="shared" si="22"/>
        <v/>
      </c>
      <c r="AD184" s="18" t="str">
        <f t="shared" si="19"/>
        <v>-</v>
      </c>
      <c r="AE184" s="22" t="str">
        <f t="shared" si="23"/>
        <v>-</v>
      </c>
      <c r="AF184" s="18" t="str">
        <f t="shared" si="18"/>
        <v>_-</v>
      </c>
    </row>
    <row r="185" spans="1:32" s="17" customFormat="1" ht="36.6" customHeight="1" x14ac:dyDescent="0.2">
      <c r="A185" s="144" t="s">
        <v>223</v>
      </c>
      <c r="B185" s="101" t="s">
        <v>223</v>
      </c>
      <c r="C185" s="101" t="str">
        <f t="shared" si="17"/>
        <v>{A9B39A6E-49F6-42FF-94D5-F1DA0F0B65AA}</v>
      </c>
      <c r="D185" s="138" t="s">
        <v>559</v>
      </c>
      <c r="E185" s="61" t="s">
        <v>616</v>
      </c>
      <c r="F185" s="142" t="s">
        <v>221</v>
      </c>
      <c r="G185" s="125" t="s">
        <v>1786</v>
      </c>
      <c r="I185" s="58">
        <v>183</v>
      </c>
      <c r="J185" s="98" t="s">
        <v>2116</v>
      </c>
      <c r="K185" s="123" t="s">
        <v>926</v>
      </c>
      <c r="L185" s="61" t="s">
        <v>927</v>
      </c>
      <c r="M185" s="61" t="s">
        <v>928</v>
      </c>
      <c r="N185" s="81" t="s">
        <v>1032</v>
      </c>
      <c r="O185" s="81" t="s">
        <v>1031</v>
      </c>
      <c r="P185" s="61"/>
      <c r="Q185" s="81" t="s">
        <v>14</v>
      </c>
      <c r="R185" s="61"/>
      <c r="S185" s="84" t="s">
        <v>2267</v>
      </c>
      <c r="T185" s="101" t="str">
        <f>VLOOKUP(S185,Measures!$J$2:$K$94,2,FALSE)</f>
        <v>{75949275-8442-49CF-A360-C77F6599C85A}</v>
      </c>
      <c r="U185" s="61"/>
      <c r="V185" s="61" t="s">
        <v>1691</v>
      </c>
      <c r="W185" s="62" t="s">
        <v>222</v>
      </c>
      <c r="X185" s="62" t="s">
        <v>222</v>
      </c>
      <c r="Y185" s="63"/>
      <c r="Z185" s="64"/>
      <c r="AA185" s="19"/>
      <c r="AB185" s="19" t="str">
        <f>IF(Q185="-","",COUNT($AB$2:AB184)+1)</f>
        <v/>
      </c>
      <c r="AC185" s="18" t="str">
        <f t="shared" si="22"/>
        <v/>
      </c>
      <c r="AD185" s="18" t="str">
        <f t="shared" si="19"/>
        <v>cycles_per_second</v>
      </c>
      <c r="AE185" s="22" t="str">
        <f t="shared" si="23"/>
        <v>-</v>
      </c>
      <c r="AF185" s="18" t="str">
        <f t="shared" si="18"/>
        <v>_cycles_per_second</v>
      </c>
    </row>
    <row r="186" spans="1:32" s="17" customFormat="1" ht="36.6" customHeight="1" x14ac:dyDescent="0.2">
      <c r="A186" s="145"/>
      <c r="B186" s="101" t="s">
        <v>223</v>
      </c>
      <c r="C186" s="101" t="str">
        <f t="shared" si="17"/>
        <v>{A9B39A6E-49F6-42FF-94D5-F1DA0F0B65AA}</v>
      </c>
      <c r="D186" s="139"/>
      <c r="E186" s="66" t="s">
        <v>616</v>
      </c>
      <c r="F186" s="143"/>
      <c r="G186" s="126"/>
      <c r="I186" s="58">
        <v>184</v>
      </c>
      <c r="J186" s="100" t="s">
        <v>2117</v>
      </c>
      <c r="K186" s="120" t="s">
        <v>929</v>
      </c>
      <c r="L186" s="66" t="s">
        <v>930</v>
      </c>
      <c r="M186" s="66" t="s">
        <v>931</v>
      </c>
      <c r="N186" s="80" t="s">
        <v>1033</v>
      </c>
      <c r="O186" s="80" t="s">
        <v>1056</v>
      </c>
      <c r="P186" s="66"/>
      <c r="Q186" s="80" t="s">
        <v>14</v>
      </c>
      <c r="R186" s="66"/>
      <c r="S186" s="84" t="s">
        <v>2267</v>
      </c>
      <c r="T186" s="101" t="str">
        <f>VLOOKUP(S186,Measures!$J$2:$K$94,2,FALSE)</f>
        <v>{75949275-8442-49CF-A360-C77F6599C85A}</v>
      </c>
      <c r="U186" s="66"/>
      <c r="V186" s="66" t="s">
        <v>1692</v>
      </c>
      <c r="W186" s="67"/>
      <c r="X186" s="67"/>
      <c r="Y186" s="68"/>
      <c r="Z186" s="69"/>
      <c r="AA186" s="19"/>
      <c r="AB186" s="19" t="str">
        <f>IF(Q186="-","",COUNT($AB$2:AB185)+1)</f>
        <v/>
      </c>
      <c r="AC186" s="18" t="str">
        <f t="shared" si="22"/>
        <v/>
      </c>
      <c r="AD186" s="18" t="str">
        <f t="shared" si="19"/>
        <v>cycles_per_minute</v>
      </c>
      <c r="AE186" s="22" t="str">
        <f t="shared" si="23"/>
        <v>-</v>
      </c>
      <c r="AF186" s="18" t="str">
        <f t="shared" si="18"/>
        <v>_cycles_per_minute</v>
      </c>
    </row>
    <row r="187" spans="1:32" s="17" customFormat="1" ht="36.6" customHeight="1" x14ac:dyDescent="0.2">
      <c r="A187" s="74" t="s">
        <v>226</v>
      </c>
      <c r="B187" s="101" t="s">
        <v>226</v>
      </c>
      <c r="C187" s="101" t="str">
        <f t="shared" si="17"/>
        <v>{6CA09768-5A41-4209-BD7F-6C1DD1CDBA3D}</v>
      </c>
      <c r="D187" s="56" t="s">
        <v>560</v>
      </c>
      <c r="E187" s="58" t="s">
        <v>616</v>
      </c>
      <c r="F187" s="56" t="s">
        <v>224</v>
      </c>
      <c r="G187" s="57" t="s">
        <v>1787</v>
      </c>
      <c r="I187" s="58">
        <v>185</v>
      </c>
      <c r="J187" s="58" t="s">
        <v>2118</v>
      </c>
      <c r="K187" s="117" t="s">
        <v>932</v>
      </c>
      <c r="L187" s="58" t="s">
        <v>933</v>
      </c>
      <c r="M187" s="58" t="s">
        <v>936</v>
      </c>
      <c r="N187" s="76" t="s">
        <v>1034</v>
      </c>
      <c r="O187" s="76" t="s">
        <v>1057</v>
      </c>
      <c r="P187" s="58"/>
      <c r="Q187" s="76" t="s">
        <v>1361</v>
      </c>
      <c r="R187" s="58">
        <v>1</v>
      </c>
      <c r="S187" s="84" t="s">
        <v>2269</v>
      </c>
      <c r="T187" s="101" t="str">
        <f>VLOOKUP(S187,Measures!$J$2:$K$94,2,FALSE)</f>
        <v>{FAEAAE1A-4893-4BBD-9CC2-859407EC9038}</v>
      </c>
      <c r="U187" s="58" t="s">
        <v>1657</v>
      </c>
      <c r="V187" s="58" t="s">
        <v>1726</v>
      </c>
      <c r="W187" s="59" t="s">
        <v>225</v>
      </c>
      <c r="X187" s="59" t="s">
        <v>225</v>
      </c>
      <c r="Y187" s="60"/>
      <c r="Z187" s="71"/>
      <c r="AA187" s="19"/>
      <c r="AB187" s="19">
        <f>IF(Q187="-","",COUNT($AB$2:AB186)+1)</f>
        <v>137</v>
      </c>
      <c r="AC187" s="18" t="str">
        <f t="shared" si="22"/>
        <v>RotationalMassMeasure</v>
      </c>
      <c r="AD187" s="18" t="str">
        <f t="shared" si="19"/>
        <v>kilogramm_sqaremeter</v>
      </c>
      <c r="AE187" s="22" t="str">
        <f t="shared" si="23"/>
        <v>=kg*Math.pow(m,2)</v>
      </c>
      <c r="AF187" s="18" t="str">
        <f t="shared" si="18"/>
        <v>RotationalMassMeasure_kilogramm_sqaremeter</v>
      </c>
    </row>
    <row r="188" spans="1:32" s="17" customFormat="1" ht="36.6" customHeight="1" x14ac:dyDescent="0.2">
      <c r="A188" s="74" t="s">
        <v>229</v>
      </c>
      <c r="B188" s="101" t="s">
        <v>229</v>
      </c>
      <c r="C188" s="101" t="str">
        <f t="shared" si="17"/>
        <v>{AFC07F6C-AA58-48EF-9CD3-96C5A4A085F0}</v>
      </c>
      <c r="D188" s="56" t="s">
        <v>561</v>
      </c>
      <c r="E188" s="58" t="s">
        <v>616</v>
      </c>
      <c r="F188" s="56" t="s">
        <v>227</v>
      </c>
      <c r="G188" s="57" t="s">
        <v>1788</v>
      </c>
      <c r="I188" s="58">
        <v>186</v>
      </c>
      <c r="J188" s="58" t="s">
        <v>2119</v>
      </c>
      <c r="K188" s="117" t="s">
        <v>934</v>
      </c>
      <c r="L188" s="58" t="s">
        <v>935</v>
      </c>
      <c r="M188" s="58" t="s">
        <v>937</v>
      </c>
      <c r="N188" s="76" t="s">
        <v>1055</v>
      </c>
      <c r="O188" s="76" t="s">
        <v>1058</v>
      </c>
      <c r="P188" s="58"/>
      <c r="Q188" s="76" t="s">
        <v>14</v>
      </c>
      <c r="R188" s="58"/>
      <c r="S188" s="84" t="s">
        <v>2271</v>
      </c>
      <c r="T188" s="101" t="str">
        <f>VLOOKUP(S188,Measures!$J$2:$K$94,2,FALSE)</f>
        <v>{86758CF6-C7EC-4D9D-87A8-9E2B97E3BBE2}</v>
      </c>
      <c r="U188" s="58"/>
      <c r="V188" s="58" t="s">
        <v>1693</v>
      </c>
      <c r="W188" s="59" t="s">
        <v>228</v>
      </c>
      <c r="X188" s="59" t="s">
        <v>228</v>
      </c>
      <c r="Y188" s="60"/>
      <c r="Z188" s="71"/>
      <c r="AA188" s="19"/>
      <c r="AB188" s="19" t="str">
        <f>IF(Q188="-","",COUNT($AB$2:AB187)+1)</f>
        <v/>
      </c>
      <c r="AC188" s="18" t="str">
        <f t="shared" si="22"/>
        <v>RotationalStiffnessMeasure</v>
      </c>
      <c r="AD188" s="18" t="str">
        <f t="shared" si="19"/>
        <v>newtonmetre_per_radiant</v>
      </c>
      <c r="AE188" s="22" t="str">
        <f t="shared" si="23"/>
        <v>-</v>
      </c>
      <c r="AF188" s="18" t="str">
        <f t="shared" si="18"/>
        <v>RotationalStiffnessMeasure_newtonmetre_per_radiant</v>
      </c>
    </row>
    <row r="189" spans="1:32" s="17" customFormat="1" ht="36.6" customHeight="1" x14ac:dyDescent="0.2">
      <c r="A189" s="74" t="s">
        <v>232</v>
      </c>
      <c r="B189" s="101" t="s">
        <v>232</v>
      </c>
      <c r="C189" s="101" t="str">
        <f t="shared" si="17"/>
        <v>{6F1AC37F-FBD8-4E45-8C85-C16A4F4DD811}</v>
      </c>
      <c r="D189" s="56" t="s">
        <v>562</v>
      </c>
      <c r="E189" s="58" t="s">
        <v>616</v>
      </c>
      <c r="F189" s="56" t="s">
        <v>230</v>
      </c>
      <c r="G189" s="57" t="s">
        <v>1789</v>
      </c>
      <c r="I189" s="58">
        <v>187</v>
      </c>
      <c r="J189" s="58" t="s">
        <v>2120</v>
      </c>
      <c r="K189" s="117"/>
      <c r="L189" s="58"/>
      <c r="M189" s="58" t="s">
        <v>938</v>
      </c>
      <c r="N189" s="76" t="s">
        <v>1053</v>
      </c>
      <c r="O189" s="76" t="s">
        <v>1053</v>
      </c>
      <c r="P189" s="58"/>
      <c r="Q189" s="76" t="s">
        <v>1362</v>
      </c>
      <c r="R189" s="58">
        <v>1</v>
      </c>
      <c r="S189" s="84" t="s">
        <v>2335</v>
      </c>
      <c r="T189" s="101"/>
      <c r="U189" s="58"/>
      <c r="V189" s="58" t="s">
        <v>1254</v>
      </c>
      <c r="W189" s="59" t="s">
        <v>231</v>
      </c>
      <c r="X189" s="59" t="s">
        <v>231</v>
      </c>
      <c r="Y189" s="60"/>
      <c r="Z189" s="71"/>
      <c r="AA189" s="19"/>
      <c r="AB189" s="19">
        <f>IF(Q189="-","",COUNT($AB$2:AB188)+1)</f>
        <v>138</v>
      </c>
      <c r="AC189" s="18" t="str">
        <f t="shared" si="22"/>
        <v>SectionalAreaIntegralMeasure</v>
      </c>
      <c r="AD189" s="18" t="str">
        <f t="shared" si="19"/>
        <v/>
      </c>
      <c r="AE189" s="22" t="str">
        <f t="shared" si="23"/>
        <v>=Math.pow(m,5)</v>
      </c>
      <c r="AF189" s="18" t="str">
        <f t="shared" si="18"/>
        <v>SectionalAreaIntegralMeasure_</v>
      </c>
    </row>
    <row r="190" spans="1:32" s="17" customFormat="1" ht="36.6" customHeight="1" x14ac:dyDescent="0.2">
      <c r="A190" s="74" t="s">
        <v>235</v>
      </c>
      <c r="B190" s="101" t="s">
        <v>235</v>
      </c>
      <c r="C190" s="101" t="str">
        <f t="shared" si="17"/>
        <v>{0767B511-5105-4797-91B5-0C633E80CB00}</v>
      </c>
      <c r="D190" s="56" t="s">
        <v>563</v>
      </c>
      <c r="E190" s="58" t="s">
        <v>616</v>
      </c>
      <c r="F190" s="56" t="s">
        <v>233</v>
      </c>
      <c r="G190" s="57" t="s">
        <v>1790</v>
      </c>
      <c r="I190" s="58">
        <v>188</v>
      </c>
      <c r="J190" s="58" t="s">
        <v>2121</v>
      </c>
      <c r="K190" s="117"/>
      <c r="L190" s="58"/>
      <c r="M190" s="58" t="s">
        <v>939</v>
      </c>
      <c r="N190" s="76" t="s">
        <v>1012</v>
      </c>
      <c r="O190" s="76" t="s">
        <v>1012</v>
      </c>
      <c r="P190" s="58"/>
      <c r="Q190" s="76" t="s">
        <v>1363</v>
      </c>
      <c r="R190" s="58">
        <v>1</v>
      </c>
      <c r="S190" s="84" t="s">
        <v>2275</v>
      </c>
      <c r="T190" s="101" t="str">
        <f>VLOOKUP(S190,Measures!$J$2:$K$94,2,FALSE)</f>
        <v>{8D541715-1A37-49EE-B3DA-87D95ACEA5C2}</v>
      </c>
      <c r="U190" s="58"/>
      <c r="V190" s="58" t="s">
        <v>1254</v>
      </c>
      <c r="W190" s="59" t="s">
        <v>234</v>
      </c>
      <c r="X190" s="59" t="s">
        <v>234</v>
      </c>
      <c r="Y190" s="60"/>
      <c r="Z190" s="71"/>
      <c r="AA190" s="19"/>
      <c r="AB190" s="19">
        <f>IF(Q190="-","",COUNT($AB$2:AB189)+1)</f>
        <v>139</v>
      </c>
      <c r="AC190" s="18" t="str">
        <f t="shared" si="22"/>
        <v>SectionModulusMeasure</v>
      </c>
      <c r="AD190" s="18" t="str">
        <f t="shared" si="19"/>
        <v/>
      </c>
      <c r="AE190" s="22" t="str">
        <f t="shared" si="23"/>
        <v>=Math.pow(m,3)</v>
      </c>
      <c r="AF190" s="18" t="str">
        <f t="shared" si="18"/>
        <v>SectionModulusMeasure_</v>
      </c>
    </row>
    <row r="191" spans="1:32" s="17" customFormat="1" ht="36.6" customHeight="1" x14ac:dyDescent="0.2">
      <c r="A191" s="74" t="s">
        <v>237</v>
      </c>
      <c r="B191" s="101" t="s">
        <v>237</v>
      </c>
      <c r="C191" s="101" t="str">
        <f t="shared" si="17"/>
        <v>{0751C11A-C62A-4AB7-9E31-5B7993248ADC}</v>
      </c>
      <c r="D191" s="56" t="s">
        <v>564</v>
      </c>
      <c r="E191" s="58" t="s">
        <v>616</v>
      </c>
      <c r="F191" s="56" t="s">
        <v>236</v>
      </c>
      <c r="G191" s="57" t="s">
        <v>1791</v>
      </c>
      <c r="I191" s="58">
        <v>189</v>
      </c>
      <c r="J191" s="58" t="s">
        <v>2122</v>
      </c>
      <c r="K191" s="117" t="s">
        <v>940</v>
      </c>
      <c r="L191" s="58" t="s">
        <v>917</v>
      </c>
      <c r="M191" s="58" t="s">
        <v>918</v>
      </c>
      <c r="N191" s="76" t="s">
        <v>1007</v>
      </c>
      <c r="O191" s="76" t="s">
        <v>1008</v>
      </c>
      <c r="P191" s="58"/>
      <c r="Q191" s="76" t="s">
        <v>1323</v>
      </c>
      <c r="R191" s="58">
        <v>1</v>
      </c>
      <c r="S191" s="84" t="s">
        <v>2277</v>
      </c>
      <c r="T191" s="101" t="str">
        <f>VLOOKUP(S191,Measures!$J$2:$K$94,2,FALSE)</f>
        <v>{6036331E-FCB1-4EB1-9712-808BA952D0E8}</v>
      </c>
      <c r="U191" s="58"/>
      <c r="V191" s="58" t="s">
        <v>1694</v>
      </c>
      <c r="W191" s="59" t="s">
        <v>175</v>
      </c>
      <c r="X191" s="59" t="s">
        <v>175</v>
      </c>
      <c r="Y191" s="60"/>
      <c r="Z191" s="71"/>
      <c r="AA191" s="19"/>
      <c r="AB191" s="19">
        <f>IF(Q191="-","",COUNT($AB$2:AB190)+1)</f>
        <v>140</v>
      </c>
      <c r="AC191" s="18" t="str">
        <f t="shared" si="22"/>
        <v>ShearModulusMeasure</v>
      </c>
      <c r="AD191" s="18" t="str">
        <f t="shared" si="19"/>
        <v>newton_per_squarem_metre</v>
      </c>
      <c r="AE191" s="22" t="str">
        <f t="shared" si="23"/>
        <v>=kg/(m*Math.pow(s,2))</v>
      </c>
      <c r="AF191" s="18" t="str">
        <f t="shared" si="18"/>
        <v>ShearModulusMeasure_newton_per_squarem_metre</v>
      </c>
    </row>
    <row r="192" spans="1:32" s="17" customFormat="1" ht="36.6" customHeight="1" x14ac:dyDescent="0.2">
      <c r="A192" s="74" t="s">
        <v>241</v>
      </c>
      <c r="B192" s="101" t="s">
        <v>241</v>
      </c>
      <c r="C192" s="101" t="str">
        <f t="shared" si="17"/>
        <v>{45AB9FDB-F7AA-412A-877A-1B208EAC3D09}</v>
      </c>
      <c r="D192" s="56" t="s">
        <v>565</v>
      </c>
      <c r="E192" s="58" t="s">
        <v>616</v>
      </c>
      <c r="F192" s="56" t="s">
        <v>238</v>
      </c>
      <c r="G192" s="57" t="s">
        <v>1792</v>
      </c>
      <c r="I192" s="58">
        <v>190</v>
      </c>
      <c r="J192" s="58" t="s">
        <v>2123</v>
      </c>
      <c r="K192" s="117" t="s">
        <v>352</v>
      </c>
      <c r="L192" s="58" t="s">
        <v>705</v>
      </c>
      <c r="M192" s="58" t="s">
        <v>239</v>
      </c>
      <c r="N192" s="76" t="s">
        <v>1035</v>
      </c>
      <c r="O192" s="76" t="s">
        <v>1035</v>
      </c>
      <c r="P192" s="58"/>
      <c r="Q192" s="76" t="s">
        <v>14</v>
      </c>
      <c r="R192" s="58"/>
      <c r="S192" s="84" t="s">
        <v>2279</v>
      </c>
      <c r="T192" s="101" t="str">
        <f>VLOOKUP(S192,Measures!$J$2:$K$94,2,FALSE)</f>
        <v>{1EA28305-B29B-45BB-838B-DAB5D72F7388}</v>
      </c>
      <c r="U192" s="58"/>
      <c r="V192" s="58" t="s">
        <v>352</v>
      </c>
      <c r="W192" s="59" t="s">
        <v>240</v>
      </c>
      <c r="X192" s="59" t="s">
        <v>240</v>
      </c>
      <c r="Y192" s="60"/>
      <c r="Z192" s="71"/>
      <c r="AA192" s="19"/>
      <c r="AB192" s="19" t="str">
        <f>IF(Q192="-","",COUNT($AB$2:AB191)+1)</f>
        <v/>
      </c>
      <c r="AC192" s="18" t="str">
        <f t="shared" si="22"/>
        <v>SolidAngleMeasure</v>
      </c>
      <c r="AD192" s="18" t="str">
        <f t="shared" si="19"/>
        <v>steradian</v>
      </c>
      <c r="AE192" s="22" t="str">
        <f t="shared" si="23"/>
        <v>-</v>
      </c>
      <c r="AF192" s="18" t="str">
        <f t="shared" si="18"/>
        <v>SolidAngleMeasure_steradian</v>
      </c>
    </row>
    <row r="193" spans="1:32" s="17" customFormat="1" ht="36.6" customHeight="1" x14ac:dyDescent="0.2">
      <c r="A193" s="74" t="s">
        <v>243</v>
      </c>
      <c r="B193" s="101" t="s">
        <v>243</v>
      </c>
      <c r="C193" s="101" t="str">
        <f t="shared" si="17"/>
        <v>{3D7C1AC6-5EE7-42C2-AAA2-209FC4337DF5}</v>
      </c>
      <c r="D193" s="56" t="s">
        <v>566</v>
      </c>
      <c r="E193" s="58" t="s">
        <v>616</v>
      </c>
      <c r="F193" s="56" t="s">
        <v>242</v>
      </c>
      <c r="G193" s="57" t="s">
        <v>907</v>
      </c>
      <c r="I193" s="58">
        <v>191</v>
      </c>
      <c r="J193" s="58" t="s">
        <v>2124</v>
      </c>
      <c r="K193" s="117" t="s">
        <v>212</v>
      </c>
      <c r="L193" s="58" t="s">
        <v>642</v>
      </c>
      <c r="M193" s="58" t="s">
        <v>8</v>
      </c>
      <c r="N193" s="76" t="s">
        <v>1054</v>
      </c>
      <c r="O193" s="76" t="s">
        <v>1052</v>
      </c>
      <c r="P193" s="58"/>
      <c r="Q193" s="76" t="s">
        <v>1354</v>
      </c>
      <c r="R193" s="58">
        <v>1</v>
      </c>
      <c r="S193" s="84" t="s">
        <v>2283</v>
      </c>
      <c r="T193" s="101" t="str">
        <f>VLOOKUP(S193,Measures!$J$2:$K$94,2,FALSE)</f>
        <v>{665AAC3E-1E17-4324-914E-080ED6E2DD2B}</v>
      </c>
      <c r="U193" s="58"/>
      <c r="V193" s="58" t="s">
        <v>212</v>
      </c>
      <c r="W193" s="59" t="s">
        <v>8</v>
      </c>
      <c r="X193" s="59" t="s">
        <v>8</v>
      </c>
      <c r="Y193" s="60"/>
      <c r="Z193" s="71"/>
      <c r="AA193" s="19"/>
      <c r="AB193" s="19">
        <f>IF(Q193="-","",COUNT($AB$2:AB192)+1)</f>
        <v>141</v>
      </c>
      <c r="AC193" s="18" t="str">
        <f t="shared" si="22"/>
        <v>SoundPowerMeasure</v>
      </c>
      <c r="AD193" s="18" t="str">
        <f t="shared" si="19"/>
        <v>watt</v>
      </c>
      <c r="AE193" s="22" t="str">
        <f t="shared" si="23"/>
        <v>=(kg*Math.pow(m,2))/Math.pow(s,3)</v>
      </c>
      <c r="AF193" s="18" t="str">
        <f t="shared" si="18"/>
        <v>SoundPowerMeasure_watt</v>
      </c>
    </row>
    <row r="194" spans="1:32" s="17" customFormat="1" ht="36.6" customHeight="1" x14ac:dyDescent="0.2">
      <c r="A194" s="74" t="s">
        <v>248</v>
      </c>
      <c r="B194" s="101" t="s">
        <v>248</v>
      </c>
      <c r="C194" s="101" t="str">
        <f t="shared" si="17"/>
        <v>{EC77A8AD-4565-4174-BF71-9233F9DFDD1F}</v>
      </c>
      <c r="D194" s="56" t="s">
        <v>567</v>
      </c>
      <c r="E194" s="58" t="s">
        <v>616</v>
      </c>
      <c r="F194" s="56" t="s">
        <v>244</v>
      </c>
      <c r="G194" s="57" t="s">
        <v>908</v>
      </c>
      <c r="I194" s="58">
        <v>192</v>
      </c>
      <c r="J194" s="58" t="s">
        <v>2125</v>
      </c>
      <c r="K194" s="117" t="s">
        <v>245</v>
      </c>
      <c r="L194" s="58" t="s">
        <v>641</v>
      </c>
      <c r="M194" s="58" t="s">
        <v>246</v>
      </c>
      <c r="N194" s="76" t="s">
        <v>1035</v>
      </c>
      <c r="O194" s="76" t="s">
        <v>1035</v>
      </c>
      <c r="P194" s="58"/>
      <c r="Q194" s="76" t="s">
        <v>1035</v>
      </c>
      <c r="R194" s="58">
        <v>1</v>
      </c>
      <c r="S194" s="84" t="s">
        <v>2281</v>
      </c>
      <c r="T194" s="101" t="str">
        <f>VLOOKUP(S194,Measures!$J$2:$K$94,2,FALSE)</f>
        <v>{A4D67EDF-E78B-4828-AF60-F36DCF45C48B}</v>
      </c>
      <c r="U194" s="58"/>
      <c r="V194" s="58" t="s">
        <v>245</v>
      </c>
      <c r="W194" s="59" t="s">
        <v>247</v>
      </c>
      <c r="X194" s="59" t="s">
        <v>247</v>
      </c>
      <c r="Y194" s="60"/>
      <c r="Z194" s="71"/>
      <c r="AA194" s="19"/>
      <c r="AB194" s="19">
        <f>IF(Q194="-","",COUNT($AB$2:AB193)+1)</f>
        <v>142</v>
      </c>
      <c r="AC194" s="18" t="str">
        <f t="shared" si="22"/>
        <v>SoundPowerLevelMeasure</v>
      </c>
      <c r="AD194" s="18" t="str">
        <f t="shared" si="19"/>
        <v>decibel</v>
      </c>
      <c r="AE194" s="22" t="str">
        <f t="shared" si="23"/>
        <v>=1</v>
      </c>
      <c r="AF194" s="18" t="str">
        <f t="shared" si="18"/>
        <v>SoundPowerLevelMeasure_decibel</v>
      </c>
    </row>
    <row r="195" spans="1:32" s="17" customFormat="1" ht="36.6" customHeight="1" x14ac:dyDescent="0.2">
      <c r="A195" s="74" t="s">
        <v>250</v>
      </c>
      <c r="B195" s="101" t="s">
        <v>250</v>
      </c>
      <c r="C195" s="101" t="str">
        <f t="shared" ref="C195:C226" si="24">VLOOKUP(B195,Types,2,FALSE)</f>
        <v>{F9AE09DE-6C08-4E3C-9BB5-C2327DF57240}</v>
      </c>
      <c r="D195" s="56" t="s">
        <v>568</v>
      </c>
      <c r="E195" s="58" t="s">
        <v>616</v>
      </c>
      <c r="F195" s="56" t="s">
        <v>249</v>
      </c>
      <c r="G195" s="57" t="s">
        <v>909</v>
      </c>
      <c r="I195" s="58">
        <v>193</v>
      </c>
      <c r="J195" s="58" t="s">
        <v>2126</v>
      </c>
      <c r="K195" s="117" t="s">
        <v>216</v>
      </c>
      <c r="L195" s="58" t="s">
        <v>640</v>
      </c>
      <c r="M195" s="58" t="s">
        <v>217</v>
      </c>
      <c r="N195" s="76" t="s">
        <v>1007</v>
      </c>
      <c r="O195" s="76" t="s">
        <v>1008</v>
      </c>
      <c r="P195" s="58"/>
      <c r="Q195" s="76" t="s">
        <v>1323</v>
      </c>
      <c r="R195" s="58">
        <v>1</v>
      </c>
      <c r="S195" s="84" t="s">
        <v>2287</v>
      </c>
      <c r="T195" s="101" t="str">
        <f>VLOOKUP(S195,Measures!$J$2:$K$94,2,FALSE)</f>
        <v>{63E76990-F249-499B-9B69-A6B9EC180CED}</v>
      </c>
      <c r="U195" s="58"/>
      <c r="V195" s="58" t="s">
        <v>216</v>
      </c>
      <c r="W195" s="59" t="s">
        <v>217</v>
      </c>
      <c r="X195" s="59" t="s">
        <v>217</v>
      </c>
      <c r="Y195" s="60"/>
      <c r="Z195" s="71"/>
      <c r="AA195" s="19"/>
      <c r="AB195" s="19">
        <f>IF(Q195="-","",COUNT($AB$2:AB194)+1)</f>
        <v>143</v>
      </c>
      <c r="AC195" s="18" t="str">
        <f t="shared" si="22"/>
        <v>SoundPressureMeasure</v>
      </c>
      <c r="AD195" s="18" t="str">
        <f t="shared" si="19"/>
        <v>pascal</v>
      </c>
      <c r="AE195" s="22" t="str">
        <f t="shared" si="23"/>
        <v>=kg/(m*Math.pow(s,2))</v>
      </c>
      <c r="AF195" s="18" t="str">
        <f t="shared" si="18"/>
        <v>SoundPressureMeasure_pascal</v>
      </c>
    </row>
    <row r="196" spans="1:32" s="17" customFormat="1" ht="36.6" customHeight="1" x14ac:dyDescent="0.2">
      <c r="A196" s="74" t="s">
        <v>253</v>
      </c>
      <c r="B196" s="101" t="s">
        <v>253</v>
      </c>
      <c r="C196" s="101" t="str">
        <f t="shared" si="24"/>
        <v>{39465961-9CE1-4AB4-B56F-5D4E3F4BBFC3}</v>
      </c>
      <c r="D196" s="56" t="s">
        <v>569</v>
      </c>
      <c r="E196" s="58" t="s">
        <v>616</v>
      </c>
      <c r="F196" s="56" t="s">
        <v>251</v>
      </c>
      <c r="G196" s="57" t="s">
        <v>910</v>
      </c>
      <c r="I196" s="58">
        <v>194</v>
      </c>
      <c r="J196" s="58" t="s">
        <v>2127</v>
      </c>
      <c r="K196" s="117" t="s">
        <v>245</v>
      </c>
      <c r="L196" s="58" t="s">
        <v>641</v>
      </c>
      <c r="M196" s="58" t="s">
        <v>246</v>
      </c>
      <c r="N196" s="76" t="s">
        <v>1035</v>
      </c>
      <c r="O196" s="76" t="s">
        <v>1035</v>
      </c>
      <c r="P196" s="58"/>
      <c r="Q196" s="76" t="s">
        <v>1035</v>
      </c>
      <c r="R196" s="58">
        <v>1</v>
      </c>
      <c r="S196" s="84" t="s">
        <v>2285</v>
      </c>
      <c r="T196" s="101" t="str">
        <f>VLOOKUP(S196,Measures!$J$2:$K$94,2,FALSE)</f>
        <v>{9DD9F1DD-BEF7-4828-A72F-3FC2C80D73FD}</v>
      </c>
      <c r="U196" s="58"/>
      <c r="V196" s="58" t="s">
        <v>245</v>
      </c>
      <c r="W196" s="59" t="s">
        <v>252</v>
      </c>
      <c r="X196" s="59" t="s">
        <v>252</v>
      </c>
      <c r="Y196" s="60"/>
      <c r="Z196" s="71"/>
      <c r="AA196" s="19"/>
      <c r="AB196" s="19">
        <f>IF(Q196="-","",COUNT($AB$2:AB195)+1)</f>
        <v>144</v>
      </c>
      <c r="AC196" s="18" t="str">
        <f t="shared" si="22"/>
        <v>SoundPressureLevelMeasure</v>
      </c>
      <c r="AD196" s="18" t="str">
        <f t="shared" si="19"/>
        <v>decibel</v>
      </c>
      <c r="AE196" s="22" t="str">
        <f t="shared" si="23"/>
        <v>=1</v>
      </c>
      <c r="AF196" s="18" t="str">
        <f t="shared" si="18"/>
        <v>SoundPressureLevelMeasure_decibel</v>
      </c>
    </row>
    <row r="197" spans="1:32" s="17" customFormat="1" ht="36.6" customHeight="1" x14ac:dyDescent="0.2">
      <c r="A197" s="74" t="s">
        <v>256</v>
      </c>
      <c r="B197" s="101" t="s">
        <v>256</v>
      </c>
      <c r="C197" s="101" t="str">
        <f t="shared" si="24"/>
        <v>{A0D93E79-BBF1-4D1F-B1F4-BDEE69AF148A}</v>
      </c>
      <c r="D197" s="56" t="s">
        <v>570</v>
      </c>
      <c r="E197" s="58" t="s">
        <v>616</v>
      </c>
      <c r="F197" s="56" t="s">
        <v>254</v>
      </c>
      <c r="G197" s="57" t="s">
        <v>1793</v>
      </c>
      <c r="I197" s="58">
        <v>195</v>
      </c>
      <c r="J197" s="58" t="s">
        <v>2128</v>
      </c>
      <c r="K197" s="117" t="s">
        <v>943</v>
      </c>
      <c r="L197" s="58" t="s">
        <v>944</v>
      </c>
      <c r="M197" s="58" t="s">
        <v>949</v>
      </c>
      <c r="N197" s="76" t="s">
        <v>1036</v>
      </c>
      <c r="O197" s="76" t="s">
        <v>1048</v>
      </c>
      <c r="P197" s="58"/>
      <c r="Q197" s="76" t="s">
        <v>1364</v>
      </c>
      <c r="R197" s="58">
        <v>1</v>
      </c>
      <c r="S197" s="84" t="s">
        <v>2289</v>
      </c>
      <c r="T197" s="101" t="str">
        <f>VLOOKUP(S197,Measures!$J$2:$K$94,2,FALSE)</f>
        <v>{4323630B-E7B2-4C07-A98D-2B3063ABDEEB}</v>
      </c>
      <c r="U197" s="58"/>
      <c r="V197" s="58" t="s">
        <v>1695</v>
      </c>
      <c r="W197" s="59" t="s">
        <v>255</v>
      </c>
      <c r="X197" s="59" t="s">
        <v>255</v>
      </c>
      <c r="Y197" s="60" t="s">
        <v>972</v>
      </c>
      <c r="Z197" s="71"/>
      <c r="AA197" s="19"/>
      <c r="AB197" s="19">
        <f>IF(Q197="-","",COUNT($AB$2:AB196)+1)</f>
        <v>145</v>
      </c>
      <c r="AC197" s="18" t="str">
        <f t="shared" si="22"/>
        <v>SpecificHeatCapacityMeasure</v>
      </c>
      <c r="AD197" s="18" t="str">
        <f t="shared" si="19"/>
        <v>joule_per_kilogram</v>
      </c>
      <c r="AE197" s="22" t="str">
        <f t="shared" si="23"/>
        <v>=Math.pow(m,2)/Math.pow(s,2)</v>
      </c>
      <c r="AF197" s="18" t="str">
        <f t="shared" si="18"/>
        <v>SpecificHeatCapacityMeasure_joule_per_kilogram</v>
      </c>
    </row>
    <row r="198" spans="1:32" s="17" customFormat="1" ht="36.6" customHeight="1" x14ac:dyDescent="0.2">
      <c r="A198" s="74" t="s">
        <v>259</v>
      </c>
      <c r="B198" s="101" t="s">
        <v>259</v>
      </c>
      <c r="C198" s="101" t="str">
        <f t="shared" si="24"/>
        <v>{163EFA79-594F-4B8D-B5F9-E3E043F8A13E}</v>
      </c>
      <c r="D198" s="56" t="s">
        <v>571</v>
      </c>
      <c r="E198" s="58" t="s">
        <v>616</v>
      </c>
      <c r="F198" s="56" t="s">
        <v>257</v>
      </c>
      <c r="G198" s="57" t="s">
        <v>1794</v>
      </c>
      <c r="I198" s="58">
        <v>196</v>
      </c>
      <c r="J198" s="58" t="s">
        <v>2129</v>
      </c>
      <c r="K198" s="117" t="s">
        <v>941</v>
      </c>
      <c r="L198" s="58" t="s">
        <v>942</v>
      </c>
      <c r="M198" s="58" t="s">
        <v>950</v>
      </c>
      <c r="N198" s="76" t="s">
        <v>1038</v>
      </c>
      <c r="O198" s="76" t="s">
        <v>1049</v>
      </c>
      <c r="P198" s="58"/>
      <c r="Q198" s="76" t="s">
        <v>1049</v>
      </c>
      <c r="R198" s="58">
        <v>1</v>
      </c>
      <c r="S198" s="84" t="s">
        <v>2291</v>
      </c>
      <c r="T198" s="101" t="str">
        <f>VLOOKUP(S198,Measures!$J$2:$K$94,2,FALSE)</f>
        <v>{5114C400-BED1-4A6D-ACF6-84B80958CCE6}</v>
      </c>
      <c r="U198" s="58"/>
      <c r="V198" s="58" t="s">
        <v>1696</v>
      </c>
      <c r="W198" s="59" t="s">
        <v>258</v>
      </c>
      <c r="X198" s="59" t="s">
        <v>258</v>
      </c>
      <c r="Y198" s="60"/>
      <c r="Z198" s="71"/>
      <c r="AA198" s="19"/>
      <c r="AB198" s="19">
        <f>IF(Q198="-","",COUNT($AB$2:AB197)+1)</f>
        <v>146</v>
      </c>
      <c r="AC198" s="18" t="str">
        <f t="shared" si="22"/>
        <v>TemperatureGradientMeasure</v>
      </c>
      <c r="AD198" s="18" t="str">
        <f t="shared" si="19"/>
        <v>Kelvin_per_metre</v>
      </c>
      <c r="AE198" s="22" t="str">
        <f t="shared" si="23"/>
        <v>=K/m</v>
      </c>
      <c r="AF198" s="18" t="str">
        <f t="shared" si="18"/>
        <v>TemperatureGradientMeasure_Kelvin_per_metre</v>
      </c>
    </row>
    <row r="199" spans="1:32" s="17" customFormat="1" ht="36.6" customHeight="1" x14ac:dyDescent="0.2">
      <c r="A199" s="74" t="s">
        <v>262</v>
      </c>
      <c r="B199" s="101" t="s">
        <v>262</v>
      </c>
      <c r="C199" s="101" t="str">
        <f t="shared" si="24"/>
        <v>{3B200D0D-20F4-4E9E-995E-68A2267B5C39}</v>
      </c>
      <c r="D199" s="56" t="s">
        <v>572</v>
      </c>
      <c r="E199" s="58" t="s">
        <v>616</v>
      </c>
      <c r="F199" s="56" t="s">
        <v>260</v>
      </c>
      <c r="G199" s="57" t="s">
        <v>1795</v>
      </c>
      <c r="I199" s="58">
        <v>197</v>
      </c>
      <c r="J199" s="58" t="s">
        <v>2130</v>
      </c>
      <c r="K199" s="117" t="s">
        <v>945</v>
      </c>
      <c r="L199" s="58" t="s">
        <v>951</v>
      </c>
      <c r="M199" s="58" t="s">
        <v>952</v>
      </c>
      <c r="N199" s="76" t="s">
        <v>1039</v>
      </c>
      <c r="O199" s="76" t="s">
        <v>1050</v>
      </c>
      <c r="P199" s="58"/>
      <c r="Q199" s="76" t="s">
        <v>1050</v>
      </c>
      <c r="R199" s="58">
        <v>1</v>
      </c>
      <c r="S199" s="84" t="s">
        <v>2293</v>
      </c>
      <c r="T199" s="101" t="str">
        <f>VLOOKUP(S199,Measures!$J$2:$K$94,2,FALSE)</f>
        <v>{0DD30D45-6E08-4A1A-958F-80731DA3893E}</v>
      </c>
      <c r="U199" s="58"/>
      <c r="V199" s="58" t="s">
        <v>1697</v>
      </c>
      <c r="W199" s="59" t="s">
        <v>261</v>
      </c>
      <c r="X199" s="59" t="s">
        <v>261</v>
      </c>
      <c r="Y199" s="60"/>
      <c r="Z199" s="71"/>
      <c r="AA199" s="19"/>
      <c r="AB199" s="19">
        <f>IF(Q199="-","",COUNT($AB$2:AB198)+1)</f>
        <v>147</v>
      </c>
      <c r="AC199" s="18" t="str">
        <f t="shared" si="22"/>
        <v>TemperatureRateOfChangeMeasure</v>
      </c>
      <c r="AD199" s="18" t="str">
        <f t="shared" si="19"/>
        <v>Kelvin_per_second</v>
      </c>
      <c r="AE199" s="22" t="str">
        <f t="shared" si="23"/>
        <v>=K/s</v>
      </c>
      <c r="AF199" s="18" t="str">
        <f t="shared" si="18"/>
        <v>TemperatureRateOfChangeMeasure_Kelvin_per_second</v>
      </c>
    </row>
    <row r="200" spans="1:32" s="17" customFormat="1" ht="36.6" customHeight="1" x14ac:dyDescent="0.2">
      <c r="A200" s="74" t="s">
        <v>263</v>
      </c>
      <c r="B200" s="101" t="s">
        <v>263</v>
      </c>
      <c r="C200" s="101" t="str">
        <f t="shared" si="24"/>
        <v>{969D56DE-6206-4CFE-B095-35DB210EC54C}</v>
      </c>
      <c r="D200" s="56" t="s">
        <v>418</v>
      </c>
      <c r="E200" s="58" t="s">
        <v>608</v>
      </c>
      <c r="F200" s="56" t="s">
        <v>14</v>
      </c>
      <c r="G200" s="57" t="s">
        <v>14</v>
      </c>
      <c r="I200" s="58">
        <v>198</v>
      </c>
      <c r="J200" s="58" t="s">
        <v>2131</v>
      </c>
      <c r="K200" s="117" t="s">
        <v>14</v>
      </c>
      <c r="L200" s="58" t="s">
        <v>14</v>
      </c>
      <c r="M200" s="58" t="s">
        <v>14</v>
      </c>
      <c r="N200" s="76" t="s">
        <v>14</v>
      </c>
      <c r="O200" s="76" t="s">
        <v>14</v>
      </c>
      <c r="P200" s="58"/>
      <c r="Q200" s="76" t="s">
        <v>14</v>
      </c>
      <c r="R200" s="58"/>
      <c r="S200" s="84" t="s">
        <v>1254</v>
      </c>
      <c r="T200" s="101"/>
      <c r="U200" s="58"/>
      <c r="V200" s="58" t="s">
        <v>14</v>
      </c>
      <c r="W200" s="59"/>
      <c r="X200" s="59"/>
      <c r="Y200" s="60"/>
      <c r="Z200" s="71"/>
      <c r="AA200" s="19"/>
      <c r="AB200" s="19" t="str">
        <f>IF(Q200="-","",COUNT($AB$2:AB199)+1)</f>
        <v/>
      </c>
      <c r="AC200" s="18" t="str">
        <f t="shared" si="22"/>
        <v>Text</v>
      </c>
      <c r="AD200" s="18" t="str">
        <f t="shared" si="19"/>
        <v>-</v>
      </c>
      <c r="AE200" s="22" t="str">
        <f t="shared" si="23"/>
        <v>-</v>
      </c>
      <c r="AF200" s="18" t="str">
        <f t="shared" si="18"/>
        <v>Text_-</v>
      </c>
    </row>
    <row r="201" spans="1:32" s="17" customFormat="1" ht="36.6" customHeight="1" x14ac:dyDescent="0.2">
      <c r="A201" s="74" t="s">
        <v>266</v>
      </c>
      <c r="B201" s="101" t="s">
        <v>266</v>
      </c>
      <c r="C201" s="101" t="str">
        <f t="shared" si="24"/>
        <v>{8F35A7C1-70EA-4F7F-9E04-2FD54033CDA8}</v>
      </c>
      <c r="D201" s="56" t="s">
        <v>573</v>
      </c>
      <c r="E201" s="58" t="s">
        <v>616</v>
      </c>
      <c r="F201" s="56" t="s">
        <v>264</v>
      </c>
      <c r="G201" s="57" t="s">
        <v>1796</v>
      </c>
      <c r="I201" s="58">
        <v>199</v>
      </c>
      <c r="J201" s="58" t="s">
        <v>2132</v>
      </c>
      <c r="K201" s="117" t="s">
        <v>946</v>
      </c>
      <c r="L201" s="58" t="s">
        <v>947</v>
      </c>
      <c r="M201" s="58" t="s">
        <v>948</v>
      </c>
      <c r="N201" s="76" t="s">
        <v>1041</v>
      </c>
      <c r="O201" s="76" t="s">
        <v>1045</v>
      </c>
      <c r="P201" s="58"/>
      <c r="Q201" s="76" t="s">
        <v>1365</v>
      </c>
      <c r="R201" s="58">
        <v>1</v>
      </c>
      <c r="S201" s="84" t="s">
        <v>2295</v>
      </c>
      <c r="T201" s="101" t="str">
        <f>VLOOKUP(S201,Measures!$J$2:$K$94,2,FALSE)</f>
        <v>{575483F1-5629-43E0-912A-4BB9D142982A}</v>
      </c>
      <c r="U201" s="58"/>
      <c r="V201" s="58" t="s">
        <v>1698</v>
      </c>
      <c r="W201" s="59" t="s">
        <v>265</v>
      </c>
      <c r="X201" s="59" t="s">
        <v>265</v>
      </c>
      <c r="Y201" s="60"/>
      <c r="Z201" s="71"/>
      <c r="AA201" s="19"/>
      <c r="AB201" s="19">
        <f>IF(Q201="-","",COUNT($AB$2:AB200)+1)</f>
        <v>148</v>
      </c>
      <c r="AC201" s="18" t="str">
        <f t="shared" si="22"/>
        <v/>
      </c>
      <c r="AD201" s="18" t="str">
        <f t="shared" si="19"/>
        <v>watt_per_square_metre_and_kelvin</v>
      </c>
      <c r="AE201" s="22" t="str">
        <f t="shared" si="23"/>
        <v>=kg/(Math.pow(s,3)*K)</v>
      </c>
      <c r="AF201" s="18" t="str">
        <f t="shared" si="18"/>
        <v>_watt_per_square_metre_and_kelvin</v>
      </c>
    </row>
    <row r="202" spans="1:32" s="17" customFormat="1" ht="36.6" customHeight="1" x14ac:dyDescent="0.2">
      <c r="A202" s="74" t="s">
        <v>269</v>
      </c>
      <c r="B202" s="101" t="s">
        <v>269</v>
      </c>
      <c r="C202" s="101" t="str">
        <f t="shared" si="24"/>
        <v>{E38A7F19-A348-4173-A649-E43CB79A2B28}</v>
      </c>
      <c r="D202" s="56" t="s">
        <v>574</v>
      </c>
      <c r="E202" s="58" t="s">
        <v>616</v>
      </c>
      <c r="F202" s="56" t="s">
        <v>267</v>
      </c>
      <c r="G202" s="57" t="s">
        <v>1797</v>
      </c>
      <c r="I202" s="58">
        <v>200</v>
      </c>
      <c r="J202" s="58" t="s">
        <v>2133</v>
      </c>
      <c r="K202" s="117" t="s">
        <v>960</v>
      </c>
      <c r="L202" s="58" t="s">
        <v>961</v>
      </c>
      <c r="M202" s="58" t="s">
        <v>962</v>
      </c>
      <c r="N202" s="76" t="s">
        <v>1040</v>
      </c>
      <c r="O202" s="76" t="s">
        <v>1051</v>
      </c>
      <c r="P202" s="58"/>
      <c r="Q202" s="76" t="s">
        <v>1366</v>
      </c>
      <c r="R202" s="58">
        <v>1</v>
      </c>
      <c r="S202" s="84" t="s">
        <v>2297</v>
      </c>
      <c r="T202" s="101" t="str">
        <f>VLOOKUP(S202,Measures!$J$2:$K$94,2,FALSE)</f>
        <v>{1F0570F7-C7DC-4174-9976-2487F2057EFD}</v>
      </c>
      <c r="U202" s="58"/>
      <c r="V202" s="58" t="s">
        <v>1699</v>
      </c>
      <c r="W202" s="59" t="s">
        <v>268</v>
      </c>
      <c r="X202" s="59" t="s">
        <v>268</v>
      </c>
      <c r="Y202" s="60"/>
      <c r="Z202" s="71"/>
      <c r="AA202" s="19"/>
      <c r="AB202" s="19">
        <f>IF(Q202="-","",COUNT($AB$2:AB201)+1)</f>
        <v>149</v>
      </c>
      <c r="AC202" s="18" t="str">
        <f t="shared" si="22"/>
        <v>ThermalConductivityMeasure</v>
      </c>
      <c r="AD202" s="18" t="str">
        <f t="shared" si="19"/>
        <v>watt_per_metre_and_kelvin</v>
      </c>
      <c r="AE202" s="22" t="str">
        <f t="shared" si="23"/>
        <v>=(kg*m)/(Math.pow(s,3)*K)</v>
      </c>
      <c r="AF202" s="18" t="str">
        <f t="shared" si="18"/>
        <v>ThermalConductivityMeasure_watt_per_metre_and_kelvin</v>
      </c>
    </row>
    <row r="203" spans="1:32" s="17" customFormat="1" ht="36.6" customHeight="1" x14ac:dyDescent="0.2">
      <c r="A203" s="74" t="s">
        <v>272</v>
      </c>
      <c r="B203" s="101" t="s">
        <v>272</v>
      </c>
      <c r="C203" s="101" t="str">
        <f t="shared" si="24"/>
        <v>{3E1E6BE1-D96F-41FF-A71A-92D84C451CEA}</v>
      </c>
      <c r="D203" s="56" t="s">
        <v>575</v>
      </c>
      <c r="E203" s="58" t="s">
        <v>616</v>
      </c>
      <c r="F203" s="56" t="s">
        <v>270</v>
      </c>
      <c r="G203" s="57" t="s">
        <v>1798</v>
      </c>
      <c r="I203" s="58">
        <v>201</v>
      </c>
      <c r="J203" s="58" t="s">
        <v>2134</v>
      </c>
      <c r="K203" s="117" t="s">
        <v>14</v>
      </c>
      <c r="L203" s="58" t="s">
        <v>14</v>
      </c>
      <c r="M203" s="58" t="s">
        <v>14</v>
      </c>
      <c r="N203" s="76"/>
      <c r="O203" s="76"/>
      <c r="P203" s="58"/>
      <c r="Q203" s="76" t="s">
        <v>14</v>
      </c>
      <c r="R203" s="58"/>
      <c r="S203" s="84" t="s">
        <v>2299</v>
      </c>
      <c r="T203" s="101" t="str">
        <f>VLOOKUP(S203,Measures!$J$2:$K$94,2,FALSE)</f>
        <v>{3ADE8C33-F18C-4350-81B5-8CEFE8F1C41B}</v>
      </c>
      <c r="U203" s="58"/>
      <c r="V203" s="58" t="s">
        <v>14</v>
      </c>
      <c r="W203" s="59" t="s">
        <v>271</v>
      </c>
      <c r="X203" s="59" t="s">
        <v>271</v>
      </c>
      <c r="Y203" s="60"/>
      <c r="Z203" s="71"/>
      <c r="AA203" s="19"/>
      <c r="AB203" s="19" t="str">
        <f>IF(Q203="-","",COUNT($AB$2:AB202)+1)</f>
        <v/>
      </c>
      <c r="AC203" s="18" t="str">
        <f t="shared" si="22"/>
        <v>ThermalExpansionCoefficientMeasure</v>
      </c>
      <c r="AD203" s="18" t="str">
        <f t="shared" si="19"/>
        <v>-</v>
      </c>
      <c r="AE203" s="22" t="str">
        <f t="shared" si="23"/>
        <v>-</v>
      </c>
      <c r="AF203" s="18" t="str">
        <f t="shared" si="18"/>
        <v>ThermalExpansionCoefficientMeasure_-</v>
      </c>
    </row>
    <row r="204" spans="1:32" s="17" customFormat="1" ht="36.6" customHeight="1" x14ac:dyDescent="0.2">
      <c r="A204" s="74" t="s">
        <v>275</v>
      </c>
      <c r="B204" s="101" t="s">
        <v>275</v>
      </c>
      <c r="C204" s="101" t="str">
        <f t="shared" si="24"/>
        <v>{C41F7645-C8D4-490E-9483-9292BB1B18F4}</v>
      </c>
      <c r="D204" s="56" t="s">
        <v>576</v>
      </c>
      <c r="E204" s="58" t="s">
        <v>619</v>
      </c>
      <c r="F204" s="56" t="s">
        <v>273</v>
      </c>
      <c r="G204" s="57" t="s">
        <v>1799</v>
      </c>
      <c r="I204" s="58">
        <v>202</v>
      </c>
      <c r="J204" s="58" t="s">
        <v>2135</v>
      </c>
      <c r="K204" s="117" t="s">
        <v>963</v>
      </c>
      <c r="L204" s="58" t="s">
        <v>964</v>
      </c>
      <c r="M204" s="58" t="s">
        <v>965</v>
      </c>
      <c r="N204" s="76" t="s">
        <v>1037</v>
      </c>
      <c r="O204" s="76" t="s">
        <v>1046</v>
      </c>
      <c r="P204" s="58"/>
      <c r="Q204" s="76" t="s">
        <v>1367</v>
      </c>
      <c r="R204" s="58">
        <v>1</v>
      </c>
      <c r="S204" s="84" t="s">
        <v>2301</v>
      </c>
      <c r="T204" s="101" t="str">
        <f>VLOOKUP(S204,Measures!$J$2:$K$94,2,FALSE)</f>
        <v>{C4D43275-E2C6-4169-9786-FDE5178491CB}</v>
      </c>
      <c r="U204" s="58"/>
      <c r="V204" s="58" t="s">
        <v>1700</v>
      </c>
      <c r="W204" s="59" t="s">
        <v>274</v>
      </c>
      <c r="X204" s="59" t="s">
        <v>274</v>
      </c>
      <c r="Y204" s="60"/>
      <c r="Z204" s="71"/>
      <c r="AA204" s="19"/>
      <c r="AB204" s="19">
        <f>IF(Q204="-","",COUNT($AB$2:AB203)+1)</f>
        <v>150</v>
      </c>
      <c r="AC204" s="18" t="str">
        <f t="shared" si="22"/>
        <v/>
      </c>
      <c r="AD204" s="18" t="str">
        <f t="shared" si="19"/>
        <v>squaremetre_and_kelvin_per_watt</v>
      </c>
      <c r="AE204" s="22" t="str">
        <f t="shared" si="23"/>
        <v>=Math.pow(s,3)*K/kg</v>
      </c>
      <c r="AF204" s="18" t="str">
        <f t="shared" ref="AF204:AF226" si="25">AC204&amp;"_"&amp;AD204</f>
        <v>_squaremetre_and_kelvin_per_watt</v>
      </c>
    </row>
    <row r="205" spans="1:32" s="17" customFormat="1" ht="36.6" customHeight="1" x14ac:dyDescent="0.2">
      <c r="A205" s="74" t="s">
        <v>277</v>
      </c>
      <c r="B205" s="101" t="s">
        <v>277</v>
      </c>
      <c r="C205" s="101" t="str">
        <f t="shared" si="24"/>
        <v>{35710825-7F1E-40C2-96A7-5AE714DC96C7}</v>
      </c>
      <c r="D205" s="56" t="s">
        <v>577</v>
      </c>
      <c r="E205" s="58" t="s">
        <v>616</v>
      </c>
      <c r="F205" s="56" t="s">
        <v>276</v>
      </c>
      <c r="G205" s="57" t="s">
        <v>1800</v>
      </c>
      <c r="I205" s="58">
        <v>203</v>
      </c>
      <c r="J205" s="58" t="s">
        <v>2136</v>
      </c>
      <c r="K205" s="117" t="s">
        <v>946</v>
      </c>
      <c r="L205" s="58" t="s">
        <v>947</v>
      </c>
      <c r="M205" s="58" t="s">
        <v>948</v>
      </c>
      <c r="N205" s="76" t="s">
        <v>1041</v>
      </c>
      <c r="O205" s="76" t="s">
        <v>1045</v>
      </c>
      <c r="P205" s="58"/>
      <c r="Q205" s="76" t="s">
        <v>1365</v>
      </c>
      <c r="R205" s="58">
        <v>1</v>
      </c>
      <c r="S205" s="84" t="s">
        <v>2303</v>
      </c>
      <c r="T205" s="101" t="str">
        <f>VLOOKUP(S205,Measures!$J$2:$K$94,2,FALSE)</f>
        <v>{147501F1-4295-4DBC-A842-1A1161F69D1A}</v>
      </c>
      <c r="U205" s="58"/>
      <c r="V205" s="58" t="s">
        <v>1698</v>
      </c>
      <c r="W205" s="59" t="s">
        <v>265</v>
      </c>
      <c r="X205" s="59" t="s">
        <v>265</v>
      </c>
      <c r="Y205" s="60"/>
      <c r="Z205" s="71"/>
      <c r="AA205" s="19"/>
      <c r="AB205" s="19">
        <f>IF(Q205="-","",COUNT($AB$2:AB204)+1)</f>
        <v>151</v>
      </c>
      <c r="AC205" s="18" t="str">
        <f t="shared" si="22"/>
        <v>ThermalTransmittanceMeasure</v>
      </c>
      <c r="AD205" s="18" t="str">
        <f t="shared" si="19"/>
        <v>watt_per_square_metre_and_kelvin</v>
      </c>
      <c r="AE205" s="22" t="str">
        <f t="shared" si="23"/>
        <v>=kg/(Math.pow(s,3)*K)</v>
      </c>
      <c r="AF205" s="18" t="str">
        <f t="shared" si="25"/>
        <v>ThermalTransmittanceMeasure_watt_per_square_metre_and_kelvin</v>
      </c>
    </row>
    <row r="206" spans="1:32" s="17" customFormat="1" ht="36.6" customHeight="1" x14ac:dyDescent="0.2">
      <c r="A206" s="140" t="s">
        <v>59</v>
      </c>
      <c r="B206" s="101" t="s">
        <v>59</v>
      </c>
      <c r="C206" s="101" t="str">
        <f t="shared" si="24"/>
        <v>{93E12297-74A7-4C13-9BBE-9B4F091A665E}</v>
      </c>
      <c r="D206" s="128" t="s">
        <v>578</v>
      </c>
      <c r="E206" s="36" t="s">
        <v>616</v>
      </c>
      <c r="F206" s="141" t="s">
        <v>278</v>
      </c>
      <c r="G206" s="127" t="s">
        <v>1739</v>
      </c>
      <c r="I206" s="58">
        <v>204</v>
      </c>
      <c r="J206" s="99" t="s">
        <v>2137</v>
      </c>
      <c r="K206" s="119" t="s">
        <v>279</v>
      </c>
      <c r="L206" s="36" t="s">
        <v>644</v>
      </c>
      <c r="M206" s="36" t="s">
        <v>957</v>
      </c>
      <c r="N206" s="79" t="s">
        <v>1000</v>
      </c>
      <c r="O206" s="79" t="s">
        <v>1044</v>
      </c>
      <c r="P206" s="36"/>
      <c r="Q206" s="79" t="s">
        <v>1044</v>
      </c>
      <c r="R206" s="36">
        <v>1</v>
      </c>
      <c r="S206" s="84" t="s">
        <v>2305</v>
      </c>
      <c r="T206" s="101" t="str">
        <f>VLOOKUP(S206,Measures!$J$2:$K$94,2,FALSE)</f>
        <v>{F8F1933A-DF43-4FA0-AE9F-9329D7056DAF}</v>
      </c>
      <c r="U206" s="36"/>
      <c r="V206" s="36" t="s">
        <v>279</v>
      </c>
      <c r="W206" s="37"/>
      <c r="X206" s="37"/>
      <c r="Y206" s="38"/>
      <c r="Z206" s="65"/>
      <c r="AA206" s="19"/>
      <c r="AB206" s="19">
        <f>IF(Q206="-","",COUNT($AB$2:AB205)+1)</f>
        <v>152</v>
      </c>
      <c r="AC206" s="18" t="str">
        <f t="shared" si="22"/>
        <v>ThermodynamicTemperatureMeasure</v>
      </c>
      <c r="AD206" s="18" t="str">
        <f t="shared" si="19"/>
        <v>kelvin</v>
      </c>
      <c r="AE206" s="22" t="str">
        <f t="shared" si="23"/>
        <v>=K</v>
      </c>
      <c r="AF206" s="18" t="str">
        <f t="shared" si="25"/>
        <v>ThermodynamicTemperatureMeasure_kelvin</v>
      </c>
    </row>
    <row r="207" spans="1:32" s="17" customFormat="1" ht="36.6" customHeight="1" x14ac:dyDescent="0.2">
      <c r="A207" s="140"/>
      <c r="B207" s="101" t="s">
        <v>59</v>
      </c>
      <c r="C207" s="101" t="str">
        <f t="shared" si="24"/>
        <v>{93E12297-74A7-4C13-9BBE-9B4F091A665E}</v>
      </c>
      <c r="D207" s="128"/>
      <c r="E207" s="36" t="s">
        <v>616</v>
      </c>
      <c r="F207" s="141"/>
      <c r="G207" s="127"/>
      <c r="I207" s="58">
        <v>205</v>
      </c>
      <c r="J207" s="99" t="s">
        <v>2138</v>
      </c>
      <c r="K207" s="119" t="s">
        <v>727</v>
      </c>
      <c r="L207" s="36" t="s">
        <v>726</v>
      </c>
      <c r="M207" s="36" t="s">
        <v>958</v>
      </c>
      <c r="N207" s="79" t="s">
        <v>1002</v>
      </c>
      <c r="O207" s="79" t="s">
        <v>1043</v>
      </c>
      <c r="P207" s="36"/>
      <c r="Q207" s="79" t="s">
        <v>1391</v>
      </c>
      <c r="R207" s="36">
        <v>68.8</v>
      </c>
      <c r="S207" s="84" t="s">
        <v>2305</v>
      </c>
      <c r="T207" s="101" t="str">
        <f>VLOOKUP(S207,Measures!$J$2:$K$94,2,FALSE)</f>
        <v>{F8F1933A-DF43-4FA0-AE9F-9329D7056DAF}</v>
      </c>
      <c r="U207" s="36"/>
      <c r="V207" s="36" t="s">
        <v>727</v>
      </c>
      <c r="W207" s="37"/>
      <c r="X207" s="37"/>
      <c r="Y207" s="38"/>
      <c r="Z207" s="65"/>
      <c r="AA207" s="19"/>
      <c r="AB207" s="19">
        <f>IF(Q207="-","",COUNT($AB$2:AB206)+1)</f>
        <v>153</v>
      </c>
      <c r="AC207" s="18" t="str">
        <f t="shared" si="22"/>
        <v>ThermodynamicTemperatureMeasure</v>
      </c>
      <c r="AD207" s="18" t="str">
        <f t="shared" si="19"/>
        <v>fahrenheit</v>
      </c>
      <c r="AE207" s="22" t="str">
        <f t="shared" si="23"/>
        <v>=K*(9/5)+(459,67)</v>
      </c>
      <c r="AF207" s="18" t="str">
        <f t="shared" si="25"/>
        <v>ThermodynamicTemperatureMeasure_fahrenheit</v>
      </c>
    </row>
    <row r="208" spans="1:32" s="17" customFormat="1" ht="36.6" customHeight="1" x14ac:dyDescent="0.2">
      <c r="A208" s="140"/>
      <c r="B208" s="101" t="s">
        <v>59</v>
      </c>
      <c r="C208" s="101" t="str">
        <f t="shared" si="24"/>
        <v>{93E12297-74A7-4C13-9BBE-9B4F091A665E}</v>
      </c>
      <c r="D208" s="128"/>
      <c r="E208" s="36" t="s">
        <v>616</v>
      </c>
      <c r="F208" s="141"/>
      <c r="G208" s="127"/>
      <c r="I208" s="58">
        <v>206</v>
      </c>
      <c r="J208" s="99" t="s">
        <v>2139</v>
      </c>
      <c r="K208" s="119" t="s">
        <v>728</v>
      </c>
      <c r="L208" s="36" t="s">
        <v>729</v>
      </c>
      <c r="M208" s="36" t="s">
        <v>959</v>
      </c>
      <c r="N208" s="79" t="s">
        <v>1001</v>
      </c>
      <c r="O208" s="79" t="s">
        <v>1047</v>
      </c>
      <c r="P208" s="36"/>
      <c r="Q208" s="79" t="s">
        <v>1392</v>
      </c>
      <c r="R208" s="36">
        <v>-14</v>
      </c>
      <c r="S208" s="84" t="s">
        <v>2305</v>
      </c>
      <c r="T208" s="101" t="str">
        <f>VLOOKUP(S208,Measures!$J$2:$K$94,2,FALSE)</f>
        <v>{F8F1933A-DF43-4FA0-AE9F-9329D7056DAF}</v>
      </c>
      <c r="U208" s="36"/>
      <c r="V208" s="36" t="s">
        <v>728</v>
      </c>
      <c r="W208" s="37"/>
      <c r="X208" s="37"/>
      <c r="Y208" s="38"/>
      <c r="Z208" s="65"/>
      <c r="AA208" s="19"/>
      <c r="AB208" s="19">
        <f>IF(Q208="-","",COUNT($AB$2:AB207)+1)</f>
        <v>154</v>
      </c>
      <c r="AC208" s="18" t="str">
        <f t="shared" si="22"/>
        <v>ThermodynamicTemperatureMeasure</v>
      </c>
      <c r="AD208" s="18" t="str">
        <f t="shared" si="19"/>
        <v>celsius</v>
      </c>
      <c r="AE208" s="22" t="str">
        <f t="shared" si="23"/>
        <v>=K-(273,15)</v>
      </c>
      <c r="AF208" s="18" t="str">
        <f t="shared" si="25"/>
        <v>ThermodynamicTemperatureMeasure_celsius</v>
      </c>
    </row>
    <row r="209" spans="1:32" s="17" customFormat="1" ht="36.6" customHeight="1" x14ac:dyDescent="0.2">
      <c r="A209" s="140"/>
      <c r="B209" s="101" t="s">
        <v>59</v>
      </c>
      <c r="C209" s="101" t="str">
        <f t="shared" si="24"/>
        <v>{93E12297-74A7-4C13-9BBE-9B4F091A665E}</v>
      </c>
      <c r="D209" s="128"/>
      <c r="E209" s="36" t="s">
        <v>616</v>
      </c>
      <c r="F209" s="141"/>
      <c r="G209" s="127"/>
      <c r="I209" s="58">
        <v>207</v>
      </c>
      <c r="J209" s="99" t="s">
        <v>2140</v>
      </c>
      <c r="K209" s="119" t="s">
        <v>1003</v>
      </c>
      <c r="L209" s="36" t="s">
        <v>1004</v>
      </c>
      <c r="M209" s="36" t="s">
        <v>1005</v>
      </c>
      <c r="N209" s="79" t="s">
        <v>1006</v>
      </c>
      <c r="O209" s="79" t="s">
        <v>1042</v>
      </c>
      <c r="P209" s="36"/>
      <c r="Q209" s="79" t="s">
        <v>1042</v>
      </c>
      <c r="R209" s="36">
        <v>43678</v>
      </c>
      <c r="S209" s="84" t="s">
        <v>2305</v>
      </c>
      <c r="T209" s="101" t="str">
        <f>VLOOKUP(S209,Measures!$J$2:$K$94,2,FALSE)</f>
        <v>{F8F1933A-DF43-4FA0-AE9F-9329D7056DAF}</v>
      </c>
      <c r="U209" s="36"/>
      <c r="V209" s="36" t="s">
        <v>1003</v>
      </c>
      <c r="W209" s="37"/>
      <c r="X209" s="37"/>
      <c r="Y209" s="38"/>
      <c r="Z209" s="65"/>
      <c r="AA209" s="19"/>
      <c r="AB209" s="19">
        <f>IF(Q209="-","",COUNT($AB$2:AB208)+1)</f>
        <v>155</v>
      </c>
      <c r="AC209" s="18" t="str">
        <f t="shared" si="22"/>
        <v>ThermodynamicTemperatureMeasure</v>
      </c>
      <c r="AD209" s="18" t="str">
        <f t="shared" ref="AD209:AD226" si="26">SUBSTITUTE(K209," ","_")</f>
        <v>rankine</v>
      </c>
      <c r="AE209" s="22" t="str">
        <f t="shared" si="23"/>
        <v>=K*(9/5)</v>
      </c>
      <c r="AF209" s="18" t="str">
        <f t="shared" si="25"/>
        <v>ThermodynamicTemperatureMeasure_rankine</v>
      </c>
    </row>
    <row r="210" spans="1:32" s="17" customFormat="1" ht="36.6" customHeight="1" x14ac:dyDescent="0.2">
      <c r="A210" s="74" t="s">
        <v>280</v>
      </c>
      <c r="B210" s="101" t="s">
        <v>1881</v>
      </c>
      <c r="C210" s="101" t="str">
        <f t="shared" si="24"/>
        <v>{1216F559-42A7-411C-88BC-F934280087FE}</v>
      </c>
      <c r="D210" s="56"/>
      <c r="E210" s="58"/>
      <c r="F210" s="56" t="s">
        <v>14</v>
      </c>
      <c r="G210" s="57" t="s">
        <v>14</v>
      </c>
      <c r="I210" s="58">
        <v>208</v>
      </c>
      <c r="J210" s="58" t="s">
        <v>2141</v>
      </c>
      <c r="K210" s="117" t="s">
        <v>14</v>
      </c>
      <c r="L210" s="58" t="s">
        <v>14</v>
      </c>
      <c r="M210" s="58" t="s">
        <v>14</v>
      </c>
      <c r="N210" s="76" t="s">
        <v>14</v>
      </c>
      <c r="O210" s="76" t="s">
        <v>14</v>
      </c>
      <c r="P210" s="58"/>
      <c r="Q210" s="76" t="s">
        <v>14</v>
      </c>
      <c r="R210" s="58"/>
      <c r="S210" s="84" t="s">
        <v>2305</v>
      </c>
      <c r="T210" s="101" t="str">
        <f>VLOOKUP(S210,Measures!$J$2:$K$94,2,FALSE)</f>
        <v>{F8F1933A-DF43-4FA0-AE9F-9329D7056DAF}</v>
      </c>
      <c r="U210" s="58"/>
      <c r="V210" s="58" t="s">
        <v>14</v>
      </c>
      <c r="W210" s="59"/>
      <c r="X210" s="59"/>
      <c r="Y210" s="60"/>
      <c r="Z210" s="71"/>
      <c r="AA210" s="19"/>
      <c r="AB210" s="19" t="str">
        <f>IF(Q210="-","",COUNT($AB$2:AB209)+1)</f>
        <v/>
      </c>
      <c r="AC210" s="18" t="str">
        <f t="shared" si="22"/>
        <v>Time </v>
      </c>
      <c r="AD210" s="18" t="str">
        <f t="shared" si="26"/>
        <v>-</v>
      </c>
      <c r="AE210" s="22" t="str">
        <f t="shared" si="23"/>
        <v>-</v>
      </c>
      <c r="AF210" s="18" t="str">
        <f t="shared" si="25"/>
        <v>Time _-</v>
      </c>
    </row>
    <row r="211" spans="1:32" s="17" customFormat="1" ht="36.6" customHeight="1" x14ac:dyDescent="0.2">
      <c r="A211" s="140" t="s">
        <v>284</v>
      </c>
      <c r="B211" s="101" t="s">
        <v>284</v>
      </c>
      <c r="C211" s="101" t="str">
        <f t="shared" si="24"/>
        <v>{C98CF7F4-2BB9-413C-94BD-F650F990EDF6}</v>
      </c>
      <c r="D211" s="129" t="s">
        <v>579</v>
      </c>
      <c r="E211" s="36" t="s">
        <v>616</v>
      </c>
      <c r="F211" s="141" t="s">
        <v>281</v>
      </c>
      <c r="G211" s="127" t="s">
        <v>1801</v>
      </c>
      <c r="I211" s="58">
        <v>209</v>
      </c>
      <c r="J211" s="99" t="s">
        <v>2142</v>
      </c>
      <c r="K211" s="119" t="s">
        <v>282</v>
      </c>
      <c r="L211" s="36" t="s">
        <v>643</v>
      </c>
      <c r="M211" s="36" t="s">
        <v>283</v>
      </c>
      <c r="N211" s="79" t="s">
        <v>991</v>
      </c>
      <c r="O211" s="79" t="s">
        <v>991</v>
      </c>
      <c r="P211" s="36"/>
      <c r="Q211" s="79" t="s">
        <v>991</v>
      </c>
      <c r="R211" s="36">
        <v>1</v>
      </c>
      <c r="S211" s="84" t="s">
        <v>2307</v>
      </c>
      <c r="T211" s="101" t="str">
        <f>VLOOKUP(S211,Measures!$J$2:$K$94,2,FALSE)</f>
        <v>{7C26686A-FCCA-4748-927C-06E7B97CE575}</v>
      </c>
      <c r="U211" s="36"/>
      <c r="V211" s="36" t="s">
        <v>282</v>
      </c>
      <c r="W211" s="37"/>
      <c r="X211" s="37"/>
      <c r="Y211" s="38"/>
      <c r="Z211" s="65"/>
      <c r="AA211" s="19"/>
      <c r="AB211" s="19">
        <f>IF(Q211="-","",COUNT($AB$2:AB210)+1)</f>
        <v>156</v>
      </c>
      <c r="AC211" s="18" t="s">
        <v>281</v>
      </c>
      <c r="AD211" s="18" t="str">
        <f t="shared" si="26"/>
        <v>second</v>
      </c>
      <c r="AE211" s="22" t="str">
        <f t="shared" si="23"/>
        <v>=s</v>
      </c>
      <c r="AF211" s="18" t="str">
        <f t="shared" si="25"/>
        <v>Time_second</v>
      </c>
    </row>
    <row r="212" spans="1:32" s="17" customFormat="1" ht="36.6" customHeight="1" x14ac:dyDescent="0.2">
      <c r="A212" s="140"/>
      <c r="B212" s="101" t="s">
        <v>284</v>
      </c>
      <c r="C212" s="101" t="str">
        <f t="shared" si="24"/>
        <v>{C98CF7F4-2BB9-413C-94BD-F650F990EDF6}</v>
      </c>
      <c r="D212" s="130"/>
      <c r="E212" s="36" t="s">
        <v>616</v>
      </c>
      <c r="F212" s="141"/>
      <c r="G212" s="127"/>
      <c r="I212" s="58">
        <v>210</v>
      </c>
      <c r="J212" s="99" t="s">
        <v>2143</v>
      </c>
      <c r="K212" s="119" t="s">
        <v>819</v>
      </c>
      <c r="L212" s="36" t="s">
        <v>820</v>
      </c>
      <c r="M212" s="36" t="s">
        <v>632</v>
      </c>
      <c r="N212" s="79" t="s">
        <v>992</v>
      </c>
      <c r="O212" s="79" t="s">
        <v>1009</v>
      </c>
      <c r="P212" s="36"/>
      <c r="Q212" s="79" t="s">
        <v>1009</v>
      </c>
      <c r="R212" s="36">
        <v>60</v>
      </c>
      <c r="S212" s="84" t="s">
        <v>2307</v>
      </c>
      <c r="T212" s="101" t="str">
        <f>VLOOKUP(S212,Measures!$J$2:$K$94,2,FALSE)</f>
        <v>{7C26686A-FCCA-4748-927C-06E7B97CE575}</v>
      </c>
      <c r="U212" s="36"/>
      <c r="V212" s="36" t="s">
        <v>819</v>
      </c>
      <c r="W212" s="37"/>
      <c r="X212" s="37"/>
      <c r="Y212" s="38"/>
      <c r="Z212" s="65"/>
      <c r="AA212" s="19"/>
      <c r="AB212" s="19">
        <f>IF(Q212="-","",COUNT($AB$2:AB211)+1)</f>
        <v>157</v>
      </c>
      <c r="AC212" s="18" t="str">
        <f t="shared" ref="AC212:AC226" si="27">IF(M211="-","",IF(ISERROR(RIGHT(A212,LEN(A212)-3)),AC211,RIGHT(A212,LEN(A212)-3)))</f>
        <v>Time</v>
      </c>
      <c r="AD212" s="18" t="str">
        <f t="shared" si="26"/>
        <v>minute</v>
      </c>
      <c r="AE212" s="22" t="str">
        <f t="shared" ref="AE212:AE226" si="28">Q212</f>
        <v>=60*s</v>
      </c>
      <c r="AF212" s="18" t="str">
        <f t="shared" si="25"/>
        <v>Time_minute</v>
      </c>
    </row>
    <row r="213" spans="1:32" s="17" customFormat="1" ht="36.6" customHeight="1" x14ac:dyDescent="0.2">
      <c r="A213" s="140"/>
      <c r="B213" s="101" t="s">
        <v>284</v>
      </c>
      <c r="C213" s="101" t="str">
        <f t="shared" si="24"/>
        <v>{C98CF7F4-2BB9-413C-94BD-F650F990EDF6}</v>
      </c>
      <c r="D213" s="130"/>
      <c r="E213" s="36" t="s">
        <v>616</v>
      </c>
      <c r="F213" s="141"/>
      <c r="G213" s="127"/>
      <c r="I213" s="58">
        <v>211</v>
      </c>
      <c r="J213" s="99" t="s">
        <v>2144</v>
      </c>
      <c r="K213" s="119" t="s">
        <v>822</v>
      </c>
      <c r="L213" s="36" t="s">
        <v>821</v>
      </c>
      <c r="M213" s="36" t="s">
        <v>767</v>
      </c>
      <c r="N213" s="79" t="s">
        <v>993</v>
      </c>
      <c r="O213" s="79" t="s">
        <v>1010</v>
      </c>
      <c r="P213" s="36"/>
      <c r="Q213" s="79" t="s">
        <v>1010</v>
      </c>
      <c r="R213" s="36">
        <v>3600</v>
      </c>
      <c r="S213" s="84" t="s">
        <v>2307</v>
      </c>
      <c r="T213" s="101" t="str">
        <f>VLOOKUP(S213,Measures!$J$2:$K$94,2,FALSE)</f>
        <v>{7C26686A-FCCA-4748-927C-06E7B97CE575}</v>
      </c>
      <c r="U213" s="36"/>
      <c r="V213" s="36" t="s">
        <v>822</v>
      </c>
      <c r="W213" s="37"/>
      <c r="X213" s="37"/>
      <c r="Y213" s="38"/>
      <c r="Z213" s="65"/>
      <c r="AA213" s="19"/>
      <c r="AB213" s="19">
        <f>IF(Q213="-","",COUNT($AB$2:AB212)+1)</f>
        <v>158</v>
      </c>
      <c r="AC213" s="18" t="str">
        <f t="shared" si="27"/>
        <v>Time</v>
      </c>
      <c r="AD213" s="18" t="str">
        <f t="shared" si="26"/>
        <v>hour</v>
      </c>
      <c r="AE213" s="22" t="str">
        <f t="shared" si="28"/>
        <v>=3600*s</v>
      </c>
      <c r="AF213" s="18" t="str">
        <f t="shared" si="25"/>
        <v>Time_hour</v>
      </c>
    </row>
    <row r="214" spans="1:32" s="17" customFormat="1" ht="36.6" customHeight="1" x14ac:dyDescent="0.2">
      <c r="A214" s="140"/>
      <c r="B214" s="101" t="s">
        <v>284</v>
      </c>
      <c r="C214" s="101" t="str">
        <f t="shared" si="24"/>
        <v>{C98CF7F4-2BB9-413C-94BD-F650F990EDF6}</v>
      </c>
      <c r="D214" s="130"/>
      <c r="E214" s="36" t="s">
        <v>616</v>
      </c>
      <c r="F214" s="141"/>
      <c r="G214" s="127"/>
      <c r="I214" s="58">
        <v>212</v>
      </c>
      <c r="J214" s="99" t="s">
        <v>2145</v>
      </c>
      <c r="K214" s="119" t="s">
        <v>824</v>
      </c>
      <c r="L214" s="36" t="s">
        <v>825</v>
      </c>
      <c r="M214" s="36" t="s">
        <v>633</v>
      </c>
      <c r="N214" s="79" t="s">
        <v>994</v>
      </c>
      <c r="O214" s="79" t="s">
        <v>1368</v>
      </c>
      <c r="P214" s="36"/>
      <c r="Q214" s="79" t="s">
        <v>1369</v>
      </c>
      <c r="R214" s="36">
        <v>1E-3</v>
      </c>
      <c r="S214" s="84" t="s">
        <v>2307</v>
      </c>
      <c r="T214" s="101" t="str">
        <f>VLOOKUP(S214,Measures!$J$2:$K$94,2,FALSE)</f>
        <v>{7C26686A-FCCA-4748-927C-06E7B97CE575}</v>
      </c>
      <c r="U214" s="36" t="s">
        <v>1706</v>
      </c>
      <c r="V214" s="36" t="s">
        <v>282</v>
      </c>
      <c r="W214" s="37"/>
      <c r="X214" s="37"/>
      <c r="Y214" s="38"/>
      <c r="Z214" s="65"/>
      <c r="AA214" s="19"/>
      <c r="AB214" s="19">
        <f>IF(Q214="-","",COUNT($AB$2:AB213)+1)</f>
        <v>159</v>
      </c>
      <c r="AC214" s="18" t="str">
        <f t="shared" si="27"/>
        <v>Time</v>
      </c>
      <c r="AD214" s="18" t="str">
        <f t="shared" si="26"/>
        <v>millisecond</v>
      </c>
      <c r="AE214" s="22" t="str">
        <f t="shared" si="28"/>
        <v>=s/Math.pow(10,3)</v>
      </c>
      <c r="AF214" s="18" t="str">
        <f t="shared" si="25"/>
        <v>Time_millisecond</v>
      </c>
    </row>
    <row r="215" spans="1:32" s="17" customFormat="1" ht="36.6" customHeight="1" x14ac:dyDescent="0.2">
      <c r="A215" s="140"/>
      <c r="B215" s="101" t="s">
        <v>284</v>
      </c>
      <c r="C215" s="101" t="str">
        <f t="shared" si="24"/>
        <v>{C98CF7F4-2BB9-413C-94BD-F650F990EDF6}</v>
      </c>
      <c r="D215" s="130"/>
      <c r="E215" s="36" t="s">
        <v>616</v>
      </c>
      <c r="F215" s="141"/>
      <c r="G215" s="127"/>
      <c r="I215" s="58">
        <v>213</v>
      </c>
      <c r="J215" s="99" t="s">
        <v>2146</v>
      </c>
      <c r="K215" s="119" t="s">
        <v>826</v>
      </c>
      <c r="L215" s="36" t="s">
        <v>723</v>
      </c>
      <c r="M215" s="36" t="s">
        <v>724</v>
      </c>
      <c r="N215" s="79" t="s">
        <v>995</v>
      </c>
      <c r="O215" s="79" t="s">
        <v>1161</v>
      </c>
      <c r="P215" s="36"/>
      <c r="Q215" s="79" t="s">
        <v>1262</v>
      </c>
      <c r="R215" s="36">
        <v>9.9999999999999995E-7</v>
      </c>
      <c r="S215" s="84" t="s">
        <v>2307</v>
      </c>
      <c r="T215" s="101" t="str">
        <f>VLOOKUP(S215,Measures!$J$2:$K$94,2,FALSE)</f>
        <v>{7C26686A-FCCA-4748-927C-06E7B97CE575}</v>
      </c>
      <c r="U215" s="36" t="s">
        <v>1707</v>
      </c>
      <c r="V215" s="36" t="s">
        <v>282</v>
      </c>
      <c r="W215" s="37"/>
      <c r="X215" s="37"/>
      <c r="Y215" s="38"/>
      <c r="Z215" s="65"/>
      <c r="AA215" s="19"/>
      <c r="AB215" s="19">
        <f>IF(Q215="-","",COUNT($AB$2:AB214)+1)</f>
        <v>160</v>
      </c>
      <c r="AC215" s="18" t="str">
        <f t="shared" si="27"/>
        <v>Time</v>
      </c>
      <c r="AD215" s="18" t="str">
        <f t="shared" si="26"/>
        <v>microsecond</v>
      </c>
      <c r="AE215" s="22" t="str">
        <f t="shared" si="28"/>
        <v>=s/Math.pow(10,6)</v>
      </c>
      <c r="AF215" s="18" t="str">
        <f t="shared" si="25"/>
        <v>Time_microsecond</v>
      </c>
    </row>
    <row r="216" spans="1:32" s="17" customFormat="1" ht="36.6" customHeight="1" x14ac:dyDescent="0.2">
      <c r="A216" s="140"/>
      <c r="B216" s="101" t="s">
        <v>284</v>
      </c>
      <c r="C216" s="101" t="str">
        <f t="shared" si="24"/>
        <v>{C98CF7F4-2BB9-413C-94BD-F650F990EDF6}</v>
      </c>
      <c r="D216" s="131"/>
      <c r="E216" s="36" t="s">
        <v>616</v>
      </c>
      <c r="F216" s="141"/>
      <c r="G216" s="127"/>
      <c r="I216" s="58">
        <v>214</v>
      </c>
      <c r="J216" s="99" t="s">
        <v>2147</v>
      </c>
      <c r="K216" s="119" t="s">
        <v>996</v>
      </c>
      <c r="L216" s="36" t="s">
        <v>997</v>
      </c>
      <c r="M216" s="36" t="s">
        <v>998</v>
      </c>
      <c r="N216" s="79" t="s">
        <v>999</v>
      </c>
      <c r="O216" s="79" t="s">
        <v>1011</v>
      </c>
      <c r="P216" s="36"/>
      <c r="Q216" s="79" t="s">
        <v>1011</v>
      </c>
      <c r="R216" s="36">
        <v>86400</v>
      </c>
      <c r="S216" s="84" t="s">
        <v>2307</v>
      </c>
      <c r="T216" s="101" t="str">
        <f>VLOOKUP(S216,Measures!$J$2:$K$94,2,FALSE)</f>
        <v>{7C26686A-FCCA-4748-927C-06E7B97CE575}</v>
      </c>
      <c r="U216" s="36"/>
      <c r="V216" s="36" t="s">
        <v>996</v>
      </c>
      <c r="W216" s="37"/>
      <c r="X216" s="37"/>
      <c r="Y216" s="38"/>
      <c r="Z216" s="65"/>
      <c r="AA216" s="19"/>
      <c r="AB216" s="19">
        <f>IF(Q216="-","",COUNT($AB$2:AB215)+1)</f>
        <v>161</v>
      </c>
      <c r="AC216" s="18" t="str">
        <f t="shared" si="27"/>
        <v>Time</v>
      </c>
      <c r="AD216" s="18" t="str">
        <f t="shared" si="26"/>
        <v>day</v>
      </c>
      <c r="AE216" s="22" t="str">
        <f t="shared" si="28"/>
        <v>=86400*s</v>
      </c>
      <c r="AF216" s="18" t="str">
        <f t="shared" si="25"/>
        <v>Time_day</v>
      </c>
    </row>
    <row r="217" spans="1:32" s="17" customFormat="1" ht="36.6" customHeight="1" x14ac:dyDescent="0.2">
      <c r="A217" s="74" t="s">
        <v>285</v>
      </c>
      <c r="B217" s="101" t="s">
        <v>285</v>
      </c>
      <c r="C217" s="101" t="str">
        <f t="shared" si="24"/>
        <v>{E86F6B5A-F9A1-434E-8FED-37DAE69C22D5}</v>
      </c>
      <c r="D217" s="56" t="s">
        <v>419</v>
      </c>
      <c r="E217" s="58"/>
      <c r="F217" s="56" t="s">
        <v>14</v>
      </c>
      <c r="G217" s="57" t="s">
        <v>14</v>
      </c>
      <c r="I217" s="58">
        <v>215</v>
      </c>
      <c r="J217" s="58" t="s">
        <v>2148</v>
      </c>
      <c r="K217" s="117" t="s">
        <v>892</v>
      </c>
      <c r="L217" s="58" t="s">
        <v>892</v>
      </c>
      <c r="M217" s="58"/>
      <c r="N217" s="76"/>
      <c r="O217" s="76"/>
      <c r="P217" s="58"/>
      <c r="Q217" s="76" t="s">
        <v>14</v>
      </c>
      <c r="R217" s="58"/>
      <c r="S217" s="84" t="s">
        <v>2336</v>
      </c>
      <c r="T217" s="101"/>
      <c r="U217" s="58"/>
      <c r="V217" s="58" t="s">
        <v>892</v>
      </c>
      <c r="W217" s="59"/>
      <c r="X217" s="59"/>
      <c r="Y217" s="60"/>
      <c r="Z217" s="71"/>
      <c r="AA217" s="19"/>
      <c r="AB217" s="19" t="str">
        <f>IF(Q217="-","",COUNT($AB$2:AB216)+1)</f>
        <v/>
      </c>
      <c r="AC217" s="18" t="str">
        <f t="shared" si="27"/>
        <v>TimeStamp</v>
      </c>
      <c r="AD217" s="18" t="str">
        <f t="shared" si="26"/>
        <v>ss:mm:ss</v>
      </c>
      <c r="AE217" s="22" t="str">
        <f t="shared" si="28"/>
        <v>-</v>
      </c>
      <c r="AF217" s="18" t="str">
        <f t="shared" si="25"/>
        <v>TimeStamp_ss:mm:ss</v>
      </c>
    </row>
    <row r="218" spans="1:32" s="17" customFormat="1" ht="36.6" customHeight="1" x14ac:dyDescent="0.2">
      <c r="A218" s="74" t="s">
        <v>288</v>
      </c>
      <c r="B218" s="101" t="s">
        <v>288</v>
      </c>
      <c r="C218" s="101" t="str">
        <f t="shared" si="24"/>
        <v>{345E853A-716A-46BD-A288-804612075E9A}</v>
      </c>
      <c r="D218" s="56" t="s">
        <v>588</v>
      </c>
      <c r="E218" s="58" t="s">
        <v>616</v>
      </c>
      <c r="F218" s="56" t="s">
        <v>286</v>
      </c>
      <c r="G218" s="57" t="s">
        <v>1802</v>
      </c>
      <c r="I218" s="58">
        <v>216</v>
      </c>
      <c r="J218" s="58" t="s">
        <v>2149</v>
      </c>
      <c r="K218" s="117" t="s">
        <v>895</v>
      </c>
      <c r="L218" s="58" t="s">
        <v>896</v>
      </c>
      <c r="M218" s="58" t="s">
        <v>897</v>
      </c>
      <c r="N218" s="76" t="s">
        <v>1013</v>
      </c>
      <c r="O218" s="76" t="s">
        <v>1014</v>
      </c>
      <c r="P218" s="58"/>
      <c r="Q218" s="76" t="s">
        <v>1370</v>
      </c>
      <c r="R218" s="58">
        <v>1</v>
      </c>
      <c r="S218" s="84" t="s">
        <v>2309</v>
      </c>
      <c r="T218" s="101" t="str">
        <f>VLOOKUP(S218,Measures!$J$2:$K$94,2,FALSE)</f>
        <v>{D093E0BE-9DBA-4AF4-89D5-E542C2F09AEE}</v>
      </c>
      <c r="U218" s="58"/>
      <c r="V218" s="58" t="s">
        <v>895</v>
      </c>
      <c r="W218" s="59" t="s">
        <v>287</v>
      </c>
      <c r="X218" s="59" t="s">
        <v>287</v>
      </c>
      <c r="Y218" s="60"/>
      <c r="Z218" s="71"/>
      <c r="AA218" s="19"/>
      <c r="AB218" s="19">
        <f>IF(Q218="-","",COUNT($AB$2:AB217)+1)</f>
        <v>162</v>
      </c>
      <c r="AC218" s="18" t="str">
        <f t="shared" si="27"/>
        <v>TorqueMeasure</v>
      </c>
      <c r="AD218" s="18" t="str">
        <f t="shared" si="26"/>
        <v>newtonmetre</v>
      </c>
      <c r="AE218" s="22" t="str">
        <f t="shared" si="28"/>
        <v>=kg*Math.pow(m,2)/Math.pow(s,2)</v>
      </c>
      <c r="AF218" s="18" t="str">
        <f t="shared" si="25"/>
        <v>TorqueMeasure_newtonmetre</v>
      </c>
    </row>
    <row r="219" spans="1:32" s="17" customFormat="1" ht="36.6" customHeight="1" x14ac:dyDescent="0.2">
      <c r="A219" s="74" t="s">
        <v>291</v>
      </c>
      <c r="B219" s="101" t="s">
        <v>291</v>
      </c>
      <c r="C219" s="101" t="str">
        <f t="shared" si="24"/>
        <v>{4AA2B4F3-CBAB-40B8-A722-1830CDFCD516}</v>
      </c>
      <c r="D219" s="56" t="s">
        <v>587</v>
      </c>
      <c r="E219" s="58" t="s">
        <v>616</v>
      </c>
      <c r="F219" s="56" t="s">
        <v>289</v>
      </c>
      <c r="G219" s="57" t="s">
        <v>1803</v>
      </c>
      <c r="I219" s="58">
        <v>217</v>
      </c>
      <c r="J219" s="58" t="s">
        <v>2150</v>
      </c>
      <c r="K219" s="117" t="s">
        <v>966</v>
      </c>
      <c r="L219" s="58"/>
      <c r="M219" s="58"/>
      <c r="N219" s="76" t="s">
        <v>1061</v>
      </c>
      <c r="O219" s="76" t="s">
        <v>1062</v>
      </c>
      <c r="P219" s="58"/>
      <c r="Q219" s="76" t="s">
        <v>14</v>
      </c>
      <c r="R219" s="58"/>
      <c r="S219" s="84" t="s">
        <v>2313</v>
      </c>
      <c r="T219" s="101" t="str">
        <f>VLOOKUP(S219,Measures!$J$2:$K$94,2,FALSE)</f>
        <v>{39281B80-4D4D-40A9-9AD4-868DB06C8A1A}</v>
      </c>
      <c r="U219" s="58"/>
      <c r="V219" s="58" t="s">
        <v>1701</v>
      </c>
      <c r="W219" s="59" t="s">
        <v>290</v>
      </c>
      <c r="X219" s="59" t="s">
        <v>290</v>
      </c>
      <c r="Y219" s="60"/>
      <c r="Z219" s="71"/>
      <c r="AA219" s="19"/>
      <c r="AB219" s="19" t="str">
        <f>IF(Q219="-","",COUNT($AB$2:AB218)+1)</f>
        <v/>
      </c>
      <c r="AC219" s="18" t="str">
        <f t="shared" si="27"/>
        <v>VaporPermeabilityMeasure</v>
      </c>
      <c r="AD219" s="18" t="str">
        <f t="shared" si="26"/>
        <v>kg/s_*m*Pa</v>
      </c>
      <c r="AE219" s="22" t="str">
        <f t="shared" si="28"/>
        <v>-</v>
      </c>
      <c r="AF219" s="18" t="str">
        <f t="shared" si="25"/>
        <v>VaporPermeabilityMeasure_kg/s_*m*Pa</v>
      </c>
    </row>
    <row r="220" spans="1:32" s="17" customFormat="1" ht="36.6" customHeight="1" x14ac:dyDescent="0.2">
      <c r="A220" s="144" t="s">
        <v>294</v>
      </c>
      <c r="B220" s="101" t="s">
        <v>294</v>
      </c>
      <c r="C220" s="101" t="str">
        <f t="shared" si="24"/>
        <v>{D32E0839-D792-4D9F-92CC-EF56B34D6956}</v>
      </c>
      <c r="D220" s="138" t="s">
        <v>586</v>
      </c>
      <c r="E220" s="61" t="s">
        <v>616</v>
      </c>
      <c r="F220" s="142" t="s">
        <v>292</v>
      </c>
      <c r="G220" s="125" t="s">
        <v>1804</v>
      </c>
      <c r="I220" s="58">
        <v>218</v>
      </c>
      <c r="J220" s="98" t="s">
        <v>2151</v>
      </c>
      <c r="K220" s="123" t="s">
        <v>293</v>
      </c>
      <c r="L220" s="61" t="s">
        <v>701</v>
      </c>
      <c r="M220" s="61" t="s">
        <v>700</v>
      </c>
      <c r="N220" s="81" t="s">
        <v>1012</v>
      </c>
      <c r="O220" s="81" t="s">
        <v>1012</v>
      </c>
      <c r="P220" s="61"/>
      <c r="Q220" s="81" t="s">
        <v>1363</v>
      </c>
      <c r="R220" s="61">
        <v>1</v>
      </c>
      <c r="S220" s="84" t="s">
        <v>2317</v>
      </c>
      <c r="T220" s="101" t="str">
        <f>VLOOKUP(S220,Measures!$J$2:$K$94,2,FALSE)</f>
        <v>{56FE5A87-01C7-4A2E-8AC0-86F5833A83D9}</v>
      </c>
      <c r="U220" s="61"/>
      <c r="V220" s="61" t="s">
        <v>1702</v>
      </c>
      <c r="W220" s="62" t="s">
        <v>234</v>
      </c>
      <c r="X220" s="62" t="s">
        <v>234</v>
      </c>
      <c r="Y220" s="63"/>
      <c r="Z220" s="64"/>
      <c r="AA220" s="19"/>
      <c r="AB220" s="19">
        <f>IF(Q220="-","",COUNT($AB$2:AB219)+1)</f>
        <v>163</v>
      </c>
      <c r="AC220" s="18" t="str">
        <f t="shared" si="27"/>
        <v>VolumeMeasure</v>
      </c>
      <c r="AD220" s="18" t="str">
        <f t="shared" si="26"/>
        <v>cubic_metre</v>
      </c>
      <c r="AE220" s="22" t="str">
        <f t="shared" si="28"/>
        <v>=Math.pow(m,3)</v>
      </c>
      <c r="AF220" s="18" t="str">
        <f t="shared" si="25"/>
        <v>VolumeMeasure_cubic_metre</v>
      </c>
    </row>
    <row r="221" spans="1:32" s="17" customFormat="1" ht="36.6" customHeight="1" x14ac:dyDescent="0.2">
      <c r="A221" s="145"/>
      <c r="B221" s="101" t="s">
        <v>294</v>
      </c>
      <c r="C221" s="101" t="str">
        <f t="shared" si="24"/>
        <v>{D32E0839-D792-4D9F-92CC-EF56B34D6956}</v>
      </c>
      <c r="D221" s="139"/>
      <c r="E221" s="66" t="s">
        <v>616</v>
      </c>
      <c r="F221" s="143"/>
      <c r="G221" s="126"/>
      <c r="I221" s="58">
        <v>219</v>
      </c>
      <c r="J221" s="100" t="s">
        <v>2152</v>
      </c>
      <c r="K221" s="120" t="s">
        <v>823</v>
      </c>
      <c r="L221" s="66" t="s">
        <v>893</v>
      </c>
      <c r="M221" s="66" t="s">
        <v>894</v>
      </c>
      <c r="N221" s="80" t="s">
        <v>1016</v>
      </c>
      <c r="O221" s="80" t="s">
        <v>1017</v>
      </c>
      <c r="P221" s="66"/>
      <c r="Q221" s="80" t="s">
        <v>1371</v>
      </c>
      <c r="R221" s="66">
        <v>1E-3</v>
      </c>
      <c r="S221" s="84" t="s">
        <v>2317</v>
      </c>
      <c r="T221" s="101" t="str">
        <f>VLOOKUP(S221,Measures!$J$2:$K$94,2,FALSE)</f>
        <v>{56FE5A87-01C7-4A2E-8AC0-86F5833A83D9}</v>
      </c>
      <c r="U221" s="66"/>
      <c r="V221" s="66" t="s">
        <v>823</v>
      </c>
      <c r="W221" s="67"/>
      <c r="X221" s="67"/>
      <c r="Y221" s="68"/>
      <c r="Z221" s="69"/>
      <c r="AA221" s="19"/>
      <c r="AB221" s="19">
        <f>IF(Q221="-","",COUNT($AB$2:AB220)+1)</f>
        <v>164</v>
      </c>
      <c r="AC221" s="18" t="str">
        <f t="shared" si="27"/>
        <v>VolumeMeasure</v>
      </c>
      <c r="AD221" s="18" t="str">
        <f t="shared" si="26"/>
        <v>litre</v>
      </c>
      <c r="AE221" s="22" t="str">
        <f t="shared" si="28"/>
        <v>=Math.pow(m,3)/Math.pow(10,3)</v>
      </c>
      <c r="AF221" s="18" t="str">
        <f t="shared" si="25"/>
        <v>VolumeMeasure_litre</v>
      </c>
    </row>
    <row r="222" spans="1:32" s="17" customFormat="1" ht="36.6" customHeight="1" x14ac:dyDescent="0.2">
      <c r="A222" s="144" t="s">
        <v>296</v>
      </c>
      <c r="B222" s="101" t="s">
        <v>296</v>
      </c>
      <c r="C222" s="101" t="str">
        <f t="shared" si="24"/>
        <v>{8EA1F943-1644-45CB-976B-7ACD8D32536A}</v>
      </c>
      <c r="D222" s="138" t="s">
        <v>585</v>
      </c>
      <c r="E222" s="61" t="s">
        <v>616</v>
      </c>
      <c r="F222" s="142" t="s">
        <v>295</v>
      </c>
      <c r="G222" s="125" t="s">
        <v>1805</v>
      </c>
      <c r="I222" s="58">
        <v>220</v>
      </c>
      <c r="J222" s="98" t="s">
        <v>2153</v>
      </c>
      <c r="K222" s="123" t="s">
        <v>898</v>
      </c>
      <c r="L222" s="61" t="s">
        <v>899</v>
      </c>
      <c r="M222" s="61" t="s">
        <v>900</v>
      </c>
      <c r="N222" s="81" t="s">
        <v>1015</v>
      </c>
      <c r="O222" s="81" t="s">
        <v>1028</v>
      </c>
      <c r="P222" s="61"/>
      <c r="Q222" s="81" t="s">
        <v>1372</v>
      </c>
      <c r="R222" s="61">
        <v>1E-3</v>
      </c>
      <c r="S222" s="84" t="s">
        <v>2315</v>
      </c>
      <c r="T222" s="101" t="str">
        <f>VLOOKUP(S222,Measures!$J$2:$K$94,2,FALSE)</f>
        <v>{67A52BC8-7056-4673-9C74-9E3A5E6E548D}</v>
      </c>
      <c r="U222" s="61"/>
      <c r="V222" s="61" t="s">
        <v>1703</v>
      </c>
      <c r="W222" s="62" t="s">
        <v>186</v>
      </c>
      <c r="X222" s="62" t="s">
        <v>186</v>
      </c>
      <c r="Y222" s="63"/>
      <c r="Z222" s="64"/>
      <c r="AA222" s="19"/>
      <c r="AB222" s="19">
        <f>IF(Q222="-","",COUNT($AB$2:AB221)+1)</f>
        <v>165</v>
      </c>
      <c r="AC222" s="18" t="str">
        <f t="shared" si="27"/>
        <v>VolumetricFlowRateMeasure</v>
      </c>
      <c r="AD222" s="18" t="str">
        <f t="shared" si="26"/>
        <v>litre_per_second</v>
      </c>
      <c r="AE222" s="22" t="str">
        <f t="shared" si="28"/>
        <v>=Math.pow(m,3)/(Math.pow(10,3)*s)</v>
      </c>
      <c r="AF222" s="18" t="str">
        <f t="shared" si="25"/>
        <v>VolumetricFlowRateMeasure_litre_per_second</v>
      </c>
    </row>
    <row r="223" spans="1:32" s="17" customFormat="1" ht="36.6" customHeight="1" x14ac:dyDescent="0.2">
      <c r="A223" s="140"/>
      <c r="B223" s="101" t="s">
        <v>296</v>
      </c>
      <c r="C223" s="101" t="str">
        <f t="shared" si="24"/>
        <v>{8EA1F943-1644-45CB-976B-7ACD8D32536A}</v>
      </c>
      <c r="D223" s="128"/>
      <c r="E223" s="36" t="s">
        <v>616</v>
      </c>
      <c r="F223" s="141"/>
      <c r="G223" s="127"/>
      <c r="I223" s="58">
        <v>221</v>
      </c>
      <c r="J223" s="99" t="s">
        <v>2154</v>
      </c>
      <c r="K223" s="119" t="s">
        <v>903</v>
      </c>
      <c r="L223" s="36" t="s">
        <v>904</v>
      </c>
      <c r="M223" s="36" t="s">
        <v>905</v>
      </c>
      <c r="N223" s="79" t="s">
        <v>1025</v>
      </c>
      <c r="O223" s="79" t="s">
        <v>1029</v>
      </c>
      <c r="P223" s="36"/>
      <c r="Q223" s="79" t="s">
        <v>1373</v>
      </c>
      <c r="R223" s="36">
        <v>1.66666666666666E-5</v>
      </c>
      <c r="S223" s="84" t="s">
        <v>2315</v>
      </c>
      <c r="T223" s="101" t="str">
        <f>VLOOKUP(S223,Measures!$J$2:$K$94,2,FALSE)</f>
        <v>{67A52BC8-7056-4673-9C74-9E3A5E6E548D}</v>
      </c>
      <c r="U223" s="36"/>
      <c r="V223" s="36" t="s">
        <v>1704</v>
      </c>
      <c r="W223" s="37"/>
      <c r="X223" s="37"/>
      <c r="Y223" s="38"/>
      <c r="Z223" s="65"/>
      <c r="AA223" s="19"/>
      <c r="AB223" s="19">
        <f>IF(Q223="-","",COUNT($AB$2:AB222)+1)</f>
        <v>166</v>
      </c>
      <c r="AC223" s="18" t="str">
        <f t="shared" si="27"/>
        <v>VolumetricFlowRateMeasure</v>
      </c>
      <c r="AD223" s="18" t="str">
        <f t="shared" si="26"/>
        <v>litre_per_minute</v>
      </c>
      <c r="AE223" s="22" t="str">
        <f t="shared" si="28"/>
        <v>=Math.pow(m,3)/(Math.pow(10,3)*60*s)</v>
      </c>
      <c r="AF223" s="18" t="str">
        <f t="shared" si="25"/>
        <v>VolumetricFlowRateMeasure_litre_per_minute</v>
      </c>
    </row>
    <row r="224" spans="1:32" s="17" customFormat="1" ht="36.6" customHeight="1" x14ac:dyDescent="0.2">
      <c r="A224" s="145"/>
      <c r="B224" s="101" t="s">
        <v>296</v>
      </c>
      <c r="C224" s="101" t="str">
        <f t="shared" si="24"/>
        <v>{8EA1F943-1644-45CB-976B-7ACD8D32536A}</v>
      </c>
      <c r="D224" s="139"/>
      <c r="E224" s="66" t="s">
        <v>616</v>
      </c>
      <c r="F224" s="143"/>
      <c r="G224" s="126"/>
      <c r="I224" s="58">
        <v>222</v>
      </c>
      <c r="J224" s="100" t="s">
        <v>2155</v>
      </c>
      <c r="K224" s="120" t="s">
        <v>901</v>
      </c>
      <c r="L224" s="66" t="s">
        <v>919</v>
      </c>
      <c r="M224" s="66" t="s">
        <v>902</v>
      </c>
      <c r="N224" s="80" t="s">
        <v>1026</v>
      </c>
      <c r="O224" s="80" t="s">
        <v>1027</v>
      </c>
      <c r="P224" s="66"/>
      <c r="Q224" s="80" t="s">
        <v>1374</v>
      </c>
      <c r="R224" s="66">
        <v>1</v>
      </c>
      <c r="S224" s="84" t="s">
        <v>2315</v>
      </c>
      <c r="T224" s="101" t="str">
        <f>VLOOKUP(S224,Measures!$J$2:$K$94,2,FALSE)</f>
        <v>{67A52BC8-7056-4673-9C74-9E3A5E6E548D}</v>
      </c>
      <c r="U224" s="66"/>
      <c r="V224" s="66" t="s">
        <v>1680</v>
      </c>
      <c r="W224" s="67"/>
      <c r="X224" s="67"/>
      <c r="Y224" s="68" t="s">
        <v>906</v>
      </c>
      <c r="Z224" s="69"/>
      <c r="AA224" s="19"/>
      <c r="AB224" s="19">
        <f>IF(Q224="-","",COUNT($AB$2:AB223)+1)</f>
        <v>167</v>
      </c>
      <c r="AC224" s="18" t="str">
        <f t="shared" si="27"/>
        <v>VolumetricFlowRateMeasure</v>
      </c>
      <c r="AD224" s="18" t="str">
        <f t="shared" si="26"/>
        <v>cubicmetre_per_second</v>
      </c>
      <c r="AE224" s="22" t="str">
        <f t="shared" si="28"/>
        <v>=Math.pow(m,3)*s</v>
      </c>
      <c r="AF224" s="18" t="str">
        <f t="shared" si="25"/>
        <v>VolumetricFlowRateMeasure_cubicmetre_per_second</v>
      </c>
    </row>
    <row r="225" spans="1:32" s="17" customFormat="1" ht="36.6" customHeight="1" x14ac:dyDescent="0.2">
      <c r="A225" s="74" t="s">
        <v>299</v>
      </c>
      <c r="B225" s="101" t="s">
        <v>299</v>
      </c>
      <c r="C225" s="101" t="str">
        <f t="shared" si="24"/>
        <v>{82AF02B6-4BE3-4405-8403-E7621CF16D7C}</v>
      </c>
      <c r="D225" s="56" t="s">
        <v>420</v>
      </c>
      <c r="E225" s="58" t="s">
        <v>616</v>
      </c>
      <c r="F225" s="56" t="s">
        <v>297</v>
      </c>
      <c r="G225" s="57" t="s">
        <v>1806</v>
      </c>
      <c r="I225" s="58">
        <v>223</v>
      </c>
      <c r="J225" s="58" t="s">
        <v>2156</v>
      </c>
      <c r="K225" s="117"/>
      <c r="L225" s="58"/>
      <c r="M225" s="58" t="s">
        <v>953</v>
      </c>
      <c r="N225" s="76" t="s">
        <v>1030</v>
      </c>
      <c r="O225" s="76" t="s">
        <v>1030</v>
      </c>
      <c r="P225" s="58"/>
      <c r="Q225" s="76" t="s">
        <v>1375</v>
      </c>
      <c r="R225" s="58">
        <v>1</v>
      </c>
      <c r="S225" s="84" t="s">
        <v>2319</v>
      </c>
      <c r="T225" s="101" t="str">
        <f>VLOOKUP(S225,Measures!$J$2:$K$94,2,FALSE)</f>
        <v>{432858AB-51E7-4E8F-A16B-E807007F827C}</v>
      </c>
      <c r="U225" s="58"/>
      <c r="V225" s="58" t="s">
        <v>1254</v>
      </c>
      <c r="W225" s="59" t="s">
        <v>298</v>
      </c>
      <c r="X225" s="59" t="s">
        <v>298</v>
      </c>
      <c r="Y225" s="60"/>
      <c r="Z225" s="71"/>
      <c r="AA225" s="19"/>
      <c r="AB225" s="19">
        <f>IF(Q225="-","",COUNT($AB$2:AB224)+1)</f>
        <v>168</v>
      </c>
      <c r="AC225" s="18" t="str">
        <f t="shared" si="27"/>
        <v>WarpingConstantMeasure</v>
      </c>
      <c r="AD225" s="18" t="str">
        <f t="shared" si="26"/>
        <v/>
      </c>
      <c r="AE225" s="22" t="str">
        <f t="shared" si="28"/>
        <v>=Math.pow(m,6)*s</v>
      </c>
      <c r="AF225" s="18" t="str">
        <f t="shared" si="25"/>
        <v>WarpingConstantMeasure_</v>
      </c>
    </row>
    <row r="226" spans="1:32" s="17" customFormat="1" ht="36.6" customHeight="1" x14ac:dyDescent="0.2">
      <c r="A226" s="74" t="s">
        <v>302</v>
      </c>
      <c r="B226" s="101" t="s">
        <v>302</v>
      </c>
      <c r="C226" s="101" t="str">
        <f t="shared" si="24"/>
        <v>{26DB4CC3-C072-41F2-B242-9F7E5A477A48}</v>
      </c>
      <c r="D226" s="56" t="s">
        <v>421</v>
      </c>
      <c r="E226" s="58" t="s">
        <v>616</v>
      </c>
      <c r="F226" s="56" t="s">
        <v>300</v>
      </c>
      <c r="G226" s="57" t="s">
        <v>1807</v>
      </c>
      <c r="I226" s="58">
        <v>224</v>
      </c>
      <c r="J226" s="58" t="s">
        <v>2157</v>
      </c>
      <c r="K226" s="117" t="s">
        <v>954</v>
      </c>
      <c r="L226" s="58" t="s">
        <v>955</v>
      </c>
      <c r="M226" s="58" t="s">
        <v>956</v>
      </c>
      <c r="N226" s="76" t="s">
        <v>1059</v>
      </c>
      <c r="O226" s="76" t="s">
        <v>1060</v>
      </c>
      <c r="P226" s="58"/>
      <c r="Q226" s="76" t="s">
        <v>1376</v>
      </c>
      <c r="R226" s="58">
        <v>1</v>
      </c>
      <c r="S226" s="84" t="s">
        <v>2321</v>
      </c>
      <c r="T226" s="101" t="str">
        <f>VLOOKUP(S226,Measures!$J$2:$K$94,2,FALSE)</f>
        <v>{32B3E8AD-A10C-4116-9550-1D894048F501}</v>
      </c>
      <c r="U226" s="58" t="s">
        <v>1657</v>
      </c>
      <c r="V226" s="58" t="s">
        <v>1727</v>
      </c>
      <c r="W226" s="59" t="s">
        <v>301</v>
      </c>
      <c r="X226" s="59" t="s">
        <v>301</v>
      </c>
      <c r="Y226" s="60"/>
      <c r="Z226" s="71"/>
      <c r="AA226" s="19"/>
      <c r="AB226" s="19">
        <f>IF(Q226="-","",COUNT($AB$2:AB225)+1)</f>
        <v>169</v>
      </c>
      <c r="AC226" s="18" t="str">
        <f t="shared" si="27"/>
        <v>WarpingMomentMeasure</v>
      </c>
      <c r="AD226" s="18" t="str">
        <f t="shared" si="26"/>
        <v>kilonewton_squaremeter</v>
      </c>
      <c r="AE226" s="22" t="str">
        <f t="shared" si="28"/>
        <v>=kg*Math.pow(m,3)/Math.pow(s,2)</v>
      </c>
      <c r="AF226" s="18" t="str">
        <f t="shared" si="25"/>
        <v>WarpingMomentMeasure_kilonewton_squaremeter</v>
      </c>
    </row>
    <row r="227" spans="1:32" x14ac:dyDescent="0.2">
      <c r="Q227" s="23"/>
      <c r="R227" s="33"/>
    </row>
  </sheetData>
  <mergeCells count="97">
    <mergeCell ref="A9:A16"/>
    <mergeCell ref="D91:D93"/>
    <mergeCell ref="F91:F93"/>
    <mergeCell ref="A91:A93"/>
    <mergeCell ref="G45:G55"/>
    <mergeCell ref="D38:D42"/>
    <mergeCell ref="G38:G42"/>
    <mergeCell ref="A20:A23"/>
    <mergeCell ref="G20:G23"/>
    <mergeCell ref="F20:F23"/>
    <mergeCell ref="A2:B2"/>
    <mergeCell ref="A222:A224"/>
    <mergeCell ref="F222:F224"/>
    <mergeCell ref="D222:D224"/>
    <mergeCell ref="D125:D134"/>
    <mergeCell ref="F125:F134"/>
    <mergeCell ref="A125:A134"/>
    <mergeCell ref="A185:A186"/>
    <mergeCell ref="F185:F186"/>
    <mergeCell ref="D185:D186"/>
    <mergeCell ref="A141:A148"/>
    <mergeCell ref="D141:D148"/>
    <mergeCell ref="A162:A171"/>
    <mergeCell ref="D172:D182"/>
    <mergeCell ref="A172:A182"/>
    <mergeCell ref="F172:F182"/>
    <mergeCell ref="A220:A221"/>
    <mergeCell ref="F220:F221"/>
    <mergeCell ref="D220:D221"/>
    <mergeCell ref="A206:A209"/>
    <mergeCell ref="F206:F209"/>
    <mergeCell ref="A211:A216"/>
    <mergeCell ref="F211:F216"/>
    <mergeCell ref="F162:F171"/>
    <mergeCell ref="D153:D157"/>
    <mergeCell ref="A115:A124"/>
    <mergeCell ref="D20:D23"/>
    <mergeCell ref="D105:D109"/>
    <mergeCell ref="F95:F97"/>
    <mergeCell ref="A85:A90"/>
    <mergeCell ref="A95:A97"/>
    <mergeCell ref="D95:D97"/>
    <mergeCell ref="D110:D112"/>
    <mergeCell ref="F115:F124"/>
    <mergeCell ref="F45:F55"/>
    <mergeCell ref="D45:D55"/>
    <mergeCell ref="A45:A55"/>
    <mergeCell ref="A38:A42"/>
    <mergeCell ref="F38:F42"/>
    <mergeCell ref="A105:A109"/>
    <mergeCell ref="G105:G109"/>
    <mergeCell ref="F105:F109"/>
    <mergeCell ref="D9:D16"/>
    <mergeCell ref="F9:F16"/>
    <mergeCell ref="G101:G102"/>
    <mergeCell ref="A101:A102"/>
    <mergeCell ref="F101:F102"/>
    <mergeCell ref="D66:D67"/>
    <mergeCell ref="D70:D83"/>
    <mergeCell ref="F70:F83"/>
    <mergeCell ref="G70:G83"/>
    <mergeCell ref="A70:A83"/>
    <mergeCell ref="F85:F90"/>
    <mergeCell ref="D85:D90"/>
    <mergeCell ref="G9:G16"/>
    <mergeCell ref="G206:G209"/>
    <mergeCell ref="G211:G216"/>
    <mergeCell ref="A58:A60"/>
    <mergeCell ref="F58:F60"/>
    <mergeCell ref="G58:G60"/>
    <mergeCell ref="F141:F148"/>
    <mergeCell ref="F110:F112"/>
    <mergeCell ref="A110:A112"/>
    <mergeCell ref="F66:F67"/>
    <mergeCell ref="A66:A67"/>
    <mergeCell ref="G66:G67"/>
    <mergeCell ref="G85:G90"/>
    <mergeCell ref="G91:G93"/>
    <mergeCell ref="G95:G97"/>
    <mergeCell ref="A153:A157"/>
    <mergeCell ref="F153:F157"/>
    <mergeCell ref="G220:G221"/>
    <mergeCell ref="G222:G224"/>
    <mergeCell ref="D58:D60"/>
    <mergeCell ref="D206:D209"/>
    <mergeCell ref="D162:D171"/>
    <mergeCell ref="D211:D216"/>
    <mergeCell ref="G153:G157"/>
    <mergeCell ref="G162:G171"/>
    <mergeCell ref="G172:G182"/>
    <mergeCell ref="G125:G134"/>
    <mergeCell ref="G141:G148"/>
    <mergeCell ref="D101:D102"/>
    <mergeCell ref="D115:D124"/>
    <mergeCell ref="G110:G112"/>
    <mergeCell ref="G115:G124"/>
    <mergeCell ref="G185:G186"/>
  </mergeCells>
  <conditionalFormatting sqref="J3 E3:E226 K9:R226 K3:R7 K8:P8">
    <cfRule type="expression" dxfId="36" priority="62">
      <formula>ISBLANK(E3)</formula>
    </cfRule>
  </conditionalFormatting>
  <conditionalFormatting sqref="J9:J16 J20:J23 J45:J55 J58:J60 J66:J67 J70:J83 J85:J93 J95:J97 J101:J102 J105:J112 J115:J134 J141:J148 J153:J157 J162:J182 J185:J186 J206:J209 J211:J216 J220:J224 J38:J42">
    <cfRule type="expression" dxfId="35" priority="59">
      <formula>ISBLANK(J9)</formula>
    </cfRule>
  </conditionalFormatting>
  <conditionalFormatting sqref="J17:J19">
    <cfRule type="expression" dxfId="34" priority="54">
      <formula>ISBLANK(J17)</formula>
    </cfRule>
  </conditionalFormatting>
  <conditionalFormatting sqref="J24:J26">
    <cfRule type="expression" dxfId="33" priority="52">
      <formula>ISBLANK(J24)</formula>
    </cfRule>
  </conditionalFormatting>
  <conditionalFormatting sqref="J27:J36">
    <cfRule type="expression" dxfId="32" priority="50">
      <formula>ISBLANK(J27)</formula>
    </cfRule>
  </conditionalFormatting>
  <conditionalFormatting sqref="J37">
    <cfRule type="expression" dxfId="31" priority="48">
      <formula>ISBLANK(J37)</formula>
    </cfRule>
  </conditionalFormatting>
  <conditionalFormatting sqref="J43:J44">
    <cfRule type="expression" dxfId="30" priority="46">
      <formula>ISBLANK(J43)</formula>
    </cfRule>
  </conditionalFormatting>
  <conditionalFormatting sqref="J56:J57">
    <cfRule type="expression" dxfId="29" priority="44">
      <formula>ISBLANK(J56)</formula>
    </cfRule>
  </conditionalFormatting>
  <conditionalFormatting sqref="J61:J65">
    <cfRule type="expression" dxfId="28" priority="42">
      <formula>ISBLANK(J61)</formula>
    </cfRule>
  </conditionalFormatting>
  <conditionalFormatting sqref="J68:J69">
    <cfRule type="expression" dxfId="27" priority="40">
      <formula>ISBLANK(J68)</formula>
    </cfRule>
  </conditionalFormatting>
  <conditionalFormatting sqref="J84">
    <cfRule type="expression" dxfId="26" priority="38">
      <formula>ISBLANK(J84)</formula>
    </cfRule>
  </conditionalFormatting>
  <conditionalFormatting sqref="J94">
    <cfRule type="expression" dxfId="25" priority="36">
      <formula>ISBLANK(J94)</formula>
    </cfRule>
  </conditionalFormatting>
  <conditionalFormatting sqref="J98:J100">
    <cfRule type="expression" dxfId="24" priority="34">
      <formula>ISBLANK(J98)</formula>
    </cfRule>
  </conditionalFormatting>
  <conditionalFormatting sqref="J103:J104">
    <cfRule type="expression" dxfId="23" priority="32">
      <formula>ISBLANK(J103)</formula>
    </cfRule>
  </conditionalFormatting>
  <conditionalFormatting sqref="J113:J114">
    <cfRule type="expression" dxfId="22" priority="30">
      <formula>ISBLANK(J113)</formula>
    </cfRule>
  </conditionalFormatting>
  <conditionalFormatting sqref="J135:J140">
    <cfRule type="expression" dxfId="21" priority="28">
      <formula>ISBLANK(J135)</formula>
    </cfRule>
  </conditionalFormatting>
  <conditionalFormatting sqref="J149:J152">
    <cfRule type="expression" dxfId="20" priority="26">
      <formula>ISBLANK(J149)</formula>
    </cfRule>
  </conditionalFormatting>
  <conditionalFormatting sqref="J158:J161">
    <cfRule type="expression" dxfId="19" priority="24">
      <formula>ISBLANK(J158)</formula>
    </cfRule>
  </conditionalFormatting>
  <conditionalFormatting sqref="J183:J184">
    <cfRule type="expression" dxfId="18" priority="22">
      <formula>ISBLANK(J183)</formula>
    </cfRule>
  </conditionalFormatting>
  <conditionalFormatting sqref="J187:J205">
    <cfRule type="expression" dxfId="17" priority="20">
      <formula>ISBLANK(J187)</formula>
    </cfRule>
  </conditionalFormatting>
  <conditionalFormatting sqref="J210">
    <cfRule type="expression" dxfId="16" priority="18">
      <formula>ISBLANK(J210)</formula>
    </cfRule>
  </conditionalFormatting>
  <conditionalFormatting sqref="J217:J219">
    <cfRule type="expression" dxfId="15" priority="16">
      <formula>ISBLANK(J217)</formula>
    </cfRule>
  </conditionalFormatting>
  <conditionalFormatting sqref="J225">
    <cfRule type="expression" dxfId="14" priority="14">
      <formula>ISBLANK(J225)</formula>
    </cfRule>
  </conditionalFormatting>
  <conditionalFormatting sqref="J226">
    <cfRule type="expression" dxfId="13" priority="12">
      <formula>ISBLANK(J226)</formula>
    </cfRule>
  </conditionalFormatting>
  <conditionalFormatting sqref="J4:J8">
    <cfRule type="expression" dxfId="12" priority="10">
      <formula>ISBLANK(J4)</formula>
    </cfRule>
  </conditionalFormatting>
  <conditionalFormatting sqref="R8">
    <cfRule type="expression" dxfId="11" priority="9">
      <formula>ISBLANK(R8)</formula>
    </cfRule>
  </conditionalFormatting>
  <conditionalFormatting sqref="Q8">
    <cfRule type="expression" dxfId="10" priority="8">
      <formula>ISBLANK(Q8)</formula>
    </cfRule>
  </conditionalFormatting>
  <conditionalFormatting sqref="K2:K1048576">
    <cfRule type="containsText" dxfId="9" priority="7" operator="containsText" text="rad">
      <formula>NOT(ISERROR(SEARCH("rad",K2)))</formula>
    </cfRule>
  </conditionalFormatting>
  <conditionalFormatting sqref="C3:E226">
    <cfRule type="expression" dxfId="8" priority="6">
      <formula>ISERROR(C3)</formula>
    </cfRule>
  </conditionalFormatting>
  <conditionalFormatting sqref="T3:T226">
    <cfRule type="expression" dxfId="7" priority="5">
      <formula>ISERROR(T3)</formula>
    </cfRule>
  </conditionalFormatting>
  <conditionalFormatting sqref="I1">
    <cfRule type="containsText" dxfId="6" priority="4" operator="containsText" text="rad">
      <formula>NOT(ISERROR(SEARCH("rad",I1)))</formula>
    </cfRule>
  </conditionalFormatting>
  <conditionalFormatting sqref="J1">
    <cfRule type="containsText" dxfId="5" priority="3" operator="containsText" text="rad">
      <formula>NOT(ISERROR(SEARCH("rad",J1)))</formula>
    </cfRule>
  </conditionalFormatting>
  <conditionalFormatting sqref="I3 I5 I7 I9 I11 I13 I15 I17 I19 I21 I23 I25 I27 I29 I31 I33 I35 I37 I39 I41 I43 I45 I47 I49 I51 I53 I55 I57 I59 I61 I63 I65 I67 I69 I71 I73 I75 I77 I79 I81 I83 I85 I87 I89 I91 I93 I95 I97 I99 I101 I103 I105 I107 I109 I111 I113 I115 I117 I119 I121 I123 I125 I127 I129 I131 I133 I135 I137 I139 I141 I143 I145 I147 I149 I151 I153 I155 I157 I159 I161 I163 I165 I167 I169 I171 I173 I175 I177 I179 I181 I183 I185 I187 I189 I191 I193 I195 I197 I199 I201 I203 I205 I207 I209 I211 I213 I215 I217 I219 I221 I223 I225">
    <cfRule type="expression" dxfId="4" priority="2">
      <formula>ISBLANK(I3)</formula>
    </cfRule>
  </conditionalFormatting>
  <conditionalFormatting sqref="I4 I6 I8 I10 I12 I14 I16 I18 I20 I22 I24 I26 I28 I30 I32 I34 I36 I38 I40 I42 I44 I46 I48 I50 I52 I54 I56 I58 I60 I62 I64 I66 I68 I70 I72 I74 I76 I78 I80 I82 I84 I86 I88 I90 I92 I94 I96 I98 I100 I102 I104 I106 I108 I110 I112 I114 I116 I118 I120 I122 I124 I126 I128 I130 I132 I134 I136 I138 I140 I142 I144 I146 I148 I150 I152 I154 I156 I158 I160 I162 I164 I166 I168 I170 I172 I174 I176 I178 I180 I182 I184 I186 I188 I190 I192 I194 I196 I198 I200 I202 I204 I206 I208 I210 I212 I214 I216 I218 I220 I222 I224 I226">
    <cfRule type="expression" dxfId="3" priority="1">
      <formula>ISBLANK(I4)</formula>
    </cfRule>
  </conditionalFormatting>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80236-5EA3-4936-995F-37E17B986405}">
  <dimension ref="A1:M225"/>
  <sheetViews>
    <sheetView topLeftCell="G220" workbookViewId="0">
      <selection activeCell="M2" sqref="M2:M225"/>
    </sheetView>
  </sheetViews>
  <sheetFormatPr baseColWidth="10" defaultRowHeight="12.75" x14ac:dyDescent="0.2"/>
  <cols>
    <col min="2" max="2" width="22.7109375" customWidth="1"/>
    <col min="3" max="3" width="23.140625" customWidth="1"/>
    <col min="5" max="6" width="23.85546875" customWidth="1"/>
    <col min="7" max="7" width="32.5703125" customWidth="1"/>
    <col min="8" max="9" width="43.7109375" customWidth="1"/>
    <col min="10" max="10" width="23.7109375" customWidth="1"/>
    <col min="11" max="11" width="16.7109375" customWidth="1"/>
    <col min="12" max="12" width="21.85546875" customWidth="1"/>
  </cols>
  <sheetData>
    <row r="1" spans="1:13" s="113" customFormat="1" ht="11.25" x14ac:dyDescent="0.2">
      <c r="A1" s="113" t="str">
        <f>MeasuresAndUnits!I2</f>
        <v>ID</v>
      </c>
      <c r="B1" s="113" t="str">
        <f>MeasuresAndUnits!K2</f>
        <v>TypicalUnitCode EN</v>
      </c>
      <c r="C1" s="113" t="str">
        <f>MeasuresAndUnits!L2</f>
        <v>TypicalUnitCode GE</v>
      </c>
      <c r="D1" s="113" t="str">
        <f>MeasuresAndUnits!M2</f>
        <v>Symbol</v>
      </c>
      <c r="E1" s="113" t="str">
        <f>MeasuresAndUnits!N2</f>
        <v>Latex Formula</v>
      </c>
      <c r="F1" s="113" t="str">
        <f>MeasuresAndUnits!O2</f>
        <v>ASCIIMath</v>
      </c>
      <c r="G1" s="113" t="str">
        <f>MeasuresAndUnits!Q2</f>
        <v>Javascript Formula</v>
      </c>
      <c r="H1" s="113" t="str">
        <f>MeasuresAndUnits!J2</f>
        <v>IfcUnitsCEN_TC442 GUID</v>
      </c>
      <c r="I1" s="113" t="str">
        <f>MeasuresAndUnits!C2</f>
        <v>IfcTypes GUID</v>
      </c>
      <c r="J1" s="113" t="str">
        <f>MeasuresAndUnits!T2</f>
        <v>IfcUnitType GUID</v>
      </c>
      <c r="K1" s="113" t="str">
        <f>MeasuresAndUnits!U2</f>
        <v>ISO 16739 Prefix</v>
      </c>
      <c r="L1" s="113" t="str">
        <f>MeasuresAndUnits!V2</f>
        <v>ISO 16739 Name</v>
      </c>
      <c r="M1" s="114" t="str">
        <f>MeasuresAndUnits!R2</f>
        <v>ConversionFactor 
ReImport JavaScript Formula</v>
      </c>
    </row>
    <row r="2" spans="1:13" x14ac:dyDescent="0.2">
      <c r="A2">
        <f>MeasuresAndUnits!I3</f>
        <v>1</v>
      </c>
      <c r="B2" t="str">
        <f>MeasuresAndUnits!K3</f>
        <v>gray</v>
      </c>
      <c r="C2" t="str">
        <f>MeasuresAndUnits!L3</f>
        <v>Gray</v>
      </c>
      <c r="D2" t="str">
        <f>MeasuresAndUnits!M3</f>
        <v>Gy</v>
      </c>
      <c r="E2" t="str">
        <f>MeasuresAndUnits!N3</f>
        <v>=\frac {m^2}{s^2}</v>
      </c>
      <c r="F2" t="str">
        <f>MeasuresAndUnits!O3</f>
        <v>=(m^2)/(s^2)</v>
      </c>
      <c r="G2" t="str">
        <f>MeasuresAndUnits!Q3</f>
        <v>=Math.pow(m, 2)/Math.pow(s, 2)</v>
      </c>
      <c r="H2" t="str">
        <f>MeasuresAndUnits!J3</f>
        <v>{851E471B-C3EF-4840-B00E-4795E325144F}</v>
      </c>
      <c r="I2" t="str">
        <f>MeasuresAndUnits!C3</f>
        <v>{797C817E-E39C-46B6-A792-07C717416472}</v>
      </c>
      <c r="J2" t="str">
        <f>MeasuresAndUnits!T3</f>
        <v>{C0E82617-2AA1-4FDE-A676-8B10FCB872B4}</v>
      </c>
      <c r="K2">
        <f>MeasuresAndUnits!U3</f>
        <v>0</v>
      </c>
      <c r="L2" t="str">
        <f>MeasuresAndUnits!V3</f>
        <v>gray</v>
      </c>
      <c r="M2">
        <f>MeasuresAndUnits!R3</f>
        <v>1</v>
      </c>
    </row>
    <row r="3" spans="1:13" x14ac:dyDescent="0.2">
      <c r="A3">
        <f>MeasuresAndUnits!I4</f>
        <v>2</v>
      </c>
      <c r="B3" t="str">
        <f>MeasuresAndUnits!K4</f>
        <v>meter per square second</v>
      </c>
      <c r="C3" t="str">
        <f>MeasuresAndUnits!L4</f>
        <v>Meter pro Quadratsekunde</v>
      </c>
      <c r="D3" t="str">
        <f>MeasuresAndUnits!M4</f>
        <v>m/s²</v>
      </c>
      <c r="E3" t="str">
        <f>MeasuresAndUnits!N4</f>
        <v>=\frac{m}{s^2}</v>
      </c>
      <c r="F3" t="str">
        <f>MeasuresAndUnits!O4</f>
        <v>=m/s^2</v>
      </c>
      <c r="G3" t="str">
        <f>MeasuresAndUnits!Q4</f>
        <v>=m/(Math.pow(s, 2))</v>
      </c>
      <c r="H3" t="str">
        <f>MeasuresAndUnits!J4</f>
        <v>{15136AC0-65C6-450C-B612-9038F2E2A5D6}</v>
      </c>
      <c r="I3" t="str">
        <f>MeasuresAndUnits!C4</f>
        <v>{599B1A6B-8AFE-42C9-AF9D-E7117B9DC77D}</v>
      </c>
      <c r="J3" t="str">
        <f>MeasuresAndUnits!T4</f>
        <v>{70ABAC36-BFCA-4378-8AE5-73EFE6DC8ABB}</v>
      </c>
      <c r="K3">
        <f>MeasuresAndUnits!U4</f>
        <v>0</v>
      </c>
      <c r="L3" t="str">
        <f>MeasuresAndUnits!V4</f>
        <v>meterpersquaresecond</v>
      </c>
      <c r="M3">
        <f>MeasuresAndUnits!R4</f>
        <v>1</v>
      </c>
    </row>
    <row r="4" spans="1:13" x14ac:dyDescent="0.2">
      <c r="A4">
        <f>MeasuresAndUnits!I5</f>
        <v>3</v>
      </c>
      <c r="B4" t="str">
        <f>MeasuresAndUnits!K5</f>
        <v>pH</v>
      </c>
      <c r="C4" t="str">
        <f>MeasuresAndUnits!L5</f>
        <v>pH</v>
      </c>
      <c r="D4" t="str">
        <f>MeasuresAndUnits!M5</f>
        <v>pH</v>
      </c>
      <c r="E4" t="str">
        <f>MeasuresAndUnits!N5</f>
        <v>=-\log_{10}{10^{-3}}\frac{mol}{l}</v>
      </c>
      <c r="F4" t="str">
        <f>MeasuresAndUnits!O5</f>
        <v>=-log_10(10^-3)(mol)/l</v>
      </c>
      <c r="G4" t="str">
        <f>MeasuresAndUnits!Q5</f>
        <v>=- Math.log(Math.pow(mol/l))</v>
      </c>
      <c r="H4" t="str">
        <f>MeasuresAndUnits!J5</f>
        <v>{58EA2103-E60E-428D-B523-C1DDA0C4E4EC}</v>
      </c>
      <c r="I4" t="str">
        <f>MeasuresAndUnits!C5</f>
        <v>{711B774D-37F9-40C8-9205-23EC64FED76F}</v>
      </c>
      <c r="J4" t="str">
        <f>MeasuresAndUnits!T5</f>
        <v>{7CE55411-993B-4D80-A63F-F33E935255E7}</v>
      </c>
      <c r="K4">
        <f>MeasuresAndUnits!U5</f>
        <v>0</v>
      </c>
      <c r="L4" t="str">
        <f>MeasuresAndUnits!V5</f>
        <v>pH</v>
      </c>
      <c r="M4">
        <f>MeasuresAndUnits!R5</f>
        <v>0</v>
      </c>
    </row>
    <row r="5" spans="1:13" x14ac:dyDescent="0.2">
      <c r="A5">
        <f>MeasuresAndUnits!I6</f>
        <v>4</v>
      </c>
      <c r="B5" t="str">
        <f>MeasuresAndUnits!K6</f>
        <v>becquerel</v>
      </c>
      <c r="C5" t="str">
        <f>MeasuresAndUnits!L6</f>
        <v>Becquerel</v>
      </c>
      <c r="D5" t="str">
        <f>MeasuresAndUnits!M6</f>
        <v>Bq</v>
      </c>
      <c r="E5" t="str">
        <f>MeasuresAndUnits!N6</f>
        <v xml:space="preserve">=\frac{1}{s} </v>
      </c>
      <c r="F5" t="str">
        <f>MeasuresAndUnits!O6</f>
        <v>=1/s</v>
      </c>
      <c r="G5" t="str">
        <f>MeasuresAndUnits!Q6</f>
        <v>=Math.pow(s, -1)</v>
      </c>
      <c r="H5" t="str">
        <f>MeasuresAndUnits!J6</f>
        <v>{9CC08A89-8C60-45B3-B84A-A97B7DD36A80}</v>
      </c>
      <c r="I5" t="str">
        <f>MeasuresAndUnits!C6</f>
        <v>{F1A708A6-728E-4E6B-9FF2-F799122D0463}</v>
      </c>
      <c r="J5" t="str">
        <f>MeasuresAndUnits!T6</f>
        <v>{3E8B314D-63CA-4C2D-AC4A-E066139BACB9}</v>
      </c>
      <c r="K5">
        <f>MeasuresAndUnits!U6</f>
        <v>0</v>
      </c>
      <c r="L5" t="str">
        <f>MeasuresAndUnits!V6</f>
        <v>becquerel</v>
      </c>
      <c r="M5">
        <f>MeasuresAndUnits!R6</f>
        <v>1</v>
      </c>
    </row>
    <row r="6" spans="1:13" x14ac:dyDescent="0.2">
      <c r="A6">
        <f>MeasuresAndUnits!I7</f>
        <v>5</v>
      </c>
      <c r="B6" t="str">
        <f>MeasuresAndUnits!K7</f>
        <v>mole</v>
      </c>
      <c r="C6" t="str">
        <f>MeasuresAndUnits!L7</f>
        <v>Mol</v>
      </c>
      <c r="D6" t="str">
        <f>MeasuresAndUnits!M7</f>
        <v>mol</v>
      </c>
      <c r="E6" t="str">
        <f>MeasuresAndUnits!N7</f>
        <v>=mol</v>
      </c>
      <c r="F6" t="str">
        <f>MeasuresAndUnits!O7</f>
        <v>=mol</v>
      </c>
      <c r="G6" t="str">
        <f>MeasuresAndUnits!Q7</f>
        <v>=Mol</v>
      </c>
      <c r="H6" t="str">
        <f>MeasuresAndUnits!J7</f>
        <v>{C71346C5-6A67-484B-ABF5-E8BE485957CA}</v>
      </c>
      <c r="I6" t="str">
        <f>MeasuresAndUnits!C7</f>
        <v>{B364B1D2-9A32-4BE6-8160-82A850F71666}</v>
      </c>
      <c r="J6" t="str">
        <f>MeasuresAndUnits!T7</f>
        <v>{C1296CF1-65BB-4686-8A26-0D93F07545D4}</v>
      </c>
      <c r="K6">
        <f>MeasuresAndUnits!U7</f>
        <v>0</v>
      </c>
      <c r="L6" t="str">
        <f>MeasuresAndUnits!V7</f>
        <v>mole</v>
      </c>
      <c r="M6">
        <f>MeasuresAndUnits!R7</f>
        <v>1</v>
      </c>
    </row>
    <row r="7" spans="1:13" x14ac:dyDescent="0.2">
      <c r="A7">
        <f>MeasuresAndUnits!I8</f>
        <v>6</v>
      </c>
      <c r="B7" t="str">
        <f>MeasuresAndUnits!K8</f>
        <v>radian per second</v>
      </c>
      <c r="C7" t="str">
        <f>MeasuresAndUnits!L8</f>
        <v>Radiant pro Sekunde</v>
      </c>
      <c r="D7" t="str">
        <f>MeasuresAndUnits!M8</f>
        <v>rad/s</v>
      </c>
      <c r="E7" t="str">
        <f>MeasuresAndUnits!N8</f>
        <v>=\frac{rad}{s}</v>
      </c>
      <c r="F7" t="str">
        <f>MeasuresAndUnits!O8</f>
        <v>=(rad)/s</v>
      </c>
      <c r="G7">
        <f>MeasuresAndUnits!Q8</f>
        <v>0</v>
      </c>
      <c r="H7" t="str">
        <f>MeasuresAndUnits!J8</f>
        <v>{84A61A67-3EA6-445D-8B3E-7C9EB99A45B8}</v>
      </c>
      <c r="I7" t="str">
        <f>MeasuresAndUnits!C8</f>
        <v>{70D78B78-4163-4B42-B69B-52A1CE661DF3}</v>
      </c>
      <c r="J7" t="str">
        <f>MeasuresAndUnits!T8</f>
        <v>{50891D1F-0B0A-49FE-B9A6-3BE8265D46C5}</v>
      </c>
      <c r="K7">
        <f>MeasuresAndUnits!U8</f>
        <v>0</v>
      </c>
      <c r="L7" t="str">
        <f>MeasuresAndUnits!V8</f>
        <v>radianpersecond</v>
      </c>
      <c r="M7">
        <f>MeasuresAndUnits!R8</f>
        <v>0</v>
      </c>
    </row>
    <row r="8" spans="1:13" x14ac:dyDescent="0.2">
      <c r="A8">
        <f>MeasuresAndUnits!I9</f>
        <v>7</v>
      </c>
      <c r="B8" t="str">
        <f>MeasuresAndUnits!K9</f>
        <v>square metre</v>
      </c>
      <c r="C8" t="str">
        <f>MeasuresAndUnits!L9</f>
        <v>Quadratmeter</v>
      </c>
      <c r="D8" t="str">
        <f>MeasuresAndUnits!M9</f>
        <v>m²</v>
      </c>
      <c r="E8" t="str">
        <f>MeasuresAndUnits!N9</f>
        <v>=m^2</v>
      </c>
      <c r="F8" t="str">
        <f>MeasuresAndUnits!O9</f>
        <v>=m^2</v>
      </c>
      <c r="G8" t="str">
        <f>MeasuresAndUnits!Q9</f>
        <v>=Math.pow(m,2)</v>
      </c>
      <c r="H8" t="str">
        <f>MeasuresAndUnits!J9</f>
        <v>{94150235-67C5-414B-AFF4-2174AEBAB171}</v>
      </c>
      <c r="I8" t="str">
        <f>MeasuresAndUnits!C9</f>
        <v>{E6B12C39-FC59-4CB0-8FFD-2480014D31D1}</v>
      </c>
      <c r="J8" t="str">
        <f>MeasuresAndUnits!T9</f>
        <v>{179BDB3C-466C-4C13-BFFA-5CBAAD4E0B75}</v>
      </c>
      <c r="K8">
        <f>MeasuresAndUnits!U9</f>
        <v>0</v>
      </c>
      <c r="L8" t="str">
        <f>MeasuresAndUnits!V9</f>
        <v>squaremetre</v>
      </c>
      <c r="M8">
        <f>MeasuresAndUnits!R9</f>
        <v>1</v>
      </c>
    </row>
    <row r="9" spans="1:13" x14ac:dyDescent="0.2">
      <c r="A9">
        <f>MeasuresAndUnits!I10</f>
        <v>8</v>
      </c>
      <c r="B9" t="str">
        <f>MeasuresAndUnits!K10</f>
        <v>square centimetre</v>
      </c>
      <c r="C9" t="str">
        <f>MeasuresAndUnits!L10</f>
        <v>Quadratzentimeter</v>
      </c>
      <c r="D9" t="str">
        <f>MeasuresAndUnits!M10</f>
        <v>cm²</v>
      </c>
      <c r="E9" t="str">
        <f>MeasuresAndUnits!N10</f>
        <v>=\frac {m}{10^4}</v>
      </c>
      <c r="F9" t="str">
        <f>MeasuresAndUnits!O10</f>
        <v>=m/(10^4)</v>
      </c>
      <c r="G9" t="str">
        <f>MeasuresAndUnits!Q10</f>
        <v>=Math.pow(m*10, 4)</v>
      </c>
      <c r="H9" t="str">
        <f>MeasuresAndUnits!J10</f>
        <v>{6B9A8C1D-F9CC-4349-BE47-C39EAC778A48}</v>
      </c>
      <c r="I9" t="str">
        <f>MeasuresAndUnits!C10</f>
        <v>{E6B12C39-FC59-4CB0-8FFD-2480014D31D1}</v>
      </c>
      <c r="J9" t="str">
        <f>MeasuresAndUnits!T10</f>
        <v>{179BDB3C-466C-4C13-BFFA-5CBAAD4E0B75}</v>
      </c>
      <c r="K9" t="str">
        <f>MeasuresAndUnits!U10</f>
        <v>centi</v>
      </c>
      <c r="L9" t="str">
        <f>MeasuresAndUnits!V10</f>
        <v>squaremetre</v>
      </c>
      <c r="M9">
        <f>MeasuresAndUnits!R10</f>
        <v>10000</v>
      </c>
    </row>
    <row r="10" spans="1:13" x14ac:dyDescent="0.2">
      <c r="A10">
        <f>MeasuresAndUnits!I11</f>
        <v>9</v>
      </c>
      <c r="B10" t="str">
        <f>MeasuresAndUnits!K11</f>
        <v>square millimetre</v>
      </c>
      <c r="C10" t="str">
        <f>MeasuresAndUnits!L11</f>
        <v>Quadratmillimeter</v>
      </c>
      <c r="D10" t="str">
        <f>MeasuresAndUnits!M11</f>
        <v>mm²</v>
      </c>
      <c r="E10" t="str">
        <f>MeasuresAndUnits!N11</f>
        <v>=\frac {m}{10^6}</v>
      </c>
      <c r="F10" t="str">
        <f>MeasuresAndUnits!O11</f>
        <v>=m/(10^6)</v>
      </c>
      <c r="G10" t="str">
        <f>MeasuresAndUnits!Q11</f>
        <v>=Math.pow(m*10,6)</v>
      </c>
      <c r="H10" t="str">
        <f>MeasuresAndUnits!J11</f>
        <v>{3E8478B4-79CF-409D-A018-5B3F50AFAA2A}</v>
      </c>
      <c r="I10" t="str">
        <f>MeasuresAndUnits!C11</f>
        <v>{E6B12C39-FC59-4CB0-8FFD-2480014D31D1}</v>
      </c>
      <c r="J10" t="str">
        <f>MeasuresAndUnits!T11</f>
        <v>{179BDB3C-466C-4C13-BFFA-5CBAAD4E0B75}</v>
      </c>
      <c r="K10" t="str">
        <f>MeasuresAndUnits!U11</f>
        <v>milli</v>
      </c>
      <c r="L10" t="str">
        <f>MeasuresAndUnits!V11</f>
        <v>squaremetre</v>
      </c>
      <c r="M10">
        <f>MeasuresAndUnits!R11</f>
        <v>1000000</v>
      </c>
    </row>
    <row r="11" spans="1:13" x14ac:dyDescent="0.2">
      <c r="A11">
        <f>MeasuresAndUnits!I12</f>
        <v>10</v>
      </c>
      <c r="B11" t="str">
        <f>MeasuresAndUnits!K12</f>
        <v>acre</v>
      </c>
      <c r="C11" t="str">
        <f>MeasuresAndUnits!L12</f>
        <v>Acre</v>
      </c>
      <c r="D11" t="str">
        <f>MeasuresAndUnits!M12</f>
        <v>ac</v>
      </c>
      <c r="E11" t="str">
        <f>MeasuresAndUnits!N12</f>
        <v>=4046,8564224 \cdot m^2</v>
      </c>
      <c r="F11">
        <f>MeasuresAndUnits!O12</f>
        <v>0</v>
      </c>
      <c r="G11">
        <f>MeasuresAndUnits!Q12</f>
        <v>0</v>
      </c>
      <c r="H11" t="str">
        <f>MeasuresAndUnits!J12</f>
        <v>{ACE2602E-3CAF-4BD7-91E3-3917E93B3601}</v>
      </c>
      <c r="I11" t="str">
        <f>MeasuresAndUnits!C12</f>
        <v>{E6B12C39-FC59-4CB0-8FFD-2480014D31D1}</v>
      </c>
      <c r="J11" t="str">
        <f>MeasuresAndUnits!T12</f>
        <v>{179BDB3C-466C-4C13-BFFA-5CBAAD4E0B75}</v>
      </c>
      <c r="K11">
        <f>MeasuresAndUnits!U12</f>
        <v>0</v>
      </c>
      <c r="L11">
        <f>MeasuresAndUnits!V12</f>
        <v>0</v>
      </c>
      <c r="M11">
        <f>MeasuresAndUnits!R12</f>
        <v>0</v>
      </c>
    </row>
    <row r="12" spans="1:13" x14ac:dyDescent="0.2">
      <c r="A12">
        <f>MeasuresAndUnits!I13</f>
        <v>11</v>
      </c>
      <c r="B12" t="str">
        <f>MeasuresAndUnits!K13</f>
        <v>hectare</v>
      </c>
      <c r="C12" t="str">
        <f>MeasuresAndUnits!L13</f>
        <v>Hektar</v>
      </c>
      <c r="D12" t="str">
        <f>MeasuresAndUnits!M13</f>
        <v>ha</v>
      </c>
      <c r="E12" t="str">
        <f>MeasuresAndUnits!N13</f>
        <v>=10^4 \codt m^2</v>
      </c>
      <c r="F12">
        <f>MeasuresAndUnits!O13</f>
        <v>0</v>
      </c>
      <c r="G12">
        <f>MeasuresAndUnits!Q13</f>
        <v>0</v>
      </c>
      <c r="H12" t="str">
        <f>MeasuresAndUnits!J13</f>
        <v>{188E6061-1FFB-4286-A6A9-7E7EE9AA02FA}</v>
      </c>
      <c r="I12" t="str">
        <f>MeasuresAndUnits!C13</f>
        <v>{E6B12C39-FC59-4CB0-8FFD-2480014D31D1}</v>
      </c>
      <c r="J12" t="str">
        <f>MeasuresAndUnits!T13</f>
        <v>{179BDB3C-466C-4C13-BFFA-5CBAAD4E0B75}</v>
      </c>
      <c r="K12">
        <f>MeasuresAndUnits!U13</f>
        <v>0</v>
      </c>
      <c r="L12">
        <f>MeasuresAndUnits!V13</f>
        <v>0</v>
      </c>
      <c r="M12">
        <f>MeasuresAndUnits!R13</f>
        <v>0</v>
      </c>
    </row>
    <row r="13" spans="1:13" x14ac:dyDescent="0.2">
      <c r="A13">
        <f>MeasuresAndUnits!I14</f>
        <v>12</v>
      </c>
      <c r="B13" t="str">
        <f>MeasuresAndUnits!K14</f>
        <v>square kilometre</v>
      </c>
      <c r="C13" t="str">
        <f>MeasuresAndUnits!L14</f>
        <v>Quadratkilometer</v>
      </c>
      <c r="D13" t="str">
        <f>MeasuresAndUnits!M14</f>
        <v>km²</v>
      </c>
      <c r="E13" t="str">
        <f>MeasuresAndUnits!N14</f>
        <v>=10^6 \codt m^2</v>
      </c>
      <c r="F13">
        <f>MeasuresAndUnits!O14</f>
        <v>0</v>
      </c>
      <c r="G13">
        <f>MeasuresAndUnits!Q14</f>
        <v>0</v>
      </c>
      <c r="H13" t="str">
        <f>MeasuresAndUnits!J14</f>
        <v>{C57D47B9-AD48-4981-AE99-15456EBCD87F}</v>
      </c>
      <c r="I13" t="str">
        <f>MeasuresAndUnits!C14</f>
        <v>{E6B12C39-FC59-4CB0-8FFD-2480014D31D1}</v>
      </c>
      <c r="J13" t="str">
        <f>MeasuresAndUnits!T14</f>
        <v>{179BDB3C-466C-4C13-BFFA-5CBAAD4E0B75}</v>
      </c>
      <c r="K13">
        <f>MeasuresAndUnits!U14</f>
        <v>0</v>
      </c>
      <c r="L13">
        <f>MeasuresAndUnits!V14</f>
        <v>0</v>
      </c>
      <c r="M13">
        <f>MeasuresAndUnits!R14</f>
        <v>0</v>
      </c>
    </row>
    <row r="14" spans="1:13" x14ac:dyDescent="0.2">
      <c r="A14">
        <f>MeasuresAndUnits!I15</f>
        <v>13</v>
      </c>
      <c r="B14" t="str">
        <f>MeasuresAndUnits!K15</f>
        <v>ar</v>
      </c>
      <c r="C14" t="str">
        <f>MeasuresAndUnits!L15</f>
        <v>Ar</v>
      </c>
      <c r="D14" t="str">
        <f>MeasuresAndUnits!M15</f>
        <v>a</v>
      </c>
      <c r="E14" t="str">
        <f>MeasuresAndUnits!N15</f>
        <v>=100 \codt m^2</v>
      </c>
      <c r="F14">
        <f>MeasuresAndUnits!O15</f>
        <v>0</v>
      </c>
      <c r="G14">
        <f>MeasuresAndUnits!Q15</f>
        <v>0</v>
      </c>
      <c r="H14" t="str">
        <f>MeasuresAndUnits!J15</f>
        <v>{08385B12-B705-49D1-B3F0-1CE56E96BE2C}</v>
      </c>
      <c r="I14" t="str">
        <f>MeasuresAndUnits!C15</f>
        <v>{E6B12C39-FC59-4CB0-8FFD-2480014D31D1}</v>
      </c>
      <c r="J14" t="str">
        <f>MeasuresAndUnits!T15</f>
        <v>{179BDB3C-466C-4C13-BFFA-5CBAAD4E0B75}</v>
      </c>
      <c r="K14">
        <f>MeasuresAndUnits!U15</f>
        <v>0</v>
      </c>
      <c r="L14">
        <f>MeasuresAndUnits!V15</f>
        <v>0</v>
      </c>
      <c r="M14">
        <f>MeasuresAndUnits!R15</f>
        <v>0</v>
      </c>
    </row>
    <row r="15" spans="1:13" x14ac:dyDescent="0.2">
      <c r="A15">
        <f>MeasuresAndUnits!I16</f>
        <v>14</v>
      </c>
      <c r="B15" t="str">
        <f>MeasuresAndUnits!K16</f>
        <v>morgen</v>
      </c>
      <c r="C15" t="str">
        <f>MeasuresAndUnits!L16</f>
        <v>Morgen</v>
      </c>
      <c r="D15" t="str">
        <f>MeasuresAndUnits!M16</f>
        <v>morgen</v>
      </c>
      <c r="E15" t="str">
        <f>MeasuresAndUnits!N16</f>
        <v>=2500 \codt m^2</v>
      </c>
      <c r="F15">
        <f>MeasuresAndUnits!O16</f>
        <v>0</v>
      </c>
      <c r="G15">
        <f>MeasuresAndUnits!Q16</f>
        <v>0</v>
      </c>
      <c r="H15" t="str">
        <f>MeasuresAndUnits!J16</f>
        <v>{3234AA83-023A-4A33-B830-E53BFE797FA7}</v>
      </c>
      <c r="I15" t="str">
        <f>MeasuresAndUnits!C16</f>
        <v>{E6B12C39-FC59-4CB0-8FFD-2480014D31D1}</v>
      </c>
      <c r="J15" t="str">
        <f>MeasuresAndUnits!T16</f>
        <v>{179BDB3C-466C-4C13-BFFA-5CBAAD4E0B75}</v>
      </c>
      <c r="K15">
        <f>MeasuresAndUnits!U16</f>
        <v>0</v>
      </c>
      <c r="L15">
        <f>MeasuresAndUnits!V16</f>
        <v>0</v>
      </c>
      <c r="M15">
        <f>MeasuresAndUnits!R16</f>
        <v>0</v>
      </c>
    </row>
    <row r="16" spans="1:13" x14ac:dyDescent="0.2">
      <c r="A16">
        <f>MeasuresAndUnits!I17</f>
        <v>15</v>
      </c>
      <c r="B16" t="str">
        <f>MeasuresAndUnits!K17</f>
        <v>kilogram per squaremetre</v>
      </c>
      <c r="C16" t="str">
        <f>MeasuresAndUnits!L17</f>
        <v>Kilogramm pro Quadratmeter</v>
      </c>
      <c r="D16" t="str">
        <f>MeasuresAndUnits!M17</f>
        <v>kg/m²</v>
      </c>
      <c r="E16" t="str">
        <f>MeasuresAndUnits!N17</f>
        <v>=\frac{kg}{m^2}</v>
      </c>
      <c r="F16" t="str">
        <f>MeasuresAndUnits!O17</f>
        <v>=(kg)/(m^2)</v>
      </c>
      <c r="G16" t="str">
        <f>MeasuresAndUnits!Q17</f>
        <v>=kg/Math.pow(m, 2)</v>
      </c>
      <c r="H16" t="str">
        <f>MeasuresAndUnits!J17</f>
        <v>{C683D0BD-4A88-4984-BD4F-C22F8887A623}</v>
      </c>
      <c r="I16" t="str">
        <f>MeasuresAndUnits!C17</f>
        <v>{6E6DF9C6-8EFE-45CE-8B1C-4AECCEF267DE}</v>
      </c>
      <c r="J16" t="str">
        <f>MeasuresAndUnits!T17</f>
        <v>{DECDE363-AF8F-4BC4-8237-ED5A9D60F606}</v>
      </c>
      <c r="K16" t="str">
        <f>MeasuresAndUnits!U17</f>
        <v>kilo</v>
      </c>
      <c r="L16" t="str">
        <f>MeasuresAndUnits!V17</f>
        <v>squaremetre</v>
      </c>
      <c r="M16">
        <f>MeasuresAndUnits!R17</f>
        <v>1</v>
      </c>
    </row>
    <row r="17" spans="1:13" x14ac:dyDescent="0.2">
      <c r="A17">
        <f>MeasuresAndUnits!I18</f>
        <v>16</v>
      </c>
      <c r="B17" t="str">
        <f>MeasuresAndUnits!K18</f>
        <v>-</v>
      </c>
      <c r="C17" t="str">
        <f>MeasuresAndUnits!L18</f>
        <v>-</v>
      </c>
      <c r="D17" t="str">
        <f>MeasuresAndUnits!M18</f>
        <v>-</v>
      </c>
      <c r="E17" t="str">
        <f>MeasuresAndUnits!N18</f>
        <v>-</v>
      </c>
      <c r="F17" t="str">
        <f>MeasuresAndUnits!O18</f>
        <v>-</v>
      </c>
      <c r="G17" t="str">
        <f>MeasuresAndUnits!Q18</f>
        <v>-</v>
      </c>
      <c r="H17" t="str">
        <f>MeasuresAndUnits!J18</f>
        <v>{20773238-9514-4BED-85BE-EA06A18F72A9}</v>
      </c>
      <c r="I17" t="str">
        <f>MeasuresAndUnits!C18</f>
        <v>{C593E9DC-8BFC-4AE3-902F-89AD349C33FE}</v>
      </c>
      <c r="J17">
        <f>MeasuresAndUnits!T18</f>
        <v>0</v>
      </c>
      <c r="K17" t="str">
        <f>MeasuresAndUnits!U18</f>
        <v>-</v>
      </c>
      <c r="L17" t="str">
        <f>MeasuresAndUnits!V18</f>
        <v>-</v>
      </c>
      <c r="M17">
        <f>MeasuresAndUnits!R18</f>
        <v>0</v>
      </c>
    </row>
    <row r="18" spans="1:13" x14ac:dyDescent="0.2">
      <c r="A18">
        <f>MeasuresAndUnits!I19</f>
        <v>17</v>
      </c>
      <c r="B18" t="str">
        <f>MeasuresAndUnits!K19</f>
        <v>-</v>
      </c>
      <c r="C18" t="str">
        <f>MeasuresAndUnits!L19</f>
        <v>-</v>
      </c>
      <c r="D18" t="str">
        <f>MeasuresAndUnits!M19</f>
        <v>-</v>
      </c>
      <c r="E18" t="str">
        <f>MeasuresAndUnits!N19</f>
        <v>-</v>
      </c>
      <c r="F18" t="str">
        <f>MeasuresAndUnits!O19</f>
        <v>-</v>
      </c>
      <c r="G18" t="str">
        <f>MeasuresAndUnits!Q19</f>
        <v>-</v>
      </c>
      <c r="H18" t="str">
        <f>MeasuresAndUnits!J19</f>
        <v>{45D91DC1-9E94-43EF-9EFB-2EDDB2227C3C}</v>
      </c>
      <c r="I18" t="str">
        <f>MeasuresAndUnits!C19</f>
        <v>{5A4F7D7A-7F1E-466C-A6EF-A922BCF9C345}</v>
      </c>
      <c r="J18">
        <f>MeasuresAndUnits!T19</f>
        <v>0</v>
      </c>
      <c r="K18" t="str">
        <f>MeasuresAndUnits!U19</f>
        <v>-</v>
      </c>
      <c r="L18" t="str">
        <f>MeasuresAndUnits!V19</f>
        <v>-</v>
      </c>
      <c r="M18">
        <f>MeasuresAndUnits!R19</f>
        <v>0</v>
      </c>
    </row>
    <row r="19" spans="1:13" x14ac:dyDescent="0.2">
      <c r="A19">
        <f>MeasuresAndUnits!I20</f>
        <v>18</v>
      </c>
      <c r="B19" t="str">
        <f>MeasuresAndUnits!K20</f>
        <v>degrees</v>
      </c>
      <c r="C19" t="str">
        <f>MeasuresAndUnits!L20</f>
        <v>Grad</v>
      </c>
      <c r="D19" t="str">
        <f>MeasuresAndUnits!M20</f>
        <v>°</v>
      </c>
      <c r="E19">
        <f>MeasuresAndUnits!N20</f>
        <v>0</v>
      </c>
      <c r="F19">
        <f>MeasuresAndUnits!O20</f>
        <v>0</v>
      </c>
      <c r="G19" t="str">
        <f>MeasuresAndUnits!Q20</f>
        <v>-</v>
      </c>
      <c r="H19" t="str">
        <f>MeasuresAndUnits!J20</f>
        <v>{03CF04C8-F38B-44A1-8D94-1EAC132EEB49}</v>
      </c>
      <c r="I19" t="str">
        <f>MeasuresAndUnits!C20</f>
        <v>{B3152DDC-D1C2-4807-9AC2-3DF8E149105D}</v>
      </c>
      <c r="J19" t="str">
        <f>MeasuresAndUnits!T20</f>
        <v>{E8240AEC-3AA9-47EA-AC47-63E4B1B14BA1}</v>
      </c>
      <c r="K19">
        <f>MeasuresAndUnits!U20</f>
        <v>0</v>
      </c>
      <c r="L19" t="str">
        <f>MeasuresAndUnits!V20</f>
        <v>degrees</v>
      </c>
      <c r="M19">
        <f>MeasuresAndUnits!R20</f>
        <v>0</v>
      </c>
    </row>
    <row r="20" spans="1:13" x14ac:dyDescent="0.2">
      <c r="A20">
        <f>MeasuresAndUnits!I21</f>
        <v>19</v>
      </c>
      <c r="B20" t="str">
        <f>MeasuresAndUnits!K21</f>
        <v>minutes</v>
      </c>
      <c r="C20" t="str">
        <f>MeasuresAndUnits!L21</f>
        <v>Minuten</v>
      </c>
      <c r="D20" t="str">
        <f>MeasuresAndUnits!M21</f>
        <v>min</v>
      </c>
      <c r="E20" t="str">
        <f>MeasuresAndUnits!N21</f>
        <v>=60s</v>
      </c>
      <c r="F20" t="str">
        <f>MeasuresAndUnits!O21</f>
        <v>=60s</v>
      </c>
      <c r="G20" t="str">
        <f>MeasuresAndUnits!Q21</f>
        <v>=60*s</v>
      </c>
      <c r="H20" t="str">
        <f>MeasuresAndUnits!J21</f>
        <v>{CB91016E-BD63-4915-943A-BACFDD75418F}</v>
      </c>
      <c r="I20" t="str">
        <f>MeasuresAndUnits!C21</f>
        <v>{B3152DDC-D1C2-4807-9AC2-3DF8E149105D}</v>
      </c>
      <c r="J20" t="str">
        <f>MeasuresAndUnits!T21</f>
        <v>{E8240AEC-3AA9-47EA-AC47-63E4B1B14BA1}</v>
      </c>
      <c r="K20">
        <f>MeasuresAndUnits!U21</f>
        <v>0</v>
      </c>
      <c r="L20" t="str">
        <f>MeasuresAndUnits!V21</f>
        <v>minutes</v>
      </c>
      <c r="M20">
        <f>MeasuresAndUnits!R21</f>
        <v>60</v>
      </c>
    </row>
    <row r="21" spans="1:13" x14ac:dyDescent="0.2">
      <c r="A21">
        <f>MeasuresAndUnits!I22</f>
        <v>20</v>
      </c>
      <c r="B21" t="str">
        <f>MeasuresAndUnits!K22</f>
        <v>seconds</v>
      </c>
      <c r="C21" t="str">
        <f>MeasuresAndUnits!L22</f>
        <v>Sekunden</v>
      </c>
      <c r="D21" t="str">
        <f>MeasuresAndUnits!M22</f>
        <v>s</v>
      </c>
      <c r="E21" t="str">
        <f>MeasuresAndUnits!N22</f>
        <v>=s</v>
      </c>
      <c r="F21" t="str">
        <f>MeasuresAndUnits!O22</f>
        <v>=s</v>
      </c>
      <c r="G21" t="str">
        <f>MeasuresAndUnits!Q22</f>
        <v>=s</v>
      </c>
      <c r="H21" t="str">
        <f>MeasuresAndUnits!J22</f>
        <v>{2EC5F849-D0B5-4088-9685-15BE253C2350}</v>
      </c>
      <c r="I21" t="str">
        <f>MeasuresAndUnits!C22</f>
        <v>{B3152DDC-D1C2-4807-9AC2-3DF8E149105D}</v>
      </c>
      <c r="J21" t="str">
        <f>MeasuresAndUnits!T22</f>
        <v>{E8240AEC-3AA9-47EA-AC47-63E4B1B14BA1}</v>
      </c>
      <c r="K21">
        <f>MeasuresAndUnits!U22</f>
        <v>0</v>
      </c>
      <c r="L21" t="str">
        <f>MeasuresAndUnits!V22</f>
        <v>seconds</v>
      </c>
      <c r="M21">
        <f>MeasuresAndUnits!R22</f>
        <v>1</v>
      </c>
    </row>
    <row r="22" spans="1:13" x14ac:dyDescent="0.2">
      <c r="A22">
        <f>MeasuresAndUnits!I23</f>
        <v>21</v>
      </c>
      <c r="B22" t="str">
        <f>MeasuresAndUnits!K23</f>
        <v>microseconds</v>
      </c>
      <c r="C22" t="str">
        <f>MeasuresAndUnits!L23</f>
        <v>Mikrosekunde</v>
      </c>
      <c r="D22" t="str">
        <f>MeasuresAndUnits!M23</f>
        <v>μs</v>
      </c>
      <c r="E22" t="str">
        <f>MeasuresAndUnits!N23</f>
        <v>=\frac {s}{10^6}</v>
      </c>
      <c r="F22" t="str">
        <f>MeasuresAndUnits!O23</f>
        <v>=s/10^6</v>
      </c>
      <c r="G22" t="str">
        <f>MeasuresAndUnits!Q23</f>
        <v>=s/Math.pow(10,6)</v>
      </c>
      <c r="H22" t="str">
        <f>MeasuresAndUnits!J23</f>
        <v>{CB3C76FC-1B65-46D3-92A4-F5EC016841C3}</v>
      </c>
      <c r="I22" t="str">
        <f>MeasuresAndUnits!C23</f>
        <v>{B3152DDC-D1C2-4807-9AC2-3DF8E149105D}</v>
      </c>
      <c r="J22" t="str">
        <f>MeasuresAndUnits!T23</f>
        <v>{E8240AEC-3AA9-47EA-AC47-63E4B1B14BA1}</v>
      </c>
      <c r="K22" t="str">
        <f>MeasuresAndUnits!U23</f>
        <v>micro</v>
      </c>
      <c r="L22" t="str">
        <f>MeasuresAndUnits!V23</f>
        <v>seconds</v>
      </c>
      <c r="M22">
        <f>MeasuresAndUnits!R23</f>
        <v>9.9999999999999995E-7</v>
      </c>
    </row>
    <row r="23" spans="1:13" x14ac:dyDescent="0.2">
      <c r="A23">
        <f>MeasuresAndUnits!I24</f>
        <v>22</v>
      </c>
      <c r="B23" t="str">
        <f>MeasuresAndUnits!K24</f>
        <v>-</v>
      </c>
      <c r="C23" t="str">
        <f>MeasuresAndUnits!L24</f>
        <v>-</v>
      </c>
      <c r="D23" t="str">
        <f>MeasuresAndUnits!M24</f>
        <v>-</v>
      </c>
      <c r="E23" t="str">
        <f>MeasuresAndUnits!N24</f>
        <v>-</v>
      </c>
      <c r="F23" t="str">
        <f>MeasuresAndUnits!O24</f>
        <v>-</v>
      </c>
      <c r="G23" t="str">
        <f>MeasuresAndUnits!Q24</f>
        <v>-</v>
      </c>
      <c r="H23" t="str">
        <f>MeasuresAndUnits!J24</f>
        <v>{DE306007-CE6B-44C1-83EC-946AC7B87A40}</v>
      </c>
      <c r="I23" t="str">
        <f>MeasuresAndUnits!C24</f>
        <v>{C43C18CD-03CE-43B0-AADE-40BA2225BD05}</v>
      </c>
      <c r="J23">
        <f>MeasuresAndUnits!T24</f>
        <v>0</v>
      </c>
      <c r="K23" t="str">
        <f>MeasuresAndUnits!U24</f>
        <v>-</v>
      </c>
      <c r="L23" t="str">
        <f>MeasuresAndUnits!V24</f>
        <v>-</v>
      </c>
      <c r="M23">
        <f>MeasuresAndUnits!R24</f>
        <v>0</v>
      </c>
    </row>
    <row r="24" spans="1:13" x14ac:dyDescent="0.2">
      <c r="A24">
        <f>MeasuresAndUnits!I25</f>
        <v>23</v>
      </c>
      <c r="B24" t="str">
        <f>MeasuresAndUnits!K25</f>
        <v>-</v>
      </c>
      <c r="C24" t="str">
        <f>MeasuresAndUnits!L25</f>
        <v>-</v>
      </c>
      <c r="D24" t="str">
        <f>MeasuresAndUnits!M25</f>
        <v>-</v>
      </c>
      <c r="E24" t="str">
        <f>MeasuresAndUnits!N25</f>
        <v>-</v>
      </c>
      <c r="F24" t="str">
        <f>MeasuresAndUnits!O25</f>
        <v>-</v>
      </c>
      <c r="G24" t="str">
        <f>MeasuresAndUnits!Q25</f>
        <v>-</v>
      </c>
      <c r="H24" t="str">
        <f>MeasuresAndUnits!J25</f>
        <v>{8E1FAC22-C934-4DC6-85B4-EAFCB341D857}</v>
      </c>
      <c r="I24" t="str">
        <f>MeasuresAndUnits!C25</f>
        <v>{F23B099B-9C06-474B-AD85-6426B3B08D3F}</v>
      </c>
      <c r="J24">
        <f>MeasuresAndUnits!T25</f>
        <v>0</v>
      </c>
      <c r="K24" t="str">
        <f>MeasuresAndUnits!U25</f>
        <v>-</v>
      </c>
      <c r="L24" t="str">
        <f>MeasuresAndUnits!V25</f>
        <v>-</v>
      </c>
      <c r="M24">
        <f>MeasuresAndUnits!R25</f>
        <v>0</v>
      </c>
    </row>
    <row r="25" spans="1:13" x14ac:dyDescent="0.2">
      <c r="A25">
        <f>MeasuresAndUnits!I26</f>
        <v>24</v>
      </c>
      <c r="B25" t="str">
        <f>MeasuresAndUnits!K26</f>
        <v>text</v>
      </c>
      <c r="C25" t="str">
        <f>MeasuresAndUnits!L26</f>
        <v>Text</v>
      </c>
      <c r="D25" t="str">
        <f>MeasuresAndUnits!M26</f>
        <v>-</v>
      </c>
      <c r="E25" t="str">
        <f>MeasuresAndUnits!N26</f>
        <v>-</v>
      </c>
      <c r="F25" t="str">
        <f>MeasuresAndUnits!O26</f>
        <v>-</v>
      </c>
      <c r="G25" t="str">
        <f>MeasuresAndUnits!Q26</f>
        <v>-</v>
      </c>
      <c r="H25" t="str">
        <f>MeasuresAndUnits!J26</f>
        <v>{AB7DBBE2-0DEB-4B02-A4C3-055C97C04537}</v>
      </c>
      <c r="I25" t="str">
        <f>MeasuresAndUnits!C26</f>
        <v>{A9DC2F4B-CDAE-4EC5-A824-E3FDA169773B}</v>
      </c>
      <c r="J25">
        <f>MeasuresAndUnits!T26</f>
        <v>0</v>
      </c>
      <c r="K25" t="str">
        <f>MeasuresAndUnits!U26</f>
        <v>-</v>
      </c>
      <c r="L25" t="str">
        <f>MeasuresAndUnits!V26</f>
        <v>text</v>
      </c>
      <c r="M25">
        <f>MeasuresAndUnits!R26</f>
        <v>0</v>
      </c>
    </row>
    <row r="26" spans="1:13" x14ac:dyDescent="0.2">
      <c r="A26">
        <f>MeasuresAndUnits!I27</f>
        <v>25</v>
      </c>
      <c r="B26" t="str">
        <f>MeasuresAndUnits!K27</f>
        <v>farad</v>
      </c>
      <c r="C26" t="str">
        <f>MeasuresAndUnits!L27</f>
        <v>Farad</v>
      </c>
      <c r="D26" t="str">
        <f>MeasuresAndUnits!M27</f>
        <v>ºF</v>
      </c>
      <c r="E26" t="str">
        <f>MeasuresAndUnits!N27</f>
        <v>=K°\cdot \frac{9}{5} + 459,67</v>
      </c>
      <c r="F26" t="str">
        <f>MeasuresAndUnits!O27</f>
        <v>=K*(9/5)+459,67</v>
      </c>
      <c r="G26" t="str">
        <f>MeasuresAndUnits!Q27</f>
        <v>=K*(9/5)+(459,67)</v>
      </c>
      <c r="H26" t="str">
        <f>MeasuresAndUnits!J27</f>
        <v>{72348C18-6C0E-45DA-A4C3-D679A44A7F07}</v>
      </c>
      <c r="I26" t="str">
        <f>MeasuresAndUnits!C27</f>
        <v>{BFCBE915-C834-479E-8D89-621379F71CCC}</v>
      </c>
      <c r="J26" t="str">
        <f>MeasuresAndUnits!T27</f>
        <v>{62A9C0FA-DFE4-4079-80CF-FBDC77FCC1AA}</v>
      </c>
      <c r="K26" t="str">
        <f>MeasuresAndUnits!U27</f>
        <v>-</v>
      </c>
      <c r="L26" t="str">
        <f>MeasuresAndUnits!V27</f>
        <v>farad</v>
      </c>
      <c r="M26">
        <f>MeasuresAndUnits!R27</f>
        <v>461.47</v>
      </c>
    </row>
    <row r="27" spans="1:13" x14ac:dyDescent="0.2">
      <c r="A27">
        <f>MeasuresAndUnits!I28</f>
        <v>26</v>
      </c>
      <c r="B27" t="str">
        <f>MeasuresAndUnits!K28</f>
        <v>degree celsius</v>
      </c>
      <c r="C27" t="str">
        <f>MeasuresAndUnits!L28</f>
        <v>Grad Celsius</v>
      </c>
      <c r="D27" t="str">
        <f>MeasuresAndUnits!M28</f>
        <v>ºC</v>
      </c>
      <c r="E27" t="str">
        <f>MeasuresAndUnits!N28</f>
        <v>=K° + 273,15</v>
      </c>
      <c r="F27" t="str">
        <f>MeasuresAndUnits!O28</f>
        <v>=K-273,15</v>
      </c>
      <c r="G27" t="str">
        <f>MeasuresAndUnits!Q28</f>
        <v>=K-(273,15)</v>
      </c>
      <c r="H27" t="str">
        <f>MeasuresAndUnits!J28</f>
        <v>{D95FB1D4-C783-42A2-AC00-C409A404F48F}</v>
      </c>
      <c r="I27" t="str">
        <f>MeasuresAndUnits!C28</f>
        <v>{93E12297-74A7-4C13-9BBE-9B4F091A665E}</v>
      </c>
      <c r="J27" t="str">
        <f>MeasuresAndUnits!T28</f>
        <v>{F8F1933A-DF43-4FA0-AE9F-9329D7056DAF}</v>
      </c>
      <c r="K27">
        <f>MeasuresAndUnits!U28</f>
        <v>0</v>
      </c>
      <c r="L27" t="str">
        <f>MeasuresAndUnits!V28</f>
        <v>degreecelsius</v>
      </c>
      <c r="M27">
        <f>MeasuresAndUnits!R28</f>
        <v>-272.14999999999998</v>
      </c>
    </row>
    <row r="28" spans="1:13" x14ac:dyDescent="0.2">
      <c r="A28">
        <f>MeasuresAndUnits!I29</f>
        <v>27</v>
      </c>
      <c r="B28" t="str">
        <f>MeasuresAndUnits!K29</f>
        <v>radian/meter</v>
      </c>
      <c r="C28" t="str">
        <f>MeasuresAndUnits!L29</f>
        <v>Radiant pro Meter</v>
      </c>
      <c r="D28" t="str">
        <f>MeasuresAndUnits!M29</f>
        <v>Rad</v>
      </c>
      <c r="E28" t="str">
        <f>MeasuresAndUnits!N29</f>
        <v>=rad</v>
      </c>
      <c r="F28" t="str">
        <f>MeasuresAndUnits!O29</f>
        <v>=rad</v>
      </c>
      <c r="G28" t="str">
        <f>MeasuresAndUnits!Q29</f>
        <v>-</v>
      </c>
      <c r="H28" t="str">
        <f>MeasuresAndUnits!J29</f>
        <v>{DF7411B7-D7BE-4AA7-AB75-D8E3AA879F52}</v>
      </c>
      <c r="I28" t="str">
        <f>MeasuresAndUnits!C29</f>
        <v>{1F0F7E02-1BDE-481C-8BFE-7EACC44FEC3B}</v>
      </c>
      <c r="J28" t="str">
        <f>MeasuresAndUnits!T29</f>
        <v>{4279EA3E-8957-4FEA-9F92-0B8E46172F56}</v>
      </c>
      <c r="K28">
        <f>MeasuresAndUnits!U29</f>
        <v>0</v>
      </c>
      <c r="L28" t="str">
        <f>MeasuresAndUnits!V29</f>
        <v>radian/meter</v>
      </c>
      <c r="M28">
        <f>MeasuresAndUnits!R29</f>
        <v>0</v>
      </c>
    </row>
    <row r="29" spans="1:13" x14ac:dyDescent="0.2">
      <c r="A29">
        <f>MeasuresAndUnits!I30</f>
        <v>28</v>
      </c>
      <c r="B29" t="str">
        <f>MeasuresAndUnits!K30</f>
        <v>YYYY-MM-DD</v>
      </c>
      <c r="C29" t="str">
        <f>MeasuresAndUnits!L30</f>
        <v>JJJJ-MM-TT</v>
      </c>
      <c r="D29">
        <f>MeasuresAndUnits!M30</f>
        <v>0</v>
      </c>
      <c r="E29">
        <f>MeasuresAndUnits!N30</f>
        <v>0</v>
      </c>
      <c r="F29">
        <f>MeasuresAndUnits!O30</f>
        <v>0</v>
      </c>
      <c r="G29" t="str">
        <f>MeasuresAndUnits!Q30</f>
        <v>-</v>
      </c>
      <c r="H29" t="str">
        <f>MeasuresAndUnits!J30</f>
        <v>{DE5B225E-3EE1-4F79-967B-3EF6AEF234FA}</v>
      </c>
      <c r="I29" t="str">
        <f>MeasuresAndUnits!C30</f>
        <v>{D2FD3692-DDE6-47F2-AFCA-86C282092D51}</v>
      </c>
      <c r="J29">
        <f>MeasuresAndUnits!T30</f>
        <v>0</v>
      </c>
      <c r="K29">
        <f>MeasuresAndUnits!U30</f>
        <v>0</v>
      </c>
      <c r="L29" t="str">
        <f>MeasuresAndUnits!V30</f>
        <v>YYYY-MM-DD</v>
      </c>
      <c r="M29">
        <f>MeasuresAndUnits!R30</f>
        <v>0</v>
      </c>
    </row>
    <row r="30" spans="1:13" x14ac:dyDescent="0.2">
      <c r="A30">
        <f>MeasuresAndUnits!I31</f>
        <v>29</v>
      </c>
      <c r="B30" t="str">
        <f>MeasuresAndUnits!K31</f>
        <v>YYYY-MM-DDThh:mm:ss</v>
      </c>
      <c r="C30" t="str">
        <f>MeasuresAndUnits!L31</f>
        <v>JJJJ-MM-TTTss:mm:ss</v>
      </c>
      <c r="D30">
        <f>MeasuresAndUnits!M31</f>
        <v>0</v>
      </c>
      <c r="E30">
        <f>MeasuresAndUnits!N31</f>
        <v>0</v>
      </c>
      <c r="F30">
        <f>MeasuresAndUnits!O31</f>
        <v>0</v>
      </c>
      <c r="G30" t="str">
        <f>MeasuresAndUnits!Q31</f>
        <v>-</v>
      </c>
      <c r="H30" t="str">
        <f>MeasuresAndUnits!J31</f>
        <v>{CCC60C11-5A10-4D55-B895-8941F3C8A32F}</v>
      </c>
      <c r="I30" t="str">
        <f>MeasuresAndUnits!C31</f>
        <v>{A60C9E1B-441B-413D-88E2-BA80E1E55C26}</v>
      </c>
      <c r="J30">
        <f>MeasuresAndUnits!T31</f>
        <v>0</v>
      </c>
      <c r="K30">
        <f>MeasuresAndUnits!U31</f>
        <v>0</v>
      </c>
      <c r="L30" t="str">
        <f>MeasuresAndUnits!V31</f>
        <v>YYYY-MM-DDThh:mm:ss</v>
      </c>
      <c r="M30">
        <f>MeasuresAndUnits!R31</f>
        <v>0</v>
      </c>
    </row>
    <row r="31" spans="1:13" x14ac:dyDescent="0.2">
      <c r="A31">
        <f>MeasuresAndUnits!I32</f>
        <v>30</v>
      </c>
      <c r="B31" t="str">
        <f>MeasuresAndUnits!K32</f>
        <v>sievert</v>
      </c>
      <c r="C31" t="str">
        <f>MeasuresAndUnits!L32</f>
        <v>Sievert</v>
      </c>
      <c r="D31" t="str">
        <f>MeasuresAndUnits!M32</f>
        <v>Sv</v>
      </c>
      <c r="E31" t="str">
        <f>MeasuresAndUnits!N32</f>
        <v>=\frac{m^2}{s^2}</v>
      </c>
      <c r="F31" t="str">
        <f>MeasuresAndUnits!O32</f>
        <v>=(m^2)/(s^2)</v>
      </c>
      <c r="G31" t="str">
        <f>MeasuresAndUnits!Q32</f>
        <v>=Math.pow(m,2)/Math.pow(s,2)</v>
      </c>
      <c r="H31" t="str">
        <f>MeasuresAndUnits!J32</f>
        <v>{62E8AA8F-59A0-4F9C-BFB2-C42717FE3B95}</v>
      </c>
      <c r="I31" t="str">
        <f>MeasuresAndUnits!C32</f>
        <v>{00CFEC09-E171-4405-BBB9-58B74DC94334}</v>
      </c>
      <c r="J31" t="str">
        <f>MeasuresAndUnits!T32</f>
        <v>{F9B38BE4-DE5B-4D06-B410-6C07C9A37D43}</v>
      </c>
      <c r="K31">
        <f>MeasuresAndUnits!U32</f>
        <v>0</v>
      </c>
      <c r="L31" t="str">
        <f>MeasuresAndUnits!V32</f>
        <v>sievert</v>
      </c>
      <c r="M31">
        <f>MeasuresAndUnits!R32</f>
        <v>1</v>
      </c>
    </row>
    <row r="32" spans="1:13" x14ac:dyDescent="0.2">
      <c r="A32">
        <f>MeasuresAndUnits!I33</f>
        <v>31</v>
      </c>
      <c r="B32" t="str">
        <f>MeasuresAndUnits!K33</f>
        <v>-</v>
      </c>
      <c r="C32" t="str">
        <f>MeasuresAndUnits!L33</f>
        <v>-</v>
      </c>
      <c r="D32">
        <f>MeasuresAndUnits!M33</f>
        <v>0</v>
      </c>
      <c r="E32" t="str">
        <f>MeasuresAndUnits!N33</f>
        <v>hier noch alle Zeiten nachtragen!</v>
      </c>
      <c r="F32">
        <f>MeasuresAndUnits!O33</f>
        <v>0</v>
      </c>
      <c r="G32" t="str">
        <f>MeasuresAndUnits!Q33</f>
        <v>-</v>
      </c>
      <c r="H32" t="str">
        <f>MeasuresAndUnits!J33</f>
        <v>{94E8A2F6-EB80-4E73-9B98-B1E01AB780A3}</v>
      </c>
      <c r="I32" t="str">
        <f>MeasuresAndUnits!C33</f>
        <v>{CBAA379E-FC20-4D06-8227-6C1735AFFF6D}</v>
      </c>
      <c r="J32">
        <f>MeasuresAndUnits!T33</f>
        <v>0</v>
      </c>
      <c r="K32">
        <f>MeasuresAndUnits!U33</f>
        <v>0</v>
      </c>
      <c r="L32" t="str">
        <f>MeasuresAndUnits!V33</f>
        <v>-</v>
      </c>
      <c r="M32">
        <f>MeasuresAndUnits!R33</f>
        <v>0</v>
      </c>
    </row>
    <row r="33" spans="1:13" x14ac:dyDescent="0.2">
      <c r="A33">
        <f>MeasuresAndUnits!I34</f>
        <v>32</v>
      </c>
      <c r="B33" t="str">
        <f>MeasuresAndUnits!K34</f>
        <v>pascal_second</v>
      </c>
      <c r="C33" t="str">
        <f>MeasuresAndUnits!L34</f>
        <v>Pascalsekunde</v>
      </c>
      <c r="D33" t="str">
        <f>MeasuresAndUnits!M34</f>
        <v>Pa*s</v>
      </c>
      <c r="E33" t="str">
        <f>MeasuresAndUnits!N34</f>
        <v>=\frac{kg}{m \cdot s}</v>
      </c>
      <c r="F33" t="str">
        <f>MeasuresAndUnits!O34</f>
        <v>=kg/(m*s)</v>
      </c>
      <c r="G33" t="str">
        <f>MeasuresAndUnits!Q34</f>
        <v>=kg/(m*s)</v>
      </c>
      <c r="H33" t="str">
        <f>MeasuresAndUnits!J34</f>
        <v>{E26BE441-63AE-469E-B5E8-216FA4E07113}</v>
      </c>
      <c r="I33" t="str">
        <f>MeasuresAndUnits!C34</f>
        <v>{B63A122F-8171-4F22-B907-0DC4C8F33FB4}</v>
      </c>
      <c r="J33" t="str">
        <f>MeasuresAndUnits!T34</f>
        <v>{5EA26ADD-5C5D-4B62-B0F3-31F7A5C7C55E}</v>
      </c>
      <c r="K33">
        <f>MeasuresAndUnits!U34</f>
        <v>0</v>
      </c>
      <c r="L33" t="str">
        <f>MeasuresAndUnits!V34</f>
        <v>pascal_second</v>
      </c>
      <c r="M33">
        <f>MeasuresAndUnits!R34</f>
        <v>1</v>
      </c>
    </row>
    <row r="34" spans="1:13" x14ac:dyDescent="0.2">
      <c r="A34">
        <f>MeasuresAndUnits!I35</f>
        <v>33</v>
      </c>
      <c r="B34" t="str">
        <f>MeasuresAndUnits!K35</f>
        <v>coulomb</v>
      </c>
      <c r="C34" t="str">
        <f>MeasuresAndUnits!L35</f>
        <v>Coulomb</v>
      </c>
      <c r="D34" t="str">
        <f>MeasuresAndUnits!M35</f>
        <v>C</v>
      </c>
      <c r="E34" t="str">
        <f>MeasuresAndUnits!N35</f>
        <v>=A \cdot s</v>
      </c>
      <c r="F34" t="str">
        <f>MeasuresAndUnits!O35</f>
        <v>=A*s</v>
      </c>
      <c r="G34" t="str">
        <f>MeasuresAndUnits!Q35</f>
        <v>=A*s</v>
      </c>
      <c r="H34" t="str">
        <f>MeasuresAndUnits!J35</f>
        <v>{62604E83-112B-4916-A7DA-AE218EAE7A66}</v>
      </c>
      <c r="I34" t="str">
        <f>MeasuresAndUnits!C35</f>
        <v>{9869D886-B291-4B63-9896-3F0C621394DB}</v>
      </c>
      <c r="J34" t="str">
        <f>MeasuresAndUnits!T35</f>
        <v>{F570B38F-372E-4CB0-B92D-B4857B03F775}</v>
      </c>
      <c r="K34">
        <f>MeasuresAndUnits!U35</f>
        <v>0</v>
      </c>
      <c r="L34" t="str">
        <f>MeasuresAndUnits!V35</f>
        <v>coulomb</v>
      </c>
      <c r="M34">
        <f>MeasuresAndUnits!R35</f>
        <v>1</v>
      </c>
    </row>
    <row r="35" spans="1:13" x14ac:dyDescent="0.2">
      <c r="A35">
        <f>MeasuresAndUnits!I36</f>
        <v>34</v>
      </c>
      <c r="B35" t="str">
        <f>MeasuresAndUnits!K36</f>
        <v>siemens</v>
      </c>
      <c r="C35" t="str">
        <f>MeasuresAndUnits!L36</f>
        <v>Siemens</v>
      </c>
      <c r="D35" t="str">
        <f>MeasuresAndUnits!M36</f>
        <v>S</v>
      </c>
      <c r="E35" t="str">
        <f>MeasuresAndUnits!N36</f>
        <v>=\frac{A^2 \cdot s^3}{kg \cdot m^2}</v>
      </c>
      <c r="F35" t="str">
        <f>MeasuresAndUnits!O36</f>
        <v>=(A^4*s^3)/(m^2*kg)</v>
      </c>
      <c r="G35" t="str">
        <f>MeasuresAndUnits!Q36</f>
        <v>=(Math.pow(A,4)*Math.pow(s,3))/(Math.pow(m,2)*kg)</v>
      </c>
      <c r="H35" t="str">
        <f>MeasuresAndUnits!J36</f>
        <v>{2ACDBE8A-F77F-4DA8-A5E5-F0C6A1CB8925}</v>
      </c>
      <c r="I35" t="str">
        <f>MeasuresAndUnits!C36</f>
        <v>{82400FA9-31F7-4279-B20A-99B1EA56559F}</v>
      </c>
      <c r="J35" t="str">
        <f>MeasuresAndUnits!T36</f>
        <v>{CDCF7C26-264E-41EF-B6CB-706483D7223D}</v>
      </c>
      <c r="K35">
        <f>MeasuresAndUnits!U36</f>
        <v>0</v>
      </c>
      <c r="L35" t="str">
        <f>MeasuresAndUnits!V36</f>
        <v>siemens</v>
      </c>
      <c r="M35">
        <f>MeasuresAndUnits!R36</f>
        <v>1</v>
      </c>
    </row>
    <row r="36" spans="1:13" x14ac:dyDescent="0.2">
      <c r="A36">
        <f>MeasuresAndUnits!I37</f>
        <v>35</v>
      </c>
      <c r="B36" t="str">
        <f>MeasuresAndUnits!K37</f>
        <v>ampere</v>
      </c>
      <c r="C36" t="str">
        <f>MeasuresAndUnits!L37</f>
        <v>Ampere</v>
      </c>
      <c r="D36" t="str">
        <f>MeasuresAndUnits!M37</f>
        <v>A</v>
      </c>
      <c r="E36" t="str">
        <f>MeasuresAndUnits!N37</f>
        <v>=A</v>
      </c>
      <c r="F36" t="str">
        <f>MeasuresAndUnits!O37</f>
        <v>=A</v>
      </c>
      <c r="G36" t="str">
        <f>MeasuresAndUnits!Q37</f>
        <v>=A</v>
      </c>
      <c r="H36" t="str">
        <f>MeasuresAndUnits!J37</f>
        <v>{F9310949-ED4F-4A8F-BA05-408A325DD715}</v>
      </c>
      <c r="I36" t="str">
        <f>MeasuresAndUnits!C37</f>
        <v>{74964656-0630-4B97-B076-14A224858513}</v>
      </c>
      <c r="J36" t="str">
        <f>MeasuresAndUnits!T37</f>
        <v>{0DAD778C-51D9-47B5-A7F1-4CDCBA6DBBDC}</v>
      </c>
      <c r="K36">
        <f>MeasuresAndUnits!U37</f>
        <v>0</v>
      </c>
      <c r="L36" t="str">
        <f>MeasuresAndUnits!V37</f>
        <v>ampere</v>
      </c>
      <c r="M36">
        <f>MeasuresAndUnits!R37</f>
        <v>1</v>
      </c>
    </row>
    <row r="37" spans="1:13" x14ac:dyDescent="0.2">
      <c r="A37">
        <f>MeasuresAndUnits!I38</f>
        <v>36</v>
      </c>
      <c r="B37" t="str">
        <f>MeasuresAndUnits!K38</f>
        <v>volt</v>
      </c>
      <c r="C37" t="str">
        <f>MeasuresAndUnits!L38</f>
        <v>Volt</v>
      </c>
      <c r="D37" t="str">
        <f>MeasuresAndUnits!M38</f>
        <v>V</v>
      </c>
      <c r="E37" t="str">
        <f>MeasuresAndUnits!N38</f>
        <v>=\frac {kg \cdot m^2}{A \cdot s^3}</v>
      </c>
      <c r="F37" t="str">
        <f>MeasuresAndUnits!O38</f>
        <v>=(kg*m^2)/(A^2*s^3)</v>
      </c>
      <c r="G37" t="str">
        <f>MeasuresAndUnits!Q38</f>
        <v>=(kg*Math.pow(m,2))/(Math.pow(A,2)*Math.pow(s,3))</v>
      </c>
      <c r="H37" t="str">
        <f>MeasuresAndUnits!J38</f>
        <v>{778723A9-02F1-44F9-9D0B-ED12C7D93EC8}</v>
      </c>
      <c r="I37" t="str">
        <f>MeasuresAndUnits!C38</f>
        <v>{32F48E83-4775-4412-AC67-CF7BB06684DE}</v>
      </c>
      <c r="J37" t="str">
        <f>MeasuresAndUnits!T38</f>
        <v>{D22070C7-B6D6-4D57-99E1-038F857F4A34}</v>
      </c>
      <c r="K37">
        <f>MeasuresAndUnits!U38</f>
        <v>0</v>
      </c>
      <c r="L37" t="str">
        <f>MeasuresAndUnits!V38</f>
        <v>volt</v>
      </c>
      <c r="M37">
        <f>MeasuresAndUnits!R38</f>
        <v>1</v>
      </c>
    </row>
    <row r="38" spans="1:13" x14ac:dyDescent="0.2">
      <c r="A38">
        <f>MeasuresAndUnits!I39</f>
        <v>37</v>
      </c>
      <c r="B38" t="str">
        <f>MeasuresAndUnits!K39</f>
        <v>kilovolt</v>
      </c>
      <c r="C38" t="str">
        <f>MeasuresAndUnits!L39</f>
        <v>Kilovolt</v>
      </c>
      <c r="D38" t="str">
        <f>MeasuresAndUnits!M39</f>
        <v>kV</v>
      </c>
      <c r="E38" t="str">
        <f>MeasuresAndUnits!N39</f>
        <v>=10^3 \cdot \frac {kg \cdot m^2}{A \cdot s^3}</v>
      </c>
      <c r="F38" t="str">
        <f>MeasuresAndUnits!O39</f>
        <v>=10^3*(kg*m^2)/(A*s^3)</v>
      </c>
      <c r="G38" t="str">
        <f>MeasuresAndUnits!Q39</f>
        <v>=(Math.pow(10,3)*kg*Math.pow(m,2))/(Math.pow(A,2)*Math.pow(s,3))</v>
      </c>
      <c r="H38" t="str">
        <f>MeasuresAndUnits!J39</f>
        <v>{D59019EF-5DB6-4216-A8B4-3DDF245010A4}</v>
      </c>
      <c r="I38" t="str">
        <f>MeasuresAndUnits!C39</f>
        <v>{32F48E83-4775-4412-AC67-CF7BB06684DE}</v>
      </c>
      <c r="J38" t="str">
        <f>MeasuresAndUnits!T39</f>
        <v>{D22070C7-B6D6-4D57-99E1-038F857F4A34}</v>
      </c>
      <c r="K38">
        <f>MeasuresAndUnits!U39</f>
        <v>0</v>
      </c>
      <c r="L38" t="str">
        <f>MeasuresAndUnits!V39</f>
        <v>kilovolt</v>
      </c>
      <c r="M38">
        <f>MeasuresAndUnits!R39</f>
        <v>1000</v>
      </c>
    </row>
    <row r="39" spans="1:13" x14ac:dyDescent="0.2">
      <c r="A39">
        <f>MeasuresAndUnits!I40</f>
        <v>38</v>
      </c>
      <c r="B39" t="str">
        <f>MeasuresAndUnits!K40</f>
        <v>megavolt</v>
      </c>
      <c r="C39" t="str">
        <f>MeasuresAndUnits!L40</f>
        <v>Megavolt</v>
      </c>
      <c r="D39" t="str">
        <f>MeasuresAndUnits!M40</f>
        <v>MV</v>
      </c>
      <c r="E39" t="str">
        <f>MeasuresAndUnits!N40</f>
        <v>=10^6 \cdot \frac {kg \cdot m^2}{A \cdot s^3}</v>
      </c>
      <c r="F39" t="str">
        <f>MeasuresAndUnits!O40</f>
        <v>=10^6*(kg*m^2)/(A*s^3)</v>
      </c>
      <c r="G39" t="str">
        <f>MeasuresAndUnits!Q40</f>
        <v>=(Math.pow(10,6)*kg*Math.pow(m,2))/(Math.pow(A,2)*Math.pow(s,3))</v>
      </c>
      <c r="H39" t="str">
        <f>MeasuresAndUnits!J40</f>
        <v>{F4F48281-57E2-4647-BCF1-4797FE36C1C2}</v>
      </c>
      <c r="I39" t="str">
        <f>MeasuresAndUnits!C40</f>
        <v>{32F48E83-4775-4412-AC67-CF7BB06684DE}</v>
      </c>
      <c r="J39" t="str">
        <f>MeasuresAndUnits!T40</f>
        <v>{D22070C7-B6D6-4D57-99E1-038F857F4A34}</v>
      </c>
      <c r="K39">
        <f>MeasuresAndUnits!U40</f>
        <v>0</v>
      </c>
      <c r="L39" t="str">
        <f>MeasuresAndUnits!V40</f>
        <v>megavolt</v>
      </c>
      <c r="M39">
        <f>MeasuresAndUnits!R40</f>
        <v>1000000</v>
      </c>
    </row>
    <row r="40" spans="1:13" x14ac:dyDescent="0.2">
      <c r="A40">
        <f>MeasuresAndUnits!I41</f>
        <v>39</v>
      </c>
      <c r="B40" t="str">
        <f>MeasuresAndUnits!K41</f>
        <v>millivolt</v>
      </c>
      <c r="C40" t="str">
        <f>MeasuresAndUnits!L41</f>
        <v>Millivolt</v>
      </c>
      <c r="D40" t="str">
        <f>MeasuresAndUnits!M41</f>
        <v>mV</v>
      </c>
      <c r="E40" t="str">
        <f>MeasuresAndUnits!N41</f>
        <v>=\frac {kg \cdot m^2}{A \cdot s^3 \cdot10^3}</v>
      </c>
      <c r="F40" t="str">
        <f>MeasuresAndUnits!O41</f>
        <v>=(kg*m^2)/(A*s^3*10^3)</v>
      </c>
      <c r="G40" t="str">
        <f>MeasuresAndUnits!Q41</f>
        <v>=(kg*Math.pow(m,2))/(Math.pow(A,2)*Math.pow(s,3)*Math.pow(10,3))</v>
      </c>
      <c r="H40" t="str">
        <f>MeasuresAndUnits!J41</f>
        <v>{AF4712EC-474E-4BEF-9571-342132C09493}</v>
      </c>
      <c r="I40" t="str">
        <f>MeasuresAndUnits!C41</f>
        <v>{32F48E83-4775-4412-AC67-CF7BB06684DE}</v>
      </c>
      <c r="J40" t="str">
        <f>MeasuresAndUnits!T41</f>
        <v>{D22070C7-B6D6-4D57-99E1-038F857F4A34}</v>
      </c>
      <c r="K40">
        <f>MeasuresAndUnits!U41</f>
        <v>0</v>
      </c>
      <c r="L40" t="str">
        <f>MeasuresAndUnits!V41</f>
        <v>millivolt</v>
      </c>
      <c r="M40">
        <f>MeasuresAndUnits!R41</f>
        <v>1</v>
      </c>
    </row>
    <row r="41" spans="1:13" x14ac:dyDescent="0.2">
      <c r="A41">
        <f>MeasuresAndUnits!I42</f>
        <v>40</v>
      </c>
      <c r="B41" t="str">
        <f>MeasuresAndUnits!K42</f>
        <v>mikrovolt</v>
      </c>
      <c r="C41" t="str">
        <f>MeasuresAndUnits!L42</f>
        <v>Mikrovolt</v>
      </c>
      <c r="D41" t="str">
        <f>MeasuresAndUnits!M42</f>
        <v>µV</v>
      </c>
      <c r="E41" t="str">
        <f>MeasuresAndUnits!N42</f>
        <v>=\frac {kg \cdot m^2}{A \cdot s^3 \cdot10^6}</v>
      </c>
      <c r="F41" t="str">
        <f>MeasuresAndUnits!O42</f>
        <v>=(kg*m^2)/(A*s^3*10^6)</v>
      </c>
      <c r="G41" t="str">
        <f>MeasuresAndUnits!Q42</f>
        <v>=(kg*Math.pow(m,2))/(Math.pow(A,2)*Math.pow(s,3)*Math.pow(10,6))</v>
      </c>
      <c r="H41" t="str">
        <f>MeasuresAndUnits!J42</f>
        <v>{869F30CA-F383-4FD5-BDC9-4646E15805AB}</v>
      </c>
      <c r="I41" t="str">
        <f>MeasuresAndUnits!C42</f>
        <v>{32F48E83-4775-4412-AC67-CF7BB06684DE}</v>
      </c>
      <c r="J41" t="str">
        <f>MeasuresAndUnits!T42</f>
        <v>{D22070C7-B6D6-4D57-99E1-038F857F4A34}</v>
      </c>
      <c r="K41">
        <f>MeasuresAndUnits!U42</f>
        <v>0</v>
      </c>
      <c r="L41" t="str">
        <f>MeasuresAndUnits!V42</f>
        <v>mikrovolt</v>
      </c>
      <c r="M41">
        <f>MeasuresAndUnits!R42</f>
        <v>9.9999999999999995E-7</v>
      </c>
    </row>
    <row r="42" spans="1:13" x14ac:dyDescent="0.2">
      <c r="A42">
        <f>MeasuresAndUnits!I43</f>
        <v>41</v>
      </c>
      <c r="B42" t="str">
        <f>MeasuresAndUnits!K43</f>
        <v>ohm</v>
      </c>
      <c r="C42" t="str">
        <f>MeasuresAndUnits!L43</f>
        <v>Ohm</v>
      </c>
      <c r="D42" t="str">
        <f>MeasuresAndUnits!M43</f>
        <v>Ω</v>
      </c>
      <c r="E42" t="str">
        <f>MeasuresAndUnits!N43</f>
        <v>=\frac {kg \cdot m^2}{A^2 \cdot s^3}</v>
      </c>
      <c r="F42" t="str">
        <f>MeasuresAndUnits!O43</f>
        <v>=(kg*m^2)/(A^2*s^3)</v>
      </c>
      <c r="G42" t="str">
        <f>MeasuresAndUnits!Q43</f>
        <v>=(kg*Math.pow(m,2))/(Math.pow(A,2)*Math.pow(s,3))</v>
      </c>
      <c r="H42" t="str">
        <f>MeasuresAndUnits!J43</f>
        <v>{9591AE71-3654-4EBA-9C6D-F4D0251D3CD0}</v>
      </c>
      <c r="I42" t="str">
        <f>MeasuresAndUnits!C43</f>
        <v>{6F52928A-5163-4B3F-A7F2-D4C968F8322F}</v>
      </c>
      <c r="J42" t="str">
        <f>MeasuresAndUnits!T43</f>
        <v>{4CA3B939-F921-4FE7-992E-866FE38EF550}</v>
      </c>
      <c r="K42">
        <f>MeasuresAndUnits!U43</f>
        <v>0</v>
      </c>
      <c r="L42" t="str">
        <f>MeasuresAndUnits!V43</f>
        <v>ohm</v>
      </c>
      <c r="M42">
        <f>MeasuresAndUnits!R43</f>
        <v>1</v>
      </c>
    </row>
    <row r="43" spans="1:13" x14ac:dyDescent="0.2">
      <c r="A43">
        <f>MeasuresAndUnits!I44</f>
        <v>42</v>
      </c>
      <c r="B43" t="str">
        <f>MeasuresAndUnits!K44</f>
        <v>joule</v>
      </c>
      <c r="C43" t="str">
        <f>MeasuresAndUnits!L44</f>
        <v>Joule</v>
      </c>
      <c r="D43" t="str">
        <f>MeasuresAndUnits!M44</f>
        <v>J</v>
      </c>
      <c r="E43" t="str">
        <f>MeasuresAndUnits!N44</f>
        <v>=\frac {kg \cdot m^2}{s^2}</v>
      </c>
      <c r="F43" t="str">
        <f>MeasuresAndUnits!O44</f>
        <v>={kg*m^2}{s^2}</v>
      </c>
      <c r="G43" t="str">
        <f>MeasuresAndUnits!Q44</f>
        <v>=(kg*Math.pow(m,2))/Math.pow(s,2)</v>
      </c>
      <c r="H43" t="str">
        <f>MeasuresAndUnits!J44</f>
        <v>{4071308A-5CC5-4285-8896-89E9A23C7562}</v>
      </c>
      <c r="I43" t="str">
        <f>MeasuresAndUnits!C44</f>
        <v>{525F34A9-B828-4632-AB7E-296BB31B5928}</v>
      </c>
      <c r="J43" t="str">
        <f>MeasuresAndUnits!T44</f>
        <v>{06B5BB03-F4FC-4CB7-8F6C-58B49608F52A}</v>
      </c>
      <c r="K43">
        <f>MeasuresAndUnits!U44</f>
        <v>0</v>
      </c>
      <c r="L43" t="str">
        <f>MeasuresAndUnits!V44</f>
        <v>joule</v>
      </c>
      <c r="M43">
        <f>MeasuresAndUnits!R44</f>
        <v>1</v>
      </c>
    </row>
    <row r="44" spans="1:13" x14ac:dyDescent="0.2">
      <c r="A44">
        <f>MeasuresAndUnits!I45</f>
        <v>43</v>
      </c>
      <c r="B44" t="str">
        <f>MeasuresAndUnits!K45</f>
        <v>newton</v>
      </c>
      <c r="C44" t="str">
        <f>MeasuresAndUnits!L45</f>
        <v>Newton</v>
      </c>
      <c r="D44" t="str">
        <f>MeasuresAndUnits!M45</f>
        <v>N</v>
      </c>
      <c r="E44" t="str">
        <f>MeasuresAndUnits!N45</f>
        <v>=\frac {kg \cdot m}{s^2}</v>
      </c>
      <c r="F44" t="str">
        <f>MeasuresAndUnits!O45</f>
        <v>=(kg*m)/s^2</v>
      </c>
      <c r="G44" t="str">
        <f>MeasuresAndUnits!Q45</f>
        <v>=(kg*m)/Math.pow(s,2)</v>
      </c>
      <c r="H44" t="str">
        <f>MeasuresAndUnits!J45</f>
        <v>{9DEAC487-821C-48D8-8DFE-C73A3840B4D9}</v>
      </c>
      <c r="I44" t="str">
        <f>MeasuresAndUnits!C45</f>
        <v>{67D0C27D-2C8A-4220-AC45-03C8A61B6BA6}</v>
      </c>
      <c r="J44" t="str">
        <f>MeasuresAndUnits!T45</f>
        <v>{04B7BB5E-7F26-4F3E-9D16-546E65749954}</v>
      </c>
      <c r="K44">
        <f>MeasuresAndUnits!U45</f>
        <v>0</v>
      </c>
      <c r="L44" t="str">
        <f>MeasuresAndUnits!V45</f>
        <v>newton</v>
      </c>
      <c r="M44">
        <f>MeasuresAndUnits!R45</f>
        <v>1</v>
      </c>
    </row>
    <row r="45" spans="1:13" x14ac:dyDescent="0.2">
      <c r="A45">
        <f>MeasuresAndUnits!I46</f>
        <v>44</v>
      </c>
      <c r="B45" t="str">
        <f>MeasuresAndUnits!K46</f>
        <v>centinewton</v>
      </c>
      <c r="C45" t="str">
        <f>MeasuresAndUnits!L46</f>
        <v>Zentinewton</v>
      </c>
      <c r="D45" t="str">
        <f>MeasuresAndUnits!M46</f>
        <v>cN</v>
      </c>
      <c r="E45" t="str">
        <f>MeasuresAndUnits!N46</f>
        <v>=\frac {kg \cdot m}{s^2 \cdot 10^2}</v>
      </c>
      <c r="F45" t="str">
        <f>MeasuresAndUnits!O46</f>
        <v>=(kg*m)/(s^2*10^2)</v>
      </c>
      <c r="G45" t="str">
        <f>MeasuresAndUnits!Q46</f>
        <v>=(kg*m)/(Math.pow(s,2)*Math.pow(10,2))</v>
      </c>
      <c r="H45" t="str">
        <f>MeasuresAndUnits!J46</f>
        <v>{128A8467-8A00-4E46-AC58-E2D85C406729}</v>
      </c>
      <c r="I45" t="str">
        <f>MeasuresAndUnits!C46</f>
        <v>{67D0C27D-2C8A-4220-AC45-03C8A61B6BA6}</v>
      </c>
      <c r="J45" t="str">
        <f>MeasuresAndUnits!T46</f>
        <v>{04B7BB5E-7F26-4F3E-9D16-546E65749954}</v>
      </c>
      <c r="K45" t="str">
        <f>MeasuresAndUnits!U46</f>
        <v>centi</v>
      </c>
      <c r="L45" t="str">
        <f>MeasuresAndUnits!V46</f>
        <v>newton</v>
      </c>
      <c r="M45">
        <f>MeasuresAndUnits!R46</f>
        <v>0.01</v>
      </c>
    </row>
    <row r="46" spans="1:13" x14ac:dyDescent="0.2">
      <c r="A46">
        <f>MeasuresAndUnits!I47</f>
        <v>45</v>
      </c>
      <c r="B46" t="str">
        <f>MeasuresAndUnits!K47</f>
        <v>decanewton</v>
      </c>
      <c r="C46" t="str">
        <f>MeasuresAndUnits!L47</f>
        <v>Dekanewton</v>
      </c>
      <c r="D46" t="str">
        <f>MeasuresAndUnits!M47</f>
        <v>daN</v>
      </c>
      <c r="E46" t="str">
        <f>MeasuresAndUnits!N47</f>
        <v>=\frac {kg \cdot m}{s^2} \cdot 10</v>
      </c>
      <c r="F46" t="str">
        <f>MeasuresAndUnits!O47</f>
        <v>=(kg*m)/(s^2)*10</v>
      </c>
      <c r="G46" t="str">
        <f>MeasuresAndUnits!Q47</f>
        <v>=(kg*m)/Math.pow(s,2) * 10</v>
      </c>
      <c r="H46" t="str">
        <f>MeasuresAndUnits!J47</f>
        <v>{4C9B26D5-E864-4F64-BF34-8BE1A8E8805A}</v>
      </c>
      <c r="I46" t="str">
        <f>MeasuresAndUnits!C47</f>
        <v>{67D0C27D-2C8A-4220-AC45-03C8A61B6BA6}</v>
      </c>
      <c r="J46" t="str">
        <f>MeasuresAndUnits!T47</f>
        <v>{04B7BB5E-7F26-4F3E-9D16-546E65749954}</v>
      </c>
      <c r="K46" t="str">
        <f>MeasuresAndUnits!U47</f>
        <v>deca</v>
      </c>
      <c r="L46" t="str">
        <f>MeasuresAndUnits!V47</f>
        <v>newton</v>
      </c>
      <c r="M46">
        <f>MeasuresAndUnits!R47</f>
        <v>10</v>
      </c>
    </row>
    <row r="47" spans="1:13" x14ac:dyDescent="0.2">
      <c r="A47">
        <f>MeasuresAndUnits!I48</f>
        <v>46</v>
      </c>
      <c r="B47" t="str">
        <f>MeasuresAndUnits!K48</f>
        <v>kilonewton</v>
      </c>
      <c r="C47" t="str">
        <f>MeasuresAndUnits!L48</f>
        <v>Kilonewton</v>
      </c>
      <c r="D47" t="str">
        <f>MeasuresAndUnits!M48</f>
        <v>kN</v>
      </c>
      <c r="E47" t="str">
        <f>MeasuresAndUnits!N48</f>
        <v>=\frac {kg \cdot m}{s^2} \cdot 10^3</v>
      </c>
      <c r="F47" t="str">
        <f>MeasuresAndUnits!O48</f>
        <v>=(kg*m)/(s^2)*10^3</v>
      </c>
      <c r="G47" t="str">
        <f>MeasuresAndUnits!Q48</f>
        <v>=(kg*m)/(Math.pow(s,2))*Math.pow(10,3)</v>
      </c>
      <c r="H47" t="str">
        <f>MeasuresAndUnits!J48</f>
        <v>{03B0669C-7E4D-478C-84A6-2B699DF56126}</v>
      </c>
      <c r="I47" t="str">
        <f>MeasuresAndUnits!C48</f>
        <v>{67D0C27D-2C8A-4220-AC45-03C8A61B6BA6}</v>
      </c>
      <c r="J47" t="str">
        <f>MeasuresAndUnits!T48</f>
        <v>{04B7BB5E-7F26-4F3E-9D16-546E65749954}</v>
      </c>
      <c r="K47" t="str">
        <f>MeasuresAndUnits!U48</f>
        <v>kilo</v>
      </c>
      <c r="L47" t="str">
        <f>MeasuresAndUnits!V48</f>
        <v>newton</v>
      </c>
      <c r="M47">
        <f>MeasuresAndUnits!R48</f>
        <v>1000</v>
      </c>
    </row>
    <row r="48" spans="1:13" x14ac:dyDescent="0.2">
      <c r="A48">
        <f>MeasuresAndUnits!I49</f>
        <v>47</v>
      </c>
      <c r="B48" t="str">
        <f>MeasuresAndUnits!K49</f>
        <v>meganewton</v>
      </c>
      <c r="C48" t="str">
        <f>MeasuresAndUnits!L49</f>
        <v>Meganewton</v>
      </c>
      <c r="D48" t="str">
        <f>MeasuresAndUnits!M49</f>
        <v>MN</v>
      </c>
      <c r="E48" t="str">
        <f>MeasuresAndUnits!N49</f>
        <v>=\frac {kg \cdot m}{s^2} \cdot 10^6</v>
      </c>
      <c r="F48" t="str">
        <f>MeasuresAndUnits!O49</f>
        <v>=(kg*m)/(s^2)*10^6</v>
      </c>
      <c r="G48" t="str">
        <f>MeasuresAndUnits!Q49</f>
        <v>=(kg*m)/(Math.pow(s,2))*Math.pow(10,6)</v>
      </c>
      <c r="H48" t="str">
        <f>MeasuresAndUnits!J49</f>
        <v>{AA990741-DCCA-420B-B88E-FC4F258A70DB}</v>
      </c>
      <c r="I48" t="str">
        <f>MeasuresAndUnits!C49</f>
        <v>{67D0C27D-2C8A-4220-AC45-03C8A61B6BA6}</v>
      </c>
      <c r="J48" t="str">
        <f>MeasuresAndUnits!T49</f>
        <v>{04B7BB5E-7F26-4F3E-9D16-546E65749954}</v>
      </c>
      <c r="K48" t="str">
        <f>MeasuresAndUnits!U49</f>
        <v>mega</v>
      </c>
      <c r="L48" t="str">
        <f>MeasuresAndUnits!V49</f>
        <v>newton</v>
      </c>
      <c r="M48">
        <f>MeasuresAndUnits!R49</f>
        <v>1000000</v>
      </c>
    </row>
    <row r="49" spans="1:13" x14ac:dyDescent="0.2">
      <c r="A49">
        <f>MeasuresAndUnits!I50</f>
        <v>48</v>
      </c>
      <c r="B49" t="str">
        <f>MeasuresAndUnits!K50</f>
        <v>millnewton</v>
      </c>
      <c r="C49" t="str">
        <f>MeasuresAndUnits!L50</f>
        <v>Millinewton</v>
      </c>
      <c r="D49" t="str">
        <f>MeasuresAndUnits!M50</f>
        <v>mN</v>
      </c>
      <c r="E49" t="str">
        <f>MeasuresAndUnits!N50</f>
        <v>=\frac {kg \cdot m}{s^2 \cdot 10^3}</v>
      </c>
      <c r="F49" t="str">
        <f>MeasuresAndUnits!O50</f>
        <v>=(kg*m)/(s^2*10^3)</v>
      </c>
      <c r="G49" t="str">
        <f>MeasuresAndUnits!Q50</f>
        <v>=(kg*m)/(Math.pow(s,2)*Math.pow(10,3))</v>
      </c>
      <c r="H49" t="str">
        <f>MeasuresAndUnits!J50</f>
        <v>{CE3CD506-9FEA-4F3D-9492-9D90FFACAD9A}</v>
      </c>
      <c r="I49" t="str">
        <f>MeasuresAndUnits!C50</f>
        <v>{67D0C27D-2C8A-4220-AC45-03C8A61B6BA6}</v>
      </c>
      <c r="J49" t="str">
        <f>MeasuresAndUnits!T50</f>
        <v>{04B7BB5E-7F26-4F3E-9D16-546E65749954}</v>
      </c>
      <c r="K49" t="str">
        <f>MeasuresAndUnits!U50</f>
        <v>milli</v>
      </c>
      <c r="L49" t="str">
        <f>MeasuresAndUnits!V50</f>
        <v>newton</v>
      </c>
      <c r="M49">
        <f>MeasuresAndUnits!R50</f>
        <v>1E-3</v>
      </c>
    </row>
    <row r="50" spans="1:13" x14ac:dyDescent="0.2">
      <c r="A50">
        <f>MeasuresAndUnits!I51</f>
        <v>49</v>
      </c>
      <c r="B50" t="str">
        <f>MeasuresAndUnits!K51</f>
        <v>micronewton</v>
      </c>
      <c r="C50" t="str">
        <f>MeasuresAndUnits!L51</f>
        <v>Micronewton</v>
      </c>
      <c r="D50" t="str">
        <f>MeasuresAndUnits!M51</f>
        <v>μN</v>
      </c>
      <c r="E50" t="str">
        <f>MeasuresAndUnits!N51</f>
        <v>=\frac {kg \cdot m}{s^2 \cdot 10^6}</v>
      </c>
      <c r="F50" t="str">
        <f>MeasuresAndUnits!O51</f>
        <v>=(kg*m)/(s^2*10^6)</v>
      </c>
      <c r="G50" t="str">
        <f>MeasuresAndUnits!Q51</f>
        <v>=(kg*m)/(Math.pow(s,2)*Math.pow(10,6))</v>
      </c>
      <c r="H50" t="str">
        <f>MeasuresAndUnits!J51</f>
        <v>{745F6A86-84B5-4A1B-8C71-53D269658C81}</v>
      </c>
      <c r="I50" t="str">
        <f>MeasuresAndUnits!C51</f>
        <v>{67D0C27D-2C8A-4220-AC45-03C8A61B6BA6}</v>
      </c>
      <c r="J50" t="str">
        <f>MeasuresAndUnits!T51</f>
        <v>{04B7BB5E-7F26-4F3E-9D16-546E65749954}</v>
      </c>
      <c r="K50" t="str">
        <f>MeasuresAndUnits!U51</f>
        <v>micro</v>
      </c>
      <c r="L50" t="str">
        <f>MeasuresAndUnits!V51</f>
        <v>newton</v>
      </c>
      <c r="M50">
        <f>MeasuresAndUnits!R51</f>
        <v>9.9999999999999995E-7</v>
      </c>
    </row>
    <row r="51" spans="1:13" x14ac:dyDescent="0.2">
      <c r="A51">
        <f>MeasuresAndUnits!I52</f>
        <v>50</v>
      </c>
      <c r="B51" t="str">
        <f>MeasuresAndUnits!K52</f>
        <v>nanonewton</v>
      </c>
      <c r="C51" t="str">
        <f>MeasuresAndUnits!L52</f>
        <v>Nanonewton</v>
      </c>
      <c r="D51" t="str">
        <f>MeasuresAndUnits!M52</f>
        <v>nN</v>
      </c>
      <c r="E51" t="str">
        <f>MeasuresAndUnits!N52</f>
        <v>=\frac {kg \cdot m}{s^2 \cdot 10^9}</v>
      </c>
      <c r="F51" t="str">
        <f>MeasuresAndUnits!O52</f>
        <v>=(kg*m)/(s^2*10^9)</v>
      </c>
      <c r="G51" t="str">
        <f>MeasuresAndUnits!Q52</f>
        <v>=(kg*m)/(Math.pow(s,2)*Math.pow(10,9))</v>
      </c>
      <c r="H51" t="str">
        <f>MeasuresAndUnits!J52</f>
        <v>{B693E804-10F2-4923-8B21-5CB5E7D769EE}</v>
      </c>
      <c r="I51" t="str">
        <f>MeasuresAndUnits!C52</f>
        <v>{67D0C27D-2C8A-4220-AC45-03C8A61B6BA6}</v>
      </c>
      <c r="J51" t="str">
        <f>MeasuresAndUnits!T52</f>
        <v>{04B7BB5E-7F26-4F3E-9D16-546E65749954}</v>
      </c>
      <c r="K51" t="str">
        <f>MeasuresAndUnits!U52</f>
        <v>nano</v>
      </c>
      <c r="L51" t="str">
        <f>MeasuresAndUnits!V52</f>
        <v>newton</v>
      </c>
      <c r="M51">
        <f>MeasuresAndUnits!R52</f>
        <v>1.0000000000000001E-9</v>
      </c>
    </row>
    <row r="52" spans="1:13" x14ac:dyDescent="0.2">
      <c r="A52">
        <f>MeasuresAndUnits!I53</f>
        <v>51</v>
      </c>
      <c r="B52" t="str">
        <f>MeasuresAndUnits!K53</f>
        <v>piconewton</v>
      </c>
      <c r="C52" t="str">
        <f>MeasuresAndUnits!L53</f>
        <v>Pikonewton</v>
      </c>
      <c r="D52" t="str">
        <f>MeasuresAndUnits!M53</f>
        <v>pN</v>
      </c>
      <c r="E52" t="str">
        <f>MeasuresAndUnits!N53</f>
        <v>=\frac {kg \cdot m}{s^2 \cdot 10^12}</v>
      </c>
      <c r="F52" t="str">
        <f>MeasuresAndUnits!O53</f>
        <v>=(kg*m)/(s^2*10^12)</v>
      </c>
      <c r="G52" t="str">
        <f>MeasuresAndUnits!Q53</f>
        <v>=(kg*m)/(Math.pow(s,2)*Math.pow(10,12))</v>
      </c>
      <c r="H52" t="str">
        <f>MeasuresAndUnits!J53</f>
        <v>{3DFC7472-55BF-466B-96C6-06CBE50DB613}</v>
      </c>
      <c r="I52" t="str">
        <f>MeasuresAndUnits!C53</f>
        <v>{67D0C27D-2C8A-4220-AC45-03C8A61B6BA6}</v>
      </c>
      <c r="J52" t="str">
        <f>MeasuresAndUnits!T53</f>
        <v>{04B7BB5E-7F26-4F3E-9D16-546E65749954}</v>
      </c>
      <c r="K52" t="str">
        <f>MeasuresAndUnits!U53</f>
        <v>pico</v>
      </c>
      <c r="L52" t="str">
        <f>MeasuresAndUnits!V53</f>
        <v>newton</v>
      </c>
      <c r="M52">
        <f>MeasuresAndUnits!R53</f>
        <v>9.9999999999999998E-13</v>
      </c>
    </row>
    <row r="53" spans="1:13" x14ac:dyDescent="0.2">
      <c r="A53">
        <f>MeasuresAndUnits!I54</f>
        <v>52</v>
      </c>
      <c r="B53" t="str">
        <f>MeasuresAndUnits!K54</f>
        <v>femtonewton</v>
      </c>
      <c r="C53" t="str">
        <f>MeasuresAndUnits!L54</f>
        <v>Femtonewton</v>
      </c>
      <c r="D53" t="str">
        <f>MeasuresAndUnits!M54</f>
        <v>fN</v>
      </c>
      <c r="E53" t="str">
        <f>MeasuresAndUnits!N54</f>
        <v>=\frac {kg \cdot m}{s^2 \cdot 10^15}</v>
      </c>
      <c r="F53" t="str">
        <f>MeasuresAndUnits!O54</f>
        <v>=(kg*m)/(s^2*10^15)</v>
      </c>
      <c r="G53" t="str">
        <f>MeasuresAndUnits!Q54</f>
        <v>=(kg*m)/(Math.pow(s,2)*Math.pow(10,15))</v>
      </c>
      <c r="H53" t="str">
        <f>MeasuresAndUnits!J54</f>
        <v>{F7C343C6-7E43-4844-AFC9-F60817061ADE}</v>
      </c>
      <c r="I53" t="str">
        <f>MeasuresAndUnits!C54</f>
        <v>{67D0C27D-2C8A-4220-AC45-03C8A61B6BA6}</v>
      </c>
      <c r="J53" t="str">
        <f>MeasuresAndUnits!T54</f>
        <v>{04B7BB5E-7F26-4F3E-9D16-546E65749954}</v>
      </c>
      <c r="K53" t="str">
        <f>MeasuresAndUnits!U54</f>
        <v>femto</v>
      </c>
      <c r="L53" t="str">
        <f>MeasuresAndUnits!V54</f>
        <v>newton</v>
      </c>
      <c r="M53">
        <f>MeasuresAndUnits!R54</f>
        <v>1.0000000000000001E-15</v>
      </c>
    </row>
    <row r="54" spans="1:13" x14ac:dyDescent="0.2">
      <c r="A54">
        <f>MeasuresAndUnits!I55</f>
        <v>53</v>
      </c>
      <c r="B54" t="str">
        <f>MeasuresAndUnits!K55</f>
        <v>yoctonewton</v>
      </c>
      <c r="C54" t="str">
        <f>MeasuresAndUnits!L55</f>
        <v>Yoctonewton</v>
      </c>
      <c r="D54" t="str">
        <f>MeasuresAndUnits!M55</f>
        <v>yN</v>
      </c>
      <c r="E54" t="str">
        <f>MeasuresAndUnits!N55</f>
        <v>=\frac {kg \cdot m}{s^2 \cdot 10^18}</v>
      </c>
      <c r="F54" t="str">
        <f>MeasuresAndUnits!O55</f>
        <v>=(kg*m)/(s^2*10^18)</v>
      </c>
      <c r="G54" t="str">
        <f>MeasuresAndUnits!Q55</f>
        <v>=(kg*m)/(Math.pow(s,2)*Math.pow(10,18))</v>
      </c>
      <c r="H54" t="str">
        <f>MeasuresAndUnits!J55</f>
        <v>{AA5B2510-24BB-4112-8B5F-89CEA2EC9E48}</v>
      </c>
      <c r="I54" t="str">
        <f>MeasuresAndUnits!C55</f>
        <v>{67D0C27D-2C8A-4220-AC45-03C8A61B6BA6}</v>
      </c>
      <c r="J54" t="str">
        <f>MeasuresAndUnits!T55</f>
        <v>{04B7BB5E-7F26-4F3E-9D16-546E65749954}</v>
      </c>
      <c r="K54" t="str">
        <f>MeasuresAndUnits!U55</f>
        <v>yocton</v>
      </c>
      <c r="L54" t="str">
        <f>MeasuresAndUnits!V55</f>
        <v>newton</v>
      </c>
      <c r="M54">
        <f>MeasuresAndUnits!R55</f>
        <v>1.0000000000000001E-18</v>
      </c>
    </row>
    <row r="55" spans="1:13" x14ac:dyDescent="0.2">
      <c r="A55">
        <f>MeasuresAndUnits!I56</f>
        <v>54</v>
      </c>
      <c r="B55" t="str">
        <f>MeasuresAndUnits!K56</f>
        <v>hertz</v>
      </c>
      <c r="C55" t="str">
        <f>MeasuresAndUnits!L56</f>
        <v>Hertz</v>
      </c>
      <c r="D55" t="str">
        <f>MeasuresAndUnits!M56</f>
        <v>Hz</v>
      </c>
      <c r="E55" t="str">
        <f>MeasuresAndUnits!N56</f>
        <v>=\frac {1}{s}</v>
      </c>
      <c r="F55" t="str">
        <f>MeasuresAndUnits!O56</f>
        <v>=1/s</v>
      </c>
      <c r="G55" t="str">
        <f>MeasuresAndUnits!Q56</f>
        <v>=Math.pow(s, -1)</v>
      </c>
      <c r="H55" t="str">
        <f>MeasuresAndUnits!J56</f>
        <v>{8324265B-C7A4-425A-A02F-4C41E8575D9E}</v>
      </c>
      <c r="I55" t="str">
        <f>MeasuresAndUnits!C56</f>
        <v>{019A6108-4047-4D85-97A0-F1BE15D0ADD6}</v>
      </c>
      <c r="J55" t="str">
        <f>MeasuresAndUnits!T56</f>
        <v>{0F98ECE0-96C1-4765-88F3-453DFCE89888}</v>
      </c>
      <c r="K55">
        <f>MeasuresAndUnits!U56</f>
        <v>0</v>
      </c>
      <c r="L55" t="str">
        <f>MeasuresAndUnits!V56</f>
        <v>hertz</v>
      </c>
      <c r="M55">
        <f>MeasuresAndUnits!R56</f>
        <v>1</v>
      </c>
    </row>
    <row r="56" spans="1:13" x14ac:dyDescent="0.2">
      <c r="A56">
        <f>MeasuresAndUnits!I57</f>
        <v>55</v>
      </c>
      <c r="B56" t="str">
        <f>MeasuresAndUnits!K57</f>
        <v>watt per squaremetre</v>
      </c>
      <c r="C56" t="str">
        <f>MeasuresAndUnits!L57</f>
        <v>Watt pro Quadratmeter</v>
      </c>
      <c r="D56" t="str">
        <f>MeasuresAndUnits!M57</f>
        <v>W/m²</v>
      </c>
      <c r="E56" t="str">
        <f>MeasuresAndUnits!N57</f>
        <v>=\frac {kg}{s^3}</v>
      </c>
      <c r="F56" t="str">
        <f>MeasuresAndUnits!O57</f>
        <v>=kg/s^3</v>
      </c>
      <c r="G56" t="str">
        <f>MeasuresAndUnits!Q57</f>
        <v>=kg/Math.pow(s, 3)</v>
      </c>
      <c r="H56" t="str">
        <f>MeasuresAndUnits!J57</f>
        <v>{2970058E-A1FD-4612-B4A0-8A87A05E878F}</v>
      </c>
      <c r="I56" t="str">
        <f>MeasuresAndUnits!C57</f>
        <v>{6D50F39F-DA8F-4178-8F75-16CA84404A22}</v>
      </c>
      <c r="J56" t="str">
        <f>MeasuresAndUnits!T57</f>
        <v>{FB0D0983-B1D9-413F-8802-8D9D2458A109}</v>
      </c>
      <c r="K56">
        <f>MeasuresAndUnits!U57</f>
        <v>0</v>
      </c>
      <c r="L56" t="str">
        <f>MeasuresAndUnits!V57</f>
        <v>wattpersquaremetre</v>
      </c>
      <c r="M56">
        <f>MeasuresAndUnits!R57</f>
        <v>1</v>
      </c>
    </row>
    <row r="57" spans="1:13" x14ac:dyDescent="0.2">
      <c r="A57">
        <f>MeasuresAndUnits!I58</f>
        <v>56</v>
      </c>
      <c r="B57" t="str">
        <f>MeasuresAndUnits!K58</f>
        <v>kilojoule per kilogram</v>
      </c>
      <c r="C57" t="str">
        <f>MeasuresAndUnits!L58</f>
        <v>Kilojoule pro Kilogramm</v>
      </c>
      <c r="D57" t="str">
        <f>MeasuresAndUnits!M58</f>
        <v>kJ/kg</v>
      </c>
      <c r="E57" t="str">
        <f>MeasuresAndUnits!N58</f>
        <v>=\frac {kg \cdot m^2 \cdot 10^3}{s^2 \cdot kg}</v>
      </c>
      <c r="F57" t="str">
        <f>MeasuresAndUnits!O58</f>
        <v>=(kg*m^2*10^3)/(kg*s^2)</v>
      </c>
      <c r="G57" t="str">
        <f>MeasuresAndUnits!Q58</f>
        <v>=(kg*Math.pow(m,2)*Math.pow(10,3))/(kg*Math.pow(s,2))</v>
      </c>
      <c r="H57" t="str">
        <f>MeasuresAndUnits!J58</f>
        <v>{FA85BEFD-9E73-427E-A383-171FAB09A0CA}</v>
      </c>
      <c r="I57" t="str">
        <f>MeasuresAndUnits!C58</f>
        <v>{388C8DDB-BAF8-4471-A66F-080E5D16EA86}</v>
      </c>
      <c r="J57" t="str">
        <f>MeasuresAndUnits!T58</f>
        <v>{07209942-EB43-4C13-A287-E6A60A61F388}</v>
      </c>
      <c r="K57">
        <f>MeasuresAndUnits!U58</f>
        <v>0</v>
      </c>
      <c r="L57" t="str">
        <f>MeasuresAndUnits!V58</f>
        <v>kilojouleperkilogram</v>
      </c>
      <c r="M57">
        <f>MeasuresAndUnits!R58</f>
        <v>1000</v>
      </c>
    </row>
    <row r="58" spans="1:13" x14ac:dyDescent="0.2">
      <c r="A58">
        <f>MeasuresAndUnits!I59</f>
        <v>57</v>
      </c>
      <c r="B58" t="str">
        <f>MeasuresAndUnits!K59</f>
        <v>megajoule per kilogram</v>
      </c>
      <c r="C58" t="str">
        <f>MeasuresAndUnits!L59</f>
        <v>Megajoule pro Kilogramm</v>
      </c>
      <c r="D58" t="str">
        <f>MeasuresAndUnits!M59</f>
        <v>MJ/kg</v>
      </c>
      <c r="E58" t="str">
        <f>MeasuresAndUnits!N59</f>
        <v>=\frac {kg \cdot m^2 \cdot 10^6}{s^2 \cdot kg}</v>
      </c>
      <c r="F58" t="str">
        <f>MeasuresAndUnits!O59</f>
        <v>=(kg*m^2*10^6)/(kg*s^2)</v>
      </c>
      <c r="G58" t="str">
        <f>MeasuresAndUnits!Q59</f>
        <v>=(kg*Math.pow(m,2)*Math.pow(10,6))/(kg*Math.pow(s,2))</v>
      </c>
      <c r="H58" t="str">
        <f>MeasuresAndUnits!J59</f>
        <v>{5101D498-74A7-46F9-A76C-0D9DAC8B94A1}</v>
      </c>
      <c r="I58" t="str">
        <f>MeasuresAndUnits!C59</f>
        <v>{388C8DDB-BAF8-4471-A66F-080E5D16EA86}</v>
      </c>
      <c r="J58" t="str">
        <f>MeasuresAndUnits!T59</f>
        <v>{07209942-EB43-4C13-A287-E6A60A61F388}</v>
      </c>
      <c r="K58">
        <f>MeasuresAndUnits!U59</f>
        <v>0</v>
      </c>
      <c r="L58" t="str">
        <f>MeasuresAndUnits!V59</f>
        <v>megajouleperkilogram</v>
      </c>
      <c r="M58">
        <f>MeasuresAndUnits!R59</f>
        <v>1000000</v>
      </c>
    </row>
    <row r="59" spans="1:13" x14ac:dyDescent="0.2">
      <c r="A59">
        <f>MeasuresAndUnits!I60</f>
        <v>58</v>
      </c>
      <c r="B59" t="str">
        <f>MeasuresAndUnits!K60</f>
        <v>kilojoule per gram</v>
      </c>
      <c r="C59" t="str">
        <f>MeasuresAndUnits!L60</f>
        <v>Kilojoule pro Gramm</v>
      </c>
      <c r="D59" t="str">
        <f>MeasuresAndUnits!M60</f>
        <v>kJ/g</v>
      </c>
      <c r="E59" t="str">
        <f>MeasuresAndUnits!N60</f>
        <v>=\frac {kg \cdot m^2 \cdot 10^6}{s^2 \cdot kg}</v>
      </c>
      <c r="F59" t="str">
        <f>MeasuresAndUnits!O60</f>
        <v>=(kg*m^2*10^6)/(kg*s^2)</v>
      </c>
      <c r="G59" t="str">
        <f>MeasuresAndUnits!Q60</f>
        <v>=(kg*Math.pow(m,2)*Math.pow(10,6))/(kg*Math.pow(s,2))</v>
      </c>
      <c r="H59" t="str">
        <f>MeasuresAndUnits!J60</f>
        <v>{822A35F9-EE65-4901-AA90-8511A5CCAF06}</v>
      </c>
      <c r="I59" t="str">
        <f>MeasuresAndUnits!C60</f>
        <v>{388C8DDB-BAF8-4471-A66F-080E5D16EA86}</v>
      </c>
      <c r="J59" t="str">
        <f>MeasuresAndUnits!T60</f>
        <v>{07209942-EB43-4C13-A287-E6A60A61F388}</v>
      </c>
      <c r="K59">
        <f>MeasuresAndUnits!U60</f>
        <v>0</v>
      </c>
      <c r="L59" t="str">
        <f>MeasuresAndUnits!V60</f>
        <v>kilojoulepergram</v>
      </c>
      <c r="M59">
        <f>MeasuresAndUnits!R60</f>
        <v>1000000</v>
      </c>
    </row>
    <row r="60" spans="1:13" x14ac:dyDescent="0.2">
      <c r="A60">
        <f>MeasuresAndUnits!I61</f>
        <v>59</v>
      </c>
      <c r="B60" t="str">
        <f>MeasuresAndUnits!K61</f>
        <v>-</v>
      </c>
      <c r="C60" t="str">
        <f>MeasuresAndUnits!L61</f>
        <v>-</v>
      </c>
      <c r="D60" t="str">
        <f>MeasuresAndUnits!M61</f>
        <v>-</v>
      </c>
      <c r="E60">
        <f>MeasuresAndUnits!N61</f>
        <v>0</v>
      </c>
      <c r="F60">
        <f>MeasuresAndUnits!O61</f>
        <v>0</v>
      </c>
      <c r="G60" t="str">
        <f>MeasuresAndUnits!Q61</f>
        <v>-</v>
      </c>
      <c r="H60" t="str">
        <f>MeasuresAndUnits!J61</f>
        <v>{175594BB-55E3-40C5-97EE-226E81E507F2}</v>
      </c>
      <c r="I60" t="str">
        <f>MeasuresAndUnits!C61</f>
        <v>{0BF919FB-1569-40CC-804F-38366374037C}</v>
      </c>
      <c r="J60">
        <f>MeasuresAndUnits!T61</f>
        <v>0</v>
      </c>
      <c r="K60">
        <f>MeasuresAndUnits!U61</f>
        <v>0</v>
      </c>
      <c r="L60" t="str">
        <f>MeasuresAndUnits!V61</f>
        <v>-</v>
      </c>
      <c r="M60">
        <f>MeasuresAndUnits!R61</f>
        <v>0</v>
      </c>
    </row>
    <row r="61" spans="1:13" x14ac:dyDescent="0.2">
      <c r="A61">
        <f>MeasuresAndUnits!I62</f>
        <v>60</v>
      </c>
      <c r="B61" t="str">
        <f>MeasuresAndUnits!K62</f>
        <v>lux</v>
      </c>
      <c r="C61" t="str">
        <f>MeasuresAndUnits!L62</f>
        <v>Lux</v>
      </c>
      <c r="D61" t="str">
        <f>MeasuresAndUnits!M62</f>
        <v>lx</v>
      </c>
      <c r="E61" t="str">
        <f>MeasuresAndUnits!N62</f>
        <v>=\frac {cd}{m^2}</v>
      </c>
      <c r="F61" t="str">
        <f>MeasuresAndUnits!O62</f>
        <v>=(cd)/m^2</v>
      </c>
      <c r="G61" t="str">
        <f>MeasuresAndUnits!Q62</f>
        <v>-</v>
      </c>
      <c r="H61" t="str">
        <f>MeasuresAndUnits!J62</f>
        <v>{318AC29A-62F7-4975-92D8-1859EF04678B}</v>
      </c>
      <c r="I61" t="str">
        <f>MeasuresAndUnits!C62</f>
        <v>{3A52496B-88AE-439A-A917-8CF1083F88C1}</v>
      </c>
      <c r="J61" t="str">
        <f>MeasuresAndUnits!T62</f>
        <v>{46C6B8B3-6A89-4FDD-9790-C3F67E1AFFB2}</v>
      </c>
      <c r="K61">
        <f>MeasuresAndUnits!U62</f>
        <v>0</v>
      </c>
      <c r="L61" t="str">
        <f>MeasuresAndUnits!V62</f>
        <v>lux</v>
      </c>
      <c r="M61">
        <f>MeasuresAndUnits!R62</f>
        <v>0</v>
      </c>
    </row>
    <row r="62" spans="1:13" x14ac:dyDescent="0.2">
      <c r="A62">
        <f>MeasuresAndUnits!I63</f>
        <v>61</v>
      </c>
      <c r="B62" t="str">
        <f>MeasuresAndUnits!K63</f>
        <v>henry</v>
      </c>
      <c r="C62" t="str">
        <f>MeasuresAndUnits!L63</f>
        <v>Henry</v>
      </c>
      <c r="D62" t="str">
        <f>MeasuresAndUnits!M63</f>
        <v>H</v>
      </c>
      <c r="E62" t="str">
        <f>MeasuresAndUnits!N63</f>
        <v>=\frac {kg \cdot m^2}{A^2 \cdot s^2}</v>
      </c>
      <c r="F62" t="str">
        <f>MeasuresAndUnits!O63</f>
        <v>=(kg*m^2)/(A^2 * s^2)</v>
      </c>
      <c r="G62" t="str">
        <f>MeasuresAndUnits!Q63</f>
        <v>=(kg*Math.pow(m,2))/(Math.pow(A,2)*Math.pow(s,2))</v>
      </c>
      <c r="H62" t="str">
        <f>MeasuresAndUnits!J63</f>
        <v>{9D33B8A5-8722-49CC-A854-D45CF8BAF56E}</v>
      </c>
      <c r="I62" t="str">
        <f>MeasuresAndUnits!C63</f>
        <v>{ADFC706F-4FC4-431C-A60B-2FCB78FC48F5}</v>
      </c>
      <c r="J62" t="str">
        <f>MeasuresAndUnits!T63</f>
        <v>{CB849563-0A56-4BF5-BCEC-B9A96D90B422}</v>
      </c>
      <c r="K62">
        <f>MeasuresAndUnits!U63</f>
        <v>0</v>
      </c>
      <c r="L62" t="str">
        <f>MeasuresAndUnits!V63</f>
        <v>henry</v>
      </c>
      <c r="M62">
        <f>MeasuresAndUnits!R63</f>
        <v>1</v>
      </c>
    </row>
    <row r="63" spans="1:13" x14ac:dyDescent="0.2">
      <c r="A63">
        <f>MeasuresAndUnits!I64</f>
        <v>62</v>
      </c>
      <c r="B63" t="str">
        <f>MeasuresAndUnits!K64</f>
        <v>-</v>
      </c>
      <c r="C63" t="str">
        <f>MeasuresAndUnits!L64</f>
        <v>-</v>
      </c>
      <c r="D63" t="str">
        <f>MeasuresAndUnits!M64</f>
        <v>-</v>
      </c>
      <c r="E63">
        <f>MeasuresAndUnits!N64</f>
        <v>0</v>
      </c>
      <c r="F63">
        <f>MeasuresAndUnits!O64</f>
        <v>0</v>
      </c>
      <c r="G63" t="str">
        <f>MeasuresAndUnits!Q64</f>
        <v>-</v>
      </c>
      <c r="H63" t="str">
        <f>MeasuresAndUnits!J64</f>
        <v>{62068769-2000-46F3-9DB8-97C4CB4A551D}</v>
      </c>
      <c r="I63" t="str">
        <f>MeasuresAndUnits!C64</f>
        <v>{8241577E-B646-4068-83DB-2CA1FDE28C77}</v>
      </c>
      <c r="J63">
        <f>MeasuresAndUnits!T64</f>
        <v>0</v>
      </c>
      <c r="K63">
        <f>MeasuresAndUnits!U64</f>
        <v>0</v>
      </c>
      <c r="L63" t="str">
        <f>MeasuresAndUnits!V64</f>
        <v>-</v>
      </c>
      <c r="M63">
        <f>MeasuresAndUnits!R64</f>
        <v>0</v>
      </c>
    </row>
    <row r="64" spans="1:13" x14ac:dyDescent="0.2">
      <c r="A64">
        <f>MeasuresAndUnits!I65</f>
        <v>63</v>
      </c>
      <c r="B64" t="str">
        <f>MeasuresAndUnits!K65</f>
        <v>-</v>
      </c>
      <c r="C64" t="str">
        <f>MeasuresAndUnits!L65</f>
        <v>-</v>
      </c>
      <c r="D64" t="str">
        <f>MeasuresAndUnits!M65</f>
        <v>-</v>
      </c>
      <c r="E64">
        <f>MeasuresAndUnits!N65</f>
        <v>0</v>
      </c>
      <c r="F64">
        <f>MeasuresAndUnits!O65</f>
        <v>0</v>
      </c>
      <c r="G64" t="str">
        <f>MeasuresAndUnits!Q65</f>
        <v>-</v>
      </c>
      <c r="H64" t="str">
        <f>MeasuresAndUnits!J65</f>
        <v>{573D8187-E2AD-4B22-9134-64D0CDEB8DC1}</v>
      </c>
      <c r="I64" t="str">
        <f>MeasuresAndUnits!C65</f>
        <v>{FDD56F65-F464-4B52-960D-CDA088E756C2}</v>
      </c>
      <c r="J64">
        <f>MeasuresAndUnits!T65</f>
        <v>0</v>
      </c>
      <c r="K64">
        <f>MeasuresAndUnits!U65</f>
        <v>0</v>
      </c>
      <c r="L64" t="str">
        <f>MeasuresAndUnits!V65</f>
        <v>-</v>
      </c>
      <c r="M64">
        <f>MeasuresAndUnits!R65</f>
        <v>0</v>
      </c>
    </row>
    <row r="65" spans="1:13" x14ac:dyDescent="0.2">
      <c r="A65">
        <f>MeasuresAndUnits!I66</f>
        <v>64</v>
      </c>
      <c r="B65" t="str">
        <f>MeasuresAndUnits!K66</f>
        <v>mol per litre</v>
      </c>
      <c r="C65" t="str">
        <f>MeasuresAndUnits!L66</f>
        <v>Mol pro Liter</v>
      </c>
      <c r="D65" t="str">
        <f>MeasuresAndUnits!M66</f>
        <v>mol/l</v>
      </c>
      <c r="E65" t="str">
        <f>MeasuresAndUnits!N66</f>
        <v>=\frac {mol}{m^3} \cdot 10^3</v>
      </c>
      <c r="F65" t="str">
        <f>MeasuresAndUnits!O66</f>
        <v>=(mol)/(m^3)*10^3</v>
      </c>
      <c r="G65" t="str">
        <f>MeasuresAndUnits!Q66</f>
        <v>=Mol/Math.pow(m,3)*Math.pow(10,3)</v>
      </c>
      <c r="H65" t="str">
        <f>MeasuresAndUnits!J66</f>
        <v>{0DBEE6D6-455B-4527-A803-2FFB92F68E3A}</v>
      </c>
      <c r="I65" t="str">
        <f>MeasuresAndUnits!C66</f>
        <v>{8B5E66BA-7BC5-4B9A-B9FF-7CC91EBC50BA}</v>
      </c>
      <c r="J65" t="str">
        <f>MeasuresAndUnits!T66</f>
        <v>{749563ED-7C77-4BBD-8B09-513938ADF5AA}</v>
      </c>
      <c r="K65">
        <f>MeasuresAndUnits!U66</f>
        <v>0</v>
      </c>
      <c r="L65" t="str">
        <f>MeasuresAndUnits!V66</f>
        <v>molperlitre</v>
      </c>
      <c r="M65">
        <f>MeasuresAndUnits!R66</f>
        <v>1000</v>
      </c>
    </row>
    <row r="66" spans="1:13" x14ac:dyDescent="0.2">
      <c r="A66">
        <f>MeasuresAndUnits!I67</f>
        <v>65</v>
      </c>
      <c r="B66" t="str">
        <f>MeasuresAndUnits!K67</f>
        <v>milligram per litre</v>
      </c>
      <c r="C66" t="str">
        <f>MeasuresAndUnits!L67</f>
        <v>Milligram pro Liter</v>
      </c>
      <c r="D66" t="str">
        <f>MeasuresAndUnits!M67</f>
        <v>mg/l</v>
      </c>
      <c r="E66" t="str">
        <f>MeasuresAndUnits!N67</f>
        <v>=\frac {kg}{m^3}</v>
      </c>
      <c r="F66" t="str">
        <f>MeasuresAndUnits!O67</f>
        <v>=(kg)/(m^3)</v>
      </c>
      <c r="G66" t="str">
        <f>MeasuresAndUnits!Q67</f>
        <v>=kg/Math.pow(m,3)</v>
      </c>
      <c r="H66" t="str">
        <f>MeasuresAndUnits!J67</f>
        <v>{2B30021A-48D9-4C55-9ED8-F396BF0BC73C}</v>
      </c>
      <c r="I66" t="str">
        <f>MeasuresAndUnits!C67</f>
        <v>{8B5E66BA-7BC5-4B9A-B9FF-7CC91EBC50BA}</v>
      </c>
      <c r="J66" t="str">
        <f>MeasuresAndUnits!T67</f>
        <v>{749563ED-7C77-4BBD-8B09-513938ADF5AA}</v>
      </c>
      <c r="K66">
        <f>MeasuresAndUnits!U67</f>
        <v>0</v>
      </c>
      <c r="L66" t="str">
        <f>MeasuresAndUnits!V67</f>
        <v>milligramperlitre</v>
      </c>
      <c r="M66">
        <f>MeasuresAndUnits!R67</f>
        <v>1</v>
      </c>
    </row>
    <row r="67" spans="1:13" x14ac:dyDescent="0.2">
      <c r="A67">
        <f>MeasuresAndUnits!I68</f>
        <v>66</v>
      </c>
      <c r="B67" t="str">
        <f>MeasuresAndUnits!K68</f>
        <v>?</v>
      </c>
      <c r="C67" t="str">
        <f>MeasuresAndUnits!L68</f>
        <v>?</v>
      </c>
      <c r="D67" t="str">
        <f>MeasuresAndUnits!M68</f>
        <v>?</v>
      </c>
      <c r="E67" t="str">
        <f>MeasuresAndUnits!N68</f>
        <v>keine Idee!?!</v>
      </c>
      <c r="F67">
        <f>MeasuresAndUnits!O68</f>
        <v>0</v>
      </c>
      <c r="G67" t="str">
        <f>MeasuresAndUnits!Q68</f>
        <v>-</v>
      </c>
      <c r="H67" t="str">
        <f>MeasuresAndUnits!J68</f>
        <v>{BBAC5161-5956-4D75-8856-E8624F3817C5}</v>
      </c>
      <c r="I67" t="str">
        <f>MeasuresAndUnits!C68</f>
        <v>{E201D146-DDEA-42F3-8B18-1D8D9AB16167}</v>
      </c>
      <c r="J67" t="str">
        <f>MeasuresAndUnits!T68</f>
        <v>{4F9B4E4F-0A85-4BC6-B7CB-D5C19E68E469}</v>
      </c>
      <c r="K67">
        <f>MeasuresAndUnits!U68</f>
        <v>0</v>
      </c>
      <c r="L67" t="str">
        <f>MeasuresAndUnits!V68</f>
        <v>?</v>
      </c>
      <c r="M67">
        <f>MeasuresAndUnits!R68</f>
        <v>0</v>
      </c>
    </row>
    <row r="68" spans="1:13" x14ac:dyDescent="0.2">
      <c r="A68">
        <f>MeasuresAndUnits!I69</f>
        <v>67</v>
      </c>
      <c r="B68" t="str">
        <f>MeasuresAndUnits!K69</f>
        <v>quadratmetre per second</v>
      </c>
      <c r="C68" t="str">
        <f>MeasuresAndUnits!L69</f>
        <v>Quadratmeter pro Sekunde</v>
      </c>
      <c r="D68" t="str">
        <f>MeasuresAndUnits!M69</f>
        <v>m²/s</v>
      </c>
      <c r="E68" t="str">
        <f>MeasuresAndUnits!N69</f>
        <v>=\frac{m^2}{s}</v>
      </c>
      <c r="F68" t="str">
        <f>MeasuresAndUnits!O69</f>
        <v>=m^2/s</v>
      </c>
      <c r="G68" t="str">
        <f>MeasuresAndUnits!Q69</f>
        <v>=Math.pow(m,2)/s</v>
      </c>
      <c r="H68" t="str">
        <f>MeasuresAndUnits!J69</f>
        <v>{523C2D57-2D8C-445F-8A33-018C7E3C74B4}</v>
      </c>
      <c r="I68" t="str">
        <f>MeasuresAndUnits!C69</f>
        <v>{443402F4-D081-4F6E-B48E-3B8FB391186B}</v>
      </c>
      <c r="J68" t="str">
        <f>MeasuresAndUnits!T69</f>
        <v>{1BBEF11E-11A0-4DCA-BA1C-657A4760F076}</v>
      </c>
      <c r="K68">
        <f>MeasuresAndUnits!U69</f>
        <v>0</v>
      </c>
      <c r="L68" t="str">
        <f>MeasuresAndUnits!V69</f>
        <v>quadratmetrepersecond</v>
      </c>
      <c r="M68">
        <f>MeasuresAndUnits!R69</f>
        <v>1</v>
      </c>
    </row>
    <row r="69" spans="1:13" x14ac:dyDescent="0.2">
      <c r="A69">
        <f>MeasuresAndUnits!I70</f>
        <v>68</v>
      </c>
      <c r="B69" t="str">
        <f>MeasuresAndUnits!K70</f>
        <v>metre</v>
      </c>
      <c r="C69" t="str">
        <f>MeasuresAndUnits!L70</f>
        <v>Meter</v>
      </c>
      <c r="D69" t="str">
        <f>MeasuresAndUnits!M70</f>
        <v>m</v>
      </c>
      <c r="E69" t="str">
        <f>MeasuresAndUnits!N70</f>
        <v>=m</v>
      </c>
      <c r="F69" t="str">
        <f>MeasuresAndUnits!O70</f>
        <v>=m</v>
      </c>
      <c r="G69" t="str">
        <f>MeasuresAndUnits!Q70</f>
        <v>=m</v>
      </c>
      <c r="H69" t="str">
        <f>MeasuresAndUnits!J70</f>
        <v>{4E399237-C309-41F9-8274-3404F36C2992}</v>
      </c>
      <c r="I69" t="str">
        <f>MeasuresAndUnits!C70</f>
        <v>{6D8C13FF-EEB4-4992-AB38-BD63FF8EAC0E}</v>
      </c>
      <c r="J69" t="str">
        <f>MeasuresAndUnits!T70</f>
        <v>{398C80A8-5719-4C66-AE2C-86EA139D37E6}</v>
      </c>
      <c r="K69">
        <f>MeasuresAndUnits!U70</f>
        <v>0</v>
      </c>
      <c r="L69" t="str">
        <f>MeasuresAndUnits!V70</f>
        <v>metre</v>
      </c>
      <c r="M69">
        <f>MeasuresAndUnits!R70</f>
        <v>1</v>
      </c>
    </row>
    <row r="70" spans="1:13" x14ac:dyDescent="0.2">
      <c r="A70">
        <f>MeasuresAndUnits!I71</f>
        <v>69</v>
      </c>
      <c r="B70" t="str">
        <f>MeasuresAndUnits!K71</f>
        <v>millimetre</v>
      </c>
      <c r="C70" t="str">
        <f>MeasuresAndUnits!L71</f>
        <v>Millimeter</v>
      </c>
      <c r="D70" t="str">
        <f>MeasuresAndUnits!M71</f>
        <v>mm</v>
      </c>
      <c r="E70" t="str">
        <f>MeasuresAndUnits!N71</f>
        <v>=\frac{m}{1000}</v>
      </c>
      <c r="F70" t="str">
        <f>MeasuresAndUnits!O71</f>
        <v>=m/10^3</v>
      </c>
      <c r="G70" t="str">
        <f>MeasuresAndUnits!Q71</f>
        <v>=m/Math.pow(10,3)</v>
      </c>
      <c r="H70" t="str">
        <f>MeasuresAndUnits!J71</f>
        <v>{43BBA98E-1B32-445E-9FCF-81D5E8978A8A}</v>
      </c>
      <c r="I70" t="str">
        <f>MeasuresAndUnits!C71</f>
        <v>{6D8C13FF-EEB4-4992-AB38-BD63FF8EAC0E}</v>
      </c>
      <c r="J70" t="str">
        <f>MeasuresAndUnits!T71</f>
        <v>{398C80A8-5719-4C66-AE2C-86EA139D37E6}</v>
      </c>
      <c r="K70" t="str">
        <f>MeasuresAndUnits!U71</f>
        <v>milli</v>
      </c>
      <c r="L70" t="str">
        <f>MeasuresAndUnits!V71</f>
        <v>metre</v>
      </c>
      <c r="M70">
        <f>MeasuresAndUnits!R71</f>
        <v>1E-3</v>
      </c>
    </row>
    <row r="71" spans="1:13" x14ac:dyDescent="0.2">
      <c r="A71">
        <f>MeasuresAndUnits!I72</f>
        <v>70</v>
      </c>
      <c r="B71" t="str">
        <f>MeasuresAndUnits!K72</f>
        <v>centimeter</v>
      </c>
      <c r="C71" t="str">
        <f>MeasuresAndUnits!L72</f>
        <v>Zentimeter</v>
      </c>
      <c r="D71" t="str">
        <f>MeasuresAndUnits!M72</f>
        <v>cm</v>
      </c>
      <c r="E71" t="str">
        <f>MeasuresAndUnits!N72</f>
        <v>=\frac{m}{100}</v>
      </c>
      <c r="F71" t="str">
        <f>MeasuresAndUnits!O72</f>
        <v>=m/10^2</v>
      </c>
      <c r="G71" t="str">
        <f>MeasuresAndUnits!Q72</f>
        <v>=m/Math.pow(10,2)</v>
      </c>
      <c r="H71" t="str">
        <f>MeasuresAndUnits!J72</f>
        <v>{1FE9782B-F727-46D3-BDD4-36111D673E3A}</v>
      </c>
      <c r="I71" t="str">
        <f>MeasuresAndUnits!C72</f>
        <v>{6D8C13FF-EEB4-4992-AB38-BD63FF8EAC0E}</v>
      </c>
      <c r="J71" t="str">
        <f>MeasuresAndUnits!T72</f>
        <v>{398C80A8-5719-4C66-AE2C-86EA139D37E6}</v>
      </c>
      <c r="K71" t="str">
        <f>MeasuresAndUnits!U72</f>
        <v>centi</v>
      </c>
      <c r="L71" t="str">
        <f>MeasuresAndUnits!V72</f>
        <v>metre</v>
      </c>
      <c r="M71">
        <f>MeasuresAndUnits!R72</f>
        <v>0.01</v>
      </c>
    </row>
    <row r="72" spans="1:13" x14ac:dyDescent="0.2">
      <c r="A72">
        <f>MeasuresAndUnits!I73</f>
        <v>71</v>
      </c>
      <c r="B72" t="str">
        <f>MeasuresAndUnits!K73</f>
        <v>kilometer</v>
      </c>
      <c r="C72" t="str">
        <f>MeasuresAndUnits!L73</f>
        <v>Kilometer</v>
      </c>
      <c r="D72" t="str">
        <f>MeasuresAndUnits!M73</f>
        <v>km</v>
      </c>
      <c r="E72" t="str">
        <f>MeasuresAndUnits!N73</f>
        <v>={m}\cdot{1000}</v>
      </c>
      <c r="F72" t="str">
        <f>MeasuresAndUnits!O73</f>
        <v>=m*1000</v>
      </c>
      <c r="G72" t="str">
        <f>MeasuresAndUnits!Q73</f>
        <v>=m*Math.pow(10,3)</v>
      </c>
      <c r="H72" t="str">
        <f>MeasuresAndUnits!J73</f>
        <v>{F45639A0-A713-4E26-845C-E124B6795BBE}</v>
      </c>
      <c r="I72" t="str">
        <f>MeasuresAndUnits!C73</f>
        <v>{6D8C13FF-EEB4-4992-AB38-BD63FF8EAC0E}</v>
      </c>
      <c r="J72" t="str">
        <f>MeasuresAndUnits!T73</f>
        <v>{398C80A8-5719-4C66-AE2C-86EA139D37E6}</v>
      </c>
      <c r="K72" t="str">
        <f>MeasuresAndUnits!U73</f>
        <v>kilo</v>
      </c>
      <c r="L72" t="str">
        <f>MeasuresAndUnits!V73</f>
        <v>metre</v>
      </c>
      <c r="M72">
        <f>MeasuresAndUnits!R73</f>
        <v>1000</v>
      </c>
    </row>
    <row r="73" spans="1:13" x14ac:dyDescent="0.2">
      <c r="A73">
        <f>MeasuresAndUnits!I74</f>
        <v>72</v>
      </c>
      <c r="B73" t="str">
        <f>MeasuresAndUnits!K74</f>
        <v>hectometre</v>
      </c>
      <c r="C73" t="str">
        <f>MeasuresAndUnits!L74</f>
        <v>Hektometer</v>
      </c>
      <c r="D73" t="str">
        <f>MeasuresAndUnits!M74</f>
        <v>hm</v>
      </c>
      <c r="E73" t="str">
        <f>MeasuresAndUnits!N74</f>
        <v>={m}\cdot{100}</v>
      </c>
      <c r="F73" t="str">
        <f>MeasuresAndUnits!O74</f>
        <v>=m*100</v>
      </c>
      <c r="G73" t="str">
        <f>MeasuresAndUnits!Q74</f>
        <v>=m*Math.pow(10,2)</v>
      </c>
      <c r="H73" t="str">
        <f>MeasuresAndUnits!J74</f>
        <v>{A1C34682-E7C9-4D90-8445-0C4BBF2A9101}</v>
      </c>
      <c r="I73" t="str">
        <f>MeasuresAndUnits!C74</f>
        <v>{6D8C13FF-EEB4-4992-AB38-BD63FF8EAC0E}</v>
      </c>
      <c r="J73" t="str">
        <f>MeasuresAndUnits!T74</f>
        <v>{398C80A8-5719-4C66-AE2C-86EA139D37E6}</v>
      </c>
      <c r="K73" t="str">
        <f>MeasuresAndUnits!U74</f>
        <v>hecto</v>
      </c>
      <c r="L73" t="str">
        <f>MeasuresAndUnits!V74</f>
        <v>metre</v>
      </c>
      <c r="M73">
        <f>MeasuresAndUnits!R74</f>
        <v>100</v>
      </c>
    </row>
    <row r="74" spans="1:13" x14ac:dyDescent="0.2">
      <c r="A74">
        <f>MeasuresAndUnits!I75</f>
        <v>73</v>
      </c>
      <c r="B74" t="str">
        <f>MeasuresAndUnits!K75</f>
        <v>decametre</v>
      </c>
      <c r="C74" t="str">
        <f>MeasuresAndUnits!L75</f>
        <v>Dekameter</v>
      </c>
      <c r="D74" t="str">
        <f>MeasuresAndUnits!M75</f>
        <v>dam</v>
      </c>
      <c r="E74" t="str">
        <f>MeasuresAndUnits!N75</f>
        <v>={m}\cdot{10}</v>
      </c>
      <c r="F74" t="str">
        <f>MeasuresAndUnits!O75</f>
        <v>=m*10</v>
      </c>
      <c r="G74" t="str">
        <f>MeasuresAndUnits!Q75</f>
        <v>=m*Math.pow(10,1)</v>
      </c>
      <c r="H74" t="str">
        <f>MeasuresAndUnits!J75</f>
        <v>{4EF48857-74B1-4A81-BE27-B7DBF2A02D11}</v>
      </c>
      <c r="I74" t="str">
        <f>MeasuresAndUnits!C75</f>
        <v>{6D8C13FF-EEB4-4992-AB38-BD63FF8EAC0E}</v>
      </c>
      <c r="J74" t="str">
        <f>MeasuresAndUnits!T75</f>
        <v>{398C80A8-5719-4C66-AE2C-86EA139D37E6}</v>
      </c>
      <c r="K74" t="str">
        <f>MeasuresAndUnits!U75</f>
        <v>deca</v>
      </c>
      <c r="L74" t="str">
        <f>MeasuresAndUnits!V75</f>
        <v>metre</v>
      </c>
      <c r="M74">
        <f>MeasuresAndUnits!R75</f>
        <v>10</v>
      </c>
    </row>
    <row r="75" spans="1:13" x14ac:dyDescent="0.2">
      <c r="A75">
        <f>MeasuresAndUnits!I76</f>
        <v>74</v>
      </c>
      <c r="B75" t="str">
        <f>MeasuresAndUnits!K76</f>
        <v>micrometre</v>
      </c>
      <c r="C75" t="str">
        <f>MeasuresAndUnits!L76</f>
        <v>Mikrometer</v>
      </c>
      <c r="D75" t="str">
        <f>MeasuresAndUnits!M76</f>
        <v>μm</v>
      </c>
      <c r="E75" t="str">
        <f>MeasuresAndUnits!N76</f>
        <v>=\frac{m}{1000000}</v>
      </c>
      <c r="F75" t="str">
        <f>MeasuresAndUnits!O76</f>
        <v>=m/10^6</v>
      </c>
      <c r="G75" t="str">
        <f>MeasuresAndUnits!Q76</f>
        <v>=m/Math.pow(10,6)</v>
      </c>
      <c r="H75" t="str">
        <f>MeasuresAndUnits!J76</f>
        <v>{4B082986-7F55-4410-94D3-1916E640031C}</v>
      </c>
      <c r="I75" t="str">
        <f>MeasuresAndUnits!C76</f>
        <v>{6D8C13FF-EEB4-4992-AB38-BD63FF8EAC0E}</v>
      </c>
      <c r="J75" t="str">
        <f>MeasuresAndUnits!T76</f>
        <v>{398C80A8-5719-4C66-AE2C-86EA139D37E6}</v>
      </c>
      <c r="K75" t="str">
        <f>MeasuresAndUnits!U76</f>
        <v>micro</v>
      </c>
      <c r="L75" t="str">
        <f>MeasuresAndUnits!V76</f>
        <v>metre</v>
      </c>
      <c r="M75">
        <f>MeasuresAndUnits!R76</f>
        <v>9.9999999999999995E-7</v>
      </c>
    </row>
    <row r="76" spans="1:13" x14ac:dyDescent="0.2">
      <c r="A76">
        <f>MeasuresAndUnits!I77</f>
        <v>75</v>
      </c>
      <c r="B76" t="str">
        <f>MeasuresAndUnits!K77</f>
        <v>nanometre</v>
      </c>
      <c r="C76" t="str">
        <f>MeasuresAndUnits!L77</f>
        <v>Nanometer</v>
      </c>
      <c r="D76" t="str">
        <f>MeasuresAndUnits!M77</f>
        <v>nm</v>
      </c>
      <c r="E76" t="str">
        <f>MeasuresAndUnits!N77</f>
        <v>=\frac{m}{1000000000}</v>
      </c>
      <c r="F76" t="str">
        <f>MeasuresAndUnits!O77</f>
        <v>=m/10^9</v>
      </c>
      <c r="G76" t="str">
        <f>MeasuresAndUnits!Q77</f>
        <v>=m/Math.pow(10,9)</v>
      </c>
      <c r="H76" t="str">
        <f>MeasuresAndUnits!J77</f>
        <v>{61AAFC5C-3738-479F-B73D-02A621BDBA3A}</v>
      </c>
      <c r="I76" t="str">
        <f>MeasuresAndUnits!C77</f>
        <v>{6D8C13FF-EEB4-4992-AB38-BD63FF8EAC0E}</v>
      </c>
      <c r="J76" t="str">
        <f>MeasuresAndUnits!T77</f>
        <v>{398C80A8-5719-4C66-AE2C-86EA139D37E6}</v>
      </c>
      <c r="K76" t="str">
        <f>MeasuresAndUnits!U77</f>
        <v>nano</v>
      </c>
      <c r="L76" t="str">
        <f>MeasuresAndUnits!V77</f>
        <v>metre</v>
      </c>
      <c r="M76">
        <f>MeasuresAndUnits!R77</f>
        <v>1.0000000000000001E-9</v>
      </c>
    </row>
    <row r="77" spans="1:13" x14ac:dyDescent="0.2">
      <c r="A77">
        <f>MeasuresAndUnits!I78</f>
        <v>76</v>
      </c>
      <c r="B77" t="str">
        <f>MeasuresAndUnits!K78</f>
        <v>angstrom</v>
      </c>
      <c r="C77" t="str">
        <f>MeasuresAndUnits!L78</f>
        <v>Ångström</v>
      </c>
      <c r="D77" t="str">
        <f>MeasuresAndUnits!M78</f>
        <v>Å</v>
      </c>
      <c r="E77" t="str">
        <f>MeasuresAndUnits!N78</f>
        <v>=\frac{m}{10000000000}</v>
      </c>
      <c r="F77" t="str">
        <f>MeasuresAndUnits!O78</f>
        <v>=m/10^10</v>
      </c>
      <c r="G77" t="str">
        <f>MeasuresAndUnits!Q78</f>
        <v>=m/Math.pow(10,10)</v>
      </c>
      <c r="H77" t="str">
        <f>MeasuresAndUnits!J78</f>
        <v>{1AEBD22C-8292-42CF-9C4E-8FECD20E3E50}</v>
      </c>
      <c r="I77" t="str">
        <f>MeasuresAndUnits!C78</f>
        <v>{6D8C13FF-EEB4-4992-AB38-BD63FF8EAC0E}</v>
      </c>
      <c r="J77" t="str">
        <f>MeasuresAndUnits!T78</f>
        <v>{398C80A8-5719-4C66-AE2C-86EA139D37E6}</v>
      </c>
      <c r="K77" t="str">
        <f>MeasuresAndUnits!U78</f>
        <v>angstrom</v>
      </c>
      <c r="L77" t="str">
        <f>MeasuresAndUnits!V78</f>
        <v>metre</v>
      </c>
      <c r="M77">
        <f>MeasuresAndUnits!R78</f>
        <v>1E-10</v>
      </c>
    </row>
    <row r="78" spans="1:13" x14ac:dyDescent="0.2">
      <c r="A78">
        <f>MeasuresAndUnits!I79</f>
        <v>77</v>
      </c>
      <c r="B78" t="str">
        <f>MeasuresAndUnits!K79</f>
        <v>picometre</v>
      </c>
      <c r="C78" t="str">
        <f>MeasuresAndUnits!L79</f>
        <v>Pikometer</v>
      </c>
      <c r="D78" t="str">
        <f>MeasuresAndUnits!M79</f>
        <v>pm</v>
      </c>
      <c r="E78" t="str">
        <f>MeasuresAndUnits!N79</f>
        <v>=\frac{m}{1000000000000}</v>
      </c>
      <c r="F78" t="str">
        <f>MeasuresAndUnits!O79</f>
        <v>=m/10^12</v>
      </c>
      <c r="G78" t="str">
        <f>MeasuresAndUnits!Q79</f>
        <v>=m/Math.pow(10,12)</v>
      </c>
      <c r="H78" t="str">
        <f>MeasuresAndUnits!J79</f>
        <v>{238E2D07-404F-438F-B980-C49D64421CB2}</v>
      </c>
      <c r="I78" t="str">
        <f>MeasuresAndUnits!C79</f>
        <v>{6D8C13FF-EEB4-4992-AB38-BD63FF8EAC0E}</v>
      </c>
      <c r="J78" t="str">
        <f>MeasuresAndUnits!T79</f>
        <v>{398C80A8-5719-4C66-AE2C-86EA139D37E6}</v>
      </c>
      <c r="K78" t="str">
        <f>MeasuresAndUnits!U79</f>
        <v>pico</v>
      </c>
      <c r="L78" t="str">
        <f>MeasuresAndUnits!V79</f>
        <v>metre</v>
      </c>
      <c r="M78">
        <f>MeasuresAndUnits!R79</f>
        <v>9.9999999999999998E-13</v>
      </c>
    </row>
    <row r="79" spans="1:13" x14ac:dyDescent="0.2">
      <c r="A79">
        <f>MeasuresAndUnits!I80</f>
        <v>78</v>
      </c>
      <c r="B79" t="str">
        <f>MeasuresAndUnits!K80</f>
        <v>femotmetre</v>
      </c>
      <c r="C79" t="str">
        <f>MeasuresAndUnits!L80</f>
        <v>Femtometer</v>
      </c>
      <c r="D79" t="str">
        <f>MeasuresAndUnits!M80</f>
        <v>fm</v>
      </c>
      <c r="E79" t="str">
        <f>MeasuresAndUnits!N80</f>
        <v>=\frac{m}{1000000000000000}</v>
      </c>
      <c r="F79" t="str">
        <f>MeasuresAndUnits!O80</f>
        <v>=m/10^15</v>
      </c>
      <c r="G79" t="str">
        <f>MeasuresAndUnits!Q80</f>
        <v>=m/Math.pow(10,15)</v>
      </c>
      <c r="H79" t="str">
        <f>MeasuresAndUnits!J80</f>
        <v>{FB19D6C9-D1C6-4E35-9F63-A57C2413F412}</v>
      </c>
      <c r="I79" t="str">
        <f>MeasuresAndUnits!C80</f>
        <v>{6D8C13FF-EEB4-4992-AB38-BD63FF8EAC0E}</v>
      </c>
      <c r="J79" t="str">
        <f>MeasuresAndUnits!T80</f>
        <v>{398C80A8-5719-4C66-AE2C-86EA139D37E6}</v>
      </c>
      <c r="K79" t="str">
        <f>MeasuresAndUnits!U80</f>
        <v>femto</v>
      </c>
      <c r="L79" t="str">
        <f>MeasuresAndUnits!V80</f>
        <v>metre</v>
      </c>
      <c r="M79">
        <f>MeasuresAndUnits!R80</f>
        <v>1.0000000000000001E-15</v>
      </c>
    </row>
    <row r="80" spans="1:13" x14ac:dyDescent="0.2">
      <c r="A80">
        <f>MeasuresAndUnits!I81</f>
        <v>79</v>
      </c>
      <c r="B80" t="str">
        <f>MeasuresAndUnits!K81</f>
        <v>inch</v>
      </c>
      <c r="C80" t="str">
        <f>MeasuresAndUnits!L81</f>
        <v>Zoll</v>
      </c>
      <c r="D80" t="str">
        <f>MeasuresAndUnits!M81</f>
        <v>in</v>
      </c>
      <c r="E80" t="str">
        <f>MeasuresAndUnits!N81</f>
        <v>=0,0245 \cdot m</v>
      </c>
      <c r="F80" t="str">
        <f>MeasuresAndUnits!O81</f>
        <v>=0,0245*m</v>
      </c>
      <c r="G80" t="str">
        <f>MeasuresAndUnits!Q81</f>
        <v>=0,0245*m</v>
      </c>
      <c r="H80" t="str">
        <f>MeasuresAndUnits!J81</f>
        <v>{2545B429-62E8-4409-A2D2-7106AD93BE76}</v>
      </c>
      <c r="I80" t="str">
        <f>MeasuresAndUnits!C81</f>
        <v>{6D8C13FF-EEB4-4992-AB38-BD63FF8EAC0E}</v>
      </c>
      <c r="J80" t="str">
        <f>MeasuresAndUnits!T81</f>
        <v>{398C80A8-5719-4C66-AE2C-86EA139D37E6}</v>
      </c>
      <c r="K80">
        <f>MeasuresAndUnits!U81</f>
        <v>0</v>
      </c>
      <c r="L80">
        <f>MeasuresAndUnits!V81</f>
        <v>0</v>
      </c>
      <c r="M80">
        <f>MeasuresAndUnits!R81</f>
        <v>0</v>
      </c>
    </row>
    <row r="81" spans="1:13" x14ac:dyDescent="0.2">
      <c r="A81">
        <f>MeasuresAndUnits!I82</f>
        <v>80</v>
      </c>
      <c r="B81" t="str">
        <f>MeasuresAndUnits!K82</f>
        <v>feet</v>
      </c>
      <c r="C81" t="str">
        <f>MeasuresAndUnits!L82</f>
        <v>Fuß</v>
      </c>
      <c r="D81" t="str">
        <f>MeasuresAndUnits!M82</f>
        <v>ft</v>
      </c>
      <c r="E81" t="str">
        <f>MeasuresAndUnits!N82</f>
        <v>=0,3048 \cdot m</v>
      </c>
      <c r="F81" t="str">
        <f>MeasuresAndUnits!O82</f>
        <v>=0,3048*m</v>
      </c>
      <c r="G81" t="str">
        <f>MeasuresAndUnits!Q82</f>
        <v>=0,3048*m</v>
      </c>
      <c r="H81" t="str">
        <f>MeasuresAndUnits!J82</f>
        <v>{8B0E3E40-FFC6-4B32-BE4D-E17CFCD6345B}</v>
      </c>
      <c r="I81" t="str">
        <f>MeasuresAndUnits!C82</f>
        <v>{6D8C13FF-EEB4-4992-AB38-BD63FF8EAC0E}</v>
      </c>
      <c r="J81" t="str">
        <f>MeasuresAndUnits!T82</f>
        <v>{398C80A8-5719-4C66-AE2C-86EA139D37E6}</v>
      </c>
      <c r="K81">
        <f>MeasuresAndUnits!U82</f>
        <v>0</v>
      </c>
      <c r="L81">
        <f>MeasuresAndUnits!V82</f>
        <v>0</v>
      </c>
      <c r="M81">
        <f>MeasuresAndUnits!R82</f>
        <v>0</v>
      </c>
    </row>
    <row r="82" spans="1:13" x14ac:dyDescent="0.2">
      <c r="A82">
        <f>MeasuresAndUnits!I83</f>
        <v>81</v>
      </c>
      <c r="B82" t="str">
        <f>MeasuresAndUnits!K83</f>
        <v>yard</v>
      </c>
      <c r="C82" t="str">
        <f>MeasuresAndUnits!L83</f>
        <v>Yard</v>
      </c>
      <c r="D82" t="str">
        <f>MeasuresAndUnits!M83</f>
        <v>yd</v>
      </c>
      <c r="E82" t="str">
        <f>MeasuresAndUnits!N83</f>
        <v>=0,9144 \cdot m</v>
      </c>
      <c r="F82" t="str">
        <f>MeasuresAndUnits!O83</f>
        <v>=0,9144*m</v>
      </c>
      <c r="G82" t="str">
        <f>MeasuresAndUnits!Q83</f>
        <v>=0,9144*m</v>
      </c>
      <c r="H82" t="str">
        <f>MeasuresAndUnits!J83</f>
        <v>{C1A78F19-1DEB-4744-A117-F01E03A79C19}</v>
      </c>
      <c r="I82" t="str">
        <f>MeasuresAndUnits!C83</f>
        <v>{6D8C13FF-EEB4-4992-AB38-BD63FF8EAC0E}</v>
      </c>
      <c r="J82" t="str">
        <f>MeasuresAndUnits!T83</f>
        <v>{398C80A8-5719-4C66-AE2C-86EA139D37E6}</v>
      </c>
      <c r="K82">
        <f>MeasuresAndUnits!U83</f>
        <v>0</v>
      </c>
      <c r="L82">
        <f>MeasuresAndUnits!V83</f>
        <v>0</v>
      </c>
      <c r="M82">
        <f>MeasuresAndUnits!R83</f>
        <v>0</v>
      </c>
    </row>
    <row r="83" spans="1:13" x14ac:dyDescent="0.2">
      <c r="A83">
        <f>MeasuresAndUnits!I84</f>
        <v>82</v>
      </c>
      <c r="B83" t="str">
        <f>MeasuresAndUnits!K84</f>
        <v>-</v>
      </c>
      <c r="C83" t="str">
        <f>MeasuresAndUnits!L84</f>
        <v>-</v>
      </c>
      <c r="D83" t="str">
        <f>MeasuresAndUnits!M84</f>
        <v>-</v>
      </c>
      <c r="E83" t="str">
        <f>MeasuresAndUnits!N84</f>
        <v>-</v>
      </c>
      <c r="F83" t="str">
        <f>MeasuresAndUnits!O84</f>
        <v>-</v>
      </c>
      <c r="G83" t="str">
        <f>MeasuresAndUnits!Q84</f>
        <v>-</v>
      </c>
      <c r="H83" t="str">
        <f>MeasuresAndUnits!J84</f>
        <v>{FB100E95-3743-4158-826B-809250F9FC60}</v>
      </c>
      <c r="I83" t="str">
        <f>MeasuresAndUnits!C84</f>
        <v>{559ED3F6-596E-43AD-BF2A-263EF7388A0A}</v>
      </c>
      <c r="J83" t="str">
        <f>MeasuresAndUnits!T84</f>
        <v>{398C80A8-5719-4C66-AE2C-86EA139D37E6}</v>
      </c>
      <c r="K83">
        <f>MeasuresAndUnits!U84</f>
        <v>0</v>
      </c>
      <c r="L83" t="str">
        <f>MeasuresAndUnits!V84</f>
        <v>-</v>
      </c>
      <c r="M83">
        <f>MeasuresAndUnits!R84</f>
        <v>0</v>
      </c>
    </row>
    <row r="84" spans="1:13" x14ac:dyDescent="0.2">
      <c r="A84">
        <f>MeasuresAndUnits!I85</f>
        <v>83</v>
      </c>
      <c r="B84" t="str">
        <f>MeasuresAndUnits!K85</f>
        <v>newton per metre</v>
      </c>
      <c r="C84" t="str">
        <f>MeasuresAndUnits!L85</f>
        <v>Newton pro Meter</v>
      </c>
      <c r="D84" t="str">
        <f>MeasuresAndUnits!M85</f>
        <v>N/m</v>
      </c>
      <c r="E84" t="str">
        <f>MeasuresAndUnits!N85</f>
        <v>=\frac{kg}{s^2}</v>
      </c>
      <c r="F84" t="str">
        <f>MeasuresAndUnits!O85</f>
        <v>=(kg)/s^2</v>
      </c>
      <c r="G84" t="str">
        <f>MeasuresAndUnits!Q85</f>
        <v>=kg/Math.pow(s,2)</v>
      </c>
      <c r="H84" t="str">
        <f>MeasuresAndUnits!J85</f>
        <v>{C8F610C4-7C7D-4BD0-B6F4-A7978036AA2D}</v>
      </c>
      <c r="I84" t="str">
        <f>MeasuresAndUnits!C85</f>
        <v>{618BD3A5-ED9C-4761-8671-4813A15B721E}</v>
      </c>
      <c r="J84" t="str">
        <f>MeasuresAndUnits!T85</f>
        <v>{4113F17B-C410-43AD-9FA8-88ED4E597902}</v>
      </c>
      <c r="K84">
        <f>MeasuresAndUnits!U85</f>
        <v>0</v>
      </c>
      <c r="L84" t="str">
        <f>MeasuresAndUnits!V85</f>
        <v>newtonpermetre</v>
      </c>
      <c r="M84">
        <f>MeasuresAndUnits!R85</f>
        <v>1</v>
      </c>
    </row>
    <row r="85" spans="1:13" x14ac:dyDescent="0.2">
      <c r="A85">
        <f>MeasuresAndUnits!I86</f>
        <v>84</v>
      </c>
      <c r="B85" t="str">
        <f>MeasuresAndUnits!K86</f>
        <v>kilonewton per metre</v>
      </c>
      <c r="C85" t="str">
        <f>MeasuresAndUnits!L86</f>
        <v>Kilonewton pro Meter</v>
      </c>
      <c r="D85" t="str">
        <f>MeasuresAndUnits!M86</f>
        <v>kN/m</v>
      </c>
      <c r="E85" t="str">
        <f>MeasuresAndUnits!N86</f>
        <v>=\frac{kg}{s^2 \cdot 10^3}</v>
      </c>
      <c r="F85" t="str">
        <f>MeasuresAndUnits!O86</f>
        <v>=(kg)/(s^2*10^3)</v>
      </c>
      <c r="G85" t="str">
        <f>MeasuresAndUnits!Q86</f>
        <v>=kg/(Math.pow(s,2)*Math.pow(10,3))</v>
      </c>
      <c r="H85" t="str">
        <f>MeasuresAndUnits!J86</f>
        <v>{709E093A-FDAA-44D6-9D3D-7BAB6FEFC226}</v>
      </c>
      <c r="I85" t="str">
        <f>MeasuresAndUnits!C86</f>
        <v>{618BD3A5-ED9C-4761-8671-4813A15B721E}</v>
      </c>
      <c r="J85" t="str">
        <f>MeasuresAndUnits!T86</f>
        <v>{4113F17B-C410-43AD-9FA8-88ED4E597902}</v>
      </c>
      <c r="K85" t="str">
        <f>MeasuresAndUnits!U86</f>
        <v>kilo</v>
      </c>
      <c r="L85" t="str">
        <f>MeasuresAndUnits!V86</f>
        <v>newtonpermetre</v>
      </c>
      <c r="M85">
        <f>MeasuresAndUnits!R86</f>
        <v>1E-3</v>
      </c>
    </row>
    <row r="86" spans="1:13" x14ac:dyDescent="0.2">
      <c r="A86">
        <f>MeasuresAndUnits!I87</f>
        <v>85</v>
      </c>
      <c r="B86" t="str">
        <f>MeasuresAndUnits!K87</f>
        <v>meganewton per metre</v>
      </c>
      <c r="C86" t="str">
        <f>MeasuresAndUnits!L87</f>
        <v>Meganewton pro Meter</v>
      </c>
      <c r="D86" t="str">
        <f>MeasuresAndUnits!M87</f>
        <v>MN/m</v>
      </c>
      <c r="E86" t="str">
        <f>MeasuresAndUnits!N87</f>
        <v>=\frac{kg}{s^2 \cdot 10^6}</v>
      </c>
      <c r="F86" t="str">
        <f>MeasuresAndUnits!O87</f>
        <v>=(kg)/(s^2*10^6)</v>
      </c>
      <c r="G86" t="str">
        <f>MeasuresAndUnits!Q87</f>
        <v>=kg/(Math.pow(s,2)*Math.pow(10,6))</v>
      </c>
      <c r="H86" t="str">
        <f>MeasuresAndUnits!J87</f>
        <v>{E22BEA23-EB6F-44DA-9669-BEFB92F42FC6}</v>
      </c>
      <c r="I86" t="str">
        <f>MeasuresAndUnits!C87</f>
        <v>{618BD3A5-ED9C-4761-8671-4813A15B721E}</v>
      </c>
      <c r="J86" t="str">
        <f>MeasuresAndUnits!T87</f>
        <v>{4113F17B-C410-43AD-9FA8-88ED4E597902}</v>
      </c>
      <c r="K86" t="str">
        <f>MeasuresAndUnits!U87</f>
        <v>mega</v>
      </c>
      <c r="L86" t="str">
        <f>MeasuresAndUnits!V87</f>
        <v>newtonpermetre</v>
      </c>
      <c r="M86">
        <f>MeasuresAndUnits!R87</f>
        <v>9.9999999999999995E-7</v>
      </c>
    </row>
    <row r="87" spans="1:13" x14ac:dyDescent="0.2">
      <c r="A87">
        <f>MeasuresAndUnits!I88</f>
        <v>86</v>
      </c>
      <c r="B87" t="str">
        <f>MeasuresAndUnits!K88</f>
        <v>millinewton per metre</v>
      </c>
      <c r="C87" t="str">
        <f>MeasuresAndUnits!L88</f>
        <v>Millinewton pro Meter</v>
      </c>
      <c r="D87" t="str">
        <f>MeasuresAndUnits!M88</f>
        <v>mN/m</v>
      </c>
      <c r="E87" t="str">
        <f>MeasuresAndUnits!N88</f>
        <v>=\frac{kg}{s^2} \cdot 10^3</v>
      </c>
      <c r="F87" t="str">
        <f>MeasuresAndUnits!O88</f>
        <v>=(kg)/(s^2)*10^3</v>
      </c>
      <c r="G87" t="str">
        <f>MeasuresAndUnits!Q88</f>
        <v>=(kg/Math.pow(s,2)) * Math.pow(10,3)</v>
      </c>
      <c r="H87" t="str">
        <f>MeasuresAndUnits!J88</f>
        <v>{D8E63A9D-C932-4176-B3BD-AB5CD746320D}</v>
      </c>
      <c r="I87" t="str">
        <f>MeasuresAndUnits!C88</f>
        <v>{618BD3A5-ED9C-4761-8671-4813A15B721E}</v>
      </c>
      <c r="J87" t="str">
        <f>MeasuresAndUnits!T88</f>
        <v>{4113F17B-C410-43AD-9FA8-88ED4E597902}</v>
      </c>
      <c r="K87" t="str">
        <f>MeasuresAndUnits!U88</f>
        <v xml:space="preserve">milli </v>
      </c>
      <c r="L87" t="str">
        <f>MeasuresAndUnits!V88</f>
        <v>newtonpermetre</v>
      </c>
      <c r="M87">
        <f>MeasuresAndUnits!R88</f>
        <v>1000</v>
      </c>
    </row>
    <row r="88" spans="1:13" x14ac:dyDescent="0.2">
      <c r="A88">
        <f>MeasuresAndUnits!I89</f>
        <v>87</v>
      </c>
      <c r="B88" t="str">
        <f>MeasuresAndUnits!K89</f>
        <v>newton per centimetre</v>
      </c>
      <c r="C88" t="str">
        <f>MeasuresAndUnits!L89</f>
        <v>Newton pro Zentimeter</v>
      </c>
      <c r="D88" t="str">
        <f>MeasuresAndUnits!M89</f>
        <v>N/cm</v>
      </c>
      <c r="E88" t="str">
        <f>MeasuresAndUnits!N89</f>
        <v>=\frac{kg}{s^2 \cdot 10^2}</v>
      </c>
      <c r="F88" t="str">
        <f>MeasuresAndUnits!O89</f>
        <v>=(kg)/(s^2*10^2)</v>
      </c>
      <c r="G88" t="str">
        <f>MeasuresAndUnits!Q89</f>
        <v>=kg/(Math.pow(s,2)*Math.pow(10,2))</v>
      </c>
      <c r="H88" t="str">
        <f>MeasuresAndUnits!J89</f>
        <v>{F2D02135-85C1-4F6B-957F-F79DEDB12940}</v>
      </c>
      <c r="I88" t="str">
        <f>MeasuresAndUnits!C89</f>
        <v>{618BD3A5-ED9C-4761-8671-4813A15B721E}</v>
      </c>
      <c r="J88" t="str">
        <f>MeasuresAndUnits!T89</f>
        <v>{4113F17B-C410-43AD-9FA8-88ED4E597902}</v>
      </c>
      <c r="K88">
        <f>MeasuresAndUnits!U89</f>
        <v>0</v>
      </c>
      <c r="L88" t="str">
        <f>MeasuresAndUnits!V89</f>
        <v>newtonpercentimetre</v>
      </c>
      <c r="M88">
        <f>MeasuresAndUnits!R89</f>
        <v>0.01</v>
      </c>
    </row>
    <row r="89" spans="1:13" x14ac:dyDescent="0.2">
      <c r="A89">
        <f>MeasuresAndUnits!I90</f>
        <v>88</v>
      </c>
      <c r="B89" t="str">
        <f>MeasuresAndUnits!K90</f>
        <v>kilonewton per centimetre</v>
      </c>
      <c r="C89" t="str">
        <f>MeasuresAndUnits!L90</f>
        <v>Kilonewton pro Zentimeter</v>
      </c>
      <c r="D89" t="str">
        <f>MeasuresAndUnits!M90</f>
        <v>kN/cm</v>
      </c>
      <c r="E89" t="str">
        <f>MeasuresAndUnits!N90</f>
        <v>=\frac{kg}{s^2 \cdot 10^5}</v>
      </c>
      <c r="F89" t="str">
        <f>MeasuresAndUnits!O90</f>
        <v>=(kg)/(s^2*10^5)</v>
      </c>
      <c r="G89" t="str">
        <f>MeasuresAndUnits!Q90</f>
        <v>=kg/(Math.pow(s,2)*Math.pow(10,5))</v>
      </c>
      <c r="H89" t="str">
        <f>MeasuresAndUnits!J90</f>
        <v>{99B28188-1454-4C7F-8E1E-DB5D653CC7AC}</v>
      </c>
      <c r="I89" t="str">
        <f>MeasuresAndUnits!C90</f>
        <v>{618BD3A5-ED9C-4761-8671-4813A15B721E}</v>
      </c>
      <c r="J89" t="str">
        <f>MeasuresAndUnits!T90</f>
        <v>{4113F17B-C410-43AD-9FA8-88ED4E597902}</v>
      </c>
      <c r="K89" t="str">
        <f>MeasuresAndUnits!U90</f>
        <v>kilo</v>
      </c>
      <c r="L89" t="str">
        <f>MeasuresAndUnits!V90</f>
        <v>newtonpercentimetre</v>
      </c>
      <c r="M89">
        <f>MeasuresAndUnits!R90</f>
        <v>1.0000000000000001E-5</v>
      </c>
    </row>
    <row r="90" spans="1:13" x14ac:dyDescent="0.2">
      <c r="A90">
        <f>MeasuresAndUnits!I91</f>
        <v>89</v>
      </c>
      <c r="B90" t="str">
        <f>MeasuresAndUnits!K91</f>
        <v>kilonewtonmetre per metre</v>
      </c>
      <c r="C90" t="str">
        <f>MeasuresAndUnits!L91</f>
        <v>Kilonewtonmeter pro Meter</v>
      </c>
      <c r="D90" t="str">
        <f>MeasuresAndUnits!M91</f>
        <v>kNm/m</v>
      </c>
      <c r="E90" t="str">
        <f>MeasuresAndUnits!N91</f>
        <v>=\frac {kg \cdot m}{s^2} \cdot 10^3</v>
      </c>
      <c r="F90" t="str">
        <f>MeasuresAndUnits!O91</f>
        <v>=(kg*m)/(s^2) * 10^3</v>
      </c>
      <c r="G90" t="str">
        <f>MeasuresAndUnits!Q91</f>
        <v>=(kg*m)/(Math.pow(s,2)*Math.pow(10,3))</v>
      </c>
      <c r="H90" t="str">
        <f>MeasuresAndUnits!J91</f>
        <v>{6A2D3344-5BB5-4988-A03C-20F0D7DB3B56}</v>
      </c>
      <c r="I90" t="str">
        <f>MeasuresAndUnits!C91</f>
        <v>{AD6D55A3-479C-4774-8D12-91879DA53E92}</v>
      </c>
      <c r="J90" t="str">
        <f>MeasuresAndUnits!T91</f>
        <v>{0DE19D4C-2D67-4FF3-8EA8-1746892BB88B}</v>
      </c>
      <c r="K90" t="str">
        <f>MeasuresAndUnits!U91</f>
        <v>kilo</v>
      </c>
      <c r="L90" t="str">
        <f>MeasuresAndUnits!V91</f>
        <v>newtonmetrepermetre</v>
      </c>
      <c r="M90">
        <f>MeasuresAndUnits!R91</f>
        <v>1E-3</v>
      </c>
    </row>
    <row r="91" spans="1:13" x14ac:dyDescent="0.2">
      <c r="A91">
        <f>MeasuresAndUnits!I92</f>
        <v>90</v>
      </c>
      <c r="B91" t="str">
        <f>MeasuresAndUnits!K92</f>
        <v>meganewtonmetre per metra</v>
      </c>
      <c r="C91" t="str">
        <f>MeasuresAndUnits!L92</f>
        <v>Meganewtonmeter pro Meter</v>
      </c>
      <c r="D91" t="str">
        <f>MeasuresAndUnits!M92</f>
        <v>MNm/m</v>
      </c>
      <c r="E91" t="str">
        <f>MeasuresAndUnits!N92</f>
        <v>=\frac {kg \cdot m}{s^2} \cdot 10^6</v>
      </c>
      <c r="F91" t="str">
        <f>MeasuresAndUnits!O92</f>
        <v>=(kg*m)/(s^2) * 10^6</v>
      </c>
      <c r="G91" t="str">
        <f>MeasuresAndUnits!Q92</f>
        <v>=(kg*m)/(Math.pow(s,2)*Math.pow(10,6))</v>
      </c>
      <c r="H91" t="str">
        <f>MeasuresAndUnits!J92</f>
        <v>{8AB109F3-269D-4CE5-B8D5-4EDC8D8A3C09}</v>
      </c>
      <c r="I91" t="str">
        <f>MeasuresAndUnits!C92</f>
        <v>{AD6D55A3-479C-4774-8D12-91879DA53E92}</v>
      </c>
      <c r="J91" t="str">
        <f>MeasuresAndUnits!T92</f>
        <v>{0DE19D4C-2D67-4FF3-8EA8-1746892BB88B}</v>
      </c>
      <c r="K91" t="str">
        <f>MeasuresAndUnits!U92</f>
        <v>mega</v>
      </c>
      <c r="L91" t="str">
        <f>MeasuresAndUnits!V92</f>
        <v>newtonmetrepermetra</v>
      </c>
      <c r="M91">
        <f>MeasuresAndUnits!R92</f>
        <v>9.9999999999999995E-7</v>
      </c>
    </row>
    <row r="92" spans="1:13" x14ac:dyDescent="0.2">
      <c r="A92">
        <f>MeasuresAndUnits!I93</f>
        <v>91</v>
      </c>
      <c r="B92" t="str">
        <f>MeasuresAndUnits!K93</f>
        <v>newtonmetre per metre</v>
      </c>
      <c r="C92" t="str">
        <f>MeasuresAndUnits!L93</f>
        <v>Newtonmeter pro Meter</v>
      </c>
      <c r="D92" t="str">
        <f>MeasuresAndUnits!M93</f>
        <v>Nm/m</v>
      </c>
      <c r="E92" t="str">
        <f>MeasuresAndUnits!N93</f>
        <v>=\frac {kg \cdot m}{s^2}</v>
      </c>
      <c r="F92" t="str">
        <f>MeasuresAndUnits!O93</f>
        <v>=(kg*m)/(s^2)</v>
      </c>
      <c r="G92" t="str">
        <f>MeasuresAndUnits!Q93</f>
        <v>=(kg*m)/(Math.pow(s,2))</v>
      </c>
      <c r="H92" t="str">
        <f>MeasuresAndUnits!J93</f>
        <v>{316358A9-23F7-4009-BB18-AE849DE1F989}</v>
      </c>
      <c r="I92" t="str">
        <f>MeasuresAndUnits!C93</f>
        <v>{AD6D55A3-479C-4774-8D12-91879DA53E92}</v>
      </c>
      <c r="J92" t="str">
        <f>MeasuresAndUnits!T93</f>
        <v>{0DE19D4C-2D67-4FF3-8EA8-1746892BB88B}</v>
      </c>
      <c r="K92">
        <f>MeasuresAndUnits!U93</f>
        <v>0</v>
      </c>
      <c r="L92" t="str">
        <f>MeasuresAndUnits!V93</f>
        <v>newtonmetrepermetre</v>
      </c>
      <c r="M92">
        <f>MeasuresAndUnits!R93</f>
        <v>1</v>
      </c>
    </row>
    <row r="93" spans="1:13" x14ac:dyDescent="0.2">
      <c r="A93">
        <f>MeasuresAndUnits!I94</f>
        <v>92</v>
      </c>
      <c r="B93" t="str">
        <f>MeasuresAndUnits!K94</f>
        <v>newton per metre</v>
      </c>
      <c r="C93" t="str">
        <f>MeasuresAndUnits!L94</f>
        <v>Newton pro Meter</v>
      </c>
      <c r="D93" t="str">
        <f>MeasuresAndUnits!M94</f>
        <v>N/m</v>
      </c>
      <c r="E93" t="str">
        <f>MeasuresAndUnits!N94</f>
        <v>=\frac {kg}{s^2}</v>
      </c>
      <c r="F93" t="str">
        <f>MeasuresAndUnits!O94</f>
        <v>=(kg)/s^2</v>
      </c>
      <c r="G93" t="str">
        <f>MeasuresAndUnits!Q94</f>
        <v>=(kg)/(Math.pow(s,2))</v>
      </c>
      <c r="H93" t="str">
        <f>MeasuresAndUnits!J94</f>
        <v>{DCB72D99-8834-4461-BAB1-5A3BBD053E17}</v>
      </c>
      <c r="I93" t="str">
        <f>MeasuresAndUnits!C94</f>
        <v>{262E244A-BC1D-4C70-B751-A215B9E1C284}</v>
      </c>
      <c r="J93" t="str">
        <f>MeasuresAndUnits!T94</f>
        <v>{6652A8C9-2E84-45FE-8FE2-CFDB091CF49B}</v>
      </c>
      <c r="K93">
        <f>MeasuresAndUnits!U94</f>
        <v>0</v>
      </c>
      <c r="L93" t="str">
        <f>MeasuresAndUnits!V94</f>
        <v>newtonpermetre</v>
      </c>
      <c r="M93">
        <f>MeasuresAndUnits!R94</f>
        <v>1</v>
      </c>
    </row>
    <row r="94" spans="1:13" x14ac:dyDescent="0.2">
      <c r="A94">
        <f>MeasuresAndUnits!I95</f>
        <v>93</v>
      </c>
      <c r="B94" t="str">
        <f>MeasuresAndUnits!K95</f>
        <v>meters per second</v>
      </c>
      <c r="C94" t="str">
        <f>MeasuresAndUnits!L95</f>
        <v>Meter pro Sekunde</v>
      </c>
      <c r="D94" t="str">
        <f>MeasuresAndUnits!M95</f>
        <v>m/s</v>
      </c>
      <c r="E94" t="str">
        <f>MeasuresAndUnits!N95</f>
        <v>=\frac {m}{s}</v>
      </c>
      <c r="F94" t="str">
        <f>MeasuresAndUnits!O95</f>
        <v>=m/s</v>
      </c>
      <c r="G94" t="str">
        <f>MeasuresAndUnits!Q95</f>
        <v>=m/s</v>
      </c>
      <c r="H94" t="str">
        <f>MeasuresAndUnits!J95</f>
        <v>{33FFAE56-ABA9-48F2-BE0A-56AC016A5161}</v>
      </c>
      <c r="I94" t="str">
        <f>MeasuresAndUnits!C95</f>
        <v>{12873C31-2540-4579-BD48-656795E664EF}</v>
      </c>
      <c r="J94" t="str">
        <f>MeasuresAndUnits!T95</f>
        <v>{B2D066E1-E8B3-4AB8-977E-5615DDD20830}</v>
      </c>
      <c r="K94">
        <f>MeasuresAndUnits!U95</f>
        <v>0</v>
      </c>
      <c r="L94" t="str">
        <f>MeasuresAndUnits!V95</f>
        <v>meterspersecond</v>
      </c>
      <c r="M94">
        <f>MeasuresAndUnits!R95</f>
        <v>1</v>
      </c>
    </row>
    <row r="95" spans="1:13" x14ac:dyDescent="0.2">
      <c r="A95">
        <f>MeasuresAndUnits!I96</f>
        <v>94</v>
      </c>
      <c r="B95" t="str">
        <f>MeasuresAndUnits!K96</f>
        <v>kilometers per hour</v>
      </c>
      <c r="C95" t="str">
        <f>MeasuresAndUnits!L96</f>
        <v>Kilometer pro Stunde</v>
      </c>
      <c r="D95" t="str">
        <f>MeasuresAndUnits!M96</f>
        <v>km/h</v>
      </c>
      <c r="E95" t="str">
        <f>MeasuresAndUnits!N96</f>
        <v>=\frac{1000 \cdot m}{3600 \cdot s}</v>
      </c>
      <c r="F95" t="str">
        <f>MeasuresAndUnits!O96</f>
        <v>=(1000*m)/(3600*s)</v>
      </c>
      <c r="G95" t="str">
        <f>MeasuresAndUnits!Q96</f>
        <v>=(m*Math.pow(10,3))/(3600*s)</v>
      </c>
      <c r="H95" t="str">
        <f>MeasuresAndUnits!J96</f>
        <v>{9358989F-E5D1-4BA8-8648-A2363C788E8C}</v>
      </c>
      <c r="I95" t="str">
        <f>MeasuresAndUnits!C96</f>
        <v>{12873C31-2540-4579-BD48-656795E664EF}</v>
      </c>
      <c r="J95" t="str">
        <f>MeasuresAndUnits!T96</f>
        <v>{B2D066E1-E8B3-4AB8-977E-5615DDD20830}</v>
      </c>
      <c r="K95" t="str">
        <f>MeasuresAndUnits!U96</f>
        <v>kilo</v>
      </c>
      <c r="L95" t="str">
        <f>MeasuresAndUnits!V96</f>
        <v>metersperhour</v>
      </c>
      <c r="M95">
        <f>MeasuresAndUnits!R96</f>
        <v>0.27777777777777701</v>
      </c>
    </row>
    <row r="96" spans="1:13" x14ac:dyDescent="0.2">
      <c r="A96">
        <f>MeasuresAndUnits!I97</f>
        <v>95</v>
      </c>
      <c r="B96" t="str">
        <f>MeasuresAndUnits!K97</f>
        <v>miles per hour</v>
      </c>
      <c r="C96" t="str">
        <f>MeasuresAndUnits!L97</f>
        <v>Meilen pro Stunde</v>
      </c>
      <c r="D96" t="str">
        <f>MeasuresAndUnits!M97</f>
        <v>mi/h</v>
      </c>
      <c r="E96" t="str">
        <f>MeasuresAndUnits!N97</f>
        <v>=\frac{1609,344 \cdot m}{3600 \cdot s}</v>
      </c>
      <c r="F96" t="str">
        <f>MeasuresAndUnits!O97</f>
        <v>=(1609,344*m)/(3600*s)</v>
      </c>
      <c r="G96" t="str">
        <f>MeasuresAndUnits!Q97</f>
        <v>=(1609,344*m)/(3600*s)</v>
      </c>
      <c r="H96" t="str">
        <f>MeasuresAndUnits!J97</f>
        <v>{E559F048-6FFE-4BD3-BCCF-E2C93E417CC0}</v>
      </c>
      <c r="I96" t="str">
        <f>MeasuresAndUnits!C97</f>
        <v>{12873C31-2540-4579-BD48-656795E664EF}</v>
      </c>
      <c r="J96" t="str">
        <f>MeasuresAndUnits!T97</f>
        <v>{B2D066E1-E8B3-4AB8-977E-5615DDD20830}</v>
      </c>
      <c r="K96">
        <f>MeasuresAndUnits!U97</f>
        <v>0</v>
      </c>
      <c r="L96" t="str">
        <f>MeasuresAndUnits!V97</f>
        <v>milesperhour</v>
      </c>
      <c r="M96">
        <f>MeasuresAndUnits!R97</f>
        <v>9.5555555555555505E-2</v>
      </c>
    </row>
    <row r="97" spans="1:13" x14ac:dyDescent="0.2">
      <c r="A97">
        <f>MeasuresAndUnits!I98</f>
        <v>96</v>
      </c>
      <c r="B97" t="str">
        <f>MeasuresAndUnits!K98</f>
        <v>-</v>
      </c>
      <c r="C97" t="str">
        <f>MeasuresAndUnits!L98</f>
        <v>-</v>
      </c>
      <c r="D97" t="str">
        <f>MeasuresAndUnits!M98</f>
        <v>-</v>
      </c>
      <c r="E97" t="str">
        <f>MeasuresAndUnits!N98</f>
        <v>-</v>
      </c>
      <c r="F97" t="str">
        <f>MeasuresAndUnits!O98</f>
        <v>-</v>
      </c>
      <c r="G97" t="str">
        <f>MeasuresAndUnits!Q98</f>
        <v>-</v>
      </c>
      <c r="H97" t="str">
        <f>MeasuresAndUnits!J98</f>
        <v>{1AC1677B-A4CE-46E8-B320-C2D60F9BDD12}</v>
      </c>
      <c r="I97" t="str">
        <f>MeasuresAndUnits!C98</f>
        <v>{9073BFBE-3645-4FC4-B3B9-09D411325750}</v>
      </c>
      <c r="J97">
        <f>MeasuresAndUnits!T98</f>
        <v>0</v>
      </c>
      <c r="K97">
        <f>MeasuresAndUnits!U98</f>
        <v>0</v>
      </c>
      <c r="L97" t="str">
        <f>MeasuresAndUnits!V98</f>
        <v>-</v>
      </c>
      <c r="M97">
        <f>MeasuresAndUnits!R98</f>
        <v>0</v>
      </c>
    </row>
    <row r="98" spans="1:13" x14ac:dyDescent="0.2">
      <c r="A98">
        <f>MeasuresAndUnits!I99</f>
        <v>97</v>
      </c>
      <c r="B98" t="str">
        <f>MeasuresAndUnits!K99</f>
        <v>lumen</v>
      </c>
      <c r="C98" t="str">
        <f>MeasuresAndUnits!L99</f>
        <v>Lumen</v>
      </c>
      <c r="D98" t="str">
        <f>MeasuresAndUnits!M99</f>
        <v>lm</v>
      </c>
      <c r="E98" t="str">
        <f>MeasuresAndUnits!N99</f>
        <v>=cd \cdot sr</v>
      </c>
      <c r="F98" t="str">
        <f>MeasuresAndUnits!O99</f>
        <v>=cd * sr</v>
      </c>
      <c r="G98" t="str">
        <f>MeasuresAndUnits!Q99</f>
        <v>-</v>
      </c>
      <c r="H98" t="str">
        <f>MeasuresAndUnits!J99</f>
        <v>{D14CC14F-1D68-42E9-AD65-EDC402532606}</v>
      </c>
      <c r="I98" t="str">
        <f>MeasuresAndUnits!C99</f>
        <v>{690F9AED-6B23-4808-9034-3E5BA5F423C9}</v>
      </c>
      <c r="J98" t="str">
        <f>MeasuresAndUnits!T99</f>
        <v>{138973A5-8415-4DE4-9BA6-2896386D6878}</v>
      </c>
      <c r="K98">
        <f>MeasuresAndUnits!U99</f>
        <v>0</v>
      </c>
      <c r="L98" t="str">
        <f>MeasuresAndUnits!V99</f>
        <v>lumen</v>
      </c>
      <c r="M98">
        <f>MeasuresAndUnits!R99</f>
        <v>0</v>
      </c>
    </row>
    <row r="99" spans="1:13" x14ac:dyDescent="0.2">
      <c r="A99">
        <f>MeasuresAndUnits!I100</f>
        <v>98</v>
      </c>
      <c r="B99" t="str">
        <f>MeasuresAndUnits!K100</f>
        <v>candela</v>
      </c>
      <c r="C99" t="str">
        <f>MeasuresAndUnits!L100</f>
        <v>Candela</v>
      </c>
      <c r="D99" t="str">
        <f>MeasuresAndUnits!M100</f>
        <v>cd</v>
      </c>
      <c r="E99" t="str">
        <f>MeasuresAndUnits!N100</f>
        <v>=cd</v>
      </c>
      <c r="F99" t="str">
        <f>MeasuresAndUnits!O100</f>
        <v>=cd</v>
      </c>
      <c r="G99" t="str">
        <f>MeasuresAndUnits!Q100</f>
        <v>=cd</v>
      </c>
      <c r="H99" t="str">
        <f>MeasuresAndUnits!J100</f>
        <v>{D4F5A251-EBBE-4121-A1AD-B16720C20784}</v>
      </c>
      <c r="I99" t="str">
        <f>MeasuresAndUnits!C100</f>
        <v>{E2E4A6EC-95B4-4C01-B7A7-25F598207E1C}</v>
      </c>
      <c r="J99" t="str">
        <f>MeasuresAndUnits!T100</f>
        <v>{A3234A0D-DC34-4BC9-998D-34513F31278F}</v>
      </c>
      <c r="K99">
        <f>MeasuresAndUnits!U100</f>
        <v>0</v>
      </c>
      <c r="L99" t="str">
        <f>MeasuresAndUnits!V100</f>
        <v>candela</v>
      </c>
      <c r="M99">
        <f>MeasuresAndUnits!R100</f>
        <v>1</v>
      </c>
    </row>
    <row r="100" spans="1:13" x14ac:dyDescent="0.2">
      <c r="A100">
        <f>MeasuresAndUnits!I101</f>
        <v>99</v>
      </c>
      <c r="B100" t="str">
        <f>MeasuresAndUnits!K101</f>
        <v>lumen per steradiant</v>
      </c>
      <c r="C100" t="str">
        <f>MeasuresAndUnits!L101</f>
        <v>Lumen pro Steradiant</v>
      </c>
      <c r="D100" t="str">
        <f>MeasuresAndUnits!M101</f>
        <v>lm/sr</v>
      </c>
      <c r="E100" t="str">
        <f>MeasuresAndUnits!N101</f>
        <v>?! Im Bezug auf lm?</v>
      </c>
      <c r="F100" t="str">
        <f>MeasuresAndUnits!O101</f>
        <v>-</v>
      </c>
      <c r="G100" t="str">
        <f>MeasuresAndUnits!Q101</f>
        <v>-</v>
      </c>
      <c r="H100" t="str">
        <f>MeasuresAndUnits!J101</f>
        <v>{8878A4A7-6230-4F4B-989B-BC8861048BA2}</v>
      </c>
      <c r="I100" t="str">
        <f>MeasuresAndUnits!C101</f>
        <v>{32D3105A-421C-4C0C-8A89-3D38F4F4EF80}</v>
      </c>
      <c r="J100" t="str">
        <f>MeasuresAndUnits!T101</f>
        <v>{C724059E-3C40-4768-82FE-1322F1FCE912}</v>
      </c>
      <c r="K100">
        <f>MeasuresAndUnits!U101</f>
        <v>0</v>
      </c>
      <c r="L100" t="str">
        <f>MeasuresAndUnits!V101</f>
        <v>lumenpersteradiant</v>
      </c>
      <c r="M100">
        <f>MeasuresAndUnits!R101</f>
        <v>0</v>
      </c>
    </row>
    <row r="101" spans="1:13" x14ac:dyDescent="0.2">
      <c r="A101">
        <f>MeasuresAndUnits!I102</f>
        <v>100</v>
      </c>
      <c r="B101" t="str">
        <f>MeasuresAndUnits!K102</f>
        <v>candela</v>
      </c>
      <c r="C101" t="str">
        <f>MeasuresAndUnits!L102</f>
        <v>Candela</v>
      </c>
      <c r="D101" t="str">
        <f>MeasuresAndUnits!M102</f>
        <v>cd</v>
      </c>
      <c r="E101" t="str">
        <f>MeasuresAndUnits!N102</f>
        <v>=cd</v>
      </c>
      <c r="F101" t="str">
        <f>MeasuresAndUnits!O102</f>
        <v>=cd</v>
      </c>
      <c r="G101" t="str">
        <f>MeasuresAndUnits!Q102</f>
        <v>=cd</v>
      </c>
      <c r="H101" t="str">
        <f>MeasuresAndUnits!J102</f>
        <v>{40423BEC-0E19-40DC-AFBD-812E826A0332}</v>
      </c>
      <c r="I101" t="str">
        <f>MeasuresAndUnits!C102</f>
        <v>{32D3105A-421C-4C0C-8A89-3D38F4F4EF80}</v>
      </c>
      <c r="J101" t="str">
        <f>MeasuresAndUnits!T102</f>
        <v>{C724059E-3C40-4768-82FE-1322F1FCE912}</v>
      </c>
      <c r="K101">
        <f>MeasuresAndUnits!U102</f>
        <v>0</v>
      </c>
      <c r="L101" t="str">
        <f>MeasuresAndUnits!V102</f>
        <v>candela</v>
      </c>
      <c r="M101">
        <f>MeasuresAndUnits!R102</f>
        <v>1</v>
      </c>
    </row>
    <row r="102" spans="1:13" x14ac:dyDescent="0.2">
      <c r="A102">
        <f>MeasuresAndUnits!I103</f>
        <v>101</v>
      </c>
      <c r="B102" t="str">
        <f>MeasuresAndUnits!K103</f>
        <v>weber</v>
      </c>
      <c r="C102" t="str">
        <f>MeasuresAndUnits!L103</f>
        <v>Weber</v>
      </c>
      <c r="D102" t="str">
        <f>MeasuresAndUnits!M103</f>
        <v>Wb</v>
      </c>
      <c r="E102" t="str">
        <f>MeasuresAndUnits!N103</f>
        <v>=\frac {kg \cdot m^2}{A \cdot s^2}</v>
      </c>
      <c r="F102" t="str">
        <f>MeasuresAndUnits!O103</f>
        <v>=(kg*m^2)/(A^2*s^2)</v>
      </c>
      <c r="G102" t="str">
        <f>MeasuresAndUnits!Q103</f>
        <v>=(kg*Math.pow(m,2))/(Math.pow(A,2)*Math.pow(s,2))</v>
      </c>
      <c r="H102" t="str">
        <f>MeasuresAndUnits!J103</f>
        <v>{16CB3A9A-866A-4558-9F51-6D10BEFD84D4}</v>
      </c>
      <c r="I102" t="str">
        <f>MeasuresAndUnits!C103</f>
        <v>{A51EABE3-3C56-416D-A210-BFA95607EDBB}</v>
      </c>
      <c r="J102" t="str">
        <f>MeasuresAndUnits!T103</f>
        <v>{873F5612-AB67-4C6E-BE02-75E5181566E2}</v>
      </c>
      <c r="K102">
        <f>MeasuresAndUnits!U103</f>
        <v>0</v>
      </c>
      <c r="L102" t="str">
        <f>MeasuresAndUnits!V103</f>
        <v>weber</v>
      </c>
      <c r="M102">
        <f>MeasuresAndUnits!R103</f>
        <v>1</v>
      </c>
    </row>
    <row r="103" spans="1:13" x14ac:dyDescent="0.2">
      <c r="A103">
        <f>MeasuresAndUnits!I104</f>
        <v>102</v>
      </c>
      <c r="B103" t="str">
        <f>MeasuresAndUnits!K104</f>
        <v>tesla</v>
      </c>
      <c r="C103" t="str">
        <f>MeasuresAndUnits!L104</f>
        <v>Tesla</v>
      </c>
      <c r="D103" t="str">
        <f>MeasuresAndUnits!M104</f>
        <v>T</v>
      </c>
      <c r="E103" t="str">
        <f>MeasuresAndUnits!N104</f>
        <v>=\frac {kg}{A \cdot s^2}</v>
      </c>
      <c r="F103" t="str">
        <f>MeasuresAndUnits!O104</f>
        <v>=(kg)/(A^2*s^2)</v>
      </c>
      <c r="G103" t="str">
        <f>MeasuresAndUnits!Q104</f>
        <v>=kg/(Math.pow(A,2)*Math.pow(s,2))</v>
      </c>
      <c r="H103" t="str">
        <f>MeasuresAndUnits!J104</f>
        <v>{79F868E3-CEB2-4F7B-B013-D45BEEFEE0CF}</v>
      </c>
      <c r="I103" t="str">
        <f>MeasuresAndUnits!C104</f>
        <v>{74C075B9-E9B0-46EB-8C1A-AEEEE319BABC}</v>
      </c>
      <c r="J103" t="str">
        <f>MeasuresAndUnits!T104</f>
        <v>{A8780D64-07C0-4E18-A6BA-B2CA324C4594}</v>
      </c>
      <c r="K103">
        <f>MeasuresAndUnits!U104</f>
        <v>0</v>
      </c>
      <c r="L103" t="str">
        <f>MeasuresAndUnits!V104</f>
        <v>tesla</v>
      </c>
      <c r="M103">
        <f>MeasuresAndUnits!R104</f>
        <v>1</v>
      </c>
    </row>
    <row r="104" spans="1:13" x14ac:dyDescent="0.2">
      <c r="A104">
        <f>MeasuresAndUnits!I105</f>
        <v>103</v>
      </c>
      <c r="B104" t="str">
        <f>MeasuresAndUnits!K105</f>
        <v>gram</v>
      </c>
      <c r="C104" t="str">
        <f>MeasuresAndUnits!L105</f>
        <v>Gramm</v>
      </c>
      <c r="D104" t="str">
        <f>MeasuresAndUnits!M105</f>
        <v>g</v>
      </c>
      <c r="E104" t="str">
        <f>MeasuresAndUnits!N105</f>
        <v>=\frac {kg}{10^3}</v>
      </c>
      <c r="F104" t="str">
        <f>MeasuresAndUnits!O105</f>
        <v>=(kg)/10^3</v>
      </c>
      <c r="G104" t="str">
        <f>MeasuresAndUnits!Q105</f>
        <v>=kg/Math.pow(10,3)</v>
      </c>
      <c r="H104" t="str">
        <f>MeasuresAndUnits!J105</f>
        <v>{5AD045AF-B5F9-46DC-A8B8-B3895E67567C}</v>
      </c>
      <c r="I104" t="str">
        <f>MeasuresAndUnits!C105</f>
        <v>{B5557951-F62C-434C-A60B-A788FBCABE00}</v>
      </c>
      <c r="J104" t="str">
        <f>MeasuresAndUnits!T105</f>
        <v>{C0FB28EE-4077-422E-A434-6E06D1B5EF2D}</v>
      </c>
      <c r="K104">
        <f>MeasuresAndUnits!U105</f>
        <v>0</v>
      </c>
      <c r="L104" t="str">
        <f>MeasuresAndUnits!V105</f>
        <v>gram</v>
      </c>
      <c r="M104">
        <f>MeasuresAndUnits!R105</f>
        <v>1E-3</v>
      </c>
    </row>
    <row r="105" spans="1:13" x14ac:dyDescent="0.2">
      <c r="A105">
        <f>MeasuresAndUnits!I106</f>
        <v>104</v>
      </c>
      <c r="B105" t="str">
        <f>MeasuresAndUnits!K106</f>
        <v>kilogram</v>
      </c>
      <c r="C105" t="str">
        <f>MeasuresAndUnits!L106</f>
        <v>Kilogramm</v>
      </c>
      <c r="D105" t="str">
        <f>MeasuresAndUnits!M106</f>
        <v>kg</v>
      </c>
      <c r="E105" t="str">
        <f>MeasuresAndUnits!N106</f>
        <v>=kg</v>
      </c>
      <c r="F105" t="str">
        <f>MeasuresAndUnits!O106</f>
        <v>=kg</v>
      </c>
      <c r="G105" t="str">
        <f>MeasuresAndUnits!Q106</f>
        <v>=kg</v>
      </c>
      <c r="H105" t="str">
        <f>MeasuresAndUnits!J106</f>
        <v>{CF8483BA-BE1B-4DFE-968B-608019C5EAD2}</v>
      </c>
      <c r="I105" t="str">
        <f>MeasuresAndUnits!C106</f>
        <v>{B5557951-F62C-434C-A60B-A788FBCABE00}</v>
      </c>
      <c r="J105" t="str">
        <f>MeasuresAndUnits!T106</f>
        <v>{C0FB28EE-4077-422E-A434-6E06D1B5EF2D}</v>
      </c>
      <c r="K105" t="str">
        <f>MeasuresAndUnits!U106</f>
        <v>kilo</v>
      </c>
      <c r="L105" t="str">
        <f>MeasuresAndUnits!V106</f>
        <v>gram</v>
      </c>
      <c r="M105">
        <f>MeasuresAndUnits!R106</f>
        <v>1</v>
      </c>
    </row>
    <row r="106" spans="1:13" x14ac:dyDescent="0.2">
      <c r="A106">
        <f>MeasuresAndUnits!I107</f>
        <v>105</v>
      </c>
      <c r="B106" t="str">
        <f>MeasuresAndUnits!K107</f>
        <v>ton</v>
      </c>
      <c r="C106" t="str">
        <f>MeasuresAndUnits!L107</f>
        <v>Tonne</v>
      </c>
      <c r="D106" t="str">
        <f>MeasuresAndUnits!M107</f>
        <v>t</v>
      </c>
      <c r="E106" t="str">
        <f>MeasuresAndUnits!N107</f>
        <v>=10^3 \cdot kg</v>
      </c>
      <c r="F106" t="str">
        <f>MeasuresAndUnits!O107</f>
        <v>=10^3*kg</v>
      </c>
      <c r="G106" t="str">
        <f>MeasuresAndUnits!Q107</f>
        <v>=kg*Math.pow(10,3)</v>
      </c>
      <c r="H106" t="str">
        <f>MeasuresAndUnits!J107</f>
        <v>{FE4A7898-C7FE-461A-9B06-9BAF8048685E}</v>
      </c>
      <c r="I106" t="str">
        <f>MeasuresAndUnits!C107</f>
        <v>{B5557951-F62C-434C-A60B-A788FBCABE00}</v>
      </c>
      <c r="J106" t="str">
        <f>MeasuresAndUnits!T107</f>
        <v>{C0FB28EE-4077-422E-A434-6E06D1B5EF2D}</v>
      </c>
      <c r="K106">
        <f>MeasuresAndUnits!U107</f>
        <v>0</v>
      </c>
      <c r="L106" t="str">
        <f>MeasuresAndUnits!V107</f>
        <v>ton</v>
      </c>
      <c r="M106">
        <f>MeasuresAndUnits!R107</f>
        <v>1000</v>
      </c>
    </row>
    <row r="107" spans="1:13" x14ac:dyDescent="0.2">
      <c r="A107">
        <f>MeasuresAndUnits!I108</f>
        <v>106</v>
      </c>
      <c r="B107" t="str">
        <f>MeasuresAndUnits!K108</f>
        <v>milligram</v>
      </c>
      <c r="C107" t="str">
        <f>MeasuresAndUnits!L108</f>
        <v>Milligramm</v>
      </c>
      <c r="D107" t="str">
        <f>MeasuresAndUnits!M108</f>
        <v>mg</v>
      </c>
      <c r="E107" t="str">
        <f>MeasuresAndUnits!N108</f>
        <v>=\frac {kg}{10^6}</v>
      </c>
      <c r="F107" t="str">
        <f>MeasuresAndUnits!O108</f>
        <v>=(kg)/10^6</v>
      </c>
      <c r="G107" t="str">
        <f>MeasuresAndUnits!Q108</f>
        <v>=kg/Math.pow(10,6)</v>
      </c>
      <c r="H107" t="str">
        <f>MeasuresAndUnits!J108</f>
        <v>{5AE3DF07-58A2-4716-BED2-8407D114C17E}</v>
      </c>
      <c r="I107" t="str">
        <f>MeasuresAndUnits!C108</f>
        <v>{B5557951-F62C-434C-A60B-A788FBCABE00}</v>
      </c>
      <c r="J107" t="str">
        <f>MeasuresAndUnits!T108</f>
        <v>{C0FB28EE-4077-422E-A434-6E06D1B5EF2D}</v>
      </c>
      <c r="K107" t="str">
        <f>MeasuresAndUnits!U108</f>
        <v>milli</v>
      </c>
      <c r="L107" t="str">
        <f>MeasuresAndUnits!V108</f>
        <v>gram</v>
      </c>
      <c r="M107">
        <f>MeasuresAndUnits!R108</f>
        <v>9.9999999999999995E-7</v>
      </c>
    </row>
    <row r="108" spans="1:13" x14ac:dyDescent="0.2">
      <c r="A108">
        <f>MeasuresAndUnits!I109</f>
        <v>107</v>
      </c>
      <c r="B108" t="str">
        <f>MeasuresAndUnits!K109</f>
        <v>microgram</v>
      </c>
      <c r="C108" t="str">
        <f>MeasuresAndUnits!L109</f>
        <v>Mikrogramm</v>
      </c>
      <c r="D108" t="str">
        <f>MeasuresAndUnits!M109</f>
        <v>μg</v>
      </c>
      <c r="E108" t="str">
        <f>MeasuresAndUnits!N109</f>
        <v>=\frac {kg}{10^9}</v>
      </c>
      <c r="F108" t="str">
        <f>MeasuresAndUnits!O109</f>
        <v>=(kg)/10^9</v>
      </c>
      <c r="G108" t="str">
        <f>MeasuresAndUnits!Q109</f>
        <v>=kg/Math.pow(10,9)</v>
      </c>
      <c r="H108" t="str">
        <f>MeasuresAndUnits!J109</f>
        <v>{96954EEB-6864-4B84-B5A6-FF75FBDA3532}</v>
      </c>
      <c r="I108" t="str">
        <f>MeasuresAndUnits!C109</f>
        <v>{B5557951-F62C-434C-A60B-A788FBCABE00}</v>
      </c>
      <c r="J108" t="str">
        <f>MeasuresAndUnits!T109</f>
        <v>{C0FB28EE-4077-422E-A434-6E06D1B5EF2D}</v>
      </c>
      <c r="K108" t="str">
        <f>MeasuresAndUnits!U109</f>
        <v>micro</v>
      </c>
      <c r="L108" t="str">
        <f>MeasuresAndUnits!V109</f>
        <v>gram</v>
      </c>
      <c r="M108">
        <f>MeasuresAndUnits!R109</f>
        <v>1.0000000000000001E-9</v>
      </c>
    </row>
    <row r="109" spans="1:13" x14ac:dyDescent="0.2">
      <c r="A109">
        <f>MeasuresAndUnits!I110</f>
        <v>108</v>
      </c>
      <c r="B109" t="str">
        <f>MeasuresAndUnits!K110</f>
        <v>kilogram per cubicmetre</v>
      </c>
      <c r="C109" t="str">
        <f>MeasuresAndUnits!L110</f>
        <v>Kilogramm pro Kubikmeter</v>
      </c>
      <c r="D109" t="str">
        <f>MeasuresAndUnits!M110</f>
        <v>kg/m³</v>
      </c>
      <c r="E109" t="str">
        <f>MeasuresAndUnits!N110</f>
        <v>=\frac {kg}{m^3}</v>
      </c>
      <c r="F109" t="str">
        <f>MeasuresAndUnits!O110</f>
        <v>=(kg)/m^3</v>
      </c>
      <c r="G109" t="str">
        <f>MeasuresAndUnits!Q110</f>
        <v>=kg/Math.pow(m,3)</v>
      </c>
      <c r="H109" t="str">
        <f>MeasuresAndUnits!J110</f>
        <v>{1B3FF946-8AF5-4D66-8A00-C4D15E7FC120}</v>
      </c>
      <c r="I109" t="str">
        <f>MeasuresAndUnits!C110</f>
        <v>{ADF166E9-31DB-4D3C-8DBB-33806DD95968}</v>
      </c>
      <c r="J109" t="str">
        <f>MeasuresAndUnits!T110</f>
        <v>{533CA3F2-D020-4BDE-8524-0C2800EBB1BA}</v>
      </c>
      <c r="K109" t="str">
        <f>MeasuresAndUnits!U110</f>
        <v>kilo</v>
      </c>
      <c r="L109" t="str">
        <f>MeasuresAndUnits!V110</f>
        <v>grampercubicmetre</v>
      </c>
      <c r="M109">
        <f>MeasuresAndUnits!R110</f>
        <v>1</v>
      </c>
    </row>
    <row r="110" spans="1:13" x14ac:dyDescent="0.2">
      <c r="A110">
        <f>MeasuresAndUnits!I111</f>
        <v>109</v>
      </c>
      <c r="B110" t="str">
        <f>MeasuresAndUnits!K111</f>
        <v>kilogram per cubicdecimetre</v>
      </c>
      <c r="C110" t="str">
        <f>MeasuresAndUnits!L111</f>
        <v>Kilogram pro Kubikdezimeter</v>
      </c>
      <c r="D110" t="str">
        <f>MeasuresAndUnits!M111</f>
        <v>kg/dm³</v>
      </c>
      <c r="E110" t="str">
        <f>MeasuresAndUnits!N111</f>
        <v>=\frac {10^3 \cdot kg}{m^3}</v>
      </c>
      <c r="F110" t="str">
        <f>MeasuresAndUnits!O111</f>
        <v>=(10^3*kg)/m^3</v>
      </c>
      <c r="G110" t="str">
        <f>MeasuresAndUnits!Q111</f>
        <v>=Math.pow(10,3)*kg/Math.pow(m,3)</v>
      </c>
      <c r="H110" t="str">
        <f>MeasuresAndUnits!J111</f>
        <v>{F3E94D6F-9E52-40A7-8924-020EC67EC56E}</v>
      </c>
      <c r="I110" t="str">
        <f>MeasuresAndUnits!C111</f>
        <v>{ADF166E9-31DB-4D3C-8DBB-33806DD95968}</v>
      </c>
      <c r="J110" t="str">
        <f>MeasuresAndUnits!T111</f>
        <v>{533CA3F2-D020-4BDE-8524-0C2800EBB1BA}</v>
      </c>
      <c r="K110" t="str">
        <f>MeasuresAndUnits!U111</f>
        <v>kilo</v>
      </c>
      <c r="L110" t="str">
        <f>MeasuresAndUnits!V111</f>
        <v>grampercubicdecimetre</v>
      </c>
      <c r="M110">
        <f>MeasuresAndUnits!R111</f>
        <v>1000</v>
      </c>
    </row>
    <row r="111" spans="1:13" x14ac:dyDescent="0.2">
      <c r="A111">
        <f>MeasuresAndUnits!I112</f>
        <v>110</v>
      </c>
      <c r="B111" t="str">
        <f>MeasuresAndUnits!K112</f>
        <v>tonne per cubicmetre</v>
      </c>
      <c r="C111" t="str">
        <f>MeasuresAndUnits!L112</f>
        <v>Tonne pro Kubikmeter</v>
      </c>
      <c r="D111" t="str">
        <f>MeasuresAndUnits!M112</f>
        <v>t/m³</v>
      </c>
      <c r="E111" t="str">
        <f>MeasuresAndUnits!N112</f>
        <v>=\frac {10^3 \cdot kg}{m^3}</v>
      </c>
      <c r="F111" t="str">
        <f>MeasuresAndUnits!O112</f>
        <v>=(10^3*kg)/m^3</v>
      </c>
      <c r="G111" t="str">
        <f>MeasuresAndUnits!Q112</f>
        <v>=Math.pow(10,3)*kg/Math.pow(m,3)</v>
      </c>
      <c r="H111" t="str">
        <f>MeasuresAndUnits!J112</f>
        <v>{476E2BF8-FCCE-49BA-87FB-684762F3314E}</v>
      </c>
      <c r="I111" t="str">
        <f>MeasuresAndUnits!C112</f>
        <v>{ADF166E9-31DB-4D3C-8DBB-33806DD95968}</v>
      </c>
      <c r="J111" t="str">
        <f>MeasuresAndUnits!T112</f>
        <v>{533CA3F2-D020-4BDE-8524-0C2800EBB1BA}</v>
      </c>
      <c r="K111">
        <f>MeasuresAndUnits!U112</f>
        <v>0</v>
      </c>
      <c r="L111" t="str">
        <f>MeasuresAndUnits!V112</f>
        <v>tonnepercubicmetre</v>
      </c>
      <c r="M111">
        <f>MeasuresAndUnits!R112</f>
        <v>1000</v>
      </c>
    </row>
    <row r="112" spans="1:13" x14ac:dyDescent="0.2">
      <c r="A112">
        <f>MeasuresAndUnits!I113</f>
        <v>111</v>
      </c>
      <c r="B112" t="str">
        <f>MeasuresAndUnits!K113</f>
        <v>kilogram per second</v>
      </c>
      <c r="C112" t="str">
        <f>MeasuresAndUnits!L113</f>
        <v>Kilogramm pro Sekunde</v>
      </c>
      <c r="D112" t="str">
        <f>MeasuresAndUnits!M113</f>
        <v>kg/s</v>
      </c>
      <c r="E112" t="str">
        <f>MeasuresAndUnits!N113</f>
        <v>=\frac {kg}{s}</v>
      </c>
      <c r="F112" t="str">
        <f>MeasuresAndUnits!O113</f>
        <v>=(kg)/s</v>
      </c>
      <c r="G112" t="str">
        <f>MeasuresAndUnits!Q113</f>
        <v>=kg/s</v>
      </c>
      <c r="H112" t="str">
        <f>MeasuresAndUnits!J113</f>
        <v>{A6919E52-5E5D-4E2F-A42E-85CE64182FBF}</v>
      </c>
      <c r="I112" t="str">
        <f>MeasuresAndUnits!C113</f>
        <v>{CD8310C1-C0F2-4503-BFD9-B7C1FDB5AD59}</v>
      </c>
      <c r="J112" t="str">
        <f>MeasuresAndUnits!T113</f>
        <v>{664E5D1D-CAC2-4B92-AA62-E739A28D155A}</v>
      </c>
      <c r="K112" t="str">
        <f>MeasuresAndUnits!U113</f>
        <v>kilo</v>
      </c>
      <c r="L112" t="str">
        <f>MeasuresAndUnits!V113</f>
        <v>grampersecond</v>
      </c>
      <c r="M112">
        <f>MeasuresAndUnits!R113</f>
        <v>1</v>
      </c>
    </row>
    <row r="113" spans="1:13" x14ac:dyDescent="0.2">
      <c r="A113">
        <f>MeasuresAndUnits!I114</f>
        <v>112</v>
      </c>
      <c r="B113" t="str">
        <f>MeasuresAndUnits!K114</f>
        <v>kilogram per metre</v>
      </c>
      <c r="C113" t="str">
        <f>MeasuresAndUnits!L114</f>
        <v>Kilogram pro Meter</v>
      </c>
      <c r="D113" t="str">
        <f>MeasuresAndUnits!M114</f>
        <v>kg/m</v>
      </c>
      <c r="E113" t="str">
        <f>MeasuresAndUnits!N114</f>
        <v>=\frac {kg}{m}</v>
      </c>
      <c r="F113" t="str">
        <f>MeasuresAndUnits!O114</f>
        <v>=(kg)/m</v>
      </c>
      <c r="G113" t="str">
        <f>MeasuresAndUnits!Q114</f>
        <v>=kg/m</v>
      </c>
      <c r="H113" t="str">
        <f>MeasuresAndUnits!J114</f>
        <v>{28A485BE-AAB8-4011-B46E-5F3BDAE96749}</v>
      </c>
      <c r="I113" t="str">
        <f>MeasuresAndUnits!C114</f>
        <v>{0E6036D9-A313-41E3-8849-CE8B4F2030D8}</v>
      </c>
      <c r="J113" t="str">
        <f>MeasuresAndUnits!T114</f>
        <v>{2A32407E-06B7-4861-AC32-9B67F8C9ED3F}</v>
      </c>
      <c r="K113" t="str">
        <f>MeasuresAndUnits!U114</f>
        <v>kilo</v>
      </c>
      <c r="L113" t="str">
        <f>MeasuresAndUnits!V114</f>
        <v>grampermetre</v>
      </c>
      <c r="M113">
        <f>MeasuresAndUnits!R114</f>
        <v>1</v>
      </c>
    </row>
    <row r="114" spans="1:13" x14ac:dyDescent="0.2">
      <c r="A114">
        <f>MeasuresAndUnits!I115</f>
        <v>113</v>
      </c>
      <c r="B114" t="str">
        <f>MeasuresAndUnits!K115</f>
        <v>newton per square millimetre</v>
      </c>
      <c r="C114" t="str">
        <f>MeasuresAndUnits!L115</f>
        <v>Newton pro Quadratmillimeter</v>
      </c>
      <c r="D114" t="str">
        <f>MeasuresAndUnits!M115</f>
        <v>N/mm²</v>
      </c>
      <c r="E114" t="str">
        <f>MeasuresAndUnits!N115</f>
        <v>=\frac{kg}{m \cdot s^2} \cdot 10^6</v>
      </c>
      <c r="F114" t="str">
        <f>MeasuresAndUnits!O115</f>
        <v>=(kg)/(m*s^2)*10^6</v>
      </c>
      <c r="G114" t="str">
        <f>MeasuresAndUnits!Q115</f>
        <v>=Math.pow(10,6)*kg/(m*Math.pow(s,2))</v>
      </c>
      <c r="H114" t="str">
        <f>MeasuresAndUnits!J115</f>
        <v>{58D717EA-1A75-4519-AB38-0C361849D094}</v>
      </c>
      <c r="I114" t="str">
        <f>MeasuresAndUnits!C115</f>
        <v>{F8B50BEC-8136-48A6-91B7-7AA26F85D7A9}</v>
      </c>
      <c r="J114" t="str">
        <f>MeasuresAndUnits!T115</f>
        <v>{BDC22DBA-F0D0-4A7A-B64F-72890B671150}</v>
      </c>
      <c r="K114">
        <f>MeasuresAndUnits!U115</f>
        <v>0</v>
      </c>
      <c r="L114" t="str">
        <f>MeasuresAndUnits!V115</f>
        <v>newtonpersquaremillimetre</v>
      </c>
      <c r="M114">
        <f>MeasuresAndUnits!R115</f>
        <v>1000000</v>
      </c>
    </row>
    <row r="115" spans="1:13" x14ac:dyDescent="0.2">
      <c r="A115">
        <f>MeasuresAndUnits!I116</f>
        <v>114</v>
      </c>
      <c r="B115" t="str">
        <f>MeasuresAndUnits!K116</f>
        <v>newton per square centimeter</v>
      </c>
      <c r="C115" t="str">
        <f>MeasuresAndUnits!L116</f>
        <v>Newton pro Quadratzentimeter</v>
      </c>
      <c r="D115" t="str">
        <f>MeasuresAndUnits!M116</f>
        <v>N/cm²</v>
      </c>
      <c r="E115" t="str">
        <f>MeasuresAndUnits!N116</f>
        <v>=\frac{kg}{m \cdot s^2} \cdot 10^4</v>
      </c>
      <c r="F115" t="str">
        <f>MeasuresAndUnits!O116</f>
        <v>=(kg)/(m*s^2)*10^4</v>
      </c>
      <c r="G115" t="str">
        <f>MeasuresAndUnits!Q116</f>
        <v>=Math.pow(10,4)*kg/(m*Math.pow(s,2))</v>
      </c>
      <c r="H115" t="str">
        <f>MeasuresAndUnits!J116</f>
        <v>{474856E2-159B-4A69-A6C2-16C29FCDA740}</v>
      </c>
      <c r="I115" t="str">
        <f>MeasuresAndUnits!C116</f>
        <v>{F8B50BEC-8136-48A6-91B7-7AA26F85D7A9}</v>
      </c>
      <c r="J115" t="str">
        <f>MeasuresAndUnits!T116</f>
        <v>{BDC22DBA-F0D0-4A7A-B64F-72890B671150}</v>
      </c>
      <c r="K115">
        <f>MeasuresAndUnits!U116</f>
        <v>0</v>
      </c>
      <c r="L115" t="str">
        <f>MeasuresAndUnits!V116</f>
        <v>newtonpersquarecentimeter</v>
      </c>
      <c r="M115">
        <f>MeasuresAndUnits!R116</f>
        <v>10000</v>
      </c>
    </row>
    <row r="116" spans="1:13" x14ac:dyDescent="0.2">
      <c r="A116">
        <f>MeasuresAndUnits!I117</f>
        <v>115</v>
      </c>
      <c r="B116" t="str">
        <f>MeasuresAndUnits!K117</f>
        <v>kilonewton per square millimetre</v>
      </c>
      <c r="C116" t="str">
        <f>MeasuresAndUnits!L117</f>
        <v>Kilonewton pro Quadratmillimeter</v>
      </c>
      <c r="D116" t="str">
        <f>MeasuresAndUnits!M117</f>
        <v>kN/mm²</v>
      </c>
      <c r="E116" t="str">
        <f>MeasuresAndUnits!N117</f>
        <v>=\frac{kg}{m \cdot s^2} \cdot 10^9</v>
      </c>
      <c r="F116" t="str">
        <f>MeasuresAndUnits!O117</f>
        <v>=(kg)/(m*s^2)*10^9</v>
      </c>
      <c r="G116" t="str">
        <f>MeasuresAndUnits!Q117</f>
        <v>=Math.pow(10,9)*kg/(m*Math.pow(s,2))</v>
      </c>
      <c r="H116" t="str">
        <f>MeasuresAndUnits!J117</f>
        <v>{BD10D224-FCDD-4061-B83E-773E5656CA25}</v>
      </c>
      <c r="I116" t="str">
        <f>MeasuresAndUnits!C117</f>
        <v>{F8B50BEC-8136-48A6-91B7-7AA26F85D7A9}</v>
      </c>
      <c r="J116" t="str">
        <f>MeasuresAndUnits!T117</f>
        <v>{BDC22DBA-F0D0-4A7A-B64F-72890B671150}</v>
      </c>
      <c r="K116" t="str">
        <f>MeasuresAndUnits!U117</f>
        <v>kilo</v>
      </c>
      <c r="L116" t="str">
        <f>MeasuresAndUnits!V117</f>
        <v>newtonpersquaremillimetre</v>
      </c>
      <c r="M116">
        <f>MeasuresAndUnits!R117</f>
        <v>1000000000</v>
      </c>
    </row>
    <row r="117" spans="1:13" x14ac:dyDescent="0.2">
      <c r="A117">
        <f>MeasuresAndUnits!I118</f>
        <v>116</v>
      </c>
      <c r="B117" t="str">
        <f>MeasuresAndUnits!K118</f>
        <v>kilonewton per square centimeter</v>
      </c>
      <c r="C117" t="str">
        <f>MeasuresAndUnits!L118</f>
        <v>Kilonewton pro Quadratzentimeter</v>
      </c>
      <c r="D117" t="str">
        <f>MeasuresAndUnits!M118</f>
        <v>kN/cm²</v>
      </c>
      <c r="E117" t="str">
        <f>MeasuresAndUnits!N118</f>
        <v>=\frac{kg}{m \cdot s^2} \cdot 10^7</v>
      </c>
      <c r="F117" t="str">
        <f>MeasuresAndUnits!O118</f>
        <v>=(kg)/(m*s^2)*10^7</v>
      </c>
      <c r="G117" t="str">
        <f>MeasuresAndUnits!Q118</f>
        <v>=Math.pow(10,7)*kg/(m*Math.pow(s,2))</v>
      </c>
      <c r="H117" t="str">
        <f>MeasuresAndUnits!J118</f>
        <v>{2BE20D09-B470-4BCF-9B09-DA079A582B23}</v>
      </c>
      <c r="I117" t="str">
        <f>MeasuresAndUnits!C118</f>
        <v>{F8B50BEC-8136-48A6-91B7-7AA26F85D7A9}</v>
      </c>
      <c r="J117" t="str">
        <f>MeasuresAndUnits!T118</f>
        <v>{BDC22DBA-F0D0-4A7A-B64F-72890B671150}</v>
      </c>
      <c r="K117" t="str">
        <f>MeasuresAndUnits!U118</f>
        <v>kilo</v>
      </c>
      <c r="L117" t="str">
        <f>MeasuresAndUnits!V118</f>
        <v>newtonpersquarecentimeter</v>
      </c>
      <c r="M117">
        <f>MeasuresAndUnits!R118</f>
        <v>10000000</v>
      </c>
    </row>
    <row r="118" spans="1:13" x14ac:dyDescent="0.2">
      <c r="A118">
        <f>MeasuresAndUnits!I119</f>
        <v>117</v>
      </c>
      <c r="B118" t="str">
        <f>MeasuresAndUnits!K119</f>
        <v>newton per metre</v>
      </c>
      <c r="C118" t="str">
        <f>MeasuresAndUnits!L119</f>
        <v>Newton pro Quadratmeter</v>
      </c>
      <c r="D118" t="str">
        <f>MeasuresAndUnits!M119</f>
        <v>N/m²</v>
      </c>
      <c r="E118" t="str">
        <f>MeasuresAndUnits!N119</f>
        <v>=\frac{kg}{m \cdot s^2}</v>
      </c>
      <c r="F118" t="str">
        <f>MeasuresAndUnits!O119</f>
        <v>=(kg)/(m*s^2)</v>
      </c>
      <c r="G118" t="str">
        <f>MeasuresAndUnits!Q119</f>
        <v>=kg/(m*Math.pow(s,2))</v>
      </c>
      <c r="H118" t="str">
        <f>MeasuresAndUnits!J119</f>
        <v>{18B494D2-BD50-4FD4-B573-7E5D80D1ABE8}</v>
      </c>
      <c r="I118" t="str">
        <f>MeasuresAndUnits!C119</f>
        <v>{F8B50BEC-8136-48A6-91B7-7AA26F85D7A9}</v>
      </c>
      <c r="J118" t="str">
        <f>MeasuresAndUnits!T119</f>
        <v>{BDC22DBA-F0D0-4A7A-B64F-72890B671150}</v>
      </c>
      <c r="K118">
        <f>MeasuresAndUnits!U119</f>
        <v>0</v>
      </c>
      <c r="L118" t="str">
        <f>MeasuresAndUnits!V119</f>
        <v>newtonpermetre</v>
      </c>
      <c r="M118">
        <f>MeasuresAndUnits!R119</f>
        <v>1</v>
      </c>
    </row>
    <row r="119" spans="1:13" x14ac:dyDescent="0.2">
      <c r="A119">
        <f>MeasuresAndUnits!I120</f>
        <v>118</v>
      </c>
      <c r="B119" t="str">
        <f>MeasuresAndUnits!K120</f>
        <v>gigapascal</v>
      </c>
      <c r="C119" t="str">
        <f>MeasuresAndUnits!L120</f>
        <v>Gigapascal</v>
      </c>
      <c r="D119" t="str">
        <f>MeasuresAndUnits!M120</f>
        <v>Gpa</v>
      </c>
      <c r="E119" t="str">
        <f>MeasuresAndUnits!N120</f>
        <v>=\frac{kg}{m \cdot s^2} \cdot 10^9</v>
      </c>
      <c r="F119" t="str">
        <f>MeasuresAndUnits!O120</f>
        <v>=(kg)/(m*s^2) *10^9</v>
      </c>
      <c r="G119" t="str">
        <f>MeasuresAndUnits!Q120</f>
        <v>=Math.pow(10,9)*kg/(m*Math.pow(s,2))</v>
      </c>
      <c r="H119" t="str">
        <f>MeasuresAndUnits!J120</f>
        <v>{713756E5-C7B2-4535-A4F6-EA719029FFBC}</v>
      </c>
      <c r="I119" t="str">
        <f>MeasuresAndUnits!C120</f>
        <v>{F8B50BEC-8136-48A6-91B7-7AA26F85D7A9}</v>
      </c>
      <c r="J119" t="str">
        <f>MeasuresAndUnits!T120</f>
        <v>{BDC22DBA-F0D0-4A7A-B64F-72890B671150}</v>
      </c>
      <c r="K119" t="str">
        <f>MeasuresAndUnits!U120</f>
        <v>giga</v>
      </c>
      <c r="L119" t="str">
        <f>MeasuresAndUnits!V120</f>
        <v>pascal</v>
      </c>
      <c r="M119">
        <f>MeasuresAndUnits!R120</f>
        <v>1000000000</v>
      </c>
    </row>
    <row r="120" spans="1:13" x14ac:dyDescent="0.2">
      <c r="A120">
        <f>MeasuresAndUnits!I121</f>
        <v>119</v>
      </c>
      <c r="B120" t="str">
        <f>MeasuresAndUnits!K121</f>
        <v>megapascal</v>
      </c>
      <c r="C120" t="str">
        <f>MeasuresAndUnits!L121</f>
        <v>Megapascal</v>
      </c>
      <c r="D120" t="str">
        <f>MeasuresAndUnits!M121</f>
        <v>Mpa</v>
      </c>
      <c r="E120" t="str">
        <f>MeasuresAndUnits!N121</f>
        <v>=\frac{kg}{m \cdot s^2} \cdot 10^6</v>
      </c>
      <c r="F120" t="str">
        <f>MeasuresAndUnits!O121</f>
        <v>=(kg)/(m*s^2) *10^6</v>
      </c>
      <c r="G120" t="str">
        <f>MeasuresAndUnits!Q121</f>
        <v>=Math.pow(10,6)*kg/(m*Math.pow(s,2))</v>
      </c>
      <c r="H120" t="str">
        <f>MeasuresAndUnits!J121</f>
        <v>{E47AD372-C297-4CD2-AA49-C9AB80E8E7AA}</v>
      </c>
      <c r="I120" t="str">
        <f>MeasuresAndUnits!C121</f>
        <v>{F8B50BEC-8136-48A6-91B7-7AA26F85D7A9}</v>
      </c>
      <c r="J120" t="str">
        <f>MeasuresAndUnits!T121</f>
        <v>{BDC22DBA-F0D0-4A7A-B64F-72890B671150}</v>
      </c>
      <c r="K120" t="str">
        <f>MeasuresAndUnits!U121</f>
        <v>mega</v>
      </c>
      <c r="L120" t="str">
        <f>MeasuresAndUnits!V121</f>
        <v>pascal</v>
      </c>
      <c r="M120">
        <f>MeasuresAndUnits!R121</f>
        <v>1000000</v>
      </c>
    </row>
    <row r="121" spans="1:13" x14ac:dyDescent="0.2">
      <c r="A121">
        <f>MeasuresAndUnits!I122</f>
        <v>120</v>
      </c>
      <c r="B121" t="str">
        <f>MeasuresAndUnits!K122</f>
        <v>kilopascal</v>
      </c>
      <c r="C121" t="str">
        <f>MeasuresAndUnits!L122</f>
        <v>Kilopascal</v>
      </c>
      <c r="D121" t="str">
        <f>MeasuresAndUnits!M122</f>
        <v>kPa</v>
      </c>
      <c r="E121" t="str">
        <f>MeasuresAndUnits!N122</f>
        <v>=\frac{kg}{m \cdot s^2} \cdot 10^3</v>
      </c>
      <c r="F121" t="str">
        <f>MeasuresAndUnits!O122</f>
        <v>=(kg)/(m*s^2) *10^3</v>
      </c>
      <c r="G121" t="str">
        <f>MeasuresAndUnits!Q122</f>
        <v>=Math.pow(10,3)*kg/(m*Math.pow(s,2))</v>
      </c>
      <c r="H121" t="str">
        <f>MeasuresAndUnits!J122</f>
        <v>{B803244B-7B67-4110-9E92-21AE8D495178}</v>
      </c>
      <c r="I121" t="str">
        <f>MeasuresAndUnits!C122</f>
        <v>{F8B50BEC-8136-48A6-91B7-7AA26F85D7A9}</v>
      </c>
      <c r="J121" t="str">
        <f>MeasuresAndUnits!T122</f>
        <v>{BDC22DBA-F0D0-4A7A-B64F-72890B671150}</v>
      </c>
      <c r="K121" t="str">
        <f>MeasuresAndUnits!U122</f>
        <v>kilo</v>
      </c>
      <c r="L121" t="str">
        <f>MeasuresAndUnits!V122</f>
        <v>pascal</v>
      </c>
      <c r="M121">
        <f>MeasuresAndUnits!R122</f>
        <v>1000</v>
      </c>
    </row>
    <row r="122" spans="1:13" x14ac:dyDescent="0.2">
      <c r="A122">
        <f>MeasuresAndUnits!I123</f>
        <v>121</v>
      </c>
      <c r="B122" t="str">
        <f>MeasuresAndUnits!K123</f>
        <v>hectopascal</v>
      </c>
      <c r="C122" t="str">
        <f>MeasuresAndUnits!L123</f>
        <v>Hektopascal</v>
      </c>
      <c r="D122" t="str">
        <f>MeasuresAndUnits!M123</f>
        <v>hPa</v>
      </c>
      <c r="E122" t="str">
        <f>MeasuresAndUnits!N123</f>
        <v>=\frac{kg}{m \cdot s^2} \cdot 10^2</v>
      </c>
      <c r="F122" t="str">
        <f>MeasuresAndUnits!O123</f>
        <v>=(kg)/(m*s^2) *10^2</v>
      </c>
      <c r="G122" t="str">
        <f>MeasuresAndUnits!Q123</f>
        <v>=Math.pow(10,2)*kg/(m*Math.pow(s,2))</v>
      </c>
      <c r="H122" t="str">
        <f>MeasuresAndUnits!J123</f>
        <v>{D3D0EC81-4486-4056-BB17-0E63D4619C6C}</v>
      </c>
      <c r="I122" t="str">
        <f>MeasuresAndUnits!C123</f>
        <v>{F8B50BEC-8136-48A6-91B7-7AA26F85D7A9}</v>
      </c>
      <c r="J122" t="str">
        <f>MeasuresAndUnits!T123</f>
        <v>{BDC22DBA-F0D0-4A7A-B64F-72890B671150}</v>
      </c>
      <c r="K122" t="str">
        <f>MeasuresAndUnits!U123</f>
        <v>hecto</v>
      </c>
      <c r="L122" t="str">
        <f>MeasuresAndUnits!V123</f>
        <v>pascal</v>
      </c>
      <c r="M122">
        <f>MeasuresAndUnits!R123</f>
        <v>100</v>
      </c>
    </row>
    <row r="123" spans="1:13" x14ac:dyDescent="0.2">
      <c r="A123">
        <f>MeasuresAndUnits!I124</f>
        <v>122</v>
      </c>
      <c r="B123" t="str">
        <f>MeasuresAndUnits!K124</f>
        <v>pascal</v>
      </c>
      <c r="C123" t="str">
        <f>MeasuresAndUnits!L124</f>
        <v>Pascal</v>
      </c>
      <c r="D123" t="str">
        <f>MeasuresAndUnits!M124</f>
        <v>Pa</v>
      </c>
      <c r="E123" t="str">
        <f>MeasuresAndUnits!N124</f>
        <v>=\frac{kg}{m \cdot s^2}</v>
      </c>
      <c r="F123" t="str">
        <f>MeasuresAndUnits!O124</f>
        <v>=(kg)/(m*s^2)</v>
      </c>
      <c r="G123" t="str">
        <f>MeasuresAndUnits!Q124</f>
        <v>=kg/(m*Math.pow(s,2))</v>
      </c>
      <c r="H123" t="str">
        <f>MeasuresAndUnits!J124</f>
        <v>{CE938991-9F65-4EF8-9C79-8B5B99A125E1}</v>
      </c>
      <c r="I123" t="str">
        <f>MeasuresAndUnits!C124</f>
        <v>{F8B50BEC-8136-48A6-91B7-7AA26F85D7A9}</v>
      </c>
      <c r="J123" t="str">
        <f>MeasuresAndUnits!T124</f>
        <v>{BDC22DBA-F0D0-4A7A-B64F-72890B671150}</v>
      </c>
      <c r="K123">
        <f>MeasuresAndUnits!U124</f>
        <v>0</v>
      </c>
      <c r="L123" t="str">
        <f>MeasuresAndUnits!V124</f>
        <v>pascal</v>
      </c>
      <c r="M123">
        <f>MeasuresAndUnits!R124</f>
        <v>1</v>
      </c>
    </row>
    <row r="124" spans="1:13" x14ac:dyDescent="0.2">
      <c r="A124">
        <f>MeasuresAndUnits!I125</f>
        <v>123</v>
      </c>
      <c r="B124" t="str">
        <f>MeasuresAndUnits!K125</f>
        <v>newton per square millimetre</v>
      </c>
      <c r="C124" t="str">
        <f>MeasuresAndUnits!L125</f>
        <v>Newton pro Quadratmillimeter</v>
      </c>
      <c r="D124" t="str">
        <f>MeasuresAndUnits!M125</f>
        <v>N/mm²</v>
      </c>
      <c r="E124" t="str">
        <f>MeasuresAndUnits!N125</f>
        <v>=\frac{kg}{m \cdot s^2} \cdot 10^6</v>
      </c>
      <c r="F124" t="str">
        <f>MeasuresAndUnits!O125</f>
        <v>=(kg)/(m*s^2)*10^6</v>
      </c>
      <c r="G124" t="str">
        <f>MeasuresAndUnits!Q125</f>
        <v>=Math.pow(10,6)*kg/(m*Math.pow(s,2))</v>
      </c>
      <c r="H124" t="str">
        <f>MeasuresAndUnits!J125</f>
        <v>{206863ED-BFE3-483B-8ECE-B83C1C6CFCEF}</v>
      </c>
      <c r="I124" t="str">
        <f>MeasuresAndUnits!C125</f>
        <v>{5E767DCF-C097-469F-97CA-EF72AD3A6224}</v>
      </c>
      <c r="J124" t="str">
        <f>MeasuresAndUnits!T125</f>
        <v>{670C2D70-FCE1-4B7F-BE3F-289146691C8E}</v>
      </c>
      <c r="K124">
        <f>MeasuresAndUnits!U125</f>
        <v>0</v>
      </c>
      <c r="L124" t="str">
        <f>MeasuresAndUnits!V125</f>
        <v>newtonpersquaremillimetre</v>
      </c>
      <c r="M124">
        <f>MeasuresAndUnits!R125</f>
        <v>1000000</v>
      </c>
    </row>
    <row r="125" spans="1:13" x14ac:dyDescent="0.2">
      <c r="A125">
        <f>MeasuresAndUnits!I126</f>
        <v>124</v>
      </c>
      <c r="B125" t="str">
        <f>MeasuresAndUnits!K126</f>
        <v>newton per square centimeter</v>
      </c>
      <c r="C125" t="str">
        <f>MeasuresAndUnits!L126</f>
        <v>Newton pro Quadratzentimeter</v>
      </c>
      <c r="D125" t="str">
        <f>MeasuresAndUnits!M126</f>
        <v>N/cm²</v>
      </c>
      <c r="E125" t="str">
        <f>MeasuresAndUnits!N126</f>
        <v>=\frac{kg}{m \cdot s^2} \cdot 10^4</v>
      </c>
      <c r="F125" t="str">
        <f>MeasuresAndUnits!O126</f>
        <v>=(kg)/(m*s^2)*10^4</v>
      </c>
      <c r="G125" t="str">
        <f>MeasuresAndUnits!Q126</f>
        <v>=Math.pow(10,4)*kg/(m*Math.pow(s,2))</v>
      </c>
      <c r="H125" t="str">
        <f>MeasuresAndUnits!J126</f>
        <v>{998FBA39-E72D-4219-AE19-5ADD21E73628}</v>
      </c>
      <c r="I125" t="str">
        <f>MeasuresAndUnits!C126</f>
        <v>{5E767DCF-C097-469F-97CA-EF72AD3A6224}</v>
      </c>
      <c r="J125" t="str">
        <f>MeasuresAndUnits!T126</f>
        <v>{670C2D70-FCE1-4B7F-BE3F-289146691C8E}</v>
      </c>
      <c r="K125">
        <f>MeasuresAndUnits!U126</f>
        <v>0</v>
      </c>
      <c r="L125" t="str">
        <f>MeasuresAndUnits!V126</f>
        <v>newtonpersquarecentimeter</v>
      </c>
      <c r="M125">
        <f>MeasuresAndUnits!R126</f>
        <v>10000</v>
      </c>
    </row>
    <row r="126" spans="1:13" x14ac:dyDescent="0.2">
      <c r="A126">
        <f>MeasuresAndUnits!I127</f>
        <v>125</v>
      </c>
      <c r="B126" t="str">
        <f>MeasuresAndUnits!K127</f>
        <v>kilonewton per square millimetre</v>
      </c>
      <c r="C126" t="str">
        <f>MeasuresAndUnits!L127</f>
        <v>Kilonewton pro Quadratmillimeter</v>
      </c>
      <c r="D126" t="str">
        <f>MeasuresAndUnits!M127</f>
        <v>kN/mm²</v>
      </c>
      <c r="E126" t="str">
        <f>MeasuresAndUnits!N127</f>
        <v>=\frac{kg}{m \cdot s^2} \cdot 10^9</v>
      </c>
      <c r="F126" t="str">
        <f>MeasuresAndUnits!O127</f>
        <v>=(kg)/(m*s^2)*10^9</v>
      </c>
      <c r="G126" t="str">
        <f>MeasuresAndUnits!Q127</f>
        <v>=Math.pow(10,9)*kg/(m*Math.pow(s,2))</v>
      </c>
      <c r="H126" t="str">
        <f>MeasuresAndUnits!J127</f>
        <v>{E8B20FAC-E48A-4F9B-A65A-E1FED4E3AF90}</v>
      </c>
      <c r="I126" t="str">
        <f>MeasuresAndUnits!C127</f>
        <v>{5E767DCF-C097-469F-97CA-EF72AD3A6224}</v>
      </c>
      <c r="J126" t="str">
        <f>MeasuresAndUnits!T127</f>
        <v>{670C2D70-FCE1-4B7F-BE3F-289146691C8E}</v>
      </c>
      <c r="K126" t="str">
        <f>MeasuresAndUnits!U127</f>
        <v>kilo</v>
      </c>
      <c r="L126" t="str">
        <f>MeasuresAndUnits!V127</f>
        <v>newtonpersquaremillimetre</v>
      </c>
      <c r="M126">
        <f>MeasuresAndUnits!R127</f>
        <v>1000000000</v>
      </c>
    </row>
    <row r="127" spans="1:13" x14ac:dyDescent="0.2">
      <c r="A127">
        <f>MeasuresAndUnits!I128</f>
        <v>126</v>
      </c>
      <c r="B127" t="str">
        <f>MeasuresAndUnits!K128</f>
        <v>kilonewton per square centimeter</v>
      </c>
      <c r="C127" t="str">
        <f>MeasuresAndUnits!L128</f>
        <v>Kilonewton pro Quadratzentimeter</v>
      </c>
      <c r="D127" t="str">
        <f>MeasuresAndUnits!M128</f>
        <v>kN/cm²</v>
      </c>
      <c r="E127" t="str">
        <f>MeasuresAndUnits!N128</f>
        <v>=\frac{kg}{m \cdot s^2} \cdot 10^7</v>
      </c>
      <c r="F127" t="str">
        <f>MeasuresAndUnits!O128</f>
        <v>=(kg)/(m*s^2)*10^7</v>
      </c>
      <c r="G127" t="str">
        <f>MeasuresAndUnits!Q128</f>
        <v>=Math.pow(10,7)*kg/(m*Math.pow(s,2))</v>
      </c>
      <c r="H127" t="str">
        <f>MeasuresAndUnits!J128</f>
        <v>{232B05C2-23B3-401D-94CE-9DBF57984FE9}</v>
      </c>
      <c r="I127" t="str">
        <f>MeasuresAndUnits!C128</f>
        <v>{5E767DCF-C097-469F-97CA-EF72AD3A6224}</v>
      </c>
      <c r="J127" t="str">
        <f>MeasuresAndUnits!T128</f>
        <v>{670C2D70-FCE1-4B7F-BE3F-289146691C8E}</v>
      </c>
      <c r="K127" t="str">
        <f>MeasuresAndUnits!U128</f>
        <v>kilo</v>
      </c>
      <c r="L127" t="str">
        <f>MeasuresAndUnits!V128</f>
        <v>newtonpersquarecentimeter</v>
      </c>
      <c r="M127">
        <f>MeasuresAndUnits!R128</f>
        <v>10000000</v>
      </c>
    </row>
    <row r="128" spans="1:13" x14ac:dyDescent="0.2">
      <c r="A128">
        <f>MeasuresAndUnits!I129</f>
        <v>127</v>
      </c>
      <c r="B128" t="str">
        <f>MeasuresAndUnits!K129</f>
        <v>newton per metre</v>
      </c>
      <c r="C128" t="str">
        <f>MeasuresAndUnits!L129</f>
        <v>Newton pro Quadratmeter</v>
      </c>
      <c r="D128" t="str">
        <f>MeasuresAndUnits!M129</f>
        <v>N/m²</v>
      </c>
      <c r="E128" t="str">
        <f>MeasuresAndUnits!N129</f>
        <v>=\frac{kg}{m \cdot s^2}</v>
      </c>
      <c r="F128" t="str">
        <f>MeasuresAndUnits!O129</f>
        <v>=(kg)/(m*s^2)</v>
      </c>
      <c r="G128" t="str">
        <f>MeasuresAndUnits!Q129</f>
        <v>=kg/(m*Math.pow(s,2))</v>
      </c>
      <c r="H128" t="str">
        <f>MeasuresAndUnits!J129</f>
        <v>{15B2B00F-B1BA-485E-99F2-FC77F2CAA67F}</v>
      </c>
      <c r="I128" t="str">
        <f>MeasuresAndUnits!C129</f>
        <v>{5E767DCF-C097-469F-97CA-EF72AD3A6224}</v>
      </c>
      <c r="J128" t="str">
        <f>MeasuresAndUnits!T129</f>
        <v>{670C2D70-FCE1-4B7F-BE3F-289146691C8E}</v>
      </c>
      <c r="K128">
        <f>MeasuresAndUnits!U129</f>
        <v>0</v>
      </c>
      <c r="L128" t="str">
        <f>MeasuresAndUnits!V129</f>
        <v>newtonpermetre</v>
      </c>
      <c r="M128">
        <f>MeasuresAndUnits!R129</f>
        <v>1</v>
      </c>
    </row>
    <row r="129" spans="1:13" x14ac:dyDescent="0.2">
      <c r="A129">
        <f>MeasuresAndUnits!I130</f>
        <v>128</v>
      </c>
      <c r="B129" t="str">
        <f>MeasuresAndUnits!K130</f>
        <v>gigapascal</v>
      </c>
      <c r="C129" t="str">
        <f>MeasuresAndUnits!L130</f>
        <v>Gigapascal</v>
      </c>
      <c r="D129" t="str">
        <f>MeasuresAndUnits!M130</f>
        <v>Gpa</v>
      </c>
      <c r="E129" t="str">
        <f>MeasuresAndUnits!N130</f>
        <v>=\frac{kg}{m \cdot s^2} \cdot 10^9</v>
      </c>
      <c r="F129" t="str">
        <f>MeasuresAndUnits!O130</f>
        <v>=(kg)/(m*s^2) *10^9</v>
      </c>
      <c r="G129" t="str">
        <f>MeasuresAndUnits!Q130</f>
        <v>=Math.pow(10,9)*kg/(m*Math.pow(s,2))</v>
      </c>
      <c r="H129" t="str">
        <f>MeasuresAndUnits!J130</f>
        <v>{F131BBD3-73F0-4ED8-8238-01E59D6DA100}</v>
      </c>
      <c r="I129" t="str">
        <f>MeasuresAndUnits!C130</f>
        <v>{5E767DCF-C097-469F-97CA-EF72AD3A6224}</v>
      </c>
      <c r="J129" t="str">
        <f>MeasuresAndUnits!T130</f>
        <v>{670C2D70-FCE1-4B7F-BE3F-289146691C8E}</v>
      </c>
      <c r="K129" t="str">
        <f>MeasuresAndUnits!U130</f>
        <v>giga</v>
      </c>
      <c r="L129" t="str">
        <f>MeasuresAndUnits!V130</f>
        <v>pascal</v>
      </c>
      <c r="M129">
        <f>MeasuresAndUnits!R130</f>
        <v>1000000000</v>
      </c>
    </row>
    <row r="130" spans="1:13" x14ac:dyDescent="0.2">
      <c r="A130">
        <f>MeasuresAndUnits!I131</f>
        <v>129</v>
      </c>
      <c r="B130" t="str">
        <f>MeasuresAndUnits!K131</f>
        <v>megapascal</v>
      </c>
      <c r="C130" t="str">
        <f>MeasuresAndUnits!L131</f>
        <v>Megapascal</v>
      </c>
      <c r="D130" t="str">
        <f>MeasuresAndUnits!M131</f>
        <v>Mpa</v>
      </c>
      <c r="E130" t="str">
        <f>MeasuresAndUnits!N131</f>
        <v>=\frac{kg}{m \cdot s^2} \cdot 10^6</v>
      </c>
      <c r="F130" t="str">
        <f>MeasuresAndUnits!O131</f>
        <v>=(kg)/(m*s^2) *10^6</v>
      </c>
      <c r="G130" t="str">
        <f>MeasuresAndUnits!Q131</f>
        <v>=Math.pow(10,6)*kg/(m*Math.pow(s,2))</v>
      </c>
      <c r="H130" t="str">
        <f>MeasuresAndUnits!J131</f>
        <v>{38B0CAF0-55C6-4361-9ADC-ADE3E534AAAA}</v>
      </c>
      <c r="I130" t="str">
        <f>MeasuresAndUnits!C131</f>
        <v>{5E767DCF-C097-469F-97CA-EF72AD3A6224}</v>
      </c>
      <c r="J130" t="str">
        <f>MeasuresAndUnits!T131</f>
        <v>{670C2D70-FCE1-4B7F-BE3F-289146691C8E}</v>
      </c>
      <c r="K130" t="str">
        <f>MeasuresAndUnits!U131</f>
        <v>mega</v>
      </c>
      <c r="L130" t="str">
        <f>MeasuresAndUnits!V131</f>
        <v>pascal</v>
      </c>
      <c r="M130">
        <f>MeasuresAndUnits!R131</f>
        <v>1000000</v>
      </c>
    </row>
    <row r="131" spans="1:13" x14ac:dyDescent="0.2">
      <c r="A131">
        <f>MeasuresAndUnits!I132</f>
        <v>130</v>
      </c>
      <c r="B131" t="str">
        <f>MeasuresAndUnits!K132</f>
        <v>kilopascal</v>
      </c>
      <c r="C131" t="str">
        <f>MeasuresAndUnits!L132</f>
        <v>Kilopascal</v>
      </c>
      <c r="D131" t="str">
        <f>MeasuresAndUnits!M132</f>
        <v>kPa</v>
      </c>
      <c r="E131" t="str">
        <f>MeasuresAndUnits!N132</f>
        <v>=\frac{kg}{m \cdot s^2} \cdot 10^3</v>
      </c>
      <c r="F131" t="str">
        <f>MeasuresAndUnits!O132</f>
        <v>=(kg)/(m*s^2) *10^3</v>
      </c>
      <c r="G131" t="str">
        <f>MeasuresAndUnits!Q132</f>
        <v>=Math.pow(10,3)*kg/(m*Math.pow(s,2))</v>
      </c>
      <c r="H131" t="str">
        <f>MeasuresAndUnits!J132</f>
        <v>{1ABBC6E7-BC78-42EF-B24D-A089CB4B1C90}</v>
      </c>
      <c r="I131" t="str">
        <f>MeasuresAndUnits!C132</f>
        <v>{5E767DCF-C097-469F-97CA-EF72AD3A6224}</v>
      </c>
      <c r="J131" t="str">
        <f>MeasuresAndUnits!T132</f>
        <v>{670C2D70-FCE1-4B7F-BE3F-289146691C8E}</v>
      </c>
      <c r="K131" t="str">
        <f>MeasuresAndUnits!U132</f>
        <v>kilo</v>
      </c>
      <c r="L131" t="str">
        <f>MeasuresAndUnits!V132</f>
        <v>pascal</v>
      </c>
      <c r="M131">
        <f>MeasuresAndUnits!R132</f>
        <v>1000</v>
      </c>
    </row>
    <row r="132" spans="1:13" x14ac:dyDescent="0.2">
      <c r="A132">
        <f>MeasuresAndUnits!I133</f>
        <v>131</v>
      </c>
      <c r="B132" t="str">
        <f>MeasuresAndUnits!K133</f>
        <v>hectopascal</v>
      </c>
      <c r="C132" t="str">
        <f>MeasuresAndUnits!L133</f>
        <v>Hektopascal</v>
      </c>
      <c r="D132" t="str">
        <f>MeasuresAndUnits!M133</f>
        <v>hPa</v>
      </c>
      <c r="E132" t="str">
        <f>MeasuresAndUnits!N133</f>
        <v>=\frac{kg}{m \cdot s^2} \cdot 10^2</v>
      </c>
      <c r="F132" t="str">
        <f>MeasuresAndUnits!O133</f>
        <v>=(kg)/(m*s^2) *10^2</v>
      </c>
      <c r="G132" t="str">
        <f>MeasuresAndUnits!Q133</f>
        <v>=Math.pow(10,2)*kg/(m*Math.pow(s,2))</v>
      </c>
      <c r="H132" t="str">
        <f>MeasuresAndUnits!J133</f>
        <v>{67F52A5C-1987-483C-BB20-C1C2C9097114}</v>
      </c>
      <c r="I132" t="str">
        <f>MeasuresAndUnits!C133</f>
        <v>{5E767DCF-C097-469F-97CA-EF72AD3A6224}</v>
      </c>
      <c r="J132" t="str">
        <f>MeasuresAndUnits!T133</f>
        <v>{670C2D70-FCE1-4B7F-BE3F-289146691C8E}</v>
      </c>
      <c r="K132" t="str">
        <f>MeasuresAndUnits!U133</f>
        <v>hecto</v>
      </c>
      <c r="L132" t="str">
        <f>MeasuresAndUnits!V133</f>
        <v>pascal</v>
      </c>
      <c r="M132">
        <f>MeasuresAndUnits!R133</f>
        <v>100</v>
      </c>
    </row>
    <row r="133" spans="1:13" x14ac:dyDescent="0.2">
      <c r="A133">
        <f>MeasuresAndUnits!I134</f>
        <v>132</v>
      </c>
      <c r="B133" t="str">
        <f>MeasuresAndUnits!K134</f>
        <v>pascal</v>
      </c>
      <c r="C133" t="str">
        <f>MeasuresAndUnits!L134</f>
        <v>Pascal</v>
      </c>
      <c r="D133" t="str">
        <f>MeasuresAndUnits!M134</f>
        <v>Pa</v>
      </c>
      <c r="E133" t="str">
        <f>MeasuresAndUnits!N134</f>
        <v>=\frac{kg}{m \cdot s^2}</v>
      </c>
      <c r="F133" t="str">
        <f>MeasuresAndUnits!O134</f>
        <v>=(kg)/(m*s^2)</v>
      </c>
      <c r="G133" t="str">
        <f>MeasuresAndUnits!Q134</f>
        <v>=kg/(m*Math.pow(s,2))</v>
      </c>
      <c r="H133" t="str">
        <f>MeasuresAndUnits!J134</f>
        <v>{4DF1FDE2-80D4-4643-BF83-5D8409A4FA90}</v>
      </c>
      <c r="I133" t="str">
        <f>MeasuresAndUnits!C134</f>
        <v>{5E767DCF-C097-469F-97CA-EF72AD3A6224}</v>
      </c>
      <c r="J133" t="str">
        <f>MeasuresAndUnits!T134</f>
        <v>{670C2D70-FCE1-4B7F-BE3F-289146691C8E}</v>
      </c>
      <c r="K133">
        <f>MeasuresAndUnits!U134</f>
        <v>0</v>
      </c>
      <c r="L133" t="str">
        <f>MeasuresAndUnits!V134</f>
        <v>pascal</v>
      </c>
      <c r="M133">
        <f>MeasuresAndUnits!R134</f>
        <v>1</v>
      </c>
    </row>
    <row r="134" spans="1:13" x14ac:dyDescent="0.2">
      <c r="A134">
        <f>MeasuresAndUnits!I135</f>
        <v>133</v>
      </c>
      <c r="B134" t="str">
        <f>MeasuresAndUnits!K135</f>
        <v>newtonmetre per radiantmeter</v>
      </c>
      <c r="C134" t="str">
        <f>MeasuresAndUnits!L135</f>
        <v>Newtonmeter pro Radiantmeter</v>
      </c>
      <c r="D134" t="str">
        <f>MeasuresAndUnits!M135</f>
        <v>Nm/(m*Rad)</v>
      </c>
      <c r="E134">
        <f>MeasuresAndUnits!N135</f>
        <v>0</v>
      </c>
      <c r="F134">
        <f>MeasuresAndUnits!O135</f>
        <v>0</v>
      </c>
      <c r="G134" t="str">
        <f>MeasuresAndUnits!Q135</f>
        <v>-</v>
      </c>
      <c r="H134" t="str">
        <f>MeasuresAndUnits!J135</f>
        <v>{88E61403-1C9E-41CE-990B-317A68F4C995}</v>
      </c>
      <c r="I134" t="str">
        <f>MeasuresAndUnits!C135</f>
        <v>{F30AD23E-804D-43C8-9636-C79B051569A6}</v>
      </c>
      <c r="J134" t="str">
        <f>MeasuresAndUnits!T135</f>
        <v>{5975F5FD-1BBD-4640-B4A2-072798715B12}</v>
      </c>
      <c r="K134">
        <f>MeasuresAndUnits!U135</f>
        <v>0</v>
      </c>
      <c r="L134" t="str">
        <f>MeasuresAndUnits!V135</f>
        <v>newtonmetreperradiantmeter</v>
      </c>
      <c r="M134">
        <f>MeasuresAndUnits!R135</f>
        <v>0</v>
      </c>
    </row>
    <row r="135" spans="1:13" x14ac:dyDescent="0.2">
      <c r="A135">
        <f>MeasuresAndUnits!I136</f>
        <v>134</v>
      </c>
      <c r="B135" t="str">
        <f>MeasuresAndUnits!K136</f>
        <v>newton per cubicmetre</v>
      </c>
      <c r="C135" t="str">
        <f>MeasuresAndUnits!L136</f>
        <v>Newton pro Kubikmeter</v>
      </c>
      <c r="D135" t="str">
        <f>MeasuresAndUnits!M136</f>
        <v>N/m³</v>
      </c>
      <c r="E135" t="str">
        <f>MeasuresAndUnits!N136</f>
        <v>=\frac {kg}{s^2*m^2}</v>
      </c>
      <c r="F135" t="str">
        <f>MeasuresAndUnits!O136</f>
        <v>=(kg)/(s^2*m^2)</v>
      </c>
      <c r="G135" t="str">
        <f>MeasuresAndUnits!Q136</f>
        <v>=kg/(Math.pow(m,2)*Math.pow(s,2))</v>
      </c>
      <c r="H135" t="str">
        <f>MeasuresAndUnits!J136</f>
        <v>{534B6CE5-4947-4768-9D34-52F7D39EA2EF}</v>
      </c>
      <c r="I135" t="str">
        <f>MeasuresAndUnits!C136</f>
        <v>{CF48BA0D-755E-418A-8E97-919249417E70}</v>
      </c>
      <c r="J135" t="str">
        <f>MeasuresAndUnits!T136</f>
        <v>{D758EC73-1ACD-46A6-B349-A2C068EF31CA}</v>
      </c>
      <c r="K135">
        <f>MeasuresAndUnits!U136</f>
        <v>0</v>
      </c>
      <c r="L135" t="str">
        <f>MeasuresAndUnits!V136</f>
        <v>newtonpercubicmetre</v>
      </c>
      <c r="M135">
        <f>MeasuresAndUnits!R136</f>
        <v>1</v>
      </c>
    </row>
    <row r="136" spans="1:13" x14ac:dyDescent="0.2">
      <c r="A136">
        <f>MeasuresAndUnits!I137</f>
        <v>135</v>
      </c>
      <c r="B136" t="str">
        <f>MeasuresAndUnits!K137</f>
        <v>cubicmetre per second</v>
      </c>
      <c r="C136" t="str">
        <f>MeasuresAndUnits!L137</f>
        <v>Kubikmeter pro Sekunde</v>
      </c>
      <c r="D136" t="str">
        <f>MeasuresAndUnits!M137</f>
        <v>m³/s</v>
      </c>
      <c r="E136" t="str">
        <f>MeasuresAndUnits!N137</f>
        <v>=\frac{m^3}{s}</v>
      </c>
      <c r="F136" t="str">
        <f>MeasuresAndUnits!O137</f>
        <v>=m^3/s</v>
      </c>
      <c r="G136" t="str">
        <f>MeasuresAndUnits!Q137</f>
        <v>=Math.pow(m,3)/s</v>
      </c>
      <c r="H136" t="str">
        <f>MeasuresAndUnits!J137</f>
        <v>{2F146039-C41C-4793-AA4A-C2CC93EC2994}</v>
      </c>
      <c r="I136" t="str">
        <f>MeasuresAndUnits!C137</f>
        <v>{A70D0CBD-645D-4796-AA61-0E816341822F}</v>
      </c>
      <c r="J136" t="str">
        <f>MeasuresAndUnits!T137</f>
        <v>{AE3CDD71-B9A7-4D3A-A271-7C2D99C66557}</v>
      </c>
      <c r="K136">
        <f>MeasuresAndUnits!U137</f>
        <v>0</v>
      </c>
      <c r="L136" t="str">
        <f>MeasuresAndUnits!V137</f>
        <v>cubicmetrepersecond</v>
      </c>
      <c r="M136">
        <f>MeasuresAndUnits!R137</f>
        <v>1</v>
      </c>
    </row>
    <row r="137" spans="1:13" x14ac:dyDescent="0.2">
      <c r="A137">
        <f>MeasuresAndUnits!I138</f>
        <v>136</v>
      </c>
      <c r="B137" t="str">
        <f>MeasuresAndUnits!K138</f>
        <v>gram per mole</v>
      </c>
      <c r="C137" t="str">
        <f>MeasuresAndUnits!L138</f>
        <v>Gramm pro Mol</v>
      </c>
      <c r="D137" t="str">
        <f>MeasuresAndUnits!M138</f>
        <v>g/mol</v>
      </c>
      <c r="E137" t="str">
        <f>MeasuresAndUnits!N138</f>
        <v>=\frac {kg}{mol \cdot 10^3}</v>
      </c>
      <c r="F137" t="str">
        <f>MeasuresAndUnits!O138</f>
        <v>=(kg)/(mol*10^3)</v>
      </c>
      <c r="G137" t="str">
        <f>MeasuresAndUnits!Q138</f>
        <v>=kg/(Mol*Math.pow(10,3))</v>
      </c>
      <c r="H137" t="str">
        <f>MeasuresAndUnits!J138</f>
        <v>{C00516D4-3ED7-4310-ACA2-FE524B88C890}</v>
      </c>
      <c r="I137" t="str">
        <f>MeasuresAndUnits!C138</f>
        <v>{A83B75FF-1B6C-4259-98C7-832C0E5F39C8}</v>
      </c>
      <c r="J137" t="str">
        <f>MeasuresAndUnits!T138</f>
        <v>{3BFFEB24-4722-434B-BF51-4A9B8687EF37}</v>
      </c>
      <c r="K137">
        <f>MeasuresAndUnits!U138</f>
        <v>0</v>
      </c>
      <c r="L137" t="str">
        <f>MeasuresAndUnits!V138</f>
        <v>grampermole</v>
      </c>
      <c r="M137">
        <f>MeasuresAndUnits!R138</f>
        <v>1E-3</v>
      </c>
    </row>
    <row r="138" spans="1:13" x14ac:dyDescent="0.2">
      <c r="A138">
        <f>MeasuresAndUnits!I139</f>
        <v>137</v>
      </c>
      <c r="B138" t="str">
        <f>MeasuresAndUnits!K139</f>
        <v>kilogram per mole</v>
      </c>
      <c r="C138" t="str">
        <f>MeasuresAndUnits!L139</f>
        <v>Kilogramm pro Mol</v>
      </c>
      <c r="D138" t="str">
        <f>MeasuresAndUnits!M139</f>
        <v>kg/mol</v>
      </c>
      <c r="E138" t="str">
        <f>MeasuresAndUnits!N139</f>
        <v>=\frac {kg}{mol}</v>
      </c>
      <c r="F138" t="str">
        <f>MeasuresAndUnits!O139</f>
        <v>=(kg)/mol</v>
      </c>
      <c r="G138" t="str">
        <f>MeasuresAndUnits!Q139</f>
        <v>=kg/Mol</v>
      </c>
      <c r="H138" t="str">
        <f>MeasuresAndUnits!J139</f>
        <v>{3429758E-5704-4126-96D2-1FDBB5AB9104}</v>
      </c>
      <c r="I138" t="str">
        <f>MeasuresAndUnits!C139</f>
        <v>{A83B75FF-1B6C-4259-98C7-832C0E5F39C8}</v>
      </c>
      <c r="J138" t="str">
        <f>MeasuresAndUnits!T139</f>
        <v>{3BFFEB24-4722-434B-BF51-4A9B8687EF37}</v>
      </c>
      <c r="K138" t="str">
        <f>MeasuresAndUnits!U139</f>
        <v>kilo</v>
      </c>
      <c r="L138" t="str">
        <f>MeasuresAndUnits!V139</f>
        <v>grampermole</v>
      </c>
      <c r="M138">
        <f>MeasuresAndUnits!R139</f>
        <v>1</v>
      </c>
    </row>
    <row r="139" spans="1:13" x14ac:dyDescent="0.2">
      <c r="A139">
        <f>MeasuresAndUnits!I140</f>
        <v>138</v>
      </c>
      <c r="B139" t="str">
        <f>MeasuresAndUnits!K140</f>
        <v>kilogram per squaremetre</v>
      </c>
      <c r="C139" t="str">
        <f>MeasuresAndUnits!L140</f>
        <v>Kilogramm pro Quadratmeter</v>
      </c>
      <c r="D139" t="str">
        <f>MeasuresAndUnits!M140</f>
        <v>kg/m²</v>
      </c>
      <c r="E139" t="str">
        <f>MeasuresAndUnits!N140</f>
        <v>=\frac {kg}{m^2}</v>
      </c>
      <c r="F139" t="str">
        <f>MeasuresAndUnits!O140</f>
        <v>=(kg)/m^2</v>
      </c>
      <c r="G139" t="str">
        <f>MeasuresAndUnits!Q140</f>
        <v>=kg/(Math.pow(m,2))</v>
      </c>
      <c r="H139" t="str">
        <f>MeasuresAndUnits!J140</f>
        <v>{10FBFC39-B47E-42C4-8B42-E38E77C431FA}</v>
      </c>
      <c r="I139" t="str">
        <f>MeasuresAndUnits!C140</f>
        <v>{E7D3AD37-B2C0-43E7-BFF2-E2A4EE932729}</v>
      </c>
      <c r="J139" t="str">
        <f>MeasuresAndUnits!T140</f>
        <v>{D50E8D0D-594A-4FB0-8914-20DC36148F6A}</v>
      </c>
      <c r="K139" t="str">
        <f>MeasuresAndUnits!U140</f>
        <v>kilo</v>
      </c>
      <c r="L139" t="str">
        <f>MeasuresAndUnits!V140</f>
        <v>grampersquaremetre</v>
      </c>
      <c r="M139">
        <f>MeasuresAndUnits!R140</f>
        <v>1</v>
      </c>
    </row>
    <row r="140" spans="1:13" x14ac:dyDescent="0.2">
      <c r="A140">
        <f>MeasuresAndUnits!I141</f>
        <v>139</v>
      </c>
      <c r="B140" t="str">
        <f>MeasuresAndUnits!K141</f>
        <v>Euro</v>
      </c>
      <c r="C140" t="str">
        <f>MeasuresAndUnits!L141</f>
        <v>Euro</v>
      </c>
      <c r="D140" t="str">
        <f>MeasuresAndUnits!M141</f>
        <v>€</v>
      </c>
      <c r="E140" t="str">
        <f>MeasuresAndUnits!N141</f>
        <v>wechselkursabhängig</v>
      </c>
      <c r="F140">
        <f>MeasuresAndUnits!O141</f>
        <v>0</v>
      </c>
      <c r="G140" t="str">
        <f>MeasuresAndUnits!Q141</f>
        <v>-</v>
      </c>
      <c r="H140" t="str">
        <f>MeasuresAndUnits!J141</f>
        <v>{361C4F6E-26E6-4C2B-8C2A-940BF78B8DEF}</v>
      </c>
      <c r="I140" t="str">
        <f>MeasuresAndUnits!C141</f>
        <v>{C84C0CD7-E1C4-4B13-A9FA-F7673C77D6F5}</v>
      </c>
      <c r="J140">
        <f>MeasuresAndUnits!T141</f>
        <v>0</v>
      </c>
      <c r="K140">
        <f>MeasuresAndUnits!U141</f>
        <v>0</v>
      </c>
      <c r="L140" t="str">
        <f>MeasuresAndUnits!V141</f>
        <v>Euro</v>
      </c>
      <c r="M140">
        <f>MeasuresAndUnits!R141</f>
        <v>0</v>
      </c>
    </row>
    <row r="141" spans="1:13" x14ac:dyDescent="0.2">
      <c r="A141">
        <f>MeasuresAndUnits!I142</f>
        <v>140</v>
      </c>
      <c r="B141" t="str">
        <f>MeasuresAndUnits!K142</f>
        <v>United States dollar</v>
      </c>
      <c r="C141" t="str">
        <f>MeasuresAndUnits!L142</f>
        <v>US-Dollar</v>
      </c>
      <c r="D141" t="str">
        <f>MeasuresAndUnits!M142</f>
        <v>US$</v>
      </c>
      <c r="E141" t="str">
        <f>MeasuresAndUnits!N142</f>
        <v>wechselkursabhängig</v>
      </c>
      <c r="F141">
        <f>MeasuresAndUnits!O142</f>
        <v>0</v>
      </c>
      <c r="G141" t="str">
        <f>MeasuresAndUnits!Q142</f>
        <v>-</v>
      </c>
      <c r="H141" t="str">
        <f>MeasuresAndUnits!J142</f>
        <v>{0DA9BC15-3E2C-4CB0-8009-14A3B671612A}</v>
      </c>
      <c r="I141" t="str">
        <f>MeasuresAndUnits!C142</f>
        <v>{C84C0CD7-E1C4-4B13-A9FA-F7673C77D6F5}</v>
      </c>
      <c r="J141">
        <f>MeasuresAndUnits!T142</f>
        <v>0</v>
      </c>
      <c r="K141">
        <f>MeasuresAndUnits!U142</f>
        <v>0</v>
      </c>
      <c r="L141" t="str">
        <f>MeasuresAndUnits!V142</f>
        <v>UnitedStatesdollar</v>
      </c>
      <c r="M141">
        <f>MeasuresAndUnits!R142</f>
        <v>0</v>
      </c>
    </row>
    <row r="142" spans="1:13" x14ac:dyDescent="0.2">
      <c r="A142">
        <f>MeasuresAndUnits!I143</f>
        <v>141</v>
      </c>
      <c r="B142" t="str">
        <f>MeasuresAndUnits!K143</f>
        <v>Pound sterling</v>
      </c>
      <c r="C142" t="str">
        <f>MeasuresAndUnits!L143</f>
        <v>Pfund Sterling</v>
      </c>
      <c r="D142" t="str">
        <f>MeasuresAndUnits!M143</f>
        <v>£</v>
      </c>
      <c r="E142" t="str">
        <f>MeasuresAndUnits!N143</f>
        <v>wechselkursabhängig</v>
      </c>
      <c r="F142">
        <f>MeasuresAndUnits!O143</f>
        <v>0</v>
      </c>
      <c r="G142" t="str">
        <f>MeasuresAndUnits!Q143</f>
        <v>-</v>
      </c>
      <c r="H142" t="str">
        <f>MeasuresAndUnits!J143</f>
        <v>{47AA1BB6-09FB-492A-A752-54EC501BE755}</v>
      </c>
      <c r="I142" t="str">
        <f>MeasuresAndUnits!C143</f>
        <v>{C84C0CD7-E1C4-4B13-A9FA-F7673C77D6F5}</v>
      </c>
      <c r="J142">
        <f>MeasuresAndUnits!T143</f>
        <v>0</v>
      </c>
      <c r="K142">
        <f>MeasuresAndUnits!U143</f>
        <v>0</v>
      </c>
      <c r="L142" t="str">
        <f>MeasuresAndUnits!V143</f>
        <v>Poundsterling</v>
      </c>
      <c r="M142">
        <f>MeasuresAndUnits!R143</f>
        <v>0</v>
      </c>
    </row>
    <row r="143" spans="1:13" x14ac:dyDescent="0.2">
      <c r="A143">
        <f>MeasuresAndUnits!I144</f>
        <v>142</v>
      </c>
      <c r="B143" t="str">
        <f>MeasuresAndUnits!K144</f>
        <v>Australian dollar</v>
      </c>
      <c r="C143" t="str">
        <f>MeasuresAndUnits!L144</f>
        <v>Australischer Dollar</v>
      </c>
      <c r="D143" t="str">
        <f>MeasuresAndUnits!M144</f>
        <v>A$</v>
      </c>
      <c r="E143" t="str">
        <f>MeasuresAndUnits!N144</f>
        <v>wechselkursabhängig</v>
      </c>
      <c r="F143">
        <f>MeasuresAndUnits!O144</f>
        <v>0</v>
      </c>
      <c r="G143" t="str">
        <f>MeasuresAndUnits!Q144</f>
        <v>-</v>
      </c>
      <c r="H143" t="str">
        <f>MeasuresAndUnits!J144</f>
        <v>{BDB6F60D-22E1-4456-8AFF-61DE0CB6413C}</v>
      </c>
      <c r="I143" t="str">
        <f>MeasuresAndUnits!C144</f>
        <v>{C84C0CD7-E1C4-4B13-A9FA-F7673C77D6F5}</v>
      </c>
      <c r="J143">
        <f>MeasuresAndUnits!T144</f>
        <v>0</v>
      </c>
      <c r="K143">
        <f>MeasuresAndUnits!U144</f>
        <v>0</v>
      </c>
      <c r="L143" t="str">
        <f>MeasuresAndUnits!V144</f>
        <v>Australiandollar</v>
      </c>
      <c r="M143">
        <f>MeasuresAndUnits!R144</f>
        <v>0</v>
      </c>
    </row>
    <row r="144" spans="1:13" x14ac:dyDescent="0.2">
      <c r="A144">
        <f>MeasuresAndUnits!I145</f>
        <v>143</v>
      </c>
      <c r="B144" t="str">
        <f>MeasuresAndUnits!K145</f>
        <v>Canadian dollar</v>
      </c>
      <c r="C144" t="str">
        <f>MeasuresAndUnits!L145</f>
        <v>Kanadischer Dollar</v>
      </c>
      <c r="D144" t="str">
        <f>MeasuresAndUnits!M145</f>
        <v>C$</v>
      </c>
      <c r="E144" t="str">
        <f>MeasuresAndUnits!N145</f>
        <v>wechselkursabhängig</v>
      </c>
      <c r="F144">
        <f>MeasuresAndUnits!O145</f>
        <v>0</v>
      </c>
      <c r="G144" t="str">
        <f>MeasuresAndUnits!Q145</f>
        <v>-</v>
      </c>
      <c r="H144" t="str">
        <f>MeasuresAndUnits!J145</f>
        <v>{360261BF-4D73-45D6-AF7B-3D98350C30ED}</v>
      </c>
      <c r="I144" t="str">
        <f>MeasuresAndUnits!C145</f>
        <v>{C84C0CD7-E1C4-4B13-A9FA-F7673C77D6F5}</v>
      </c>
      <c r="J144">
        <f>MeasuresAndUnits!T145</f>
        <v>0</v>
      </c>
      <c r="K144">
        <f>MeasuresAndUnits!U145</f>
        <v>0</v>
      </c>
      <c r="L144" t="str">
        <f>MeasuresAndUnits!V145</f>
        <v>Canadiandollar</v>
      </c>
      <c r="M144">
        <f>MeasuresAndUnits!R145</f>
        <v>0</v>
      </c>
    </row>
    <row r="145" spans="1:13" x14ac:dyDescent="0.2">
      <c r="A145">
        <f>MeasuresAndUnits!I146</f>
        <v>144</v>
      </c>
      <c r="B145" t="str">
        <f>MeasuresAndUnits!K146</f>
        <v>Swiss franc</v>
      </c>
      <c r="C145" t="str">
        <f>MeasuresAndUnits!L146</f>
        <v>Schweizer Franken</v>
      </c>
      <c r="D145" t="str">
        <f>MeasuresAndUnits!M146</f>
        <v>CHF</v>
      </c>
      <c r="E145" t="str">
        <f>MeasuresAndUnits!N146</f>
        <v>wechselkursabhängig</v>
      </c>
      <c r="F145">
        <f>MeasuresAndUnits!O146</f>
        <v>0</v>
      </c>
      <c r="G145" t="str">
        <f>MeasuresAndUnits!Q146</f>
        <v>-</v>
      </c>
      <c r="H145" t="str">
        <f>MeasuresAndUnits!J146</f>
        <v>{2DD46C0C-7363-4236-8E48-CE4473E0B345}</v>
      </c>
      <c r="I145" t="str">
        <f>MeasuresAndUnits!C146</f>
        <v>{C84C0CD7-E1C4-4B13-A9FA-F7673C77D6F5}</v>
      </c>
      <c r="J145">
        <f>MeasuresAndUnits!T146</f>
        <v>0</v>
      </c>
      <c r="K145">
        <f>MeasuresAndUnits!U146</f>
        <v>0</v>
      </c>
      <c r="L145" t="str">
        <f>MeasuresAndUnits!V146</f>
        <v>Swissfranc</v>
      </c>
      <c r="M145">
        <f>MeasuresAndUnits!R146</f>
        <v>0</v>
      </c>
    </row>
    <row r="146" spans="1:13" x14ac:dyDescent="0.2">
      <c r="A146">
        <f>MeasuresAndUnits!I147</f>
        <v>145</v>
      </c>
      <c r="B146" t="str">
        <f>MeasuresAndUnits!K147</f>
        <v>Japanese yen</v>
      </c>
      <c r="C146" t="str">
        <f>MeasuresAndUnits!L147</f>
        <v>Japanischer Yen</v>
      </c>
      <c r="D146" t="str">
        <f>MeasuresAndUnits!M147</f>
        <v>¥</v>
      </c>
      <c r="E146" t="str">
        <f>MeasuresAndUnits!N147</f>
        <v>wechselkursabhängig</v>
      </c>
      <c r="F146">
        <f>MeasuresAndUnits!O147</f>
        <v>0</v>
      </c>
      <c r="G146" t="str">
        <f>MeasuresAndUnits!Q147</f>
        <v>-</v>
      </c>
      <c r="H146" t="str">
        <f>MeasuresAndUnits!J147</f>
        <v>{DC4455C8-47F9-426F-A9E2-EFA18349471E}</v>
      </c>
      <c r="I146" t="str">
        <f>MeasuresAndUnits!C147</f>
        <v>{C84C0CD7-E1C4-4B13-A9FA-F7673C77D6F5}</v>
      </c>
      <c r="J146">
        <f>MeasuresAndUnits!T147</f>
        <v>0</v>
      </c>
      <c r="K146">
        <f>MeasuresAndUnits!U147</f>
        <v>0</v>
      </c>
      <c r="L146" t="str">
        <f>MeasuresAndUnits!V147</f>
        <v>Japaneseyen</v>
      </c>
      <c r="M146">
        <f>MeasuresAndUnits!R147</f>
        <v>0</v>
      </c>
    </row>
    <row r="147" spans="1:13" x14ac:dyDescent="0.2">
      <c r="A147">
        <f>MeasuresAndUnits!I148</f>
        <v>146</v>
      </c>
      <c r="B147" t="str">
        <f>MeasuresAndUnits!K148</f>
        <v>Chinese yuan</v>
      </c>
      <c r="C147" t="str">
        <f>MeasuresAndUnits!L148</f>
        <v>Chinesischer Yuan</v>
      </c>
      <c r="D147" t="str">
        <f>MeasuresAndUnits!M148</f>
        <v>CNY/CN¥</v>
      </c>
      <c r="E147" t="str">
        <f>MeasuresAndUnits!N148</f>
        <v>wechselkursabhängig</v>
      </c>
      <c r="F147">
        <f>MeasuresAndUnits!O148</f>
        <v>0</v>
      </c>
      <c r="G147" t="str">
        <f>MeasuresAndUnits!Q148</f>
        <v>-</v>
      </c>
      <c r="H147" t="str">
        <f>MeasuresAndUnits!J148</f>
        <v>{95C588AA-78A1-49B0-9AE6-BAF9D916FF60}</v>
      </c>
      <c r="I147" t="str">
        <f>MeasuresAndUnits!C148</f>
        <v>{C84C0CD7-E1C4-4B13-A9FA-F7673C77D6F5}</v>
      </c>
      <c r="J147">
        <f>MeasuresAndUnits!T148</f>
        <v>0</v>
      </c>
      <c r="K147">
        <f>MeasuresAndUnits!U148</f>
        <v>0</v>
      </c>
      <c r="L147" t="str">
        <f>MeasuresAndUnits!V148</f>
        <v>Chineseyuan</v>
      </c>
      <c r="M147">
        <f>MeasuresAndUnits!R148</f>
        <v>0</v>
      </c>
    </row>
    <row r="148" spans="1:13" x14ac:dyDescent="0.2">
      <c r="A148">
        <f>MeasuresAndUnits!I149</f>
        <v>147</v>
      </c>
      <c r="B148">
        <f>MeasuresAndUnits!K149</f>
        <v>0</v>
      </c>
      <c r="C148">
        <f>MeasuresAndUnits!L149</f>
        <v>0</v>
      </c>
      <c r="D148">
        <f>MeasuresAndUnits!M149</f>
        <v>0</v>
      </c>
      <c r="E148" t="str">
        <f>MeasuresAndUnits!N149</f>
        <v>nicht-negative Werte</v>
      </c>
      <c r="F148">
        <f>MeasuresAndUnits!O149</f>
        <v>0</v>
      </c>
      <c r="G148" t="str">
        <f>MeasuresAndUnits!Q149</f>
        <v>-</v>
      </c>
      <c r="H148" t="str">
        <f>MeasuresAndUnits!J149</f>
        <v>{87266F32-D915-4D44-95F7-C7F20C3C8706}</v>
      </c>
      <c r="I148" t="str">
        <f>MeasuresAndUnits!C149</f>
        <v>{7C374D7C-7409-4485-9C72-152484BEC31C}</v>
      </c>
      <c r="J148">
        <f>MeasuresAndUnits!T149</f>
        <v>0</v>
      </c>
      <c r="K148">
        <f>MeasuresAndUnits!U149</f>
        <v>0</v>
      </c>
      <c r="L148" t="str">
        <f>MeasuresAndUnits!V149</f>
        <v/>
      </c>
      <c r="M148">
        <f>MeasuresAndUnits!R149</f>
        <v>0</v>
      </c>
    </row>
    <row r="149" spans="1:13" x14ac:dyDescent="0.2">
      <c r="A149">
        <f>MeasuresAndUnits!I150</f>
        <v>148</v>
      </c>
      <c r="B149" t="str">
        <f>MeasuresAndUnits!K150</f>
        <v>-</v>
      </c>
      <c r="C149" t="str">
        <f>MeasuresAndUnits!L150</f>
        <v>-</v>
      </c>
      <c r="D149" t="str">
        <f>MeasuresAndUnits!M150</f>
        <v>-</v>
      </c>
      <c r="E149">
        <f>MeasuresAndUnits!N150</f>
        <v>0</v>
      </c>
      <c r="F149">
        <f>MeasuresAndUnits!O150</f>
        <v>0</v>
      </c>
      <c r="G149" t="str">
        <f>MeasuresAndUnits!Q150</f>
        <v>-</v>
      </c>
      <c r="H149" t="str">
        <f>MeasuresAndUnits!J150</f>
        <v>{B53CA363-696F-4CEC-BE82-973CD7F44D76}</v>
      </c>
      <c r="I149" t="str">
        <f>MeasuresAndUnits!C150</f>
        <v>{1E7D6345-411A-4177-8DDA-372FBA797191}</v>
      </c>
      <c r="J149">
        <f>MeasuresAndUnits!T150</f>
        <v>0</v>
      </c>
      <c r="K149">
        <f>MeasuresAndUnits!U150</f>
        <v>0</v>
      </c>
      <c r="L149" t="str">
        <f>MeasuresAndUnits!V150</f>
        <v>-</v>
      </c>
      <c r="M149">
        <f>MeasuresAndUnits!R150</f>
        <v>0</v>
      </c>
    </row>
    <row r="150" spans="1:13" x14ac:dyDescent="0.2">
      <c r="A150">
        <f>MeasuresAndUnits!I151</f>
        <v>149</v>
      </c>
      <c r="B150" t="str">
        <f>MeasuresAndUnits!K151</f>
        <v>-</v>
      </c>
      <c r="C150" t="str">
        <f>MeasuresAndUnits!L151</f>
        <v>-</v>
      </c>
      <c r="D150" t="str">
        <f>MeasuresAndUnits!M151</f>
        <v>-</v>
      </c>
      <c r="E150">
        <f>MeasuresAndUnits!N151</f>
        <v>0</v>
      </c>
      <c r="F150">
        <f>MeasuresAndUnits!O151</f>
        <v>0</v>
      </c>
      <c r="G150" t="str">
        <f>MeasuresAndUnits!Q151</f>
        <v>-</v>
      </c>
      <c r="H150" t="str">
        <f>MeasuresAndUnits!J151</f>
        <v>{ED7ACCBD-310D-4207-8933-1B2E53563D61}</v>
      </c>
      <c r="I150" t="str">
        <f>MeasuresAndUnits!C151</f>
        <v>{F69A9CE2-7F3C-42C6-BF4C-9A776A5FC64B}</v>
      </c>
      <c r="J150">
        <f>MeasuresAndUnits!T151</f>
        <v>0</v>
      </c>
      <c r="K150">
        <f>MeasuresAndUnits!U151</f>
        <v>0</v>
      </c>
      <c r="L150" t="str">
        <f>MeasuresAndUnits!V151</f>
        <v>-</v>
      </c>
      <c r="M150">
        <f>MeasuresAndUnits!R151</f>
        <v>0</v>
      </c>
    </row>
    <row r="151" spans="1:13" x14ac:dyDescent="0.2">
      <c r="A151">
        <f>MeasuresAndUnits!I152</f>
        <v>150</v>
      </c>
      <c r="B151" t="str">
        <f>MeasuresAndUnits!K152</f>
        <v>-</v>
      </c>
      <c r="C151" t="str">
        <f>MeasuresAndUnits!L152</f>
        <v>-</v>
      </c>
      <c r="D151" t="str">
        <f>MeasuresAndUnits!M152</f>
        <v>-</v>
      </c>
      <c r="E151">
        <f>MeasuresAndUnits!N152</f>
        <v>0</v>
      </c>
      <c r="F151">
        <f>MeasuresAndUnits!O152</f>
        <v>0</v>
      </c>
      <c r="G151" t="str">
        <f>MeasuresAndUnits!Q152</f>
        <v>-</v>
      </c>
      <c r="H151" t="str">
        <f>MeasuresAndUnits!J152</f>
        <v>{86F69A25-5EB1-4299-940D-6C616B221752}</v>
      </c>
      <c r="I151" t="str">
        <f>MeasuresAndUnits!C152</f>
        <v>{D9BB4D19-26E6-4CB5-BCB6-47D9C47DD65C}</v>
      </c>
      <c r="J151">
        <f>MeasuresAndUnits!T152</f>
        <v>0</v>
      </c>
      <c r="K151">
        <f>MeasuresAndUnits!U152</f>
        <v>0</v>
      </c>
      <c r="L151" t="str">
        <f>MeasuresAndUnits!V152</f>
        <v>-</v>
      </c>
      <c r="M151">
        <f>MeasuresAndUnits!R152</f>
        <v>0</v>
      </c>
    </row>
    <row r="152" spans="1:13" x14ac:dyDescent="0.2">
      <c r="A152">
        <f>MeasuresAndUnits!I153</f>
        <v>151</v>
      </c>
      <c r="B152" t="str">
        <f>MeasuresAndUnits!K153</f>
        <v>newton per square millimetre</v>
      </c>
      <c r="C152" t="str">
        <f>MeasuresAndUnits!L153</f>
        <v>Newton pro Quadratmillimeter</v>
      </c>
      <c r="D152" t="str">
        <f>MeasuresAndUnits!M153</f>
        <v>N/mm²</v>
      </c>
      <c r="E152" t="str">
        <f>MeasuresAndUnits!N153</f>
        <v>=\frac{kg}{m \cdot s^2} \cdot 10^6</v>
      </c>
      <c r="F152" t="str">
        <f>MeasuresAndUnits!O153</f>
        <v>=(kg)/(m*s^2)*10^6</v>
      </c>
      <c r="G152" t="str">
        <f>MeasuresAndUnits!Q153</f>
        <v>=kg/(m*Math.pow(s,2))*Math.pow(10,6)</v>
      </c>
      <c r="H152" t="str">
        <f>MeasuresAndUnits!J153</f>
        <v>{F70D623F-55ED-4A15-BF97-810FDC863FB0}</v>
      </c>
      <c r="I152" t="str">
        <f>MeasuresAndUnits!C153</f>
        <v>{8485056B-C830-4B08-B34D-F92AE6C65595}</v>
      </c>
      <c r="J152" t="str">
        <f>MeasuresAndUnits!T153</f>
        <v>{8783C3F4-E77E-4CDC-834F-2234FA5C8FDE}</v>
      </c>
      <c r="K152">
        <f>MeasuresAndUnits!U153</f>
        <v>0</v>
      </c>
      <c r="L152" t="str">
        <f>MeasuresAndUnits!V153</f>
        <v>newtonpersquaremillimetre</v>
      </c>
      <c r="M152">
        <f>MeasuresAndUnits!R153</f>
        <v>1000000</v>
      </c>
    </row>
    <row r="153" spans="1:13" x14ac:dyDescent="0.2">
      <c r="A153">
        <f>MeasuresAndUnits!I154</f>
        <v>152</v>
      </c>
      <c r="B153" t="str">
        <f>MeasuresAndUnits!K154</f>
        <v>newton per square centimeter</v>
      </c>
      <c r="C153" t="str">
        <f>MeasuresAndUnits!L154</f>
        <v>Newton pro Quadratzentimeter</v>
      </c>
      <c r="D153" t="str">
        <f>MeasuresAndUnits!M154</f>
        <v>N/cm²</v>
      </c>
      <c r="E153" t="str">
        <f>MeasuresAndUnits!N154</f>
        <v>=\frac{kg}{m \cdot s^2} \cdot 10^4</v>
      </c>
      <c r="F153" t="str">
        <f>MeasuresAndUnits!O154</f>
        <v>=(kg)/(m*s^2)*10^4</v>
      </c>
      <c r="G153" t="str">
        <f>MeasuresAndUnits!Q154</f>
        <v>=kg/(m*Math.pow(s,2))*Math.pow(10,4)</v>
      </c>
      <c r="H153" t="str">
        <f>MeasuresAndUnits!J154</f>
        <v>{77D6A2A9-3799-4018-B8CF-6B84321D9045}</v>
      </c>
      <c r="I153" t="str">
        <f>MeasuresAndUnits!C154</f>
        <v>{8485056B-C830-4B08-B34D-F92AE6C65595}</v>
      </c>
      <c r="J153" t="str">
        <f>MeasuresAndUnits!T154</f>
        <v>{8783C3F4-E77E-4CDC-834F-2234FA5C8FDE}</v>
      </c>
      <c r="K153">
        <f>MeasuresAndUnits!U154</f>
        <v>0</v>
      </c>
      <c r="L153" t="str">
        <f>MeasuresAndUnits!V154</f>
        <v>newtonpersquarecentimeter</v>
      </c>
      <c r="M153">
        <f>MeasuresAndUnits!R154</f>
        <v>10000</v>
      </c>
    </row>
    <row r="154" spans="1:13" x14ac:dyDescent="0.2">
      <c r="A154">
        <f>MeasuresAndUnits!I155</f>
        <v>153</v>
      </c>
      <c r="B154" t="str">
        <f>MeasuresAndUnits!K155</f>
        <v>kilonewton per square millimetre</v>
      </c>
      <c r="C154" t="str">
        <f>MeasuresAndUnits!L155</f>
        <v>Kilonewton pro Quadratmillimeter</v>
      </c>
      <c r="D154" t="str">
        <f>MeasuresAndUnits!M155</f>
        <v>kN/mm²</v>
      </c>
      <c r="E154" t="str">
        <f>MeasuresAndUnits!N155</f>
        <v>=\frac{kg}{m \cdot s^2} \cdot 10^9</v>
      </c>
      <c r="F154" t="str">
        <f>MeasuresAndUnits!O155</f>
        <v>=(kg)/(m*s^2)*10^9</v>
      </c>
      <c r="G154" t="str">
        <f>MeasuresAndUnits!Q155</f>
        <v>=kg/(m*Math.pow(s,2))*Math.pow(10,9)</v>
      </c>
      <c r="H154" t="str">
        <f>MeasuresAndUnits!J155</f>
        <v>{48994FE8-9F68-4935-A4E0-526243916781}</v>
      </c>
      <c r="I154" t="str">
        <f>MeasuresAndUnits!C155</f>
        <v>{8485056B-C830-4B08-B34D-F92AE6C65595}</v>
      </c>
      <c r="J154" t="str">
        <f>MeasuresAndUnits!T155</f>
        <v>{8783C3F4-E77E-4CDC-834F-2234FA5C8FDE}</v>
      </c>
      <c r="K154" t="str">
        <f>MeasuresAndUnits!U155</f>
        <v>kilo</v>
      </c>
      <c r="L154" t="str">
        <f>MeasuresAndUnits!V155</f>
        <v>newtonpersquaremillimetre</v>
      </c>
      <c r="M154">
        <f>MeasuresAndUnits!R155</f>
        <v>1000000000</v>
      </c>
    </row>
    <row r="155" spans="1:13" x14ac:dyDescent="0.2">
      <c r="A155">
        <f>MeasuresAndUnits!I156</f>
        <v>154</v>
      </c>
      <c r="B155" t="str">
        <f>MeasuresAndUnits!K156</f>
        <v>kilonewton per square centimeter</v>
      </c>
      <c r="C155" t="str">
        <f>MeasuresAndUnits!L156</f>
        <v>Kilonewton pro Quadratzentimeter</v>
      </c>
      <c r="D155" t="str">
        <f>MeasuresAndUnits!M156</f>
        <v>kN/cm²</v>
      </c>
      <c r="E155" t="str">
        <f>MeasuresAndUnits!N156</f>
        <v>=\frac{kg}{m \cdot s^2} \cdot 10^7</v>
      </c>
      <c r="F155" t="str">
        <f>MeasuresAndUnits!O156</f>
        <v>=(kg)/(m*s^2)*10^7</v>
      </c>
      <c r="G155" t="str">
        <f>MeasuresAndUnits!Q156</f>
        <v>=kg/(m*Math.pow(s,2))*Math.pow(10,7)</v>
      </c>
      <c r="H155" t="str">
        <f>MeasuresAndUnits!J156</f>
        <v>{851192FB-0BF6-4FB8-A655-3962850ABE43}</v>
      </c>
      <c r="I155" t="str">
        <f>MeasuresAndUnits!C156</f>
        <v>{8485056B-C830-4B08-B34D-F92AE6C65595}</v>
      </c>
      <c r="J155" t="str">
        <f>MeasuresAndUnits!T156</f>
        <v>{8783C3F4-E77E-4CDC-834F-2234FA5C8FDE}</v>
      </c>
      <c r="K155" t="str">
        <f>MeasuresAndUnits!U156</f>
        <v>kilo</v>
      </c>
      <c r="L155" t="str">
        <f>MeasuresAndUnits!V156</f>
        <v>newtonpersquarecentimeter</v>
      </c>
      <c r="M155">
        <f>MeasuresAndUnits!R156</f>
        <v>10000000</v>
      </c>
    </row>
    <row r="156" spans="1:13" x14ac:dyDescent="0.2">
      <c r="A156">
        <f>MeasuresAndUnits!I157</f>
        <v>155</v>
      </c>
      <c r="B156" t="str">
        <f>MeasuresAndUnits!K157</f>
        <v>newton per squaremeter</v>
      </c>
      <c r="C156" t="str">
        <f>MeasuresAndUnits!L157</f>
        <v>Newton pro Quadratmeter</v>
      </c>
      <c r="D156" t="str">
        <f>MeasuresAndUnits!M157</f>
        <v>N/m²</v>
      </c>
      <c r="E156" t="str">
        <f>MeasuresAndUnits!N157</f>
        <v>=\frac{kg}{m \cdot s^2}</v>
      </c>
      <c r="F156" t="str">
        <f>MeasuresAndUnits!O157</f>
        <v>=(kg)/(m*s^2)</v>
      </c>
      <c r="G156" t="str">
        <f>MeasuresAndUnits!Q157</f>
        <v>=kg/(m*Math.pow(s,2))</v>
      </c>
      <c r="H156" t="str">
        <f>MeasuresAndUnits!J157</f>
        <v>{4130D9B4-63D9-4E8C-8359-24536FFFB17D}</v>
      </c>
      <c r="I156" t="str">
        <f>MeasuresAndUnits!C157</f>
        <v>{8485056B-C830-4B08-B34D-F92AE6C65595}</v>
      </c>
      <c r="J156" t="str">
        <f>MeasuresAndUnits!T157</f>
        <v>{8783C3F4-E77E-4CDC-834F-2234FA5C8FDE}</v>
      </c>
      <c r="K156">
        <f>MeasuresAndUnits!U157</f>
        <v>0</v>
      </c>
      <c r="L156" t="str">
        <f>MeasuresAndUnits!V157</f>
        <v>newtonpersquaremeter</v>
      </c>
      <c r="M156">
        <f>MeasuresAndUnits!R157</f>
        <v>1</v>
      </c>
    </row>
    <row r="157" spans="1:13" x14ac:dyDescent="0.2">
      <c r="A157">
        <f>MeasuresAndUnits!I158</f>
        <v>156</v>
      </c>
      <c r="B157" t="str">
        <f>MeasuresAndUnits!K158</f>
        <v>radian</v>
      </c>
      <c r="C157" t="str">
        <f>MeasuresAndUnits!L158</f>
        <v>Radiant</v>
      </c>
      <c r="D157" t="str">
        <f>MeasuresAndUnits!M158</f>
        <v>rad</v>
      </c>
      <c r="E157" t="str">
        <f>MeasuresAndUnits!N158</f>
        <v>=rad</v>
      </c>
      <c r="F157" t="str">
        <f>MeasuresAndUnits!O158</f>
        <v>=rad</v>
      </c>
      <c r="G157" t="str">
        <f>MeasuresAndUnits!Q158</f>
        <v>-</v>
      </c>
      <c r="H157" t="str">
        <f>MeasuresAndUnits!J158</f>
        <v>{11D47438-48CE-42D1-B3A9-67578FB124D9}</v>
      </c>
      <c r="I157" t="str">
        <f>MeasuresAndUnits!C158</f>
        <v>{DC6D4424-23F2-48EF-9A54-108102E3E887}</v>
      </c>
      <c r="J157" t="str">
        <f>MeasuresAndUnits!T158</f>
        <v>{0438E120-2187-48BC-9E56-552E845CEF75}</v>
      </c>
      <c r="K157">
        <f>MeasuresAndUnits!U158</f>
        <v>0</v>
      </c>
      <c r="L157" t="str">
        <f>MeasuresAndUnits!V158</f>
        <v>radian</v>
      </c>
      <c r="M157">
        <f>MeasuresAndUnits!R158</f>
        <v>0</v>
      </c>
    </row>
    <row r="158" spans="1:13" x14ac:dyDescent="0.2">
      <c r="A158">
        <f>MeasuresAndUnits!I159</f>
        <v>157</v>
      </c>
      <c r="B158">
        <f>MeasuresAndUnits!K159</f>
        <v>0</v>
      </c>
      <c r="C158">
        <f>MeasuresAndUnits!L159</f>
        <v>0</v>
      </c>
      <c r="D158" t="str">
        <f>MeasuresAndUnits!M159</f>
        <v>m</v>
      </c>
      <c r="E158" t="str">
        <f>MeasuresAndUnits!N159</f>
        <v>-</v>
      </c>
      <c r="F158" t="str">
        <f>MeasuresAndUnits!O159</f>
        <v>-</v>
      </c>
      <c r="G158" t="str">
        <f>MeasuresAndUnits!Q159</f>
        <v>-</v>
      </c>
      <c r="H158" t="str">
        <f>MeasuresAndUnits!J159</f>
        <v>{8BDA19F1-D1E5-49F3-8BEC-74AEBB3422A4}</v>
      </c>
      <c r="I158" t="str">
        <f>MeasuresAndUnits!C159</f>
        <v>{DE4F8F6D-3BC1-4EDF-A31E-3C696C8D5EE7}</v>
      </c>
      <c r="J158">
        <f>MeasuresAndUnits!T159</f>
        <v>0</v>
      </c>
      <c r="K158">
        <f>MeasuresAndUnits!U159</f>
        <v>0</v>
      </c>
      <c r="L158" t="str">
        <f>MeasuresAndUnits!V159</f>
        <v/>
      </c>
      <c r="M158">
        <f>MeasuresAndUnits!R159</f>
        <v>0</v>
      </c>
    </row>
    <row r="159" spans="1:13" x14ac:dyDescent="0.2">
      <c r="A159">
        <f>MeasuresAndUnits!I160</f>
        <v>158</v>
      </c>
      <c r="B159">
        <f>MeasuresAndUnits!K160</f>
        <v>0</v>
      </c>
      <c r="C159">
        <f>MeasuresAndUnits!L160</f>
        <v>0</v>
      </c>
      <c r="D159" t="str">
        <f>MeasuresAndUnits!M160</f>
        <v>rad</v>
      </c>
      <c r="E159" t="str">
        <f>MeasuresAndUnits!N160</f>
        <v>-</v>
      </c>
      <c r="F159" t="str">
        <f>MeasuresAndUnits!O160</f>
        <v>-</v>
      </c>
      <c r="G159" t="str">
        <f>MeasuresAndUnits!Q160</f>
        <v>-</v>
      </c>
      <c r="H159" t="str">
        <f>MeasuresAndUnits!J160</f>
        <v>{70741929-7B4A-4ED2-84A6-208C33330C99}</v>
      </c>
      <c r="I159" t="str">
        <f>MeasuresAndUnits!C160</f>
        <v>{73F87162-A71A-4032-B3BE-D431DCB2AE1B}</v>
      </c>
      <c r="J159">
        <f>MeasuresAndUnits!T160</f>
        <v>0</v>
      </c>
      <c r="K159">
        <f>MeasuresAndUnits!U160</f>
        <v>0</v>
      </c>
      <c r="L159" t="str">
        <f>MeasuresAndUnits!V160</f>
        <v/>
      </c>
      <c r="M159">
        <f>MeasuresAndUnits!R160</f>
        <v>0</v>
      </c>
    </row>
    <row r="160" spans="1:13" x14ac:dyDescent="0.2">
      <c r="A160">
        <f>MeasuresAndUnits!I161</f>
        <v>159</v>
      </c>
      <c r="B160" t="str">
        <f>MeasuresAndUnits!K161</f>
        <v>-</v>
      </c>
      <c r="C160" t="str">
        <f>MeasuresAndUnits!L161</f>
        <v>-</v>
      </c>
      <c r="D160" t="str">
        <f>MeasuresAndUnits!M161</f>
        <v>-</v>
      </c>
      <c r="E160" t="str">
        <f>MeasuresAndUnits!N161</f>
        <v>-</v>
      </c>
      <c r="F160" t="str">
        <f>MeasuresAndUnits!O161</f>
        <v>-</v>
      </c>
      <c r="G160" t="str">
        <f>MeasuresAndUnits!Q161</f>
        <v>-</v>
      </c>
      <c r="H160" t="str">
        <f>MeasuresAndUnits!J161</f>
        <v>{BEAF228C-BE8A-41DB-A727-974C1DBD3B41}</v>
      </c>
      <c r="I160" t="str">
        <f>MeasuresAndUnits!C161</f>
        <v>{828D3197-C80D-4802-B5CC-C4EBD7FB46C6}</v>
      </c>
      <c r="J160">
        <f>MeasuresAndUnits!T161</f>
        <v>0</v>
      </c>
      <c r="K160">
        <f>MeasuresAndUnits!U161</f>
        <v>0</v>
      </c>
      <c r="L160" t="str">
        <f>MeasuresAndUnits!V161</f>
        <v>-</v>
      </c>
      <c r="M160">
        <f>MeasuresAndUnits!R161</f>
        <v>0</v>
      </c>
    </row>
    <row r="161" spans="1:13" x14ac:dyDescent="0.2">
      <c r="A161">
        <f>MeasuresAndUnits!I162</f>
        <v>160</v>
      </c>
      <c r="B161">
        <f>MeasuresAndUnits!K162</f>
        <v>0</v>
      </c>
      <c r="C161" t="str">
        <f>MeasuresAndUnits!L162</f>
        <v>Pikowatt</v>
      </c>
      <c r="D161" t="str">
        <f>MeasuresAndUnits!M162</f>
        <v>pW</v>
      </c>
      <c r="E161" t="str">
        <f>MeasuresAndUnits!N162</f>
        <v>=\frac{kg \cdot m^2}{s^3 \cdot 10^12}</v>
      </c>
      <c r="F161" t="str">
        <f>MeasuresAndUnits!O162</f>
        <v>=(kg*m^2)/(s^3 *10^12)</v>
      </c>
      <c r="G161" t="str">
        <f>MeasuresAndUnits!Q162</f>
        <v>=(kg*Math.pow(m,2))/(Math.pow(s,3)*Math.pow(10,12))</v>
      </c>
      <c r="H161" t="str">
        <f>MeasuresAndUnits!J162</f>
        <v>{43EDEA6F-E7EC-4C2E-8DDF-51B68EABE5D4}</v>
      </c>
      <c r="I161" t="str">
        <f>MeasuresAndUnits!C162</f>
        <v>{4E053042-3D56-4A2B-887A-D5D5C1952D02}</v>
      </c>
      <c r="J161" t="str">
        <f>MeasuresAndUnits!T162</f>
        <v>{E2BFE5EA-423C-4887-A595-47740DDFACDE}</v>
      </c>
      <c r="K161">
        <f>MeasuresAndUnits!U162</f>
        <v>0</v>
      </c>
      <c r="L161" t="str">
        <f>MeasuresAndUnits!V162</f>
        <v/>
      </c>
      <c r="M161">
        <f>MeasuresAndUnits!R162</f>
        <v>9.9999999999999998E-13</v>
      </c>
    </row>
    <row r="162" spans="1:13" x14ac:dyDescent="0.2">
      <c r="A162">
        <f>MeasuresAndUnits!I163</f>
        <v>161</v>
      </c>
      <c r="B162">
        <f>MeasuresAndUnits!K163</f>
        <v>0</v>
      </c>
      <c r="C162" t="str">
        <f>MeasuresAndUnits!L163</f>
        <v>Nanowatt</v>
      </c>
      <c r="D162" t="str">
        <f>MeasuresAndUnits!M163</f>
        <v>nW</v>
      </c>
      <c r="E162" t="str">
        <f>MeasuresAndUnits!N163</f>
        <v>=\frac{kg \cdot m^2}{s^3 \cdot 10^9}</v>
      </c>
      <c r="F162" t="str">
        <f>MeasuresAndUnits!O163</f>
        <v>=(kg*m^2)/(s^3 *10^9)</v>
      </c>
      <c r="G162" t="str">
        <f>MeasuresAndUnits!Q163</f>
        <v>=(kg*Math.pow(m,2))/(Math.pow(s,3)*Math.pow(10,9))</v>
      </c>
      <c r="H162" t="str">
        <f>MeasuresAndUnits!J163</f>
        <v>{C7359100-A0B2-4BB7-9A6F-1953E793D831}</v>
      </c>
      <c r="I162" t="str">
        <f>MeasuresAndUnits!C163</f>
        <v>{4E053042-3D56-4A2B-887A-D5D5C1952D02}</v>
      </c>
      <c r="J162" t="str">
        <f>MeasuresAndUnits!T163</f>
        <v>{E2BFE5EA-423C-4887-A595-47740DDFACDE}</v>
      </c>
      <c r="K162">
        <f>MeasuresAndUnits!U163</f>
        <v>0</v>
      </c>
      <c r="L162" t="str">
        <f>MeasuresAndUnits!V163</f>
        <v/>
      </c>
      <c r="M162">
        <f>MeasuresAndUnits!R163</f>
        <v>9.9999999999999998E-13</v>
      </c>
    </row>
    <row r="163" spans="1:13" x14ac:dyDescent="0.2">
      <c r="A163">
        <f>MeasuresAndUnits!I164</f>
        <v>162</v>
      </c>
      <c r="B163">
        <f>MeasuresAndUnits!K164</f>
        <v>0</v>
      </c>
      <c r="C163" t="str">
        <f>MeasuresAndUnits!L164</f>
        <v>Mikrowatt</v>
      </c>
      <c r="D163" t="str">
        <f>MeasuresAndUnits!M164</f>
        <v>µW</v>
      </c>
      <c r="E163" t="str">
        <f>MeasuresAndUnits!N164</f>
        <v>=\frac{kg \cdot m^2}{s^3 \cdot 10^6}</v>
      </c>
      <c r="F163" t="str">
        <f>MeasuresAndUnits!O164</f>
        <v>=(kg*m^2)/(s^3 *10^6)</v>
      </c>
      <c r="G163" t="str">
        <f>MeasuresAndUnits!Q164</f>
        <v>=(kg*Math.pow(m,2))/(Math.pow(s,3)*Math.pow(10,6))</v>
      </c>
      <c r="H163" t="str">
        <f>MeasuresAndUnits!J164</f>
        <v>{DEC2B870-10D7-4C3B-B711-9BF44E3772FF}</v>
      </c>
      <c r="I163" t="str">
        <f>MeasuresAndUnits!C164</f>
        <v>{4E053042-3D56-4A2B-887A-D5D5C1952D02}</v>
      </c>
      <c r="J163" t="str">
        <f>MeasuresAndUnits!T164</f>
        <v>{E2BFE5EA-423C-4887-A595-47740DDFACDE}</v>
      </c>
      <c r="K163">
        <f>MeasuresAndUnits!U164</f>
        <v>0</v>
      </c>
      <c r="L163" t="str">
        <f>MeasuresAndUnits!V164</f>
        <v/>
      </c>
      <c r="M163">
        <f>MeasuresAndUnits!R164</f>
        <v>9.9999999999999998E-13</v>
      </c>
    </row>
    <row r="164" spans="1:13" x14ac:dyDescent="0.2">
      <c r="A164">
        <f>MeasuresAndUnits!I165</f>
        <v>163</v>
      </c>
      <c r="B164">
        <f>MeasuresAndUnits!K165</f>
        <v>0</v>
      </c>
      <c r="C164" t="str">
        <f>MeasuresAndUnits!L165</f>
        <v>Milliwatt</v>
      </c>
      <c r="D164" t="str">
        <f>MeasuresAndUnits!M165</f>
        <v>mW</v>
      </c>
      <c r="E164" t="str">
        <f>MeasuresAndUnits!N165</f>
        <v>=\frac{kg \cdot m^2}{s^3 \cdot 10^3}</v>
      </c>
      <c r="F164" t="str">
        <f>MeasuresAndUnits!O165</f>
        <v>=(kg*m^2)/(s^3 *10^3)</v>
      </c>
      <c r="G164" t="str">
        <f>MeasuresAndUnits!Q165</f>
        <v>=(kg*Math.pow(m,2))/(Math.pow(s,3)*Math.pow(10,3))</v>
      </c>
      <c r="H164" t="str">
        <f>MeasuresAndUnits!J165</f>
        <v>{2343FF32-27BA-4153-96F6-280AC3C899DC}</v>
      </c>
      <c r="I164" t="str">
        <f>MeasuresAndUnits!C165</f>
        <v>{4E053042-3D56-4A2B-887A-D5D5C1952D02}</v>
      </c>
      <c r="J164" t="str">
        <f>MeasuresAndUnits!T165</f>
        <v>{E2BFE5EA-423C-4887-A595-47740DDFACDE}</v>
      </c>
      <c r="K164">
        <f>MeasuresAndUnits!U165</f>
        <v>0</v>
      </c>
      <c r="L164" t="str">
        <f>MeasuresAndUnits!V165</f>
        <v/>
      </c>
      <c r="M164">
        <f>MeasuresAndUnits!R165</f>
        <v>9.9999999999999998E-13</v>
      </c>
    </row>
    <row r="165" spans="1:13" x14ac:dyDescent="0.2">
      <c r="A165">
        <f>MeasuresAndUnits!I166</f>
        <v>164</v>
      </c>
      <c r="B165" t="str">
        <f>MeasuresAndUnits!K166</f>
        <v>watt</v>
      </c>
      <c r="C165" t="str">
        <f>MeasuresAndUnits!L166</f>
        <v>Watt</v>
      </c>
      <c r="D165" t="str">
        <f>MeasuresAndUnits!M166</f>
        <v>W</v>
      </c>
      <c r="E165" t="str">
        <f>MeasuresAndUnits!N166</f>
        <v>=\frac{kg \cdot m^2}{s^3}</v>
      </c>
      <c r="F165" t="str">
        <f>MeasuresAndUnits!O166</f>
        <v>=(kg*m^2)/s^3</v>
      </c>
      <c r="G165" t="str">
        <f>MeasuresAndUnits!Q166</f>
        <v>=(kg*Math.pow(m,2))/Math.pow(s,3)</v>
      </c>
      <c r="H165" t="str">
        <f>MeasuresAndUnits!J166</f>
        <v>{9ED9466F-CE1D-444A-A807-BB00C6B03EB6}</v>
      </c>
      <c r="I165" t="str">
        <f>MeasuresAndUnits!C166</f>
        <v>{4E053042-3D56-4A2B-887A-D5D5C1952D02}</v>
      </c>
      <c r="J165" t="str">
        <f>MeasuresAndUnits!T166</f>
        <v>{E2BFE5EA-423C-4887-A595-47740DDFACDE}</v>
      </c>
      <c r="K165">
        <f>MeasuresAndUnits!U166</f>
        <v>0</v>
      </c>
      <c r="L165" t="str">
        <f>MeasuresAndUnits!V166</f>
        <v>watt</v>
      </c>
      <c r="M165">
        <f>MeasuresAndUnits!R166</f>
        <v>1</v>
      </c>
    </row>
    <row r="166" spans="1:13" x14ac:dyDescent="0.2">
      <c r="A166">
        <f>MeasuresAndUnits!I167</f>
        <v>165</v>
      </c>
      <c r="B166" t="str">
        <f>MeasuresAndUnits!K167</f>
        <v>kilowatt</v>
      </c>
      <c r="C166" t="str">
        <f>MeasuresAndUnits!L167</f>
        <v>Kilowatt</v>
      </c>
      <c r="D166" t="str">
        <f>MeasuresAndUnits!M167</f>
        <v>kW</v>
      </c>
      <c r="E166" t="str">
        <f>MeasuresAndUnits!N167</f>
        <v>=\frac{kg \cdot m^2}{s^3} \cdot 10^3</v>
      </c>
      <c r="F166" t="str">
        <f>MeasuresAndUnits!O167</f>
        <v>=10^3*(kg*m^2)/s^3</v>
      </c>
      <c r="G166" t="str">
        <f>MeasuresAndUnits!Q167</f>
        <v>=Math.pow(10,3)*(kg*Math.pow(m,2))/Math.pow(s,3)</v>
      </c>
      <c r="H166" t="str">
        <f>MeasuresAndUnits!J167</f>
        <v>{C19A56C4-EDFF-4996-B678-AD47F9EAD5EE}</v>
      </c>
      <c r="I166" t="str">
        <f>MeasuresAndUnits!C167</f>
        <v>{4E053042-3D56-4A2B-887A-D5D5C1952D02}</v>
      </c>
      <c r="J166" t="str">
        <f>MeasuresAndUnits!T167</f>
        <v>{E2BFE5EA-423C-4887-A595-47740DDFACDE}</v>
      </c>
      <c r="K166" t="str">
        <f>MeasuresAndUnits!U167</f>
        <v>kilo</v>
      </c>
      <c r="L166" t="str">
        <f>MeasuresAndUnits!V167</f>
        <v>watt</v>
      </c>
      <c r="M166">
        <f>MeasuresAndUnits!R167</f>
        <v>1000</v>
      </c>
    </row>
    <row r="167" spans="1:13" x14ac:dyDescent="0.2">
      <c r="A167">
        <f>MeasuresAndUnits!I168</f>
        <v>166</v>
      </c>
      <c r="B167" t="str">
        <f>MeasuresAndUnits!K168</f>
        <v>megawatt</v>
      </c>
      <c r="C167" t="str">
        <f>MeasuresAndUnits!L168</f>
        <v>Megawatt</v>
      </c>
      <c r="D167" t="str">
        <f>MeasuresAndUnits!M168</f>
        <v>MW</v>
      </c>
      <c r="E167" t="str">
        <f>MeasuresAndUnits!N168</f>
        <v>=\frac{kg \cdot m^2}{s^3} \cdot 10^6</v>
      </c>
      <c r="F167" t="str">
        <f>MeasuresAndUnits!O168</f>
        <v>=10^6*(kg*m^2)/s^3</v>
      </c>
      <c r="G167" t="str">
        <f>MeasuresAndUnits!Q168</f>
        <v>=Math.pow(10,6)*(kg*Math.pow(m,2))/Math.pow(s,3)</v>
      </c>
      <c r="H167" t="str">
        <f>MeasuresAndUnits!J168</f>
        <v>{79121033-103D-4F7E-B394-D9E1225F2263}</v>
      </c>
      <c r="I167" t="str">
        <f>MeasuresAndUnits!C168</f>
        <v>{4E053042-3D56-4A2B-887A-D5D5C1952D02}</v>
      </c>
      <c r="J167" t="str">
        <f>MeasuresAndUnits!T168</f>
        <v>{E2BFE5EA-423C-4887-A595-47740DDFACDE}</v>
      </c>
      <c r="K167" t="str">
        <f>MeasuresAndUnits!U168</f>
        <v>mega</v>
      </c>
      <c r="L167" t="str">
        <f>MeasuresAndUnits!V168</f>
        <v>watt</v>
      </c>
      <c r="M167">
        <f>MeasuresAndUnits!R168</f>
        <v>1000000</v>
      </c>
    </row>
    <row r="168" spans="1:13" x14ac:dyDescent="0.2">
      <c r="A168">
        <f>MeasuresAndUnits!I169</f>
        <v>167</v>
      </c>
      <c r="B168" t="str">
        <f>MeasuresAndUnits!K169</f>
        <v>gigawatt</v>
      </c>
      <c r="C168" t="str">
        <f>MeasuresAndUnits!L169</f>
        <v>Gigawatt</v>
      </c>
      <c r="D168" t="str">
        <f>MeasuresAndUnits!M169</f>
        <v>GW</v>
      </c>
      <c r="E168" t="str">
        <f>MeasuresAndUnits!N169</f>
        <v>=\frac{kg \cdot m^2}{s^3} \cdot 10^9</v>
      </c>
      <c r="F168" t="str">
        <f>MeasuresAndUnits!O169</f>
        <v>=10^9*(kg*m^2)/s^3</v>
      </c>
      <c r="G168" t="str">
        <f>MeasuresAndUnits!Q169</f>
        <v>=Math.pow(10,9)*(kg*Math.pow(m,2))/Math.pow(s,3)</v>
      </c>
      <c r="H168" t="str">
        <f>MeasuresAndUnits!J169</f>
        <v>{20315C0E-3300-41F5-BBD6-A657F4977758}</v>
      </c>
      <c r="I168" t="str">
        <f>MeasuresAndUnits!C169</f>
        <v>{4E053042-3D56-4A2B-887A-D5D5C1952D02}</v>
      </c>
      <c r="J168" t="str">
        <f>MeasuresAndUnits!T169</f>
        <v>{E2BFE5EA-423C-4887-A595-47740DDFACDE}</v>
      </c>
      <c r="K168" t="str">
        <f>MeasuresAndUnits!U169</f>
        <v>giga</v>
      </c>
      <c r="L168" t="str">
        <f>MeasuresAndUnits!V169</f>
        <v>watt</v>
      </c>
      <c r="M168">
        <f>MeasuresAndUnits!R169</f>
        <v>1000000000</v>
      </c>
    </row>
    <row r="169" spans="1:13" x14ac:dyDescent="0.2">
      <c r="A169">
        <f>MeasuresAndUnits!I170</f>
        <v>168</v>
      </c>
      <c r="B169" t="str">
        <f>MeasuresAndUnits!K170</f>
        <v>terawatt</v>
      </c>
      <c r="C169" t="str">
        <f>MeasuresAndUnits!L170</f>
        <v>Terawatt</v>
      </c>
      <c r="D169" t="str">
        <f>MeasuresAndUnits!M170</f>
        <v>TW</v>
      </c>
      <c r="E169" t="str">
        <f>MeasuresAndUnits!N170</f>
        <v>=\frac{kg \cdot m^2}{s^3} \cdot 10^12</v>
      </c>
      <c r="F169" t="str">
        <f>MeasuresAndUnits!O170</f>
        <v>=10^12*(kg*m^2)/s^3</v>
      </c>
      <c r="G169" t="str">
        <f>MeasuresAndUnits!Q170</f>
        <v>=Math.pow(10,12)*(kg*Math.pow(m,2))/Math.pow(s,3)</v>
      </c>
      <c r="H169" t="str">
        <f>MeasuresAndUnits!J170</f>
        <v>{C6BA4595-6EBF-404E-98CA-709E80528F61}</v>
      </c>
      <c r="I169" t="str">
        <f>MeasuresAndUnits!C170</f>
        <v>{4E053042-3D56-4A2B-887A-D5D5C1952D02}</v>
      </c>
      <c r="J169" t="str">
        <f>MeasuresAndUnits!T170</f>
        <v>{E2BFE5EA-423C-4887-A595-47740DDFACDE}</v>
      </c>
      <c r="K169" t="str">
        <f>MeasuresAndUnits!U170</f>
        <v>tera</v>
      </c>
      <c r="L169" t="str">
        <f>MeasuresAndUnits!V170</f>
        <v>watt</v>
      </c>
      <c r="M169">
        <f>MeasuresAndUnits!R170</f>
        <v>1000000000000</v>
      </c>
    </row>
    <row r="170" spans="1:13" x14ac:dyDescent="0.2">
      <c r="A170">
        <f>MeasuresAndUnits!I171</f>
        <v>169</v>
      </c>
      <c r="B170" t="str">
        <f>MeasuresAndUnits!K171</f>
        <v>horsepower</v>
      </c>
      <c r="C170" t="str">
        <f>MeasuresAndUnits!L171</f>
        <v>Pferdestärke</v>
      </c>
      <c r="D170" t="str">
        <f>MeasuresAndUnits!M171</f>
        <v>PS</v>
      </c>
      <c r="E170" t="str">
        <f>MeasuresAndUnits!N171</f>
        <v>=735,49875 \cdot \frac{kg \cdot m^2}{s^3}</v>
      </c>
      <c r="F170" t="str">
        <f>MeasuresAndUnits!O171</f>
        <v>=735,49875*(kg*m^2)/s^3</v>
      </c>
      <c r="G170" t="str">
        <f>MeasuresAndUnits!Q171</f>
        <v>=(kg*Math.pow(m,2))/Math.pow(s,3)</v>
      </c>
      <c r="H170" t="str">
        <f>MeasuresAndUnits!J171</f>
        <v>{72FD27AC-B29D-40EF-B55C-ADFC1D1D3A0F}</v>
      </c>
      <c r="I170" t="str">
        <f>MeasuresAndUnits!C171</f>
        <v>{4E053042-3D56-4A2B-887A-D5D5C1952D02}</v>
      </c>
      <c r="J170" t="str">
        <f>MeasuresAndUnits!T171</f>
        <v>{E2BFE5EA-423C-4887-A595-47740DDFACDE}</v>
      </c>
      <c r="K170">
        <f>MeasuresAndUnits!U171</f>
        <v>0</v>
      </c>
      <c r="L170" t="str">
        <f>MeasuresAndUnits!V171</f>
        <v>horsepower</v>
      </c>
      <c r="M170">
        <f>MeasuresAndUnits!R171</f>
        <v>1</v>
      </c>
    </row>
    <row r="171" spans="1:13" x14ac:dyDescent="0.2">
      <c r="A171">
        <f>MeasuresAndUnits!I172</f>
        <v>170</v>
      </c>
      <c r="B171" t="str">
        <f>MeasuresAndUnits!K172</f>
        <v>poundforce per square inch</v>
      </c>
      <c r="C171" t="str">
        <f>MeasuresAndUnits!L172</f>
        <v>Pfund pro Quadratzoll</v>
      </c>
      <c r="D171" t="str">
        <f>MeasuresAndUnits!M172</f>
        <v>psi</v>
      </c>
      <c r="E171" t="str">
        <f>MeasuresAndUnits!N172</f>
        <v>=6895 \cdot \frac{kg}{m \cdot s^2}</v>
      </c>
      <c r="F171" t="str">
        <f>MeasuresAndUnits!O172</f>
        <v>=6895*(kg)/(m*s^2)</v>
      </c>
      <c r="G171" t="str">
        <f>MeasuresAndUnits!Q172</f>
        <v>=6895*kg/(m*Math.pow(s,2))</v>
      </c>
      <c r="H171" t="str">
        <f>MeasuresAndUnits!J172</f>
        <v>{1AEE0412-6E70-45F5-9042-A3293B0E1848}</v>
      </c>
      <c r="I171" t="str">
        <f>MeasuresAndUnits!C172</f>
        <v>{7D5D7A4C-E96A-4315-801A-42E67AEE5C07}</v>
      </c>
      <c r="J171" t="str">
        <f>MeasuresAndUnits!T172</f>
        <v>{4E594D12-DF2F-45D0-B554-820476F7F807}</v>
      </c>
      <c r="K171">
        <f>MeasuresAndUnits!U172</f>
        <v>0</v>
      </c>
      <c r="L171" t="str">
        <f>MeasuresAndUnits!V172</f>
        <v>poundforcepersquareinch</v>
      </c>
      <c r="M171">
        <f>MeasuresAndUnits!R172</f>
        <v>6895</v>
      </c>
    </row>
    <row r="172" spans="1:13" x14ac:dyDescent="0.2">
      <c r="A172">
        <f>MeasuresAndUnits!I173</f>
        <v>171</v>
      </c>
      <c r="B172" t="str">
        <f>MeasuresAndUnits!K173</f>
        <v>gigapascal</v>
      </c>
      <c r="C172" t="str">
        <f>MeasuresAndUnits!L173</f>
        <v>Gigapascal</v>
      </c>
      <c r="D172" t="str">
        <f>MeasuresAndUnits!M173</f>
        <v>GPa</v>
      </c>
      <c r="E172" t="str">
        <f>MeasuresAndUnits!N173</f>
        <v>=\frac{kg}{m \cdot s^2} \cdot 10^9</v>
      </c>
      <c r="F172" t="str">
        <f>MeasuresAndUnits!O173</f>
        <v>=(kg)/(m*s^2) *10^9</v>
      </c>
      <c r="G172" t="str">
        <f>MeasuresAndUnits!Q173</f>
        <v>=kg/(m*Math.pow(s,2))*Math.pow(10,9)</v>
      </c>
      <c r="H172" t="str">
        <f>MeasuresAndUnits!J173</f>
        <v>{A5E15D73-B2EB-4366-A1FF-B2CC9D1273C5}</v>
      </c>
      <c r="I172" t="str">
        <f>MeasuresAndUnits!C173</f>
        <v>{7D5D7A4C-E96A-4315-801A-42E67AEE5C07}</v>
      </c>
      <c r="J172" t="str">
        <f>MeasuresAndUnits!T173</f>
        <v>{4E594D12-DF2F-45D0-B554-820476F7F807}</v>
      </c>
      <c r="K172" t="str">
        <f>MeasuresAndUnits!U173</f>
        <v>giga</v>
      </c>
      <c r="L172" t="str">
        <f>MeasuresAndUnits!V173</f>
        <v>pascal</v>
      </c>
      <c r="M172">
        <f>MeasuresAndUnits!R173</f>
        <v>1000000000</v>
      </c>
    </row>
    <row r="173" spans="1:13" x14ac:dyDescent="0.2">
      <c r="A173">
        <f>MeasuresAndUnits!I174</f>
        <v>172</v>
      </c>
      <c r="B173" t="str">
        <f>MeasuresAndUnits!K174</f>
        <v>megapascal</v>
      </c>
      <c r="C173" t="str">
        <f>MeasuresAndUnits!L174</f>
        <v>Megapascal</v>
      </c>
      <c r="D173" t="str">
        <f>MeasuresAndUnits!M174</f>
        <v>MPa</v>
      </c>
      <c r="E173" t="str">
        <f>MeasuresAndUnits!N174</f>
        <v>=\frac{kg}{m \cdot s^2} \cdot 10^6</v>
      </c>
      <c r="F173" t="str">
        <f>MeasuresAndUnits!O174</f>
        <v>=(kg)/(m*s^2) *10^6</v>
      </c>
      <c r="G173" t="str">
        <f>MeasuresAndUnits!Q174</f>
        <v>=kg/(m*Math.pow(s,2))*Math.pow(10,6)</v>
      </c>
      <c r="H173" t="str">
        <f>MeasuresAndUnits!J174</f>
        <v>{C9058535-4697-4C53-9E3B-A4992E77ED17}</v>
      </c>
      <c r="I173" t="str">
        <f>MeasuresAndUnits!C174</f>
        <v>{7D5D7A4C-E96A-4315-801A-42E67AEE5C07}</v>
      </c>
      <c r="J173" t="str">
        <f>MeasuresAndUnits!T174</f>
        <v>{4E594D12-DF2F-45D0-B554-820476F7F807}</v>
      </c>
      <c r="K173" t="str">
        <f>MeasuresAndUnits!U174</f>
        <v>mega</v>
      </c>
      <c r="L173" t="str">
        <f>MeasuresAndUnits!V174</f>
        <v>pascal</v>
      </c>
      <c r="M173">
        <f>MeasuresAndUnits!R174</f>
        <v>1000000</v>
      </c>
    </row>
    <row r="174" spans="1:13" x14ac:dyDescent="0.2">
      <c r="A174">
        <f>MeasuresAndUnits!I175</f>
        <v>173</v>
      </c>
      <c r="B174" t="str">
        <f>MeasuresAndUnits!K175</f>
        <v>kilopascal</v>
      </c>
      <c r="C174" t="str">
        <f>MeasuresAndUnits!L175</f>
        <v>Kilopascal</v>
      </c>
      <c r="D174" t="str">
        <f>MeasuresAndUnits!M175</f>
        <v>kPa</v>
      </c>
      <c r="E174" t="str">
        <f>MeasuresAndUnits!N175</f>
        <v>=\frac{kg}{m \cdot s^2} \cdot 10^3</v>
      </c>
      <c r="F174" t="str">
        <f>MeasuresAndUnits!O175</f>
        <v>=(kg)/(m*s^2) *10^3</v>
      </c>
      <c r="G174" t="str">
        <f>MeasuresAndUnits!Q175</f>
        <v>=kg/(m*Math.pow(s,2))*Math.pow(10,3)</v>
      </c>
      <c r="H174" t="str">
        <f>MeasuresAndUnits!J175</f>
        <v>{3D9702A2-D670-4F14-A494-8BD2224F8C60}</v>
      </c>
      <c r="I174" t="str">
        <f>MeasuresAndUnits!C175</f>
        <v>{7D5D7A4C-E96A-4315-801A-42E67AEE5C07}</v>
      </c>
      <c r="J174" t="str">
        <f>MeasuresAndUnits!T175</f>
        <v>{4E594D12-DF2F-45D0-B554-820476F7F807}</v>
      </c>
      <c r="K174" t="str">
        <f>MeasuresAndUnits!U175</f>
        <v>kilo</v>
      </c>
      <c r="L174" t="str">
        <f>MeasuresAndUnits!V175</f>
        <v>pascal</v>
      </c>
      <c r="M174">
        <f>MeasuresAndUnits!R175</f>
        <v>1000</v>
      </c>
    </row>
    <row r="175" spans="1:13" x14ac:dyDescent="0.2">
      <c r="A175">
        <f>MeasuresAndUnits!I176</f>
        <v>174</v>
      </c>
      <c r="B175" t="str">
        <f>MeasuresAndUnits!K176</f>
        <v>hectopascal</v>
      </c>
      <c r="C175" t="str">
        <f>MeasuresAndUnits!L176</f>
        <v>Hektopascal</v>
      </c>
      <c r="D175" t="str">
        <f>MeasuresAndUnits!M176</f>
        <v>hPa</v>
      </c>
      <c r="E175" t="str">
        <f>MeasuresAndUnits!N176</f>
        <v>=\frac{kg}{m \cdot s^2} \cdot 10^2</v>
      </c>
      <c r="F175" t="str">
        <f>MeasuresAndUnits!O176</f>
        <v>=(kg)/(m*s^2) *10^2</v>
      </c>
      <c r="G175" t="str">
        <f>MeasuresAndUnits!Q176</f>
        <v>=kg/(m*Math.pow(s,2))*Math.pow(10,2)</v>
      </c>
      <c r="H175" t="str">
        <f>MeasuresAndUnits!J176</f>
        <v>{F9B558EB-2ABE-4548-B67B-7052B2E47DD3}</v>
      </c>
      <c r="I175" t="str">
        <f>MeasuresAndUnits!C176</f>
        <v>{7D5D7A4C-E96A-4315-801A-42E67AEE5C07}</v>
      </c>
      <c r="J175" t="str">
        <f>MeasuresAndUnits!T176</f>
        <v>{4E594D12-DF2F-45D0-B554-820476F7F807}</v>
      </c>
      <c r="K175" t="str">
        <f>MeasuresAndUnits!U176</f>
        <v>hecto</v>
      </c>
      <c r="L175" t="str">
        <f>MeasuresAndUnits!V176</f>
        <v>pascal</v>
      </c>
      <c r="M175">
        <f>MeasuresAndUnits!R176</f>
        <v>100</v>
      </c>
    </row>
    <row r="176" spans="1:13" x14ac:dyDescent="0.2">
      <c r="A176">
        <f>MeasuresAndUnits!I177</f>
        <v>175</v>
      </c>
      <c r="B176" t="str">
        <f>MeasuresAndUnits!K177</f>
        <v>decapascal</v>
      </c>
      <c r="C176" t="str">
        <f>MeasuresAndUnits!L177</f>
        <v>Dekapascal</v>
      </c>
      <c r="D176" t="str">
        <f>MeasuresAndUnits!M177</f>
        <v>daPa</v>
      </c>
      <c r="E176" t="str">
        <f>MeasuresAndUnits!N177</f>
        <v>=\frac{kg}{m \cdot s^2} \cdot 10</v>
      </c>
      <c r="F176" t="str">
        <f>MeasuresAndUnits!O177</f>
        <v>=(kg)/(m*s^2) *10</v>
      </c>
      <c r="G176" t="str">
        <f>MeasuresAndUnits!Q177</f>
        <v>=kg/(m*Math.pow(s,2))*Math.pow(10,1)</v>
      </c>
      <c r="H176" t="str">
        <f>MeasuresAndUnits!J177</f>
        <v>{62FB2D68-68AE-4CEF-A657-3BDA22BB08FC}</v>
      </c>
      <c r="I176" t="str">
        <f>MeasuresAndUnits!C177</f>
        <v>{7D5D7A4C-E96A-4315-801A-42E67AEE5C07}</v>
      </c>
      <c r="J176" t="str">
        <f>MeasuresAndUnits!T177</f>
        <v>{4E594D12-DF2F-45D0-B554-820476F7F807}</v>
      </c>
      <c r="K176" t="str">
        <f>MeasuresAndUnits!U177</f>
        <v>deca</v>
      </c>
      <c r="L176" t="str">
        <f>MeasuresAndUnits!V177</f>
        <v>pascal</v>
      </c>
      <c r="M176">
        <f>MeasuresAndUnits!R177</f>
        <v>10</v>
      </c>
    </row>
    <row r="177" spans="1:13" x14ac:dyDescent="0.2">
      <c r="A177">
        <f>MeasuresAndUnits!I178</f>
        <v>176</v>
      </c>
      <c r="B177" t="str">
        <f>MeasuresAndUnits!K178</f>
        <v>pascal</v>
      </c>
      <c r="C177" t="str">
        <f>MeasuresAndUnits!L178</f>
        <v>Pascal</v>
      </c>
      <c r="D177" t="str">
        <f>MeasuresAndUnits!M178</f>
        <v>Pa</v>
      </c>
      <c r="E177" t="str">
        <f>MeasuresAndUnits!N178</f>
        <v>=\frac{kg}{m \cdot s^2}</v>
      </c>
      <c r="F177" t="str">
        <f>MeasuresAndUnits!O178</f>
        <v>=(kg)/(m*s^2)</v>
      </c>
      <c r="G177" t="str">
        <f>MeasuresAndUnits!Q178</f>
        <v>=kg/(m*Math.pow(s,2))</v>
      </c>
      <c r="H177" t="str">
        <f>MeasuresAndUnits!J178</f>
        <v>{58C8EA4F-7869-410B-9B17-5F6DD20AF085}</v>
      </c>
      <c r="I177" t="str">
        <f>MeasuresAndUnits!C178</f>
        <v>{7D5D7A4C-E96A-4315-801A-42E67AEE5C07}</v>
      </c>
      <c r="J177" t="str">
        <f>MeasuresAndUnits!T178</f>
        <v>{4E594D12-DF2F-45D0-B554-820476F7F807}</v>
      </c>
      <c r="K177">
        <f>MeasuresAndUnits!U178</f>
        <v>0</v>
      </c>
      <c r="L177" t="str">
        <f>MeasuresAndUnits!V178</f>
        <v>pascal</v>
      </c>
      <c r="M177">
        <f>MeasuresAndUnits!R178</f>
        <v>1</v>
      </c>
    </row>
    <row r="178" spans="1:13" x14ac:dyDescent="0.2">
      <c r="A178">
        <f>MeasuresAndUnits!I179</f>
        <v>177</v>
      </c>
      <c r="B178" t="str">
        <f>MeasuresAndUnits!K179</f>
        <v>micropascal</v>
      </c>
      <c r="C178" t="str">
        <f>MeasuresAndUnits!L179</f>
        <v>Mikropascal</v>
      </c>
      <c r="D178" t="str">
        <f>MeasuresAndUnits!M179</f>
        <v>µPa</v>
      </c>
      <c r="E178" t="str">
        <f>MeasuresAndUnits!N179</f>
        <v>=\frac{kg}{m \cdot s^2 \cdot 10^6}</v>
      </c>
      <c r="F178" t="str">
        <f>MeasuresAndUnits!O179</f>
        <v>=(kg)/(m*s^2*10^6)</v>
      </c>
      <c r="G178" t="str">
        <f>MeasuresAndUnits!Q179</f>
        <v>=kg/(m*Math.pow(s,2)*Math.pow(10,6))</v>
      </c>
      <c r="H178" t="str">
        <f>MeasuresAndUnits!J179</f>
        <v>{3CA8A308-F185-43DC-AC63-A09CA5E6CAD6}</v>
      </c>
      <c r="I178" t="str">
        <f>MeasuresAndUnits!C179</f>
        <v>{7D5D7A4C-E96A-4315-801A-42E67AEE5C07}</v>
      </c>
      <c r="J178" t="str">
        <f>MeasuresAndUnits!T179</f>
        <v>{4E594D12-DF2F-45D0-B554-820476F7F807}</v>
      </c>
      <c r="K178" t="str">
        <f>MeasuresAndUnits!U179</f>
        <v>micro</v>
      </c>
      <c r="L178" t="str">
        <f>MeasuresAndUnits!V179</f>
        <v>pascal</v>
      </c>
      <c r="M178">
        <f>MeasuresAndUnits!R179</f>
        <v>9.9999999999999995E-7</v>
      </c>
    </row>
    <row r="179" spans="1:13" x14ac:dyDescent="0.2">
      <c r="A179">
        <f>MeasuresAndUnits!I180</f>
        <v>178</v>
      </c>
      <c r="B179" t="str">
        <f>MeasuresAndUnits!K180</f>
        <v>bar</v>
      </c>
      <c r="C179" t="str">
        <f>MeasuresAndUnits!L180</f>
        <v>Bar</v>
      </c>
      <c r="D179" t="str">
        <f>MeasuresAndUnits!M180</f>
        <v>bar</v>
      </c>
      <c r="E179" t="str">
        <f>MeasuresAndUnits!N180</f>
        <v>=\frac{kg}{m \cdot s^2} \cdot 10^5</v>
      </c>
      <c r="F179" t="str">
        <f>MeasuresAndUnits!O180</f>
        <v>=(kg)/(m*s^2) *10^5</v>
      </c>
      <c r="G179" t="str">
        <f>MeasuresAndUnits!Q180</f>
        <v>=kg/(m*Math.pow(s,2))*Math.pow(10,5)</v>
      </c>
      <c r="H179" t="str">
        <f>MeasuresAndUnits!J180</f>
        <v>{2AAC3BF5-E63A-4E12-B9AE-F465BAFA4254}</v>
      </c>
      <c r="I179" t="str">
        <f>MeasuresAndUnits!C180</f>
        <v>{7D5D7A4C-E96A-4315-801A-42E67AEE5C07}</v>
      </c>
      <c r="J179" t="str">
        <f>MeasuresAndUnits!T180</f>
        <v>{4E594D12-DF2F-45D0-B554-820476F7F807}</v>
      </c>
      <c r="K179">
        <f>MeasuresAndUnits!U180</f>
        <v>0</v>
      </c>
      <c r="L179" t="str">
        <f>MeasuresAndUnits!V180</f>
        <v>bar</v>
      </c>
      <c r="M179">
        <f>MeasuresAndUnits!R180</f>
        <v>100000</v>
      </c>
    </row>
    <row r="180" spans="1:13" x14ac:dyDescent="0.2">
      <c r="A180">
        <f>MeasuresAndUnits!I181</f>
        <v>179</v>
      </c>
      <c r="B180" t="str">
        <f>MeasuresAndUnits!K181</f>
        <v>millibar</v>
      </c>
      <c r="C180" t="str">
        <f>MeasuresAndUnits!L181</f>
        <v>Millibar</v>
      </c>
      <c r="D180" t="str">
        <f>MeasuresAndUnits!M181</f>
        <v>mbar</v>
      </c>
      <c r="E180" t="str">
        <f>MeasuresAndUnits!N181</f>
        <v>=\frac{kg}{m \cdot s^2} \cdot 10^2</v>
      </c>
      <c r="F180" t="str">
        <f>MeasuresAndUnits!O181</f>
        <v>=(kg)/(m*s^2) *10^2</v>
      </c>
      <c r="G180" t="str">
        <f>MeasuresAndUnits!Q181</f>
        <v>=kg/(m*Math.pow(s,2))*Math.pow(10,2)</v>
      </c>
      <c r="H180" t="str">
        <f>MeasuresAndUnits!J181</f>
        <v>{4F3ECE09-552B-4BF4-AEB7-D7341D3CCE79}</v>
      </c>
      <c r="I180" t="str">
        <f>MeasuresAndUnits!C181</f>
        <v>{7D5D7A4C-E96A-4315-801A-42E67AEE5C07}</v>
      </c>
      <c r="J180" t="str">
        <f>MeasuresAndUnits!T181</f>
        <v>{4E594D12-DF2F-45D0-B554-820476F7F807}</v>
      </c>
      <c r="K180" t="str">
        <f>MeasuresAndUnits!U181</f>
        <v>milli</v>
      </c>
      <c r="L180" t="str">
        <f>MeasuresAndUnits!V181</f>
        <v>bar</v>
      </c>
      <c r="M180">
        <f>MeasuresAndUnits!R181</f>
        <v>100</v>
      </c>
    </row>
    <row r="181" spans="1:13" x14ac:dyDescent="0.2">
      <c r="A181">
        <f>MeasuresAndUnits!I182</f>
        <v>180</v>
      </c>
      <c r="B181" t="str">
        <f>MeasuresAndUnits!K182</f>
        <v>newton per square millimetre</v>
      </c>
      <c r="C181" t="str">
        <f>MeasuresAndUnits!L182</f>
        <v>Newton pro Quadratmillimeter</v>
      </c>
      <c r="D181" t="str">
        <f>MeasuresAndUnits!M182</f>
        <v>N/mm²</v>
      </c>
      <c r="E181" t="str">
        <f>MeasuresAndUnits!N182</f>
        <v>=\frac{kg}{m \cdot s^2} \cdot 10^6</v>
      </c>
      <c r="F181" t="str">
        <f>MeasuresAndUnits!O182</f>
        <v>=(kg)/(m*s^2)*10^6</v>
      </c>
      <c r="G181" t="str">
        <f>MeasuresAndUnits!Q182</f>
        <v>=Math.pow(10,6) * kg /(m *  Math.pow(s,2))</v>
      </c>
      <c r="H181" t="str">
        <f>MeasuresAndUnits!J182</f>
        <v>{E5BE5711-2A5E-48D9-8BDC-B6A8D62BD33B}</v>
      </c>
      <c r="I181" t="str">
        <f>MeasuresAndUnits!C182</f>
        <v>{7D5D7A4C-E96A-4315-801A-42E67AEE5C07}</v>
      </c>
      <c r="J181" t="str">
        <f>MeasuresAndUnits!T182</f>
        <v>{4E594D12-DF2F-45D0-B554-820476F7F807}</v>
      </c>
      <c r="K181">
        <f>MeasuresAndUnits!U182</f>
        <v>0</v>
      </c>
      <c r="L181" t="str">
        <f>MeasuresAndUnits!V182</f>
        <v>newtonpersquaremillimetre</v>
      </c>
      <c r="M181">
        <f>MeasuresAndUnits!R182</f>
        <v>1000000</v>
      </c>
    </row>
    <row r="182" spans="1:13" x14ac:dyDescent="0.2">
      <c r="A182">
        <f>MeasuresAndUnits!I183</f>
        <v>181</v>
      </c>
      <c r="B182" t="str">
        <f>MeasuresAndUnits!K183</f>
        <v>-</v>
      </c>
      <c r="C182" t="str">
        <f>MeasuresAndUnits!L183</f>
        <v>-</v>
      </c>
      <c r="D182" t="str">
        <f>MeasuresAndUnits!M183</f>
        <v>-</v>
      </c>
      <c r="E182" t="str">
        <f>MeasuresAndUnits!N183</f>
        <v>-</v>
      </c>
      <c r="F182" t="str">
        <f>MeasuresAndUnits!O183</f>
        <v>-</v>
      </c>
      <c r="G182" t="str">
        <f>MeasuresAndUnits!Q183</f>
        <v>-</v>
      </c>
      <c r="H182" t="str">
        <f>MeasuresAndUnits!J183</f>
        <v>{526956A9-1634-42D3-AA53-86ECF0B74923}</v>
      </c>
      <c r="I182" t="str">
        <f>MeasuresAndUnits!C183</f>
        <v>{8376F894-F8DC-4652-B5B0-055C674A6142}</v>
      </c>
      <c r="J182">
        <f>MeasuresAndUnits!T183</f>
        <v>0</v>
      </c>
      <c r="K182">
        <f>MeasuresAndUnits!U183</f>
        <v>0</v>
      </c>
      <c r="L182" t="str">
        <f>MeasuresAndUnits!V183</f>
        <v>-</v>
      </c>
      <c r="M182">
        <f>MeasuresAndUnits!R183</f>
        <v>0</v>
      </c>
    </row>
    <row r="183" spans="1:13" x14ac:dyDescent="0.2">
      <c r="A183">
        <f>MeasuresAndUnits!I184</f>
        <v>182</v>
      </c>
      <c r="B183" t="str">
        <f>MeasuresAndUnits!K184</f>
        <v>-</v>
      </c>
      <c r="C183" t="str">
        <f>MeasuresAndUnits!L184</f>
        <v>-</v>
      </c>
      <c r="D183" t="str">
        <f>MeasuresAndUnits!M184</f>
        <v>-</v>
      </c>
      <c r="E183" t="str">
        <f>MeasuresAndUnits!N184</f>
        <v>-</v>
      </c>
      <c r="F183" t="str">
        <f>MeasuresAndUnits!O184</f>
        <v>-</v>
      </c>
      <c r="G183" t="str">
        <f>MeasuresAndUnits!Q184</f>
        <v>-</v>
      </c>
      <c r="H183" t="str">
        <f>MeasuresAndUnits!J184</f>
        <v>{AAA885F3-4F13-4AFC-8A30-DA485E3FC102}</v>
      </c>
      <c r="I183" t="str">
        <f>MeasuresAndUnits!C184</f>
        <v>{7E408B5C-4BF3-4213-B314-5D975551C00A}</v>
      </c>
      <c r="J183">
        <f>MeasuresAndUnits!T184</f>
        <v>0</v>
      </c>
      <c r="K183">
        <f>MeasuresAndUnits!U184</f>
        <v>0</v>
      </c>
      <c r="L183" t="str">
        <f>MeasuresAndUnits!V184</f>
        <v>-</v>
      </c>
      <c r="M183">
        <f>MeasuresAndUnits!R184</f>
        <v>0</v>
      </c>
    </row>
    <row r="184" spans="1:13" x14ac:dyDescent="0.2">
      <c r="A184">
        <f>MeasuresAndUnits!I185</f>
        <v>183</v>
      </c>
      <c r="B184" t="str">
        <f>MeasuresAndUnits!K185</f>
        <v>cycles per second</v>
      </c>
      <c r="C184" t="str">
        <f>MeasuresAndUnits!L185</f>
        <v>Umdrehung pro Sekunde</v>
      </c>
      <c r="D184" t="str">
        <f>MeasuresAndUnits!M185</f>
        <v>U/s</v>
      </c>
      <c r="E184" t="str">
        <f>MeasuresAndUnits!N185</f>
        <v>=frac{U}{s}</v>
      </c>
      <c r="F184" t="str">
        <f>MeasuresAndUnits!O185</f>
        <v>=U/s</v>
      </c>
      <c r="G184" t="str">
        <f>MeasuresAndUnits!Q185</f>
        <v>-</v>
      </c>
      <c r="H184" t="str">
        <f>MeasuresAndUnits!J185</f>
        <v>{690CE914-EBCD-4E55-9466-C07BB084F907}</v>
      </c>
      <c r="I184" t="str">
        <f>MeasuresAndUnits!C185</f>
        <v>{A9B39A6E-49F6-42FF-94D5-F1DA0F0B65AA}</v>
      </c>
      <c r="J184" t="str">
        <f>MeasuresAndUnits!T185</f>
        <v>{75949275-8442-49CF-A360-C77F6599C85A}</v>
      </c>
      <c r="K184">
        <f>MeasuresAndUnits!U185</f>
        <v>0</v>
      </c>
      <c r="L184" t="str">
        <f>MeasuresAndUnits!V185</f>
        <v>cyclespersecond</v>
      </c>
      <c r="M184">
        <f>MeasuresAndUnits!R185</f>
        <v>0</v>
      </c>
    </row>
    <row r="185" spans="1:13" x14ac:dyDescent="0.2">
      <c r="A185">
        <f>MeasuresAndUnits!I186</f>
        <v>184</v>
      </c>
      <c r="B185" t="str">
        <f>MeasuresAndUnits!K186</f>
        <v>cycles per minute</v>
      </c>
      <c r="C185" t="str">
        <f>MeasuresAndUnits!L186</f>
        <v>Umdrehung pro Minute</v>
      </c>
      <c r="D185" t="str">
        <f>MeasuresAndUnits!M186</f>
        <v>U/min</v>
      </c>
      <c r="E185" t="str">
        <f>MeasuresAndUnits!N186</f>
        <v>=frac{U}{60s}</v>
      </c>
      <c r="F185" t="str">
        <f>MeasuresAndUnits!O186</f>
        <v>=U/(60s)</v>
      </c>
      <c r="G185" t="str">
        <f>MeasuresAndUnits!Q186</f>
        <v>-</v>
      </c>
      <c r="H185" t="str">
        <f>MeasuresAndUnits!J186</f>
        <v>{98502F31-2FC9-4915-A50D-61C38469395F}</v>
      </c>
      <c r="I185" t="str">
        <f>MeasuresAndUnits!C186</f>
        <v>{A9B39A6E-49F6-42FF-94D5-F1DA0F0B65AA}</v>
      </c>
      <c r="J185" t="str">
        <f>MeasuresAndUnits!T186</f>
        <v>{75949275-8442-49CF-A360-C77F6599C85A}</v>
      </c>
      <c r="K185">
        <f>MeasuresAndUnits!U186</f>
        <v>0</v>
      </c>
      <c r="L185" t="str">
        <f>MeasuresAndUnits!V186</f>
        <v>cyclesperminute</v>
      </c>
      <c r="M185">
        <f>MeasuresAndUnits!R186</f>
        <v>0</v>
      </c>
    </row>
    <row r="186" spans="1:13" x14ac:dyDescent="0.2">
      <c r="A186">
        <f>MeasuresAndUnits!I187</f>
        <v>185</v>
      </c>
      <c r="B186" t="str">
        <f>MeasuresAndUnits!K187</f>
        <v>kilogramm sqaremeter</v>
      </c>
      <c r="C186" t="str">
        <f>MeasuresAndUnits!L187</f>
        <v>Kilogramm Quadratmeter</v>
      </c>
      <c r="D186" t="str">
        <f>MeasuresAndUnits!M187</f>
        <v>kgm²</v>
      </c>
      <c r="E186" t="str">
        <f>MeasuresAndUnits!N187</f>
        <v>=kg \cdot m^2</v>
      </c>
      <c r="F186" t="str">
        <f>MeasuresAndUnits!O187</f>
        <v>=kg*m^2</v>
      </c>
      <c r="G186" t="str">
        <f>MeasuresAndUnits!Q187</f>
        <v>=kg*Math.pow(m,2)</v>
      </c>
      <c r="H186" t="str">
        <f>MeasuresAndUnits!J187</f>
        <v>{84E75C76-31D1-4D5A-94F8-E85389458D86}</v>
      </c>
      <c r="I186" t="str">
        <f>MeasuresAndUnits!C187</f>
        <v>{6CA09768-5A41-4209-BD7F-6C1DD1CDBA3D}</v>
      </c>
      <c r="J186" t="str">
        <f>MeasuresAndUnits!T187</f>
        <v>{FAEAAE1A-4893-4BBD-9CC2-859407EC9038}</v>
      </c>
      <c r="K186" t="str">
        <f>MeasuresAndUnits!U187</f>
        <v>kilo</v>
      </c>
      <c r="L186" t="str">
        <f>MeasuresAndUnits!V187</f>
        <v>grammsqaremeter</v>
      </c>
      <c r="M186">
        <f>MeasuresAndUnits!R187</f>
        <v>1</v>
      </c>
    </row>
    <row r="187" spans="1:13" x14ac:dyDescent="0.2">
      <c r="A187">
        <f>MeasuresAndUnits!I188</f>
        <v>186</v>
      </c>
      <c r="B187" t="str">
        <f>MeasuresAndUnits!K188</f>
        <v>newtonmetre per radiant</v>
      </c>
      <c r="C187" t="str">
        <f>MeasuresAndUnits!L188</f>
        <v>Newtonmeter pro Radiant</v>
      </c>
      <c r="D187" t="str">
        <f>MeasuresAndUnits!M188</f>
        <v>Nm/Rad</v>
      </c>
      <c r="E187" t="str">
        <f>MeasuresAndUnits!N188</f>
        <v>=\frac{kg \cdot m^2}{s^2 \cdot Rad}</v>
      </c>
      <c r="F187" t="str">
        <f>MeasuresAndUnits!O188</f>
        <v>=(kg*m^2)/(s^2*Rad)</v>
      </c>
      <c r="G187" t="str">
        <f>MeasuresAndUnits!Q188</f>
        <v>-</v>
      </c>
      <c r="H187" t="str">
        <f>MeasuresAndUnits!J188</f>
        <v>{F50D1C80-E549-4A61-959F-6C88B940F69B}</v>
      </c>
      <c r="I187" t="str">
        <f>MeasuresAndUnits!C188</f>
        <v>{AFC07F6C-AA58-48EF-9CD3-96C5A4A085F0}</v>
      </c>
      <c r="J187" t="str">
        <f>MeasuresAndUnits!T188</f>
        <v>{86758CF6-C7EC-4D9D-87A8-9E2B97E3BBE2}</v>
      </c>
      <c r="K187">
        <f>MeasuresAndUnits!U188</f>
        <v>0</v>
      </c>
      <c r="L187" t="str">
        <f>MeasuresAndUnits!V188</f>
        <v>newtonmetreperradiant</v>
      </c>
      <c r="M187">
        <f>MeasuresAndUnits!R188</f>
        <v>0</v>
      </c>
    </row>
    <row r="188" spans="1:13" x14ac:dyDescent="0.2">
      <c r="A188">
        <f>MeasuresAndUnits!I189</f>
        <v>187</v>
      </c>
      <c r="B188">
        <f>MeasuresAndUnits!K189</f>
        <v>0</v>
      </c>
      <c r="C188">
        <f>MeasuresAndUnits!L189</f>
        <v>0</v>
      </c>
      <c r="D188" t="str">
        <f>MeasuresAndUnits!M189</f>
        <v>m5</v>
      </c>
      <c r="E188" t="str">
        <f>MeasuresAndUnits!N189</f>
        <v>=m^5</v>
      </c>
      <c r="F188" t="str">
        <f>MeasuresAndUnits!O189</f>
        <v>=m^5</v>
      </c>
      <c r="G188" t="str">
        <f>MeasuresAndUnits!Q189</f>
        <v>=Math.pow(m,5)</v>
      </c>
      <c r="H188" t="str">
        <f>MeasuresAndUnits!J189</f>
        <v>{53958492-E2E9-4CDC-A6AC-3F82B281121A}</v>
      </c>
      <c r="I188" t="str">
        <f>MeasuresAndUnits!C189</f>
        <v>{6F1AC37F-FBD8-4E45-8C85-C16A4F4DD811}</v>
      </c>
      <c r="J188">
        <f>MeasuresAndUnits!T189</f>
        <v>0</v>
      </c>
      <c r="K188">
        <f>MeasuresAndUnits!U189</f>
        <v>0</v>
      </c>
      <c r="L188" t="str">
        <f>MeasuresAndUnits!V189</f>
        <v/>
      </c>
      <c r="M188">
        <f>MeasuresAndUnits!R189</f>
        <v>1</v>
      </c>
    </row>
    <row r="189" spans="1:13" x14ac:dyDescent="0.2">
      <c r="A189">
        <f>MeasuresAndUnits!I190</f>
        <v>188</v>
      </c>
      <c r="B189">
        <f>MeasuresAndUnits!K190</f>
        <v>0</v>
      </c>
      <c r="C189">
        <f>MeasuresAndUnits!L190</f>
        <v>0</v>
      </c>
      <c r="D189" t="str">
        <f>MeasuresAndUnits!M190</f>
        <v>m³</v>
      </c>
      <c r="E189" t="str">
        <f>MeasuresAndUnits!N190</f>
        <v>=m^3</v>
      </c>
      <c r="F189" t="str">
        <f>MeasuresAndUnits!O190</f>
        <v>=m^3</v>
      </c>
      <c r="G189" t="str">
        <f>MeasuresAndUnits!Q190</f>
        <v>=Math.pow(m,3)</v>
      </c>
      <c r="H189" t="str">
        <f>MeasuresAndUnits!J190</f>
        <v>{45982FFA-8716-4ECD-8E08-D45E51B56924}</v>
      </c>
      <c r="I189" t="str">
        <f>MeasuresAndUnits!C190</f>
        <v>{0767B511-5105-4797-91B5-0C633E80CB00}</v>
      </c>
      <c r="J189" t="str">
        <f>MeasuresAndUnits!T190</f>
        <v>{8D541715-1A37-49EE-B3DA-87D95ACEA5C2}</v>
      </c>
      <c r="K189">
        <f>MeasuresAndUnits!U190</f>
        <v>0</v>
      </c>
      <c r="L189" t="str">
        <f>MeasuresAndUnits!V190</f>
        <v/>
      </c>
      <c r="M189">
        <f>MeasuresAndUnits!R190</f>
        <v>1</v>
      </c>
    </row>
    <row r="190" spans="1:13" x14ac:dyDescent="0.2">
      <c r="A190">
        <f>MeasuresAndUnits!I191</f>
        <v>189</v>
      </c>
      <c r="B190" t="str">
        <f>MeasuresAndUnits!K191</f>
        <v>newton per squarem metre</v>
      </c>
      <c r="C190" t="str">
        <f>MeasuresAndUnits!L191</f>
        <v>Newton pro Quadratmeter</v>
      </c>
      <c r="D190" t="str">
        <f>MeasuresAndUnits!M191</f>
        <v>N/m²</v>
      </c>
      <c r="E190" t="str">
        <f>MeasuresAndUnits!N191</f>
        <v>=\frac{kg}{m \cdot s^2}</v>
      </c>
      <c r="F190" t="str">
        <f>MeasuresAndUnits!O191</f>
        <v>=(kg)/(m*s^2)</v>
      </c>
      <c r="G190" t="str">
        <f>MeasuresAndUnits!Q191</f>
        <v>=kg/(m*Math.pow(s,2))</v>
      </c>
      <c r="H190" t="str">
        <f>MeasuresAndUnits!J191</f>
        <v>{FDD267FD-C48F-4744-9D50-65C52A2E9969}</v>
      </c>
      <c r="I190" t="str">
        <f>MeasuresAndUnits!C191</f>
        <v>{0751C11A-C62A-4AB7-9E31-5B7993248ADC}</v>
      </c>
      <c r="J190" t="str">
        <f>MeasuresAndUnits!T191</f>
        <v>{6036331E-FCB1-4EB1-9712-808BA952D0E8}</v>
      </c>
      <c r="K190">
        <f>MeasuresAndUnits!U191</f>
        <v>0</v>
      </c>
      <c r="L190" t="str">
        <f>MeasuresAndUnits!V191</f>
        <v>newtonpersquaremmetre</v>
      </c>
      <c r="M190">
        <f>MeasuresAndUnits!R191</f>
        <v>1</v>
      </c>
    </row>
    <row r="191" spans="1:13" x14ac:dyDescent="0.2">
      <c r="A191">
        <f>MeasuresAndUnits!I192</f>
        <v>190</v>
      </c>
      <c r="B191" t="str">
        <f>MeasuresAndUnits!K192</f>
        <v>steradian</v>
      </c>
      <c r="C191" t="str">
        <f>MeasuresAndUnits!L192</f>
        <v>Steradiant</v>
      </c>
      <c r="D191" t="str">
        <f>MeasuresAndUnits!M192</f>
        <v>sr</v>
      </c>
      <c r="E191" t="str">
        <f>MeasuresAndUnits!N192</f>
        <v>=1</v>
      </c>
      <c r="F191" t="str">
        <f>MeasuresAndUnits!O192</f>
        <v>=1</v>
      </c>
      <c r="G191" t="str">
        <f>MeasuresAndUnits!Q192</f>
        <v>-</v>
      </c>
      <c r="H191" t="str">
        <f>MeasuresAndUnits!J192</f>
        <v>{B636E1F9-116F-4767-A657-C46B1CA5D50E}</v>
      </c>
      <c r="I191" t="str">
        <f>MeasuresAndUnits!C192</f>
        <v>{45AB9FDB-F7AA-412A-877A-1B208EAC3D09}</v>
      </c>
      <c r="J191" t="str">
        <f>MeasuresAndUnits!T192</f>
        <v>{1EA28305-B29B-45BB-838B-DAB5D72F7388}</v>
      </c>
      <c r="K191">
        <f>MeasuresAndUnits!U192</f>
        <v>0</v>
      </c>
      <c r="L191" t="str">
        <f>MeasuresAndUnits!V192</f>
        <v>steradian</v>
      </c>
      <c r="M191">
        <f>MeasuresAndUnits!R192</f>
        <v>0</v>
      </c>
    </row>
    <row r="192" spans="1:13" x14ac:dyDescent="0.2">
      <c r="A192">
        <f>MeasuresAndUnits!I193</f>
        <v>191</v>
      </c>
      <c r="B192" t="str">
        <f>MeasuresAndUnits!K193</f>
        <v>watt</v>
      </c>
      <c r="C192" t="str">
        <f>MeasuresAndUnits!L193</f>
        <v>Watt</v>
      </c>
      <c r="D192" t="str">
        <f>MeasuresAndUnits!M193</f>
        <v>W</v>
      </c>
      <c r="E192" t="str">
        <f>MeasuresAndUnits!N193</f>
        <v>=\frac{kg \cdot m^2}{s^3}</v>
      </c>
      <c r="F192" t="str">
        <f>MeasuresAndUnits!O193</f>
        <v>=(kg*m^2)/s^3</v>
      </c>
      <c r="G192" t="str">
        <f>MeasuresAndUnits!Q193</f>
        <v>=(kg*Math.pow(m,2))/Math.pow(s,3)</v>
      </c>
      <c r="H192" t="str">
        <f>MeasuresAndUnits!J193</f>
        <v>{DEE9709D-3BE9-4A66-93D7-737BD5D15994}</v>
      </c>
      <c r="I192" t="str">
        <f>MeasuresAndUnits!C193</f>
        <v>{3D7C1AC6-5EE7-42C2-AAA2-209FC4337DF5}</v>
      </c>
      <c r="J192" t="str">
        <f>MeasuresAndUnits!T193</f>
        <v>{665AAC3E-1E17-4324-914E-080ED6E2DD2B}</v>
      </c>
      <c r="K192">
        <f>MeasuresAndUnits!U193</f>
        <v>0</v>
      </c>
      <c r="L192" t="str">
        <f>MeasuresAndUnits!V193</f>
        <v>watt</v>
      </c>
      <c r="M192">
        <f>MeasuresAndUnits!R193</f>
        <v>1</v>
      </c>
    </row>
    <row r="193" spans="1:13" x14ac:dyDescent="0.2">
      <c r="A193">
        <f>MeasuresAndUnits!I194</f>
        <v>192</v>
      </c>
      <c r="B193" t="str">
        <f>MeasuresAndUnits!K194</f>
        <v>decibel</v>
      </c>
      <c r="C193" t="str">
        <f>MeasuresAndUnits!L194</f>
        <v>Dezibel</v>
      </c>
      <c r="D193" t="str">
        <f>MeasuresAndUnits!M194</f>
        <v>db</v>
      </c>
      <c r="E193" t="str">
        <f>MeasuresAndUnits!N194</f>
        <v>=1</v>
      </c>
      <c r="F193" t="str">
        <f>MeasuresAndUnits!O194</f>
        <v>=1</v>
      </c>
      <c r="G193" t="str">
        <f>MeasuresAndUnits!Q194</f>
        <v>=1</v>
      </c>
      <c r="H193" t="str">
        <f>MeasuresAndUnits!J194</f>
        <v>{80CF7517-AF96-43EC-83AA-14E4EE4F89FE}</v>
      </c>
      <c r="I193" t="str">
        <f>MeasuresAndUnits!C194</f>
        <v>{EC77A8AD-4565-4174-BF71-9233F9DFDD1F}</v>
      </c>
      <c r="J193" t="str">
        <f>MeasuresAndUnits!T194</f>
        <v>{A4D67EDF-E78B-4828-AF60-F36DCF45C48B}</v>
      </c>
      <c r="K193">
        <f>MeasuresAndUnits!U194</f>
        <v>0</v>
      </c>
      <c r="L193" t="str">
        <f>MeasuresAndUnits!V194</f>
        <v>decibel</v>
      </c>
      <c r="M193">
        <f>MeasuresAndUnits!R194</f>
        <v>1</v>
      </c>
    </row>
    <row r="194" spans="1:13" x14ac:dyDescent="0.2">
      <c r="A194">
        <f>MeasuresAndUnits!I195</f>
        <v>193</v>
      </c>
      <c r="B194" t="str">
        <f>MeasuresAndUnits!K195</f>
        <v>pascal</v>
      </c>
      <c r="C194" t="str">
        <f>MeasuresAndUnits!L195</f>
        <v>Pascal</v>
      </c>
      <c r="D194" t="str">
        <f>MeasuresAndUnits!M195</f>
        <v>Pa</v>
      </c>
      <c r="E194" t="str">
        <f>MeasuresAndUnits!N195</f>
        <v>=\frac{kg}{m \cdot s^2}</v>
      </c>
      <c r="F194" t="str">
        <f>MeasuresAndUnits!O195</f>
        <v>=(kg)/(m*s^2)</v>
      </c>
      <c r="G194" t="str">
        <f>MeasuresAndUnits!Q195</f>
        <v>=kg/(m*Math.pow(s,2))</v>
      </c>
      <c r="H194" t="str">
        <f>MeasuresAndUnits!J195</f>
        <v>{134F0679-7E7E-46F3-A72D-C793D513EC55}</v>
      </c>
      <c r="I194" t="str">
        <f>MeasuresAndUnits!C195</f>
        <v>{F9AE09DE-6C08-4E3C-9BB5-C2327DF57240}</v>
      </c>
      <c r="J194" t="str">
        <f>MeasuresAndUnits!T195</f>
        <v>{63E76990-F249-499B-9B69-A6B9EC180CED}</v>
      </c>
      <c r="K194">
        <f>MeasuresAndUnits!U195</f>
        <v>0</v>
      </c>
      <c r="L194" t="str">
        <f>MeasuresAndUnits!V195</f>
        <v>pascal</v>
      </c>
      <c r="M194">
        <f>MeasuresAndUnits!R195</f>
        <v>1</v>
      </c>
    </row>
    <row r="195" spans="1:13" x14ac:dyDescent="0.2">
      <c r="A195">
        <f>MeasuresAndUnits!I196</f>
        <v>194</v>
      </c>
      <c r="B195" t="str">
        <f>MeasuresAndUnits!K196</f>
        <v>decibel</v>
      </c>
      <c r="C195" t="str">
        <f>MeasuresAndUnits!L196</f>
        <v>Dezibel</v>
      </c>
      <c r="D195" t="str">
        <f>MeasuresAndUnits!M196</f>
        <v>db</v>
      </c>
      <c r="E195" t="str">
        <f>MeasuresAndUnits!N196</f>
        <v>=1</v>
      </c>
      <c r="F195" t="str">
        <f>MeasuresAndUnits!O196</f>
        <v>=1</v>
      </c>
      <c r="G195" t="str">
        <f>MeasuresAndUnits!Q196</f>
        <v>=1</v>
      </c>
      <c r="H195" t="str">
        <f>MeasuresAndUnits!J196</f>
        <v>{EB1DE1FC-AC93-404C-9503-DF3D2A1EAF9C}</v>
      </c>
      <c r="I195" t="str">
        <f>MeasuresAndUnits!C196</f>
        <v>{39465961-9CE1-4AB4-B56F-5D4E3F4BBFC3}</v>
      </c>
      <c r="J195" t="str">
        <f>MeasuresAndUnits!T196</f>
        <v>{9DD9F1DD-BEF7-4828-A72F-3FC2C80D73FD}</v>
      </c>
      <c r="K195">
        <f>MeasuresAndUnits!U196</f>
        <v>0</v>
      </c>
      <c r="L195" t="str">
        <f>MeasuresAndUnits!V196</f>
        <v>decibel</v>
      </c>
      <c r="M195">
        <f>MeasuresAndUnits!R196</f>
        <v>1</v>
      </c>
    </row>
    <row r="196" spans="1:13" x14ac:dyDescent="0.2">
      <c r="A196">
        <f>MeasuresAndUnits!I197</f>
        <v>195</v>
      </c>
      <c r="B196" t="str">
        <f>MeasuresAndUnits!K197</f>
        <v>joule per kilogram</v>
      </c>
      <c r="C196" t="str">
        <f>MeasuresAndUnits!L197</f>
        <v>Joule pro Kilogramm</v>
      </c>
      <c r="D196" t="str">
        <f>MeasuresAndUnits!M197</f>
        <v>J/kg</v>
      </c>
      <c r="E196" t="str">
        <f>MeasuresAndUnits!N197</f>
        <v>=\frac{m^2}{s^2}</v>
      </c>
      <c r="F196" t="str">
        <f>MeasuresAndUnits!O197</f>
        <v>=(m^2)/(s^2)</v>
      </c>
      <c r="G196" t="str">
        <f>MeasuresAndUnits!Q197</f>
        <v>=Math.pow(m,2)/Math.pow(s,2)</v>
      </c>
      <c r="H196" t="str">
        <f>MeasuresAndUnits!J197</f>
        <v>{30ED4167-03EB-499C-8A7B-3812EC09E363}</v>
      </c>
      <c r="I196" t="str">
        <f>MeasuresAndUnits!C197</f>
        <v>{A0D93E79-BBF1-4D1F-B1F4-BDEE69AF148A}</v>
      </c>
      <c r="J196" t="str">
        <f>MeasuresAndUnits!T197</f>
        <v>{4323630B-E7B2-4C07-A98D-2B3063ABDEEB}</v>
      </c>
      <c r="K196">
        <f>MeasuresAndUnits!U197</f>
        <v>0</v>
      </c>
      <c r="L196" t="str">
        <f>MeasuresAndUnits!V197</f>
        <v>jouleperkilogram</v>
      </c>
      <c r="M196">
        <f>MeasuresAndUnits!R197</f>
        <v>1</v>
      </c>
    </row>
    <row r="197" spans="1:13" x14ac:dyDescent="0.2">
      <c r="A197">
        <f>MeasuresAndUnits!I198</f>
        <v>196</v>
      </c>
      <c r="B197" t="str">
        <f>MeasuresAndUnits!K198</f>
        <v>Kelvin per metre</v>
      </c>
      <c r="C197" t="str">
        <f>MeasuresAndUnits!L198</f>
        <v>Kelvin pro Meter</v>
      </c>
      <c r="D197" t="str">
        <f>MeasuresAndUnits!M198</f>
        <v>K/m</v>
      </c>
      <c r="E197" t="str">
        <f>MeasuresAndUnits!N198</f>
        <v>=\frac{K}{m}</v>
      </c>
      <c r="F197" t="str">
        <f>MeasuresAndUnits!O198</f>
        <v>=K/m</v>
      </c>
      <c r="G197" t="str">
        <f>MeasuresAndUnits!Q198</f>
        <v>=K/m</v>
      </c>
      <c r="H197" t="str">
        <f>MeasuresAndUnits!J198</f>
        <v>{23067786-7D5F-4065-A061-D585A814A5A3}</v>
      </c>
      <c r="I197" t="str">
        <f>MeasuresAndUnits!C198</f>
        <v>{163EFA79-594F-4B8D-B5F9-E3E043F8A13E}</v>
      </c>
      <c r="J197" t="str">
        <f>MeasuresAndUnits!T198</f>
        <v>{5114C400-BED1-4A6D-ACF6-84B80958CCE6}</v>
      </c>
      <c r="K197">
        <f>MeasuresAndUnits!U198</f>
        <v>0</v>
      </c>
      <c r="L197" t="str">
        <f>MeasuresAndUnits!V198</f>
        <v>Kelvinpermetre</v>
      </c>
      <c r="M197">
        <f>MeasuresAndUnits!R198</f>
        <v>1</v>
      </c>
    </row>
    <row r="198" spans="1:13" x14ac:dyDescent="0.2">
      <c r="A198">
        <f>MeasuresAndUnits!I199</f>
        <v>197</v>
      </c>
      <c r="B198" t="str">
        <f>MeasuresAndUnits!K199</f>
        <v>Kelvin per second</v>
      </c>
      <c r="C198" t="str">
        <f>MeasuresAndUnits!L199</f>
        <v>Kelvin pro Sekunde</v>
      </c>
      <c r="D198" t="str">
        <f>MeasuresAndUnits!M199</f>
        <v>K/s</v>
      </c>
      <c r="E198" t="str">
        <f>MeasuresAndUnits!N199</f>
        <v>=\frac{K}{s}</v>
      </c>
      <c r="F198" t="str">
        <f>MeasuresAndUnits!O199</f>
        <v>=K/s</v>
      </c>
      <c r="G198" t="str">
        <f>MeasuresAndUnits!Q199</f>
        <v>=K/s</v>
      </c>
      <c r="H198" t="str">
        <f>MeasuresAndUnits!J199</f>
        <v>{AFCDC813-FBDD-4D38-8D3D-1BC9E9A49D1E}</v>
      </c>
      <c r="I198" t="str">
        <f>MeasuresAndUnits!C199</f>
        <v>{3B200D0D-20F4-4E9E-995E-68A2267B5C39}</v>
      </c>
      <c r="J198" t="str">
        <f>MeasuresAndUnits!T199</f>
        <v>{0DD30D45-6E08-4A1A-958F-80731DA3893E}</v>
      </c>
      <c r="K198">
        <f>MeasuresAndUnits!U199</f>
        <v>0</v>
      </c>
      <c r="L198" t="str">
        <f>MeasuresAndUnits!V199</f>
        <v>Kelvinpersecond</v>
      </c>
      <c r="M198">
        <f>MeasuresAndUnits!R199</f>
        <v>1</v>
      </c>
    </row>
    <row r="199" spans="1:13" x14ac:dyDescent="0.2">
      <c r="A199">
        <f>MeasuresAndUnits!I200</f>
        <v>198</v>
      </c>
      <c r="B199" t="str">
        <f>MeasuresAndUnits!K200</f>
        <v>-</v>
      </c>
      <c r="C199" t="str">
        <f>MeasuresAndUnits!L200</f>
        <v>-</v>
      </c>
      <c r="D199" t="str">
        <f>MeasuresAndUnits!M200</f>
        <v>-</v>
      </c>
      <c r="E199" t="str">
        <f>MeasuresAndUnits!N200</f>
        <v>-</v>
      </c>
      <c r="F199" t="str">
        <f>MeasuresAndUnits!O200</f>
        <v>-</v>
      </c>
      <c r="G199" t="str">
        <f>MeasuresAndUnits!Q200</f>
        <v>-</v>
      </c>
      <c r="H199" t="str">
        <f>MeasuresAndUnits!J200</f>
        <v>{CE572771-CEE2-43D2-BCAE-F63C440E6663}</v>
      </c>
      <c r="I199" t="str">
        <f>MeasuresAndUnits!C200</f>
        <v>{969D56DE-6206-4CFE-B095-35DB210EC54C}</v>
      </c>
      <c r="J199">
        <f>MeasuresAndUnits!T200</f>
        <v>0</v>
      </c>
      <c r="K199">
        <f>MeasuresAndUnits!U200</f>
        <v>0</v>
      </c>
      <c r="L199" t="str">
        <f>MeasuresAndUnits!V200</f>
        <v>-</v>
      </c>
      <c r="M199">
        <f>MeasuresAndUnits!R200</f>
        <v>0</v>
      </c>
    </row>
    <row r="200" spans="1:13" x14ac:dyDescent="0.2">
      <c r="A200">
        <f>MeasuresAndUnits!I201</f>
        <v>199</v>
      </c>
      <c r="B200" t="str">
        <f>MeasuresAndUnits!K201</f>
        <v>watt per square metre and kelvin</v>
      </c>
      <c r="C200" t="str">
        <f>MeasuresAndUnits!L201</f>
        <v>Watt pro Quadratmeter mal Kelvin</v>
      </c>
      <c r="D200" t="str">
        <f>MeasuresAndUnits!M201</f>
        <v>W/(m²K)</v>
      </c>
      <c r="E200" t="str">
        <f>MeasuresAndUnits!N201</f>
        <v>=\frac{kg}{s^3 \cdot K}</v>
      </c>
      <c r="F200" t="str">
        <f>MeasuresAndUnits!O201</f>
        <v>=(kg)/(s^3*K)</v>
      </c>
      <c r="G200" t="str">
        <f>MeasuresAndUnits!Q201</f>
        <v>=kg/(Math.pow(s,3)*K)</v>
      </c>
      <c r="H200" t="str">
        <f>MeasuresAndUnits!J201</f>
        <v>{F58BE8E0-2306-4752-A277-829DAADACA69}</v>
      </c>
      <c r="I200" t="str">
        <f>MeasuresAndUnits!C201</f>
        <v>{8F35A7C1-70EA-4F7F-9E04-2FD54033CDA8}</v>
      </c>
      <c r="J200" t="str">
        <f>MeasuresAndUnits!T201</f>
        <v>{575483F1-5629-43E0-912A-4BB9D142982A}</v>
      </c>
      <c r="K200">
        <f>MeasuresAndUnits!U201</f>
        <v>0</v>
      </c>
      <c r="L200" t="str">
        <f>MeasuresAndUnits!V201</f>
        <v>wattpersquaremetreandkelvin</v>
      </c>
      <c r="M200">
        <f>MeasuresAndUnits!R201</f>
        <v>1</v>
      </c>
    </row>
    <row r="201" spans="1:13" x14ac:dyDescent="0.2">
      <c r="A201">
        <f>MeasuresAndUnits!I202</f>
        <v>200</v>
      </c>
      <c r="B201" t="str">
        <f>MeasuresAndUnits!K202</f>
        <v>watt per metre and kelvin</v>
      </c>
      <c r="C201" t="str">
        <f>MeasuresAndUnits!L202</f>
        <v>Watt pro Meter mal Kevlin</v>
      </c>
      <c r="D201" t="str">
        <f>MeasuresAndUnits!M202</f>
        <v>W/(m*K)</v>
      </c>
      <c r="E201" t="str">
        <f>MeasuresAndUnits!N202</f>
        <v>=\frac{kg \cdot m}{s^3 \cdot K}</v>
      </c>
      <c r="F201" t="str">
        <f>MeasuresAndUnits!O202</f>
        <v>=(kg*m)/(s^3*K)</v>
      </c>
      <c r="G201" t="str">
        <f>MeasuresAndUnits!Q202</f>
        <v>=(kg*m)/(Math.pow(s,3)*K)</v>
      </c>
      <c r="H201" t="str">
        <f>MeasuresAndUnits!J202</f>
        <v>{B9BADE79-E461-47DE-B97D-3F868A0E33D9}</v>
      </c>
      <c r="I201" t="str">
        <f>MeasuresAndUnits!C202</f>
        <v>{E38A7F19-A348-4173-A649-E43CB79A2B28}</v>
      </c>
      <c r="J201" t="str">
        <f>MeasuresAndUnits!T202</f>
        <v>{1F0570F7-C7DC-4174-9976-2487F2057EFD}</v>
      </c>
      <c r="K201">
        <f>MeasuresAndUnits!U202</f>
        <v>0</v>
      </c>
      <c r="L201" t="str">
        <f>MeasuresAndUnits!V202</f>
        <v>wattpermetreandkelvin</v>
      </c>
      <c r="M201">
        <f>MeasuresAndUnits!R202</f>
        <v>1</v>
      </c>
    </row>
    <row r="202" spans="1:13" x14ac:dyDescent="0.2">
      <c r="A202">
        <f>MeasuresAndUnits!I203</f>
        <v>201</v>
      </c>
      <c r="B202" t="str">
        <f>MeasuresAndUnits!K203</f>
        <v>-</v>
      </c>
      <c r="C202" t="str">
        <f>MeasuresAndUnits!L203</f>
        <v>-</v>
      </c>
      <c r="D202" t="str">
        <f>MeasuresAndUnits!M203</f>
        <v>-</v>
      </c>
      <c r="E202">
        <f>MeasuresAndUnits!N203</f>
        <v>0</v>
      </c>
      <c r="F202">
        <f>MeasuresAndUnits!O203</f>
        <v>0</v>
      </c>
      <c r="G202" t="str">
        <f>MeasuresAndUnits!Q203</f>
        <v>-</v>
      </c>
      <c r="H202" t="str">
        <f>MeasuresAndUnits!J203</f>
        <v>{DC29CCF7-F724-4703-9996-A4FA32E6540A}</v>
      </c>
      <c r="I202" t="str">
        <f>MeasuresAndUnits!C203</f>
        <v>{3E1E6BE1-D96F-41FF-A71A-92D84C451CEA}</v>
      </c>
      <c r="J202" t="str">
        <f>MeasuresAndUnits!T203</f>
        <v>{3ADE8C33-F18C-4350-81B5-8CEFE8F1C41B}</v>
      </c>
      <c r="K202">
        <f>MeasuresAndUnits!U203</f>
        <v>0</v>
      </c>
      <c r="L202" t="str">
        <f>MeasuresAndUnits!V203</f>
        <v>-</v>
      </c>
      <c r="M202">
        <f>MeasuresAndUnits!R203</f>
        <v>0</v>
      </c>
    </row>
    <row r="203" spans="1:13" x14ac:dyDescent="0.2">
      <c r="A203">
        <f>MeasuresAndUnits!I204</f>
        <v>202</v>
      </c>
      <c r="B203" t="str">
        <f>MeasuresAndUnits!K204</f>
        <v>squaremetre and kelvin per watt</v>
      </c>
      <c r="C203" t="str">
        <f>MeasuresAndUnits!L204</f>
        <v>Quadratmeter und Kelvin pro Watt</v>
      </c>
      <c r="D203" t="str">
        <f>MeasuresAndUnits!M204</f>
        <v>m²K/W</v>
      </c>
      <c r="E203" t="str">
        <f>MeasuresAndUnits!N204</f>
        <v>=\frac {s^3 \cdot K}{kg}</v>
      </c>
      <c r="F203" t="str">
        <f>MeasuresAndUnits!O204</f>
        <v>=(s^3*K)/(kg)</v>
      </c>
      <c r="G203" t="str">
        <f>MeasuresAndUnits!Q204</f>
        <v>=Math.pow(s,3)*K/kg</v>
      </c>
      <c r="H203" t="str">
        <f>MeasuresAndUnits!J204</f>
        <v>{34FBDACF-DF75-4643-9CC5-3F86C485BBF3}</v>
      </c>
      <c r="I203" t="str">
        <f>MeasuresAndUnits!C204</f>
        <v>{C41F7645-C8D4-490E-9483-9292BB1B18F4}</v>
      </c>
      <c r="J203" t="str">
        <f>MeasuresAndUnits!T204</f>
        <v>{C4D43275-E2C6-4169-9786-FDE5178491CB}</v>
      </c>
      <c r="K203">
        <f>MeasuresAndUnits!U204</f>
        <v>0</v>
      </c>
      <c r="L203" t="str">
        <f>MeasuresAndUnits!V204</f>
        <v>squaremetreandkelvinperwatt</v>
      </c>
      <c r="M203">
        <f>MeasuresAndUnits!R204</f>
        <v>1</v>
      </c>
    </row>
    <row r="204" spans="1:13" x14ac:dyDescent="0.2">
      <c r="A204">
        <f>MeasuresAndUnits!I205</f>
        <v>203</v>
      </c>
      <c r="B204" t="str">
        <f>MeasuresAndUnits!K205</f>
        <v>watt per square metre and kelvin</v>
      </c>
      <c r="C204" t="str">
        <f>MeasuresAndUnits!L205</f>
        <v>Watt pro Quadratmeter mal Kelvin</v>
      </c>
      <c r="D204" t="str">
        <f>MeasuresAndUnits!M205</f>
        <v>W/(m²K)</v>
      </c>
      <c r="E204" t="str">
        <f>MeasuresAndUnits!N205</f>
        <v>=\frac{kg}{s^3 \cdot K}</v>
      </c>
      <c r="F204" t="str">
        <f>MeasuresAndUnits!O205</f>
        <v>=(kg)/(s^3*K)</v>
      </c>
      <c r="G204" t="str">
        <f>MeasuresAndUnits!Q205</f>
        <v>=kg/(Math.pow(s,3)*K)</v>
      </c>
      <c r="H204" t="str">
        <f>MeasuresAndUnits!J205</f>
        <v>{435CB0B8-183A-493B-ADC2-8728B5B9ED48}</v>
      </c>
      <c r="I204" t="str">
        <f>MeasuresAndUnits!C205</f>
        <v>{35710825-7F1E-40C2-96A7-5AE714DC96C7}</v>
      </c>
      <c r="J204" t="str">
        <f>MeasuresAndUnits!T205</f>
        <v>{147501F1-4295-4DBC-A842-1A1161F69D1A}</v>
      </c>
      <c r="K204">
        <f>MeasuresAndUnits!U205</f>
        <v>0</v>
      </c>
      <c r="L204" t="str">
        <f>MeasuresAndUnits!V205</f>
        <v>wattpersquaremetreandkelvin</v>
      </c>
      <c r="M204">
        <f>MeasuresAndUnits!R205</f>
        <v>1</v>
      </c>
    </row>
    <row r="205" spans="1:13" x14ac:dyDescent="0.2">
      <c r="A205">
        <f>MeasuresAndUnits!I206</f>
        <v>204</v>
      </c>
      <c r="B205" t="str">
        <f>MeasuresAndUnits!K206</f>
        <v>kelvin</v>
      </c>
      <c r="C205" t="str">
        <f>MeasuresAndUnits!L206</f>
        <v>Kelvin</v>
      </c>
      <c r="D205" t="str">
        <f>MeasuresAndUnits!M206</f>
        <v>°K</v>
      </c>
      <c r="E205" t="str">
        <f>MeasuresAndUnits!N206</f>
        <v>=K°</v>
      </c>
      <c r="F205" t="str">
        <f>MeasuresAndUnits!O206</f>
        <v>=K</v>
      </c>
      <c r="G205" t="str">
        <f>MeasuresAndUnits!Q206</f>
        <v>=K</v>
      </c>
      <c r="H205" t="str">
        <f>MeasuresAndUnits!J206</f>
        <v>{5BBA3A5D-8980-4847-88C8-B2E1B06974CF}</v>
      </c>
      <c r="I205" t="str">
        <f>MeasuresAndUnits!C206</f>
        <v>{93E12297-74A7-4C13-9BBE-9B4F091A665E}</v>
      </c>
      <c r="J205" t="str">
        <f>MeasuresAndUnits!T206</f>
        <v>{F8F1933A-DF43-4FA0-AE9F-9329D7056DAF}</v>
      </c>
      <c r="K205">
        <f>MeasuresAndUnits!U206</f>
        <v>0</v>
      </c>
      <c r="L205" t="str">
        <f>MeasuresAndUnits!V206</f>
        <v>kelvin</v>
      </c>
      <c r="M205">
        <f>MeasuresAndUnits!R206</f>
        <v>1</v>
      </c>
    </row>
    <row r="206" spans="1:13" x14ac:dyDescent="0.2">
      <c r="A206">
        <f>MeasuresAndUnits!I207</f>
        <v>205</v>
      </c>
      <c r="B206" t="str">
        <f>MeasuresAndUnits!K207</f>
        <v>fahrenheit</v>
      </c>
      <c r="C206" t="str">
        <f>MeasuresAndUnits!L207</f>
        <v>Fahrenheit</v>
      </c>
      <c r="D206" t="str">
        <f>MeasuresAndUnits!M207</f>
        <v>°F</v>
      </c>
      <c r="E206" t="str">
        <f>MeasuresAndUnits!N207</f>
        <v>=K°\cdot \frac{9}{5} + 459,67</v>
      </c>
      <c r="F206" t="str">
        <f>MeasuresAndUnits!O207</f>
        <v>=K*(9/5)+459,67</v>
      </c>
      <c r="G206" t="str">
        <f>MeasuresAndUnits!Q207</f>
        <v>=K*(9/5)+(459,67)</v>
      </c>
      <c r="H206" t="str">
        <f>MeasuresAndUnits!J207</f>
        <v>{2F4BBC7A-EBE3-4FFD-9A5B-E020A28B8DB2}</v>
      </c>
      <c r="I206" t="str">
        <f>MeasuresAndUnits!C207</f>
        <v>{93E12297-74A7-4C13-9BBE-9B4F091A665E}</v>
      </c>
      <c r="J206" t="str">
        <f>MeasuresAndUnits!T207</f>
        <v>{F8F1933A-DF43-4FA0-AE9F-9329D7056DAF}</v>
      </c>
      <c r="K206">
        <f>MeasuresAndUnits!U207</f>
        <v>0</v>
      </c>
      <c r="L206" t="str">
        <f>MeasuresAndUnits!V207</f>
        <v>fahrenheit</v>
      </c>
      <c r="M206">
        <f>MeasuresAndUnits!R207</f>
        <v>68.8</v>
      </c>
    </row>
    <row r="207" spans="1:13" x14ac:dyDescent="0.2">
      <c r="A207">
        <f>MeasuresAndUnits!I208</f>
        <v>206</v>
      </c>
      <c r="B207" t="str">
        <f>MeasuresAndUnits!K208</f>
        <v>celsius</v>
      </c>
      <c r="C207" t="str">
        <f>MeasuresAndUnits!L208</f>
        <v>Celsius</v>
      </c>
      <c r="D207" t="str">
        <f>MeasuresAndUnits!M208</f>
        <v>°C</v>
      </c>
      <c r="E207" t="str">
        <f>MeasuresAndUnits!N208</f>
        <v>=K° + 273,15</v>
      </c>
      <c r="F207" t="str">
        <f>MeasuresAndUnits!O208</f>
        <v>=K-273,15</v>
      </c>
      <c r="G207" t="str">
        <f>MeasuresAndUnits!Q208</f>
        <v>=K-(273,15)</v>
      </c>
      <c r="H207" t="str">
        <f>MeasuresAndUnits!J208</f>
        <v>{548F2AB4-E75C-499B-A78D-709FBF52F9F1}</v>
      </c>
      <c r="I207" t="str">
        <f>MeasuresAndUnits!C208</f>
        <v>{93E12297-74A7-4C13-9BBE-9B4F091A665E}</v>
      </c>
      <c r="J207" t="str">
        <f>MeasuresAndUnits!T208</f>
        <v>{F8F1933A-DF43-4FA0-AE9F-9329D7056DAF}</v>
      </c>
      <c r="K207">
        <f>MeasuresAndUnits!U208</f>
        <v>0</v>
      </c>
      <c r="L207" t="str">
        <f>MeasuresAndUnits!V208</f>
        <v>celsius</v>
      </c>
      <c r="M207">
        <f>MeasuresAndUnits!R208</f>
        <v>-14</v>
      </c>
    </row>
    <row r="208" spans="1:13" x14ac:dyDescent="0.2">
      <c r="A208">
        <f>MeasuresAndUnits!I209</f>
        <v>207</v>
      </c>
      <c r="B208" t="str">
        <f>MeasuresAndUnits!K209</f>
        <v>rankine</v>
      </c>
      <c r="C208" t="str">
        <f>MeasuresAndUnits!L209</f>
        <v>Rankine</v>
      </c>
      <c r="D208" t="str">
        <f>MeasuresAndUnits!M209</f>
        <v>°Ra</v>
      </c>
      <c r="E208" t="str">
        <f>MeasuresAndUnits!N209</f>
        <v>=K°\cdot \frac{9}{5}</v>
      </c>
      <c r="F208" t="str">
        <f>MeasuresAndUnits!O209</f>
        <v>=K*(9/5)</v>
      </c>
      <c r="G208" t="str">
        <f>MeasuresAndUnits!Q209</f>
        <v>=K*(9/5)</v>
      </c>
      <c r="H208" t="str">
        <f>MeasuresAndUnits!J209</f>
        <v>{02E232C8-0E78-43A5-9BED-0BFCAC127B03}</v>
      </c>
      <c r="I208" t="str">
        <f>MeasuresAndUnits!C209</f>
        <v>{93E12297-74A7-4C13-9BBE-9B4F091A665E}</v>
      </c>
      <c r="J208" t="str">
        <f>MeasuresAndUnits!T209</f>
        <v>{F8F1933A-DF43-4FA0-AE9F-9329D7056DAF}</v>
      </c>
      <c r="K208">
        <f>MeasuresAndUnits!U209</f>
        <v>0</v>
      </c>
      <c r="L208" t="str">
        <f>MeasuresAndUnits!V209</f>
        <v>rankine</v>
      </c>
      <c r="M208">
        <f>MeasuresAndUnits!R209</f>
        <v>43678</v>
      </c>
    </row>
    <row r="209" spans="1:13" x14ac:dyDescent="0.2">
      <c r="A209">
        <f>MeasuresAndUnits!I210</f>
        <v>208</v>
      </c>
      <c r="B209" t="str">
        <f>MeasuresAndUnits!K210</f>
        <v>-</v>
      </c>
      <c r="C209" t="str">
        <f>MeasuresAndUnits!L210</f>
        <v>-</v>
      </c>
      <c r="D209" t="str">
        <f>MeasuresAndUnits!M210</f>
        <v>-</v>
      </c>
      <c r="E209" t="str">
        <f>MeasuresAndUnits!N210</f>
        <v>-</v>
      </c>
      <c r="F209" t="str">
        <f>MeasuresAndUnits!O210</f>
        <v>-</v>
      </c>
      <c r="G209" t="str">
        <f>MeasuresAndUnits!Q210</f>
        <v>-</v>
      </c>
      <c r="H209" t="str">
        <f>MeasuresAndUnits!J210</f>
        <v>{50ACFC0B-8841-4D15-80E8-7163D6F12103}</v>
      </c>
      <c r="I209" t="str">
        <f>MeasuresAndUnits!C210</f>
        <v>{1216F559-42A7-411C-88BC-F934280087FE}</v>
      </c>
      <c r="J209" t="str">
        <f>MeasuresAndUnits!T210</f>
        <v>{F8F1933A-DF43-4FA0-AE9F-9329D7056DAF}</v>
      </c>
      <c r="K209">
        <f>MeasuresAndUnits!U210</f>
        <v>0</v>
      </c>
      <c r="L209" t="str">
        <f>MeasuresAndUnits!V210</f>
        <v>-</v>
      </c>
      <c r="M209">
        <f>MeasuresAndUnits!R210</f>
        <v>0</v>
      </c>
    </row>
    <row r="210" spans="1:13" x14ac:dyDescent="0.2">
      <c r="A210">
        <f>MeasuresAndUnits!I211</f>
        <v>209</v>
      </c>
      <c r="B210" t="str">
        <f>MeasuresAndUnits!K211</f>
        <v>second</v>
      </c>
      <c r="C210" t="str">
        <f>MeasuresAndUnits!L211</f>
        <v>Sekunde</v>
      </c>
      <c r="D210" t="str">
        <f>MeasuresAndUnits!M211</f>
        <v>s</v>
      </c>
      <c r="E210" t="str">
        <f>MeasuresAndUnits!N211</f>
        <v>=s</v>
      </c>
      <c r="F210" t="str">
        <f>MeasuresAndUnits!O211</f>
        <v>=s</v>
      </c>
      <c r="G210" t="str">
        <f>MeasuresAndUnits!Q211</f>
        <v>=s</v>
      </c>
      <c r="H210" t="str">
        <f>MeasuresAndUnits!J211</f>
        <v>{317713FD-34D5-4DD0-ADAB-EC3CCB4BB41C}</v>
      </c>
      <c r="I210" t="str">
        <f>MeasuresAndUnits!C211</f>
        <v>{C98CF7F4-2BB9-413C-94BD-F650F990EDF6}</v>
      </c>
      <c r="J210" t="str">
        <f>MeasuresAndUnits!T211</f>
        <v>{7C26686A-FCCA-4748-927C-06E7B97CE575}</v>
      </c>
      <c r="K210">
        <f>MeasuresAndUnits!U211</f>
        <v>0</v>
      </c>
      <c r="L210" t="str">
        <f>MeasuresAndUnits!V211</f>
        <v>second</v>
      </c>
      <c r="M210">
        <f>MeasuresAndUnits!R211</f>
        <v>1</v>
      </c>
    </row>
    <row r="211" spans="1:13" x14ac:dyDescent="0.2">
      <c r="A211">
        <f>MeasuresAndUnits!I212</f>
        <v>210</v>
      </c>
      <c r="B211" t="str">
        <f>MeasuresAndUnits!K212</f>
        <v>minute</v>
      </c>
      <c r="C211" t="str">
        <f>MeasuresAndUnits!L212</f>
        <v>Minute</v>
      </c>
      <c r="D211" t="str">
        <f>MeasuresAndUnits!M212</f>
        <v>min</v>
      </c>
      <c r="E211" t="str">
        <f>MeasuresAndUnits!N212</f>
        <v>=60 \cdot s</v>
      </c>
      <c r="F211" t="str">
        <f>MeasuresAndUnits!O212</f>
        <v>=60*s</v>
      </c>
      <c r="G211" t="str">
        <f>MeasuresAndUnits!Q212</f>
        <v>=60*s</v>
      </c>
      <c r="H211" t="str">
        <f>MeasuresAndUnits!J212</f>
        <v>{54A7F747-FCAA-4FC4-A167-4B830EE215D6}</v>
      </c>
      <c r="I211" t="str">
        <f>MeasuresAndUnits!C212</f>
        <v>{C98CF7F4-2BB9-413C-94BD-F650F990EDF6}</v>
      </c>
      <c r="J211" t="str">
        <f>MeasuresAndUnits!T212</f>
        <v>{7C26686A-FCCA-4748-927C-06E7B97CE575}</v>
      </c>
      <c r="K211">
        <f>MeasuresAndUnits!U212</f>
        <v>0</v>
      </c>
      <c r="L211" t="str">
        <f>MeasuresAndUnits!V212</f>
        <v>minute</v>
      </c>
      <c r="M211">
        <f>MeasuresAndUnits!R212</f>
        <v>60</v>
      </c>
    </row>
    <row r="212" spans="1:13" x14ac:dyDescent="0.2">
      <c r="A212">
        <f>MeasuresAndUnits!I213</f>
        <v>211</v>
      </c>
      <c r="B212" t="str">
        <f>MeasuresAndUnits!K213</f>
        <v>hour</v>
      </c>
      <c r="C212" t="str">
        <f>MeasuresAndUnits!L213</f>
        <v>Stunde</v>
      </c>
      <c r="D212" t="str">
        <f>MeasuresAndUnits!M213</f>
        <v>h</v>
      </c>
      <c r="E212" t="str">
        <f>MeasuresAndUnits!N213</f>
        <v>=3600 \cdot s</v>
      </c>
      <c r="F212" t="str">
        <f>MeasuresAndUnits!O213</f>
        <v>=3600*s</v>
      </c>
      <c r="G212" t="str">
        <f>MeasuresAndUnits!Q213</f>
        <v>=3600*s</v>
      </c>
      <c r="H212" t="str">
        <f>MeasuresAndUnits!J213</f>
        <v>{0638D0B1-1525-4DED-9279-0CBDF2F8FEE1}</v>
      </c>
      <c r="I212" t="str">
        <f>MeasuresAndUnits!C213</f>
        <v>{C98CF7F4-2BB9-413C-94BD-F650F990EDF6}</v>
      </c>
      <c r="J212" t="str">
        <f>MeasuresAndUnits!T213</f>
        <v>{7C26686A-FCCA-4748-927C-06E7B97CE575}</v>
      </c>
      <c r="K212">
        <f>MeasuresAndUnits!U213</f>
        <v>0</v>
      </c>
      <c r="L212" t="str">
        <f>MeasuresAndUnits!V213</f>
        <v>hour</v>
      </c>
      <c r="M212">
        <f>MeasuresAndUnits!R213</f>
        <v>3600</v>
      </c>
    </row>
    <row r="213" spans="1:13" x14ac:dyDescent="0.2">
      <c r="A213">
        <f>MeasuresAndUnits!I214</f>
        <v>212</v>
      </c>
      <c r="B213" t="str">
        <f>MeasuresAndUnits!K214</f>
        <v>millisecond</v>
      </c>
      <c r="C213" t="str">
        <f>MeasuresAndUnits!L214</f>
        <v>Millisekunde</v>
      </c>
      <c r="D213" t="str">
        <f>MeasuresAndUnits!M214</f>
        <v>ms</v>
      </c>
      <c r="E213" t="str">
        <f>MeasuresAndUnits!N214</f>
        <v>=\frac{s}{10^3}</v>
      </c>
      <c r="F213" t="str">
        <f>MeasuresAndUnits!O214</f>
        <v>=s/10^3</v>
      </c>
      <c r="G213" t="str">
        <f>MeasuresAndUnits!Q214</f>
        <v>=s/Math.pow(10,3)</v>
      </c>
      <c r="H213" t="str">
        <f>MeasuresAndUnits!J214</f>
        <v>{EFF7F825-DEFE-4C45-97FE-9B1A2B91B617}</v>
      </c>
      <c r="I213" t="str">
        <f>MeasuresAndUnits!C214</f>
        <v>{C98CF7F4-2BB9-413C-94BD-F650F990EDF6}</v>
      </c>
      <c r="J213" t="str">
        <f>MeasuresAndUnits!T214</f>
        <v>{7C26686A-FCCA-4748-927C-06E7B97CE575}</v>
      </c>
      <c r="K213" t="str">
        <f>MeasuresAndUnits!U214</f>
        <v>milli</v>
      </c>
      <c r="L213" t="str">
        <f>MeasuresAndUnits!V214</f>
        <v>second</v>
      </c>
      <c r="M213">
        <f>MeasuresAndUnits!R214</f>
        <v>1E-3</v>
      </c>
    </row>
    <row r="214" spans="1:13" x14ac:dyDescent="0.2">
      <c r="A214">
        <f>MeasuresAndUnits!I215</f>
        <v>213</v>
      </c>
      <c r="B214" t="str">
        <f>MeasuresAndUnits!K215</f>
        <v>microsecond</v>
      </c>
      <c r="C214" t="str">
        <f>MeasuresAndUnits!L215</f>
        <v>Mikrosekunde</v>
      </c>
      <c r="D214" t="str">
        <f>MeasuresAndUnits!M215</f>
        <v>μs</v>
      </c>
      <c r="E214" t="str">
        <f>MeasuresAndUnits!N215</f>
        <v>=\frac{s}{10^6}</v>
      </c>
      <c r="F214" t="str">
        <f>MeasuresAndUnits!O215</f>
        <v>=s/10^6</v>
      </c>
      <c r="G214" t="str">
        <f>MeasuresAndUnits!Q215</f>
        <v>=s/Math.pow(10,6)</v>
      </c>
      <c r="H214" t="str">
        <f>MeasuresAndUnits!J215</f>
        <v>{67161F1B-2970-4611-9BFB-F856C218E71D}</v>
      </c>
      <c r="I214" t="str">
        <f>MeasuresAndUnits!C215</f>
        <v>{C98CF7F4-2BB9-413C-94BD-F650F990EDF6}</v>
      </c>
      <c r="J214" t="str">
        <f>MeasuresAndUnits!T215</f>
        <v>{7C26686A-FCCA-4748-927C-06E7B97CE575}</v>
      </c>
      <c r="K214" t="str">
        <f>MeasuresAndUnits!U215</f>
        <v>micro</v>
      </c>
      <c r="L214" t="str">
        <f>MeasuresAndUnits!V215</f>
        <v>second</v>
      </c>
      <c r="M214">
        <f>MeasuresAndUnits!R215</f>
        <v>9.9999999999999995E-7</v>
      </c>
    </row>
    <row r="215" spans="1:13" x14ac:dyDescent="0.2">
      <c r="A215">
        <f>MeasuresAndUnits!I216</f>
        <v>214</v>
      </c>
      <c r="B215" t="str">
        <f>MeasuresAndUnits!K216</f>
        <v>day</v>
      </c>
      <c r="C215" t="str">
        <f>MeasuresAndUnits!L216</f>
        <v>Tag</v>
      </c>
      <c r="D215" t="str">
        <f>MeasuresAndUnits!M216</f>
        <v>d</v>
      </c>
      <c r="E215" t="str">
        <f>MeasuresAndUnits!N216</f>
        <v>=86400 \cdot s</v>
      </c>
      <c r="F215" t="str">
        <f>MeasuresAndUnits!O216</f>
        <v>=86400*s</v>
      </c>
      <c r="G215" t="str">
        <f>MeasuresAndUnits!Q216</f>
        <v>=86400*s</v>
      </c>
      <c r="H215" t="str">
        <f>MeasuresAndUnits!J216</f>
        <v>{B721580F-F3D2-4503-A252-3428843B9870}</v>
      </c>
      <c r="I215" t="str">
        <f>MeasuresAndUnits!C216</f>
        <v>{C98CF7F4-2BB9-413C-94BD-F650F990EDF6}</v>
      </c>
      <c r="J215" t="str">
        <f>MeasuresAndUnits!T216</f>
        <v>{7C26686A-FCCA-4748-927C-06E7B97CE575}</v>
      </c>
      <c r="K215">
        <f>MeasuresAndUnits!U216</f>
        <v>0</v>
      </c>
      <c r="L215" t="str">
        <f>MeasuresAndUnits!V216</f>
        <v>day</v>
      </c>
      <c r="M215">
        <f>MeasuresAndUnits!R216</f>
        <v>86400</v>
      </c>
    </row>
    <row r="216" spans="1:13" x14ac:dyDescent="0.2">
      <c r="A216">
        <f>MeasuresAndUnits!I217</f>
        <v>215</v>
      </c>
      <c r="B216" t="str">
        <f>MeasuresAndUnits!K217</f>
        <v>ss:mm:ss</v>
      </c>
      <c r="C216" t="str">
        <f>MeasuresAndUnits!L217</f>
        <v>ss:mm:ss</v>
      </c>
      <c r="D216">
        <f>MeasuresAndUnits!M217</f>
        <v>0</v>
      </c>
      <c r="E216">
        <f>MeasuresAndUnits!N217</f>
        <v>0</v>
      </c>
      <c r="F216">
        <f>MeasuresAndUnits!O217</f>
        <v>0</v>
      </c>
      <c r="G216" t="str">
        <f>MeasuresAndUnits!Q217</f>
        <v>-</v>
      </c>
      <c r="H216" t="str">
        <f>MeasuresAndUnits!J217</f>
        <v>{645C248E-404E-470B-BEA2-C51461784531}</v>
      </c>
      <c r="I216" t="str">
        <f>MeasuresAndUnits!C217</f>
        <v>{E86F6B5A-F9A1-434E-8FED-37DAE69C22D5}</v>
      </c>
      <c r="J216">
        <f>MeasuresAndUnits!T217</f>
        <v>0</v>
      </c>
      <c r="K216">
        <f>MeasuresAndUnits!U217</f>
        <v>0</v>
      </c>
      <c r="L216" t="str">
        <f>MeasuresAndUnits!V217</f>
        <v>ss:mm:ss</v>
      </c>
      <c r="M216">
        <f>MeasuresAndUnits!R217</f>
        <v>0</v>
      </c>
    </row>
    <row r="217" spans="1:13" x14ac:dyDescent="0.2">
      <c r="A217">
        <f>MeasuresAndUnits!I218</f>
        <v>216</v>
      </c>
      <c r="B217" t="str">
        <f>MeasuresAndUnits!K218</f>
        <v>newtonmetre</v>
      </c>
      <c r="C217" t="str">
        <f>MeasuresAndUnits!L218</f>
        <v>Newtonmeter</v>
      </c>
      <c r="D217" t="str">
        <f>MeasuresAndUnits!M218</f>
        <v>Nm</v>
      </c>
      <c r="E217" t="str">
        <f>MeasuresAndUnits!N218</f>
        <v>=\frac{kg \cdot m^2}{s^2}</v>
      </c>
      <c r="F217" t="str">
        <f>MeasuresAndUnits!O218</f>
        <v>=(kg*m^2)/s^2</v>
      </c>
      <c r="G217" t="str">
        <f>MeasuresAndUnits!Q218</f>
        <v>=kg*Math.pow(m,2)/Math.pow(s,2)</v>
      </c>
      <c r="H217" t="str">
        <f>MeasuresAndUnits!J218</f>
        <v>{DBCB87C1-35FD-452A-A7DD-57E1C130A3E5}</v>
      </c>
      <c r="I217" t="str">
        <f>MeasuresAndUnits!C218</f>
        <v>{345E853A-716A-46BD-A288-804612075E9A}</v>
      </c>
      <c r="J217" t="str">
        <f>MeasuresAndUnits!T218</f>
        <v>{D093E0BE-9DBA-4AF4-89D5-E542C2F09AEE}</v>
      </c>
      <c r="K217">
        <f>MeasuresAndUnits!U218</f>
        <v>0</v>
      </c>
      <c r="L217" t="str">
        <f>MeasuresAndUnits!V218</f>
        <v>newtonmetre</v>
      </c>
      <c r="M217">
        <f>MeasuresAndUnits!R218</f>
        <v>1</v>
      </c>
    </row>
    <row r="218" spans="1:13" x14ac:dyDescent="0.2">
      <c r="A218">
        <f>MeasuresAndUnits!I219</f>
        <v>217</v>
      </c>
      <c r="B218" t="str">
        <f>MeasuresAndUnits!K219</f>
        <v>kg/s *m*Pa</v>
      </c>
      <c r="C218">
        <f>MeasuresAndUnits!L219</f>
        <v>0</v>
      </c>
      <c r="D218">
        <f>MeasuresAndUnits!M219</f>
        <v>0</v>
      </c>
      <c r="E218" t="str">
        <f>MeasuresAndUnits!N219</f>
        <v>=\frac {kg^2}{s^3}</v>
      </c>
      <c r="F218" t="str">
        <f>MeasuresAndUnits!O219</f>
        <v>=(kg)^2/s^3</v>
      </c>
      <c r="G218" t="str">
        <f>MeasuresAndUnits!Q219</f>
        <v>-</v>
      </c>
      <c r="H218" t="str">
        <f>MeasuresAndUnits!J219</f>
        <v>{9E3D42E2-A03F-4634-88A7-65AF3835C9E7}</v>
      </c>
      <c r="I218" t="str">
        <f>MeasuresAndUnits!C219</f>
        <v>{4AA2B4F3-CBAB-40B8-A722-1830CDFCD516}</v>
      </c>
      <c r="J218" t="str">
        <f>MeasuresAndUnits!T219</f>
        <v>{39281B80-4D4D-40A9-9AD4-868DB06C8A1A}</v>
      </c>
      <c r="K218">
        <f>MeasuresAndUnits!U219</f>
        <v>0</v>
      </c>
      <c r="L218" t="str">
        <f>MeasuresAndUnits!V219</f>
        <v>kg/s*m*Pa</v>
      </c>
      <c r="M218">
        <f>MeasuresAndUnits!R219</f>
        <v>0</v>
      </c>
    </row>
    <row r="219" spans="1:13" x14ac:dyDescent="0.2">
      <c r="A219">
        <f>MeasuresAndUnits!I220</f>
        <v>218</v>
      </c>
      <c r="B219" t="str">
        <f>MeasuresAndUnits!K220</f>
        <v>cubic metre</v>
      </c>
      <c r="C219" t="str">
        <f>MeasuresAndUnits!L220</f>
        <v>Kubikmeter</v>
      </c>
      <c r="D219" t="str">
        <f>MeasuresAndUnits!M220</f>
        <v>m3</v>
      </c>
      <c r="E219" t="str">
        <f>MeasuresAndUnits!N220</f>
        <v>=m^3</v>
      </c>
      <c r="F219" t="str">
        <f>MeasuresAndUnits!O220</f>
        <v>=m^3</v>
      </c>
      <c r="G219" t="str">
        <f>MeasuresAndUnits!Q220</f>
        <v>=Math.pow(m,3)</v>
      </c>
      <c r="H219" t="str">
        <f>MeasuresAndUnits!J220</f>
        <v>{104B079E-B9F5-4D4E-B2D2-D1BA5E80225F}</v>
      </c>
      <c r="I219" t="str">
        <f>MeasuresAndUnits!C220</f>
        <v>{D32E0839-D792-4D9F-92CC-EF56B34D6956}</v>
      </c>
      <c r="J219" t="str">
        <f>MeasuresAndUnits!T220</f>
        <v>{56FE5A87-01C7-4A2E-8AC0-86F5833A83D9}</v>
      </c>
      <c r="K219">
        <f>MeasuresAndUnits!U220</f>
        <v>0</v>
      </c>
      <c r="L219" t="str">
        <f>MeasuresAndUnits!V220</f>
        <v>cubicmetre</v>
      </c>
      <c r="M219">
        <f>MeasuresAndUnits!R220</f>
        <v>1</v>
      </c>
    </row>
    <row r="220" spans="1:13" x14ac:dyDescent="0.2">
      <c r="A220">
        <f>MeasuresAndUnits!I221</f>
        <v>219</v>
      </c>
      <c r="B220" t="str">
        <f>MeasuresAndUnits!K221</f>
        <v>litre</v>
      </c>
      <c r="C220" t="str">
        <f>MeasuresAndUnits!L221</f>
        <v>Liter</v>
      </c>
      <c r="D220" t="str">
        <f>MeasuresAndUnits!M221</f>
        <v>l</v>
      </c>
      <c r="E220" t="str">
        <f>MeasuresAndUnits!N221</f>
        <v>=\frac{m^3}{10^3}</v>
      </c>
      <c r="F220" t="str">
        <f>MeasuresAndUnits!O221</f>
        <v>=m^3/10^3</v>
      </c>
      <c r="G220" t="str">
        <f>MeasuresAndUnits!Q221</f>
        <v>=Math.pow(m,3)/Math.pow(10,3)</v>
      </c>
      <c r="H220" t="str">
        <f>MeasuresAndUnits!J221</f>
        <v>{4A7AD0A9-CE4E-4FA4-B410-21EE944E1EAD}</v>
      </c>
      <c r="I220" t="str">
        <f>MeasuresAndUnits!C221</f>
        <v>{D32E0839-D792-4D9F-92CC-EF56B34D6956}</v>
      </c>
      <c r="J220" t="str">
        <f>MeasuresAndUnits!T221</f>
        <v>{56FE5A87-01C7-4A2E-8AC0-86F5833A83D9}</v>
      </c>
      <c r="K220">
        <f>MeasuresAndUnits!U221</f>
        <v>0</v>
      </c>
      <c r="L220" t="str">
        <f>MeasuresAndUnits!V221</f>
        <v>litre</v>
      </c>
      <c r="M220">
        <f>MeasuresAndUnits!R221</f>
        <v>1E-3</v>
      </c>
    </row>
    <row r="221" spans="1:13" x14ac:dyDescent="0.2">
      <c r="A221">
        <f>MeasuresAndUnits!I222</f>
        <v>220</v>
      </c>
      <c r="B221" t="str">
        <f>MeasuresAndUnits!K222</f>
        <v>litre per second</v>
      </c>
      <c r="C221" t="str">
        <f>MeasuresAndUnits!L222</f>
        <v>Liter pro Sekunde</v>
      </c>
      <c r="D221" t="str">
        <f>MeasuresAndUnits!M222</f>
        <v>l/s</v>
      </c>
      <c r="E221" t="str">
        <f>MeasuresAndUnits!N222</f>
        <v>=\frac{m^3}{10^3 \cdot s}</v>
      </c>
      <c r="F221" t="str">
        <f>MeasuresAndUnits!O222</f>
        <v>=m^3/(10^3*s)</v>
      </c>
      <c r="G221" t="str">
        <f>MeasuresAndUnits!Q222</f>
        <v>=Math.pow(m,3)/(Math.pow(10,3)*s)</v>
      </c>
      <c r="H221" t="str">
        <f>MeasuresAndUnits!J222</f>
        <v>{58514B50-EA0D-4CD7-B25B-C82558D15711}</v>
      </c>
      <c r="I221" t="str">
        <f>MeasuresAndUnits!C222</f>
        <v>{8EA1F943-1644-45CB-976B-7ACD8D32536A}</v>
      </c>
      <c r="J221" t="str">
        <f>MeasuresAndUnits!T222</f>
        <v>{67A52BC8-7056-4673-9C74-9E3A5E6E548D}</v>
      </c>
      <c r="K221">
        <f>MeasuresAndUnits!U222</f>
        <v>0</v>
      </c>
      <c r="L221" t="str">
        <f>MeasuresAndUnits!V222</f>
        <v>litrepersecond</v>
      </c>
      <c r="M221">
        <f>MeasuresAndUnits!R222</f>
        <v>1E-3</v>
      </c>
    </row>
    <row r="222" spans="1:13" x14ac:dyDescent="0.2">
      <c r="A222">
        <f>MeasuresAndUnits!I223</f>
        <v>221</v>
      </c>
      <c r="B222" t="str">
        <f>MeasuresAndUnits!K223</f>
        <v>litre per minute</v>
      </c>
      <c r="C222" t="str">
        <f>MeasuresAndUnits!L223</f>
        <v>Liter pro minute</v>
      </c>
      <c r="D222" t="str">
        <f>MeasuresAndUnits!M223</f>
        <v>l/min</v>
      </c>
      <c r="E222" t="str">
        <f>MeasuresAndUnits!N223</f>
        <v>=\frac{m^3}{10^3 \cdot 60s}</v>
      </c>
      <c r="F222" t="str">
        <f>MeasuresAndUnits!O223</f>
        <v>=m^3/(10^3*60s)</v>
      </c>
      <c r="G222" t="str">
        <f>MeasuresAndUnits!Q223</f>
        <v>=Math.pow(m,3)/(Math.pow(10,3)*60*s)</v>
      </c>
      <c r="H222" t="str">
        <f>MeasuresAndUnits!J223</f>
        <v>{48E2FE7E-3A65-4F0F-BA75-84F64219CE01}</v>
      </c>
      <c r="I222" t="str">
        <f>MeasuresAndUnits!C223</f>
        <v>{8EA1F943-1644-45CB-976B-7ACD8D32536A}</v>
      </c>
      <c r="J222" t="str">
        <f>MeasuresAndUnits!T223</f>
        <v>{67A52BC8-7056-4673-9C74-9E3A5E6E548D}</v>
      </c>
      <c r="K222">
        <f>MeasuresAndUnits!U223</f>
        <v>0</v>
      </c>
      <c r="L222" t="str">
        <f>MeasuresAndUnits!V223</f>
        <v>litreperminute</v>
      </c>
      <c r="M222">
        <f>MeasuresAndUnits!R223</f>
        <v>1.66666666666666E-5</v>
      </c>
    </row>
    <row r="223" spans="1:13" x14ac:dyDescent="0.2">
      <c r="A223">
        <f>MeasuresAndUnits!I224</f>
        <v>222</v>
      </c>
      <c r="B223" t="str">
        <f>MeasuresAndUnits!K224</f>
        <v>cubicmetre per second</v>
      </c>
      <c r="C223" t="str">
        <f>MeasuresAndUnits!L224</f>
        <v>Kubikmeter pro Sekunde</v>
      </c>
      <c r="D223" t="str">
        <f>MeasuresAndUnits!M224</f>
        <v>m³/s</v>
      </c>
      <c r="E223" t="str">
        <f>MeasuresAndUnits!N224</f>
        <v>=\frac{m^3}{s}</v>
      </c>
      <c r="F223" t="str">
        <f>MeasuresAndUnits!O224</f>
        <v>=m^3/s</v>
      </c>
      <c r="G223" t="str">
        <f>MeasuresAndUnits!Q224</f>
        <v>=Math.pow(m,3)*s</v>
      </c>
      <c r="H223" t="str">
        <f>MeasuresAndUnits!J224</f>
        <v>{F46A5A1C-3E2C-4FB9-AE49-659164591DC4}</v>
      </c>
      <c r="I223" t="str">
        <f>MeasuresAndUnits!C224</f>
        <v>{8EA1F943-1644-45CB-976B-7ACD8D32536A}</v>
      </c>
      <c r="J223" t="str">
        <f>MeasuresAndUnits!T224</f>
        <v>{67A52BC8-7056-4673-9C74-9E3A5E6E548D}</v>
      </c>
      <c r="K223">
        <f>MeasuresAndUnits!U224</f>
        <v>0</v>
      </c>
      <c r="L223" t="str">
        <f>MeasuresAndUnits!V224</f>
        <v>cubicmetrepersecond</v>
      </c>
      <c r="M223">
        <f>MeasuresAndUnits!R224</f>
        <v>1</v>
      </c>
    </row>
    <row r="224" spans="1:13" x14ac:dyDescent="0.2">
      <c r="A224">
        <f>MeasuresAndUnits!I225</f>
        <v>223</v>
      </c>
      <c r="B224">
        <f>MeasuresAndUnits!K225</f>
        <v>0</v>
      </c>
      <c r="C224">
        <f>MeasuresAndUnits!L225</f>
        <v>0</v>
      </c>
      <c r="D224" t="str">
        <f>MeasuresAndUnits!M225</f>
        <v>m6</v>
      </c>
      <c r="E224" t="str">
        <f>MeasuresAndUnits!N225</f>
        <v>=m^6</v>
      </c>
      <c r="F224" t="str">
        <f>MeasuresAndUnits!O225</f>
        <v>=m^6</v>
      </c>
      <c r="G224" t="str">
        <f>MeasuresAndUnits!Q225</f>
        <v>=Math.pow(m,6)*s</v>
      </c>
      <c r="H224" t="str">
        <f>MeasuresAndUnits!J225</f>
        <v>{6C2B84BE-3FA7-40B1-9E09-C1F8EFAC4E0D}</v>
      </c>
      <c r="I224" t="str">
        <f>MeasuresAndUnits!C225</f>
        <v>{82AF02B6-4BE3-4405-8403-E7621CF16D7C}</v>
      </c>
      <c r="J224" t="str">
        <f>MeasuresAndUnits!T225</f>
        <v>{432858AB-51E7-4E8F-A16B-E807007F827C}</v>
      </c>
      <c r="K224">
        <f>MeasuresAndUnits!U225</f>
        <v>0</v>
      </c>
      <c r="L224" t="str">
        <f>MeasuresAndUnits!V225</f>
        <v/>
      </c>
      <c r="M224">
        <f>MeasuresAndUnits!R225</f>
        <v>1</v>
      </c>
    </row>
    <row r="225" spans="1:13" x14ac:dyDescent="0.2">
      <c r="A225">
        <f>MeasuresAndUnits!I226</f>
        <v>224</v>
      </c>
      <c r="B225" t="str">
        <f>MeasuresAndUnits!K226</f>
        <v>kilonewton squaremeter</v>
      </c>
      <c r="C225" t="str">
        <f>MeasuresAndUnits!L226</f>
        <v>Kilonewton mal Quadratmeter</v>
      </c>
      <c r="D225" t="str">
        <f>MeasuresAndUnits!M226</f>
        <v>kN*m²</v>
      </c>
      <c r="E225" t="str">
        <f>MeasuresAndUnits!N226</f>
        <v>=\frac {kg \cdot m^3}{s^2}</v>
      </c>
      <c r="F225" t="str">
        <f>MeasuresAndUnits!O226</f>
        <v>=(kg*m^3)/s^2</v>
      </c>
      <c r="G225" t="str">
        <f>MeasuresAndUnits!Q226</f>
        <v>=kg*Math.pow(m,3)/Math.pow(s,2)</v>
      </c>
      <c r="H225" t="str">
        <f>MeasuresAndUnits!J226</f>
        <v>{D080F314-209A-4BA8-B2D8-99EE2DD3A6EF}</v>
      </c>
      <c r="I225" t="str">
        <f>MeasuresAndUnits!C226</f>
        <v>{26DB4CC3-C072-41F2-B242-9F7E5A477A48}</v>
      </c>
      <c r="J225" t="str">
        <f>MeasuresAndUnits!T226</f>
        <v>{32B3E8AD-A10C-4116-9550-1D894048F501}</v>
      </c>
      <c r="K225" t="str">
        <f>MeasuresAndUnits!U226</f>
        <v>kilo</v>
      </c>
      <c r="L225" t="str">
        <f>MeasuresAndUnits!V226</f>
        <v>newtonsquaremeter</v>
      </c>
      <c r="M225">
        <f>MeasuresAndUnits!R226</f>
        <v>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4ADF7-5291-4384-A190-85FC8C33701B}">
  <dimension ref="A1:K141"/>
  <sheetViews>
    <sheetView topLeftCell="D64" workbookViewId="0">
      <selection activeCell="E76" sqref="E76"/>
    </sheetView>
  </sheetViews>
  <sheetFormatPr baseColWidth="10" defaultRowHeight="12.75" x14ac:dyDescent="0.2"/>
  <cols>
    <col min="1" max="1" width="33.28515625" customWidth="1"/>
    <col min="2" max="2" width="45.7109375" customWidth="1"/>
    <col min="3" max="3" width="5" customWidth="1"/>
    <col min="4" max="4" width="13.85546875" customWidth="1"/>
    <col min="5" max="5" width="45" customWidth="1"/>
    <col min="6" max="6" width="39" customWidth="1"/>
    <col min="9" max="9" width="32.28515625" customWidth="1"/>
    <col min="10" max="10" width="41.28515625" customWidth="1"/>
    <col min="11" max="11" width="40.5703125" customWidth="1"/>
  </cols>
  <sheetData>
    <row r="1" spans="1:11" ht="15" x14ac:dyDescent="0.2">
      <c r="A1" s="105" t="s">
        <v>1855</v>
      </c>
      <c r="B1" s="103" t="s">
        <v>1893</v>
      </c>
      <c r="C1" s="104"/>
      <c r="D1" s="108" t="s">
        <v>1309</v>
      </c>
      <c r="E1" s="108" t="s">
        <v>2158</v>
      </c>
      <c r="F1" s="108" t="s">
        <v>1893</v>
      </c>
      <c r="I1" s="103" t="s">
        <v>1653</v>
      </c>
    </row>
    <row r="2" spans="1:11" ht="30" x14ac:dyDescent="0.25">
      <c r="A2" s="106" t="s">
        <v>20</v>
      </c>
      <c r="B2" s="104" t="s">
        <v>367</v>
      </c>
      <c r="C2" s="104"/>
      <c r="D2" s="109">
        <v>1</v>
      </c>
      <c r="E2" s="110" t="s">
        <v>2159</v>
      </c>
      <c r="F2" s="109" t="s">
        <v>2160</v>
      </c>
      <c r="I2" s="102" t="s">
        <v>1560</v>
      </c>
      <c r="J2" t="s">
        <v>2159</v>
      </c>
      <c r="K2" s="14" t="str">
        <f>VLOOKUP(J2,$E$2:$F$83,2,FALSE)</f>
        <v>{C0E82617-2AA1-4FDE-A676-8B10FCB872B4}</v>
      </c>
    </row>
    <row r="3" spans="1:11" ht="30" x14ac:dyDescent="0.25">
      <c r="A3" s="106" t="s">
        <v>23</v>
      </c>
      <c r="B3" s="104" t="s">
        <v>368</v>
      </c>
      <c r="C3" s="104"/>
      <c r="D3" s="109">
        <v>2</v>
      </c>
      <c r="E3" s="110" t="s">
        <v>2161</v>
      </c>
      <c r="F3" s="109" t="s">
        <v>2162</v>
      </c>
      <c r="I3" s="102" t="s">
        <v>1561</v>
      </c>
      <c r="J3" t="s">
        <v>2161</v>
      </c>
      <c r="K3" s="14" t="str">
        <f t="shared" ref="K3:K66" si="0">VLOOKUP(J3,$E$2:$F$83,2,FALSE)</f>
        <v>{70ABAC36-BFCA-4378-8AE5-73EFE6DC8ABB}</v>
      </c>
    </row>
    <row r="4" spans="1:11" ht="30" x14ac:dyDescent="0.25">
      <c r="A4" s="106" t="s">
        <v>35</v>
      </c>
      <c r="B4" s="104" t="s">
        <v>380</v>
      </c>
      <c r="C4" s="104"/>
      <c r="D4" s="109">
        <v>3</v>
      </c>
      <c r="E4" s="110" t="s">
        <v>2163</v>
      </c>
      <c r="F4" s="109" t="s">
        <v>2164</v>
      </c>
      <c r="I4" s="102" t="s">
        <v>1562</v>
      </c>
      <c r="J4" t="s">
        <v>2255</v>
      </c>
      <c r="K4" s="14" t="str">
        <f t="shared" si="0"/>
        <v>{7CE55411-993B-4D80-A63F-F33E935255E7}</v>
      </c>
    </row>
    <row r="5" spans="1:11" ht="30" x14ac:dyDescent="0.25">
      <c r="A5" s="106" t="s">
        <v>38</v>
      </c>
      <c r="B5" s="104" t="s">
        <v>382</v>
      </c>
      <c r="C5" s="104"/>
      <c r="D5" s="109">
        <v>4</v>
      </c>
      <c r="E5" s="110" t="s">
        <v>2165</v>
      </c>
      <c r="F5" s="109" t="s">
        <v>2166</v>
      </c>
      <c r="I5" s="102" t="s">
        <v>1563</v>
      </c>
      <c r="J5" t="s">
        <v>2265</v>
      </c>
      <c r="K5" s="14" t="str">
        <f t="shared" si="0"/>
        <v>{3E8B314D-63CA-4C2D-AC4A-E066139BACB9}</v>
      </c>
    </row>
    <row r="6" spans="1:11" ht="30" x14ac:dyDescent="0.25">
      <c r="A6" s="106" t="s">
        <v>1856</v>
      </c>
      <c r="B6" s="104" t="s">
        <v>1894</v>
      </c>
      <c r="C6" s="104"/>
      <c r="D6" s="109">
        <v>5</v>
      </c>
      <c r="E6" s="110" t="s">
        <v>2167</v>
      </c>
      <c r="F6" s="109" t="s">
        <v>2168</v>
      </c>
      <c r="I6" s="102" t="s">
        <v>1564</v>
      </c>
      <c r="J6" t="s">
        <v>2163</v>
      </c>
      <c r="K6" s="14" t="str">
        <f t="shared" si="0"/>
        <v>{C1296CF1-65BB-4686-8A26-0D93F07545D4}</v>
      </c>
    </row>
    <row r="7" spans="1:11" ht="30" x14ac:dyDescent="0.25">
      <c r="A7" s="106" t="s">
        <v>45</v>
      </c>
      <c r="B7" s="104" t="s">
        <v>398</v>
      </c>
      <c r="C7" s="104"/>
      <c r="D7" s="109">
        <v>6</v>
      </c>
      <c r="E7" s="110" t="s">
        <v>2169</v>
      </c>
      <c r="F7" s="109" t="s">
        <v>2170</v>
      </c>
      <c r="I7" s="102" t="s">
        <v>1565</v>
      </c>
      <c r="J7" t="s">
        <v>2165</v>
      </c>
      <c r="K7" s="14" t="str">
        <f t="shared" si="0"/>
        <v>{50891D1F-0B0A-49FE-B9A6-3BE8265D46C5}</v>
      </c>
    </row>
    <row r="8" spans="1:11" ht="30" x14ac:dyDescent="0.25">
      <c r="A8" s="106" t="s">
        <v>42</v>
      </c>
      <c r="B8" s="104" t="s">
        <v>391</v>
      </c>
      <c r="C8" s="104"/>
      <c r="D8" s="109">
        <v>7</v>
      </c>
      <c r="E8" s="110" t="s">
        <v>2171</v>
      </c>
      <c r="F8" s="109" t="s">
        <v>2172</v>
      </c>
      <c r="I8" s="102" t="s">
        <v>1566</v>
      </c>
      <c r="J8" t="s">
        <v>2169</v>
      </c>
      <c r="K8" s="14" t="str">
        <f t="shared" si="0"/>
        <v>{179BDB3C-466C-4C13-BFFA-5CBAAD4E0B75}</v>
      </c>
    </row>
    <row r="9" spans="1:11" ht="15" x14ac:dyDescent="0.25">
      <c r="A9" s="106" t="s">
        <v>1857</v>
      </c>
      <c r="B9" s="104" t="s">
        <v>1895</v>
      </c>
      <c r="C9" s="104"/>
      <c r="D9" s="109">
        <v>8</v>
      </c>
      <c r="E9" s="110" t="s">
        <v>2173</v>
      </c>
      <c r="F9" s="109" t="s">
        <v>2174</v>
      </c>
      <c r="I9" s="112" t="s">
        <v>1567</v>
      </c>
      <c r="J9" s="16" t="s">
        <v>2167</v>
      </c>
      <c r="K9" s="14" t="str">
        <f t="shared" si="0"/>
        <v>{DECDE363-AF8F-4BC4-8237-ED5A9D60F606}</v>
      </c>
    </row>
    <row r="10" spans="1:11" ht="30" x14ac:dyDescent="0.25">
      <c r="A10" s="106" t="s">
        <v>46</v>
      </c>
      <c r="B10" s="104" t="s">
        <v>422</v>
      </c>
      <c r="C10" s="104"/>
      <c r="D10" s="109">
        <v>9</v>
      </c>
      <c r="E10" s="110" t="s">
        <v>2175</v>
      </c>
      <c r="F10" s="109" t="s">
        <v>2176</v>
      </c>
      <c r="I10" s="102" t="s">
        <v>1568</v>
      </c>
      <c r="J10" t="s">
        <v>2171</v>
      </c>
      <c r="K10" s="14" t="str">
        <f t="shared" si="0"/>
        <v>{E8240AEC-3AA9-47EA-AC47-63E4B1B14BA1}</v>
      </c>
    </row>
    <row r="11" spans="1:11" ht="30" x14ac:dyDescent="0.25">
      <c r="A11" s="106" t="s">
        <v>1858</v>
      </c>
      <c r="B11" s="104" t="s">
        <v>1896</v>
      </c>
      <c r="C11" s="104"/>
      <c r="D11" s="109">
        <v>10</v>
      </c>
      <c r="E11" s="110" t="s">
        <v>2177</v>
      </c>
      <c r="F11" s="109" t="s">
        <v>2178</v>
      </c>
      <c r="I11" s="102" t="s">
        <v>1569</v>
      </c>
      <c r="J11" t="s">
        <v>2179</v>
      </c>
      <c r="K11" s="14" t="str">
        <f t="shared" si="0"/>
        <v>{62A9C0FA-DFE4-4079-80CF-FBDC77FCC1AA}</v>
      </c>
    </row>
    <row r="12" spans="1:11" ht="30" x14ac:dyDescent="0.25">
      <c r="A12" s="106" t="s">
        <v>1859</v>
      </c>
      <c r="B12" s="104" t="s">
        <v>1897</v>
      </c>
      <c r="C12" s="104"/>
      <c r="D12" s="109">
        <v>11</v>
      </c>
      <c r="E12" s="110" t="s">
        <v>2179</v>
      </c>
      <c r="F12" s="109" t="s">
        <v>2180</v>
      </c>
      <c r="I12" s="102" t="s">
        <v>1570</v>
      </c>
      <c r="J12" t="s">
        <v>2305</v>
      </c>
      <c r="K12" s="14" t="str">
        <f t="shared" si="0"/>
        <v>{F8F1933A-DF43-4FA0-AE9F-9329D7056DAF}</v>
      </c>
    </row>
    <row r="13" spans="1:11" ht="30" x14ac:dyDescent="0.25">
      <c r="A13" s="106" t="s">
        <v>47</v>
      </c>
      <c r="B13" s="104" t="s">
        <v>423</v>
      </c>
      <c r="C13" s="104"/>
      <c r="D13" s="109">
        <v>12</v>
      </c>
      <c r="E13" s="110" t="s">
        <v>2181</v>
      </c>
      <c r="F13" s="109" t="s">
        <v>2182</v>
      </c>
      <c r="I13" s="102" t="s">
        <v>1571</v>
      </c>
      <c r="J13" t="s">
        <v>2173</v>
      </c>
      <c r="K13" s="14" t="str">
        <f t="shared" si="0"/>
        <v>{4279EA3E-8957-4FEA-9F92-0B8E46172F56}</v>
      </c>
    </row>
    <row r="14" spans="1:11" ht="30" x14ac:dyDescent="0.25">
      <c r="A14" s="106" t="s">
        <v>50</v>
      </c>
      <c r="B14" s="104" t="s">
        <v>424</v>
      </c>
      <c r="C14" s="104"/>
      <c r="D14" s="109">
        <v>13</v>
      </c>
      <c r="E14" s="110" t="s">
        <v>2183</v>
      </c>
      <c r="F14" s="109" t="s">
        <v>2184</v>
      </c>
      <c r="I14" s="102" t="s">
        <v>1572</v>
      </c>
      <c r="J14" t="s">
        <v>2323</v>
      </c>
      <c r="K14" s="14" t="e">
        <f t="shared" si="0"/>
        <v>#N/A</v>
      </c>
    </row>
    <row r="15" spans="1:11" ht="30" x14ac:dyDescent="0.25">
      <c r="A15" s="106" t="s">
        <v>51</v>
      </c>
      <c r="B15" s="104" t="s">
        <v>425</v>
      </c>
      <c r="C15" s="104"/>
      <c r="D15" s="109">
        <v>14</v>
      </c>
      <c r="E15" s="110" t="s">
        <v>2185</v>
      </c>
      <c r="F15" s="109" t="s">
        <v>2186</v>
      </c>
      <c r="I15" s="102" t="s">
        <v>1573</v>
      </c>
      <c r="J15" t="s">
        <v>2324</v>
      </c>
      <c r="K15" s="14" t="e">
        <f t="shared" si="0"/>
        <v>#N/A</v>
      </c>
    </row>
    <row r="16" spans="1:11" ht="15" x14ac:dyDescent="0.25">
      <c r="A16" s="106" t="s">
        <v>52</v>
      </c>
      <c r="B16" s="104" t="s">
        <v>426</v>
      </c>
      <c r="C16" s="104"/>
      <c r="D16" s="109">
        <v>15</v>
      </c>
      <c r="E16" s="110" t="s">
        <v>2187</v>
      </c>
      <c r="F16" s="109" t="s">
        <v>2188</v>
      </c>
      <c r="I16" s="102" t="s">
        <v>1574</v>
      </c>
      <c r="J16" t="s">
        <v>2175</v>
      </c>
      <c r="K16" s="14" t="str">
        <f t="shared" si="0"/>
        <v>{F9B38BE4-DE5B-4D06-B410-6C07C9A37D43}</v>
      </c>
    </row>
    <row r="17" spans="1:11" ht="30" x14ac:dyDescent="0.25">
      <c r="A17" s="106" t="s">
        <v>62</v>
      </c>
      <c r="B17" s="104" t="s">
        <v>430</v>
      </c>
      <c r="C17" s="104"/>
      <c r="D17" s="109">
        <v>16</v>
      </c>
      <c r="E17" s="110" t="s">
        <v>2189</v>
      </c>
      <c r="F17" s="109" t="s">
        <v>2190</v>
      </c>
      <c r="I17" s="102" t="s">
        <v>1575</v>
      </c>
      <c r="J17" t="s">
        <v>2325</v>
      </c>
      <c r="K17" s="14" t="e">
        <f t="shared" si="0"/>
        <v>#N/A</v>
      </c>
    </row>
    <row r="18" spans="1:11" ht="30" x14ac:dyDescent="0.25">
      <c r="A18" s="106" t="s">
        <v>1860</v>
      </c>
      <c r="B18" s="104" t="s">
        <v>436</v>
      </c>
      <c r="C18" s="104"/>
      <c r="D18" s="109">
        <v>17</v>
      </c>
      <c r="E18" s="110" t="s">
        <v>2191</v>
      </c>
      <c r="F18" s="109" t="s">
        <v>2192</v>
      </c>
      <c r="I18" s="102" t="s">
        <v>1576</v>
      </c>
      <c r="J18" t="s">
        <v>2177</v>
      </c>
      <c r="K18" s="14" t="str">
        <f t="shared" si="0"/>
        <v>{5EA26ADD-5C5D-4B62-B0F3-31F7A5C7C55E}</v>
      </c>
    </row>
    <row r="19" spans="1:11" ht="15" x14ac:dyDescent="0.25">
      <c r="A19" s="106" t="s">
        <v>1861</v>
      </c>
      <c r="B19" s="104" t="s">
        <v>437</v>
      </c>
      <c r="C19" s="104"/>
      <c r="D19" s="109">
        <v>18</v>
      </c>
      <c r="E19" s="110" t="s">
        <v>2193</v>
      </c>
      <c r="F19" s="109" t="s">
        <v>2194</v>
      </c>
      <c r="I19" s="102" t="s">
        <v>1577</v>
      </c>
      <c r="J19" t="s">
        <v>2181</v>
      </c>
      <c r="K19" s="14" t="str">
        <f t="shared" si="0"/>
        <v>{F570B38F-372E-4CB0-B92D-B4857B03F775}</v>
      </c>
    </row>
    <row r="20" spans="1:11" ht="15" x14ac:dyDescent="0.25">
      <c r="A20" s="106" t="s">
        <v>1862</v>
      </c>
      <c r="B20" s="104" t="s">
        <v>1898</v>
      </c>
      <c r="C20" s="104"/>
      <c r="D20" s="109">
        <v>19</v>
      </c>
      <c r="E20" s="110" t="s">
        <v>2195</v>
      </c>
      <c r="F20" s="109" t="s">
        <v>2196</v>
      </c>
      <c r="I20" s="102" t="s">
        <v>1578</v>
      </c>
      <c r="J20" t="s">
        <v>2183</v>
      </c>
      <c r="K20" s="14" t="str">
        <f t="shared" si="0"/>
        <v>{CDCF7C26-264E-41EF-B6CB-706483D7223D}</v>
      </c>
    </row>
    <row r="21" spans="1:11" ht="30" x14ac:dyDescent="0.25">
      <c r="A21" s="106" t="s">
        <v>1863</v>
      </c>
      <c r="B21" s="104" t="s">
        <v>1899</v>
      </c>
      <c r="C21" s="104"/>
      <c r="D21" s="109">
        <v>20</v>
      </c>
      <c r="E21" s="110" t="s">
        <v>2197</v>
      </c>
      <c r="F21" s="109" t="s">
        <v>2198</v>
      </c>
      <c r="I21" s="102" t="s">
        <v>1579</v>
      </c>
      <c r="J21" t="s">
        <v>2185</v>
      </c>
      <c r="K21" s="14" t="str">
        <f t="shared" si="0"/>
        <v>{0DAD778C-51D9-47B5-A7F1-4CDCBA6DBBDC}</v>
      </c>
    </row>
    <row r="22" spans="1:11" ht="30" x14ac:dyDescent="0.25">
      <c r="A22" s="106" t="s">
        <v>53</v>
      </c>
      <c r="B22" s="104" t="s">
        <v>427</v>
      </c>
      <c r="C22" s="104"/>
      <c r="D22" s="109">
        <v>21</v>
      </c>
      <c r="E22" s="110" t="s">
        <v>2199</v>
      </c>
      <c r="F22" s="109" t="s">
        <v>2200</v>
      </c>
      <c r="I22" s="102" t="s">
        <v>1580</v>
      </c>
      <c r="J22" t="s">
        <v>2189</v>
      </c>
      <c r="K22" s="14" t="str">
        <f t="shared" si="0"/>
        <v>{D22070C7-B6D6-4D57-99E1-038F857F4A34}</v>
      </c>
    </row>
    <row r="23" spans="1:11" ht="30" x14ac:dyDescent="0.25">
      <c r="A23" s="106" t="s">
        <v>1864</v>
      </c>
      <c r="B23" s="104" t="s">
        <v>1900</v>
      </c>
      <c r="C23" s="104"/>
      <c r="D23" s="109">
        <v>22</v>
      </c>
      <c r="E23" s="110" t="s">
        <v>2201</v>
      </c>
      <c r="F23" s="109" t="s">
        <v>2202</v>
      </c>
      <c r="I23" s="102" t="s">
        <v>1581</v>
      </c>
      <c r="J23" t="s">
        <v>2187</v>
      </c>
      <c r="K23" s="14" t="str">
        <f t="shared" si="0"/>
        <v>{4CA3B939-F921-4FE7-992E-866FE38EF550}</v>
      </c>
    </row>
    <row r="24" spans="1:11" ht="30" x14ac:dyDescent="0.25">
      <c r="A24" s="106" t="s">
        <v>67</v>
      </c>
      <c r="B24" s="104" t="s">
        <v>431</v>
      </c>
      <c r="C24" s="104"/>
      <c r="D24" s="109">
        <v>23</v>
      </c>
      <c r="E24" s="110" t="s">
        <v>2203</v>
      </c>
      <c r="F24" s="109" t="s">
        <v>2204</v>
      </c>
      <c r="I24" s="102" t="s">
        <v>1582</v>
      </c>
      <c r="J24" t="s">
        <v>2191</v>
      </c>
      <c r="K24" s="14" t="str">
        <f t="shared" si="0"/>
        <v>{06B5BB03-F4FC-4CB7-8F6C-58B49608F52A}</v>
      </c>
    </row>
    <row r="25" spans="1:11" ht="30" x14ac:dyDescent="0.25">
      <c r="A25" s="106" t="s">
        <v>1865</v>
      </c>
      <c r="B25" s="104" t="s">
        <v>1901</v>
      </c>
      <c r="C25" s="104"/>
      <c r="D25" s="109">
        <v>24</v>
      </c>
      <c r="E25" s="110" t="s">
        <v>2205</v>
      </c>
      <c r="F25" s="109" t="s">
        <v>2206</v>
      </c>
      <c r="I25" s="102" t="s">
        <v>1583</v>
      </c>
      <c r="J25" t="s">
        <v>2193</v>
      </c>
      <c r="K25" s="14" t="str">
        <f t="shared" si="0"/>
        <v>{04B7BB5E-7F26-4F3E-9D16-546E65749954}</v>
      </c>
    </row>
    <row r="26" spans="1:11" ht="30" x14ac:dyDescent="0.25">
      <c r="A26" s="106" t="s">
        <v>71</v>
      </c>
      <c r="B26" s="104" t="s">
        <v>432</v>
      </c>
      <c r="C26" s="104"/>
      <c r="D26" s="109">
        <v>25</v>
      </c>
      <c r="E26" s="110" t="s">
        <v>2207</v>
      </c>
      <c r="F26" s="109" t="s">
        <v>2208</v>
      </c>
      <c r="I26" s="102" t="s">
        <v>1584</v>
      </c>
      <c r="J26" t="s">
        <v>2195</v>
      </c>
      <c r="K26" s="14" t="str">
        <f t="shared" si="0"/>
        <v>{0F98ECE0-96C1-4765-88F3-453DFCE89888}</v>
      </c>
    </row>
    <row r="27" spans="1:11" ht="30" x14ac:dyDescent="0.25">
      <c r="A27" s="106" t="s">
        <v>56</v>
      </c>
      <c r="B27" s="104" t="s">
        <v>428</v>
      </c>
      <c r="C27" s="104"/>
      <c r="D27" s="109">
        <v>26</v>
      </c>
      <c r="E27" s="110" t="s">
        <v>2209</v>
      </c>
      <c r="F27" s="109" t="s">
        <v>2210</v>
      </c>
      <c r="I27" s="102" t="s">
        <v>1585</v>
      </c>
      <c r="J27" t="s">
        <v>2197</v>
      </c>
      <c r="K27" s="14" t="str">
        <f t="shared" si="0"/>
        <v>{FB0D0983-B1D9-413F-8802-8D9D2458A109}</v>
      </c>
    </row>
    <row r="28" spans="1:11" ht="30" x14ac:dyDescent="0.25">
      <c r="A28" s="106" t="s">
        <v>74</v>
      </c>
      <c r="B28" s="104" t="s">
        <v>441</v>
      </c>
      <c r="C28" s="104"/>
      <c r="D28" s="109">
        <v>27</v>
      </c>
      <c r="E28" s="110" t="s">
        <v>2211</v>
      </c>
      <c r="F28" s="109" t="s">
        <v>2212</v>
      </c>
      <c r="I28" s="102" t="s">
        <v>1586</v>
      </c>
      <c r="J28" t="s">
        <v>2199</v>
      </c>
      <c r="K28" s="14" t="str">
        <f t="shared" si="0"/>
        <v>{07209942-EB43-4C13-A287-E6A60A61F388}</v>
      </c>
    </row>
    <row r="29" spans="1:11" ht="30" x14ac:dyDescent="0.25">
      <c r="A29" s="106" t="s">
        <v>78</v>
      </c>
      <c r="B29" s="104" t="s">
        <v>442</v>
      </c>
      <c r="C29" s="104"/>
      <c r="D29" s="109">
        <v>28</v>
      </c>
      <c r="E29" s="110" t="s">
        <v>2213</v>
      </c>
      <c r="F29" s="109" t="s">
        <v>2214</v>
      </c>
      <c r="I29" s="102" t="s">
        <v>1587</v>
      </c>
      <c r="J29" t="s">
        <v>2201</v>
      </c>
      <c r="K29" s="14" t="str">
        <f t="shared" si="0"/>
        <v>{46C6B8B3-6A89-4FDD-9790-C3F67E1AFFB2}</v>
      </c>
    </row>
    <row r="30" spans="1:11" ht="30" x14ac:dyDescent="0.25">
      <c r="A30" s="106" t="s">
        <v>81</v>
      </c>
      <c r="B30" s="104" t="s">
        <v>443</v>
      </c>
      <c r="C30" s="104"/>
      <c r="D30" s="109">
        <v>29</v>
      </c>
      <c r="E30" s="110" t="s">
        <v>2215</v>
      </c>
      <c r="F30" s="109" t="s">
        <v>2216</v>
      </c>
      <c r="I30" s="102" t="s">
        <v>1588</v>
      </c>
      <c r="J30" t="s">
        <v>2203</v>
      </c>
      <c r="K30" s="14" t="str">
        <f t="shared" si="0"/>
        <v>{CB849563-0A56-4BF5-BCEC-B9A96D90B422}</v>
      </c>
    </row>
    <row r="31" spans="1:11" ht="30" x14ac:dyDescent="0.25">
      <c r="A31" s="106" t="s">
        <v>88</v>
      </c>
      <c r="B31" s="104" t="s">
        <v>451</v>
      </c>
      <c r="C31" s="104"/>
      <c r="D31" s="109">
        <v>30</v>
      </c>
      <c r="E31" s="110" t="s">
        <v>2217</v>
      </c>
      <c r="F31" s="109" t="s">
        <v>2218</v>
      </c>
      <c r="I31" s="102" t="s">
        <v>1589</v>
      </c>
      <c r="J31" t="s">
        <v>2207</v>
      </c>
      <c r="K31" s="14" t="str">
        <f t="shared" si="0"/>
        <v>{749563ED-7C77-4BBD-8B09-513938ADF5AA}</v>
      </c>
    </row>
    <row r="32" spans="1:11" ht="30" x14ac:dyDescent="0.25">
      <c r="A32" s="106" t="s">
        <v>84</v>
      </c>
      <c r="B32" s="104" t="s">
        <v>450</v>
      </c>
      <c r="C32" s="104"/>
      <c r="D32" s="109">
        <v>31</v>
      </c>
      <c r="E32" s="110" t="s">
        <v>2219</v>
      </c>
      <c r="F32" s="109" t="s">
        <v>2220</v>
      </c>
      <c r="I32" s="102" t="s">
        <v>1590</v>
      </c>
      <c r="J32" t="s">
        <v>2209</v>
      </c>
      <c r="K32" s="14" t="str">
        <f t="shared" si="0"/>
        <v>{4F9B4E4F-0A85-4BC6-B7CB-D5C19E68E469}</v>
      </c>
    </row>
    <row r="33" spans="1:11" ht="30" x14ac:dyDescent="0.25">
      <c r="A33" s="106" t="s">
        <v>92</v>
      </c>
      <c r="B33" s="104" t="s">
        <v>375</v>
      </c>
      <c r="C33" s="104"/>
      <c r="D33" s="109">
        <v>32</v>
      </c>
      <c r="E33" s="110" t="s">
        <v>2221</v>
      </c>
      <c r="F33" s="109" t="s">
        <v>2222</v>
      </c>
      <c r="I33" s="102" t="s">
        <v>1591</v>
      </c>
      <c r="J33" t="s">
        <v>2211</v>
      </c>
      <c r="K33" s="14" t="str">
        <f t="shared" si="0"/>
        <v>{1BBEF11E-11A0-4DCA-BA1C-657A4760F076}</v>
      </c>
    </row>
    <row r="34" spans="1:11" ht="30" x14ac:dyDescent="0.25">
      <c r="A34" s="106" t="s">
        <v>1866</v>
      </c>
      <c r="B34" s="104" t="s">
        <v>1902</v>
      </c>
      <c r="C34" s="104"/>
      <c r="D34" s="109">
        <v>33</v>
      </c>
      <c r="E34" s="110" t="s">
        <v>2223</v>
      </c>
      <c r="F34" s="109" t="s">
        <v>2224</v>
      </c>
      <c r="I34" s="102" t="s">
        <v>1592</v>
      </c>
      <c r="J34" t="s">
        <v>2213</v>
      </c>
      <c r="K34" s="14" t="str">
        <f t="shared" si="0"/>
        <v>{398C80A8-5719-4C66-AE2C-86EA139D37E6}</v>
      </c>
    </row>
    <row r="35" spans="1:11" ht="15" x14ac:dyDescent="0.25">
      <c r="A35" s="106" t="s">
        <v>1867</v>
      </c>
      <c r="B35" s="104" t="s">
        <v>1903</v>
      </c>
      <c r="C35" s="104"/>
      <c r="D35" s="109">
        <v>34</v>
      </c>
      <c r="E35" s="110" t="s">
        <v>2225</v>
      </c>
      <c r="F35" s="109" t="s">
        <v>2226</v>
      </c>
      <c r="I35" s="102" t="s">
        <v>1593</v>
      </c>
      <c r="J35" t="s">
        <v>2215</v>
      </c>
      <c r="K35" s="14" t="str">
        <f t="shared" si="0"/>
        <v>{4113F17B-C410-43AD-9FA8-88ED4E597902}</v>
      </c>
    </row>
    <row r="36" spans="1:11" ht="30" x14ac:dyDescent="0.25">
      <c r="A36" s="106" t="s">
        <v>1868</v>
      </c>
      <c r="B36" s="104" t="s">
        <v>1904</v>
      </c>
      <c r="C36" s="104"/>
      <c r="D36" s="109">
        <v>35</v>
      </c>
      <c r="E36" s="110" t="s">
        <v>2227</v>
      </c>
      <c r="F36" s="109" t="s">
        <v>2228</v>
      </c>
      <c r="I36" s="102" t="s">
        <v>1594</v>
      </c>
      <c r="J36" t="s">
        <v>2217</v>
      </c>
      <c r="K36" s="14" t="str">
        <f t="shared" si="0"/>
        <v>{0DE19D4C-2D67-4FF3-8EA8-1746892BB88B}</v>
      </c>
    </row>
    <row r="37" spans="1:11" ht="30" x14ac:dyDescent="0.25">
      <c r="A37" s="106" t="s">
        <v>96</v>
      </c>
      <c r="B37" s="104" t="s">
        <v>454</v>
      </c>
      <c r="C37" s="104"/>
      <c r="D37" s="109">
        <v>36</v>
      </c>
      <c r="E37" s="110" t="s">
        <v>2229</v>
      </c>
      <c r="F37" s="109" t="s">
        <v>2230</v>
      </c>
      <c r="I37" s="102" t="s">
        <v>1595</v>
      </c>
      <c r="J37" t="s">
        <v>2219</v>
      </c>
      <c r="K37" s="14" t="str">
        <f t="shared" si="0"/>
        <v>{6652A8C9-2E84-45FE-8FE2-CFDB091CF49B}</v>
      </c>
    </row>
    <row r="38" spans="1:11" ht="15" x14ac:dyDescent="0.25">
      <c r="A38" s="106" t="s">
        <v>100</v>
      </c>
      <c r="B38" s="104" t="s">
        <v>455</v>
      </c>
      <c r="C38" s="104"/>
      <c r="D38" s="109">
        <v>37</v>
      </c>
      <c r="E38" s="110" t="s">
        <v>2231</v>
      </c>
      <c r="F38" s="109" t="s">
        <v>2232</v>
      </c>
      <c r="I38" s="102" t="s">
        <v>1596</v>
      </c>
      <c r="J38" t="s">
        <v>2221</v>
      </c>
      <c r="K38" s="14" t="str">
        <f t="shared" si="0"/>
        <v>{B2D066E1-E8B3-4AB8-977E-5615DDD20830}</v>
      </c>
    </row>
    <row r="39" spans="1:11" ht="30" x14ac:dyDescent="0.25">
      <c r="A39" s="106" t="s">
        <v>1869</v>
      </c>
      <c r="B39" s="104" t="s">
        <v>1905</v>
      </c>
      <c r="C39" s="104"/>
      <c r="D39" s="109">
        <v>38</v>
      </c>
      <c r="E39" s="110" t="s">
        <v>2233</v>
      </c>
      <c r="F39" s="109" t="s">
        <v>2234</v>
      </c>
      <c r="I39" s="102" t="s">
        <v>1597</v>
      </c>
      <c r="J39" t="s">
        <v>2223</v>
      </c>
      <c r="K39" s="14" t="str">
        <f t="shared" si="0"/>
        <v>{138973A5-8415-4DE4-9BA6-2896386D6878}</v>
      </c>
    </row>
    <row r="40" spans="1:11" ht="30" x14ac:dyDescent="0.25">
      <c r="A40" s="106" t="s">
        <v>103</v>
      </c>
      <c r="B40" s="104" t="s">
        <v>456</v>
      </c>
      <c r="C40" s="104"/>
      <c r="D40" s="109">
        <v>39</v>
      </c>
      <c r="E40" s="110" t="s">
        <v>2235</v>
      </c>
      <c r="F40" s="109" t="s">
        <v>2236</v>
      </c>
      <c r="I40" s="102" t="s">
        <v>1598</v>
      </c>
      <c r="J40" t="s">
        <v>2227</v>
      </c>
      <c r="K40" s="14" t="str">
        <f t="shared" si="0"/>
        <v>{A3234A0D-DC34-4BC9-998D-34513F31278F}</v>
      </c>
    </row>
    <row r="41" spans="1:11" ht="30" x14ac:dyDescent="0.25">
      <c r="A41" s="106" t="s">
        <v>105</v>
      </c>
      <c r="B41" s="104" t="s">
        <v>457</v>
      </c>
      <c r="C41" s="104"/>
      <c r="D41" s="109">
        <v>40</v>
      </c>
      <c r="E41" s="110" t="s">
        <v>2237</v>
      </c>
      <c r="F41" s="109" t="s">
        <v>2238</v>
      </c>
      <c r="I41" s="102" t="s">
        <v>1599</v>
      </c>
      <c r="J41" t="s">
        <v>2225</v>
      </c>
      <c r="K41" s="14" t="str">
        <f t="shared" si="0"/>
        <v>{C724059E-3C40-4768-82FE-1322F1FCE912}</v>
      </c>
    </row>
    <row r="42" spans="1:11" ht="30" x14ac:dyDescent="0.25">
      <c r="A42" s="106" t="s">
        <v>106</v>
      </c>
      <c r="B42" s="104" t="s">
        <v>458</v>
      </c>
      <c r="C42" s="104"/>
      <c r="D42" s="109">
        <v>41</v>
      </c>
      <c r="E42" s="110" t="s">
        <v>2239</v>
      </c>
      <c r="F42" s="109" t="s">
        <v>2240</v>
      </c>
      <c r="I42" s="102" t="s">
        <v>1600</v>
      </c>
      <c r="J42" t="s">
        <v>2231</v>
      </c>
      <c r="K42" s="14" t="str">
        <f t="shared" si="0"/>
        <v>{873F5612-AB67-4C6E-BE02-75E5181566E2}</v>
      </c>
    </row>
    <row r="43" spans="1:11" ht="30" x14ac:dyDescent="0.25">
      <c r="A43" s="106" t="s">
        <v>111</v>
      </c>
      <c r="B43" s="104" t="s">
        <v>459</v>
      </c>
      <c r="C43" s="104"/>
      <c r="D43" s="109">
        <v>42</v>
      </c>
      <c r="E43" s="110" t="s">
        <v>2241</v>
      </c>
      <c r="F43" s="109" t="s">
        <v>2242</v>
      </c>
      <c r="I43" s="102" t="s">
        <v>1601</v>
      </c>
      <c r="J43" t="s">
        <v>2229</v>
      </c>
      <c r="K43" s="14" t="str">
        <f t="shared" si="0"/>
        <v>{A8780D64-07C0-4E18-A6BA-B2CA324C4594}</v>
      </c>
    </row>
    <row r="44" spans="1:11" ht="15" x14ac:dyDescent="0.25">
      <c r="A44" s="106" t="s">
        <v>115</v>
      </c>
      <c r="B44" s="104" t="s">
        <v>460</v>
      </c>
      <c r="C44" s="104"/>
      <c r="D44" s="109">
        <v>43</v>
      </c>
      <c r="E44" s="110" t="s">
        <v>2243</v>
      </c>
      <c r="F44" s="109" t="s">
        <v>2244</v>
      </c>
      <c r="I44" s="102" t="s">
        <v>1602</v>
      </c>
      <c r="J44" t="s">
        <v>2239</v>
      </c>
      <c r="K44" s="14" t="str">
        <f t="shared" si="0"/>
        <v>{C0FB28EE-4077-422E-A434-6E06D1B5EF2D}</v>
      </c>
    </row>
    <row r="45" spans="1:11" ht="30" x14ac:dyDescent="0.25">
      <c r="A45" s="106" t="s">
        <v>116</v>
      </c>
      <c r="B45" s="104" t="s">
        <v>461</v>
      </c>
      <c r="C45" s="104"/>
      <c r="D45" s="109">
        <v>44</v>
      </c>
      <c r="E45" s="110" t="s">
        <v>2245</v>
      </c>
      <c r="F45" s="109" t="s">
        <v>2246</v>
      </c>
      <c r="I45" s="102" t="s">
        <v>1603</v>
      </c>
      <c r="J45" t="s">
        <v>2233</v>
      </c>
      <c r="K45" s="14" t="str">
        <f t="shared" si="0"/>
        <v>{533CA3F2-D020-4BDE-8524-0C2800EBB1BA}</v>
      </c>
    </row>
    <row r="46" spans="1:11" ht="30" x14ac:dyDescent="0.25">
      <c r="A46" s="106" t="s">
        <v>118</v>
      </c>
      <c r="B46" s="104" t="s">
        <v>462</v>
      </c>
      <c r="C46" s="104"/>
      <c r="D46" s="109">
        <v>45</v>
      </c>
      <c r="E46" s="110" t="s">
        <v>2247</v>
      </c>
      <c r="F46" s="109" t="s">
        <v>2248</v>
      </c>
      <c r="I46" s="102" t="s">
        <v>1604</v>
      </c>
      <c r="J46" t="s">
        <v>2235</v>
      </c>
      <c r="K46" s="14" t="str">
        <f t="shared" si="0"/>
        <v>{664E5D1D-CAC2-4B92-AA62-E739A28D155A}</v>
      </c>
    </row>
    <row r="47" spans="1:11" ht="30" x14ac:dyDescent="0.25">
      <c r="A47" s="106" t="s">
        <v>121</v>
      </c>
      <c r="B47" s="104" t="s">
        <v>463</v>
      </c>
      <c r="C47" s="104"/>
      <c r="D47" s="109">
        <v>46</v>
      </c>
      <c r="E47" s="110" t="s">
        <v>2249</v>
      </c>
      <c r="F47" s="109" t="s">
        <v>2250</v>
      </c>
      <c r="I47" s="102" t="s">
        <v>1605</v>
      </c>
      <c r="J47" t="s">
        <v>2237</v>
      </c>
      <c r="K47" s="14" t="str">
        <f t="shared" si="0"/>
        <v>{2A32407E-06B7-4861-AC32-9B67F8C9ED3F}</v>
      </c>
    </row>
    <row r="48" spans="1:11" ht="30" x14ac:dyDescent="0.25">
      <c r="A48" s="106" t="s">
        <v>124</v>
      </c>
      <c r="B48" s="104" t="s">
        <v>464</v>
      </c>
      <c r="C48" s="104"/>
      <c r="D48" s="109">
        <v>47</v>
      </c>
      <c r="E48" s="110" t="s">
        <v>2251</v>
      </c>
      <c r="F48" s="109" t="s">
        <v>2252</v>
      </c>
      <c r="I48" s="102" t="s">
        <v>1606</v>
      </c>
      <c r="J48" t="s">
        <v>2241</v>
      </c>
      <c r="K48" s="14" t="str">
        <f t="shared" si="0"/>
        <v>{BDC22DBA-F0D0-4A7A-B64F-72890B671150}</v>
      </c>
    </row>
    <row r="49" spans="1:11" ht="30" x14ac:dyDescent="0.25">
      <c r="A49" s="106" t="s">
        <v>127</v>
      </c>
      <c r="B49" s="104" t="s">
        <v>465</v>
      </c>
      <c r="C49" s="104"/>
      <c r="D49" s="109">
        <v>48</v>
      </c>
      <c r="E49" s="110" t="s">
        <v>2253</v>
      </c>
      <c r="F49" s="109" t="s">
        <v>2254</v>
      </c>
      <c r="I49" s="102" t="s">
        <v>1607</v>
      </c>
      <c r="J49" t="s">
        <v>2243</v>
      </c>
      <c r="K49" s="14" t="str">
        <f t="shared" si="0"/>
        <v>{670C2D70-FCE1-4B7F-BE3F-289146691C8E}</v>
      </c>
    </row>
    <row r="50" spans="1:11" ht="30" x14ac:dyDescent="0.25">
      <c r="A50" s="106" t="s">
        <v>1</v>
      </c>
      <c r="B50" s="104" t="s">
        <v>467</v>
      </c>
      <c r="C50" s="104"/>
      <c r="D50" s="109">
        <v>49</v>
      </c>
      <c r="E50" s="110" t="s">
        <v>2255</v>
      </c>
      <c r="F50" s="109" t="s">
        <v>2256</v>
      </c>
      <c r="I50" s="102" t="s">
        <v>1608</v>
      </c>
      <c r="J50" t="s">
        <v>2245</v>
      </c>
      <c r="K50" s="14" t="str">
        <f t="shared" si="0"/>
        <v>{5975F5FD-1BBD-4640-B4A2-072798715B12}</v>
      </c>
    </row>
    <row r="51" spans="1:11" ht="30" x14ac:dyDescent="0.25">
      <c r="A51" s="106" t="s">
        <v>1870</v>
      </c>
      <c r="B51" s="104" t="s">
        <v>1906</v>
      </c>
      <c r="C51" s="104"/>
      <c r="D51" s="109">
        <v>50</v>
      </c>
      <c r="E51" s="110" t="s">
        <v>2257</v>
      </c>
      <c r="F51" s="109" t="s">
        <v>2258</v>
      </c>
      <c r="I51" s="102" t="s">
        <v>1609</v>
      </c>
      <c r="J51" t="s">
        <v>2247</v>
      </c>
      <c r="K51" s="14" t="str">
        <f t="shared" si="0"/>
        <v>{D758EC73-1ACD-46A6-B349-A2C068EF31CA}</v>
      </c>
    </row>
    <row r="52" spans="1:11" ht="15" x14ac:dyDescent="0.25">
      <c r="A52" s="106" t="s">
        <v>2</v>
      </c>
      <c r="B52" s="104" t="s">
        <v>466</v>
      </c>
      <c r="C52" s="104"/>
      <c r="D52" s="109">
        <v>51</v>
      </c>
      <c r="E52" s="110" t="s">
        <v>2259</v>
      </c>
      <c r="F52" s="109" t="s">
        <v>2260</v>
      </c>
      <c r="I52" s="102" t="s">
        <v>1610</v>
      </c>
      <c r="J52" t="s">
        <v>2249</v>
      </c>
      <c r="K52" s="14" t="str">
        <f t="shared" si="0"/>
        <v>{AE3CDD71-B9A7-4D3A-A271-7C2D99C66557}</v>
      </c>
    </row>
    <row r="53" spans="1:11" ht="30" x14ac:dyDescent="0.25">
      <c r="A53" s="106" t="s">
        <v>132</v>
      </c>
      <c r="B53" s="104" t="s">
        <v>468</v>
      </c>
      <c r="C53" s="104"/>
      <c r="D53" s="109">
        <v>52</v>
      </c>
      <c r="E53" s="110" t="s">
        <v>2261</v>
      </c>
      <c r="F53" s="109" t="s">
        <v>2262</v>
      </c>
      <c r="I53" s="102" t="s">
        <v>1611</v>
      </c>
      <c r="J53" t="s">
        <v>2251</v>
      </c>
      <c r="K53" s="14" t="str">
        <f t="shared" si="0"/>
        <v>{3BFFEB24-4722-434B-BF51-4A9B8687EF37}</v>
      </c>
    </row>
    <row r="54" spans="1:11" ht="15" x14ac:dyDescent="0.25">
      <c r="A54" s="106" t="s">
        <v>135</v>
      </c>
      <c r="B54" s="104" t="s">
        <v>469</v>
      </c>
      <c r="C54" s="104"/>
      <c r="D54" s="109">
        <v>53</v>
      </c>
      <c r="E54" s="110" t="s">
        <v>2263</v>
      </c>
      <c r="F54" s="109" t="s">
        <v>2264</v>
      </c>
      <c r="I54" s="102" t="s">
        <v>1612</v>
      </c>
      <c r="J54" t="s">
        <v>2253</v>
      </c>
      <c r="K54" s="14" t="str">
        <f t="shared" si="0"/>
        <v>{D50E8D0D-594A-4FB0-8914-20DC36148F6A}</v>
      </c>
    </row>
    <row r="55" spans="1:11" ht="30" x14ac:dyDescent="0.25">
      <c r="A55" s="106" t="s">
        <v>137</v>
      </c>
      <c r="B55" s="104" t="s">
        <v>470</v>
      </c>
      <c r="C55" s="104"/>
      <c r="D55" s="109">
        <v>54</v>
      </c>
      <c r="E55" s="110" t="s">
        <v>2265</v>
      </c>
      <c r="F55" s="109" t="s">
        <v>2266</v>
      </c>
      <c r="I55" s="102" t="s">
        <v>1613</v>
      </c>
      <c r="J55" t="s">
        <v>2326</v>
      </c>
      <c r="K55" s="14" t="e">
        <f t="shared" si="0"/>
        <v>#N/A</v>
      </c>
    </row>
    <row r="56" spans="1:11" ht="15" x14ac:dyDescent="0.25">
      <c r="A56" s="106" t="s">
        <v>140</v>
      </c>
      <c r="B56" s="104" t="s">
        <v>472</v>
      </c>
      <c r="C56" s="104"/>
      <c r="D56" s="109">
        <v>55</v>
      </c>
      <c r="E56" s="110" t="s">
        <v>2267</v>
      </c>
      <c r="F56" s="109" t="s">
        <v>2268</v>
      </c>
      <c r="I56" s="102" t="s">
        <v>1614</v>
      </c>
      <c r="J56" t="s">
        <v>2327</v>
      </c>
      <c r="K56" s="14" t="e">
        <f t="shared" si="0"/>
        <v>#N/A</v>
      </c>
    </row>
    <row r="57" spans="1:11" ht="30" x14ac:dyDescent="0.25">
      <c r="A57" s="106" t="s">
        <v>1871</v>
      </c>
      <c r="B57" s="104" t="s">
        <v>1907</v>
      </c>
      <c r="C57" s="104"/>
      <c r="D57" s="109">
        <v>56</v>
      </c>
      <c r="E57" s="110" t="s">
        <v>2269</v>
      </c>
      <c r="F57" s="109" t="s">
        <v>2270</v>
      </c>
      <c r="I57" s="102" t="s">
        <v>1615</v>
      </c>
      <c r="J57" t="s">
        <v>2328</v>
      </c>
      <c r="K57" s="14" t="e">
        <f t="shared" si="0"/>
        <v>#N/A</v>
      </c>
    </row>
    <row r="58" spans="1:11" ht="30" x14ac:dyDescent="0.25">
      <c r="A58" s="106" t="s">
        <v>141</v>
      </c>
      <c r="B58" s="104" t="s">
        <v>471</v>
      </c>
      <c r="C58" s="104"/>
      <c r="D58" s="109">
        <v>57</v>
      </c>
      <c r="E58" s="110" t="s">
        <v>2271</v>
      </c>
      <c r="F58" s="109" t="s">
        <v>2272</v>
      </c>
      <c r="I58" s="102" t="s">
        <v>1616</v>
      </c>
      <c r="J58" t="s">
        <v>2329</v>
      </c>
      <c r="K58" s="14" t="e">
        <f t="shared" si="0"/>
        <v>#N/A</v>
      </c>
    </row>
    <row r="59" spans="1:11" ht="30" x14ac:dyDescent="0.25">
      <c r="A59" s="106" t="s">
        <v>146</v>
      </c>
      <c r="B59" s="104" t="s">
        <v>473</v>
      </c>
      <c r="C59" s="104"/>
      <c r="D59" s="109">
        <v>58</v>
      </c>
      <c r="E59" s="110" t="s">
        <v>2273</v>
      </c>
      <c r="F59" s="109" t="s">
        <v>2274</v>
      </c>
      <c r="I59" s="102" t="s">
        <v>1617</v>
      </c>
      <c r="J59" t="s">
        <v>2330</v>
      </c>
      <c r="K59" s="14" t="e">
        <f t="shared" si="0"/>
        <v>#N/A</v>
      </c>
    </row>
    <row r="60" spans="1:11" ht="30" x14ac:dyDescent="0.25">
      <c r="A60" s="106" t="s">
        <v>153</v>
      </c>
      <c r="B60" s="104" t="s">
        <v>475</v>
      </c>
      <c r="C60" s="104"/>
      <c r="D60" s="109">
        <v>59</v>
      </c>
      <c r="E60" s="110" t="s">
        <v>2275</v>
      </c>
      <c r="F60" s="109" t="s">
        <v>2276</v>
      </c>
      <c r="I60" s="102" t="s">
        <v>1618</v>
      </c>
      <c r="J60" t="s">
        <v>2257</v>
      </c>
      <c r="K60" s="14" t="str">
        <f t="shared" si="0"/>
        <v>{8783C3F4-E77E-4CDC-834F-2234FA5C8FDE}</v>
      </c>
    </row>
    <row r="61" spans="1:11" ht="30" x14ac:dyDescent="0.25">
      <c r="A61" s="106" t="s">
        <v>150</v>
      </c>
      <c r="B61" s="104" t="s">
        <v>474</v>
      </c>
      <c r="C61" s="104"/>
      <c r="D61" s="109">
        <v>60</v>
      </c>
      <c r="E61" s="110" t="s">
        <v>2277</v>
      </c>
      <c r="F61" s="109" t="s">
        <v>2278</v>
      </c>
      <c r="I61" s="102" t="s">
        <v>1619</v>
      </c>
      <c r="J61" t="s">
        <v>2259</v>
      </c>
      <c r="K61" s="14" t="str">
        <f t="shared" si="0"/>
        <v>{0438E120-2187-48BC-9E56-552E845CEF75}</v>
      </c>
    </row>
    <row r="62" spans="1:11" ht="30" x14ac:dyDescent="0.25">
      <c r="A62" s="106" t="s">
        <v>162</v>
      </c>
      <c r="B62" s="104" t="s">
        <v>477</v>
      </c>
      <c r="C62" s="104"/>
      <c r="D62" s="109">
        <v>61</v>
      </c>
      <c r="E62" s="110" t="s">
        <v>2279</v>
      </c>
      <c r="F62" s="109" t="s">
        <v>2280</v>
      </c>
      <c r="I62" s="102" t="s">
        <v>1620</v>
      </c>
      <c r="J62" t="s">
        <v>2331</v>
      </c>
      <c r="K62" s="14" t="e">
        <f t="shared" si="0"/>
        <v>#N/A</v>
      </c>
    </row>
    <row r="63" spans="1:11" ht="30" x14ac:dyDescent="0.25">
      <c r="A63" s="106" t="s">
        <v>158</v>
      </c>
      <c r="B63" s="104" t="s">
        <v>476</v>
      </c>
      <c r="C63" s="104"/>
      <c r="D63" s="109">
        <v>62</v>
      </c>
      <c r="E63" s="110" t="s">
        <v>2281</v>
      </c>
      <c r="F63" s="109" t="s">
        <v>2282</v>
      </c>
      <c r="I63" s="102" t="s">
        <v>1621</v>
      </c>
      <c r="J63" t="s">
        <v>2332</v>
      </c>
      <c r="K63" s="14" t="e">
        <f t="shared" si="0"/>
        <v>#N/A</v>
      </c>
    </row>
    <row r="64" spans="1:11" ht="30" x14ac:dyDescent="0.25">
      <c r="A64" s="106" t="s">
        <v>167</v>
      </c>
      <c r="B64" s="104" t="s">
        <v>479</v>
      </c>
      <c r="C64" s="104"/>
      <c r="D64" s="109">
        <v>63</v>
      </c>
      <c r="E64" s="110" t="s">
        <v>2283</v>
      </c>
      <c r="F64" s="109" t="s">
        <v>2284</v>
      </c>
      <c r="I64" s="102" t="s">
        <v>1622</v>
      </c>
      <c r="J64" t="s">
        <v>2333</v>
      </c>
      <c r="K64" s="14" t="e">
        <f t="shared" si="0"/>
        <v>#N/A</v>
      </c>
    </row>
    <row r="65" spans="1:11" ht="30" x14ac:dyDescent="0.25">
      <c r="A65" s="106" t="s">
        <v>170</v>
      </c>
      <c r="B65" s="104" t="s">
        <v>480</v>
      </c>
      <c r="C65" s="104"/>
      <c r="D65" s="109">
        <v>64</v>
      </c>
      <c r="E65" s="110" t="s">
        <v>2285</v>
      </c>
      <c r="F65" s="109" t="s">
        <v>2286</v>
      </c>
      <c r="I65" s="102" t="s">
        <v>1623</v>
      </c>
      <c r="J65" t="s">
        <v>2261</v>
      </c>
      <c r="K65" s="14" t="str">
        <f t="shared" si="0"/>
        <v>{E2BFE5EA-423C-4887-A595-47740DDFACDE}</v>
      </c>
    </row>
    <row r="66" spans="1:11" ht="30" x14ac:dyDescent="0.25">
      <c r="A66" s="106" t="s">
        <v>3</v>
      </c>
      <c r="B66" s="104" t="s">
        <v>478</v>
      </c>
      <c r="C66" s="104"/>
      <c r="D66" s="109">
        <v>65</v>
      </c>
      <c r="E66" s="110" t="s">
        <v>2287</v>
      </c>
      <c r="F66" s="109" t="s">
        <v>2288</v>
      </c>
      <c r="I66" s="102" t="s">
        <v>1624</v>
      </c>
      <c r="J66" t="s">
        <v>2263</v>
      </c>
      <c r="K66" s="14" t="str">
        <f t="shared" si="0"/>
        <v>{4E594D12-DF2F-45D0-B554-820476F7F807}</v>
      </c>
    </row>
    <row r="67" spans="1:11" ht="30" x14ac:dyDescent="0.25">
      <c r="A67" s="106" t="s">
        <v>173</v>
      </c>
      <c r="B67" s="104" t="s">
        <v>481</v>
      </c>
      <c r="C67" s="104"/>
      <c r="D67" s="109">
        <v>66</v>
      </c>
      <c r="E67" s="110" t="s">
        <v>2289</v>
      </c>
      <c r="F67" s="109" t="s">
        <v>2290</v>
      </c>
      <c r="I67" s="102" t="s">
        <v>1625</v>
      </c>
      <c r="J67" t="s">
        <v>2334</v>
      </c>
      <c r="K67" s="14" t="e">
        <f t="shared" ref="K67:K94" si="1">VLOOKUP(J67,$E$2:$F$83,2,FALSE)</f>
        <v>#N/A</v>
      </c>
    </row>
    <row r="68" spans="1:11" ht="30" x14ac:dyDescent="0.25">
      <c r="A68" s="106" t="s">
        <v>176</v>
      </c>
      <c r="B68" s="104" t="s">
        <v>482</v>
      </c>
      <c r="C68" s="104"/>
      <c r="D68" s="109">
        <v>67</v>
      </c>
      <c r="E68" s="110" t="s">
        <v>2291</v>
      </c>
      <c r="F68" s="109" t="s">
        <v>2292</v>
      </c>
      <c r="I68" s="102" t="s">
        <v>1626</v>
      </c>
      <c r="J68" t="s">
        <v>2267</v>
      </c>
      <c r="K68" s="14" t="str">
        <f t="shared" si="1"/>
        <v>{75949275-8442-49CF-A360-C77F6599C85A}</v>
      </c>
    </row>
    <row r="69" spans="1:11" ht="30" x14ac:dyDescent="0.25">
      <c r="A69" s="106" t="s">
        <v>178</v>
      </c>
      <c r="B69" s="104" t="s">
        <v>483</v>
      </c>
      <c r="C69" s="104"/>
      <c r="D69" s="109">
        <v>68</v>
      </c>
      <c r="E69" s="110" t="s">
        <v>2293</v>
      </c>
      <c r="F69" s="109" t="s">
        <v>2294</v>
      </c>
      <c r="I69" s="102" t="s">
        <v>1627</v>
      </c>
      <c r="J69" t="s">
        <v>2269</v>
      </c>
      <c r="K69" s="14" t="str">
        <f t="shared" si="1"/>
        <v>{FAEAAE1A-4893-4BBD-9CC2-859407EC9038}</v>
      </c>
    </row>
    <row r="70" spans="1:11" ht="30" x14ac:dyDescent="0.25">
      <c r="A70" s="106" t="s">
        <v>181</v>
      </c>
      <c r="B70" s="104" t="s">
        <v>484</v>
      </c>
      <c r="C70" s="104"/>
      <c r="D70" s="109">
        <v>69</v>
      </c>
      <c r="E70" s="110" t="s">
        <v>2295</v>
      </c>
      <c r="F70" s="109" t="s">
        <v>2296</v>
      </c>
      <c r="I70" s="102" t="s">
        <v>1628</v>
      </c>
      <c r="J70" t="s">
        <v>2271</v>
      </c>
      <c r="K70" s="14" t="str">
        <f t="shared" si="1"/>
        <v>{86758CF6-C7EC-4D9D-87A8-9E2B97E3BBE2}</v>
      </c>
    </row>
    <row r="71" spans="1:11" ht="30" x14ac:dyDescent="0.25">
      <c r="A71" s="106" t="s">
        <v>184</v>
      </c>
      <c r="B71" s="104" t="s">
        <v>485</v>
      </c>
      <c r="C71" s="104"/>
      <c r="D71" s="109">
        <v>70</v>
      </c>
      <c r="E71" s="110" t="s">
        <v>2297</v>
      </c>
      <c r="F71" s="109" t="s">
        <v>2298</v>
      </c>
      <c r="I71" s="102" t="s">
        <v>1629</v>
      </c>
      <c r="J71" t="s">
        <v>2335</v>
      </c>
      <c r="K71" s="14" t="e">
        <f t="shared" si="1"/>
        <v>#N/A</v>
      </c>
    </row>
    <row r="72" spans="1:11" ht="30" x14ac:dyDescent="0.25">
      <c r="A72" s="106" t="s">
        <v>187</v>
      </c>
      <c r="B72" s="104" t="s">
        <v>486</v>
      </c>
      <c r="C72" s="104"/>
      <c r="D72" s="109">
        <v>71</v>
      </c>
      <c r="E72" s="110" t="s">
        <v>2299</v>
      </c>
      <c r="F72" s="109" t="s">
        <v>2300</v>
      </c>
      <c r="I72" s="102" t="s">
        <v>1630</v>
      </c>
      <c r="J72" t="s">
        <v>2275</v>
      </c>
      <c r="K72" s="14" t="str">
        <f t="shared" si="1"/>
        <v>{8D541715-1A37-49EE-B3DA-87D95ACEA5C2}</v>
      </c>
    </row>
    <row r="73" spans="1:11" ht="30" x14ac:dyDescent="0.25">
      <c r="A73" s="106" t="s">
        <v>190</v>
      </c>
      <c r="B73" s="104" t="s">
        <v>487</v>
      </c>
      <c r="C73" s="104"/>
      <c r="D73" s="109">
        <v>72</v>
      </c>
      <c r="E73" s="110" t="s">
        <v>2301</v>
      </c>
      <c r="F73" s="109" t="s">
        <v>2302</v>
      </c>
      <c r="I73" s="102" t="s">
        <v>1631</v>
      </c>
      <c r="J73" t="s">
        <v>2277</v>
      </c>
      <c r="K73" s="14" t="str">
        <f t="shared" si="1"/>
        <v>{6036331E-FCB1-4EB1-9712-808BA952D0E8}</v>
      </c>
    </row>
    <row r="74" spans="1:11" ht="30" x14ac:dyDescent="0.25">
      <c r="A74" s="106" t="s">
        <v>193</v>
      </c>
      <c r="B74" s="104" t="s">
        <v>488</v>
      </c>
      <c r="C74" s="104"/>
      <c r="D74" s="109">
        <v>73</v>
      </c>
      <c r="E74" s="110" t="s">
        <v>2303</v>
      </c>
      <c r="F74" s="109" t="s">
        <v>2304</v>
      </c>
      <c r="I74" s="102" t="s">
        <v>1632</v>
      </c>
      <c r="J74" t="s">
        <v>2279</v>
      </c>
      <c r="K74" s="14" t="str">
        <f t="shared" si="1"/>
        <v>{1EA28305-B29B-45BB-838B-DAB5D72F7388}</v>
      </c>
    </row>
    <row r="75" spans="1:11" ht="30" x14ac:dyDescent="0.25">
      <c r="A75" s="106" t="s">
        <v>194</v>
      </c>
      <c r="B75" s="104" t="s">
        <v>489</v>
      </c>
      <c r="C75" s="104"/>
      <c r="D75" s="109">
        <v>74</v>
      </c>
      <c r="E75" s="110" t="s">
        <v>2305</v>
      </c>
      <c r="F75" s="109" t="s">
        <v>2306</v>
      </c>
      <c r="I75" s="102" t="s">
        <v>1633</v>
      </c>
      <c r="J75" t="s">
        <v>2283</v>
      </c>
      <c r="K75" s="14" t="str">
        <f t="shared" si="1"/>
        <v>{665AAC3E-1E17-4324-914E-080ED6E2DD2B}</v>
      </c>
    </row>
    <row r="76" spans="1:11" ht="30" x14ac:dyDescent="0.25">
      <c r="A76" s="106" t="s">
        <v>1872</v>
      </c>
      <c r="B76" s="104" t="s">
        <v>1908</v>
      </c>
      <c r="C76" s="104"/>
      <c r="D76" s="109">
        <v>75</v>
      </c>
      <c r="E76" s="110" t="s">
        <v>2307</v>
      </c>
      <c r="F76" s="109" t="s">
        <v>2308</v>
      </c>
      <c r="I76" s="102" t="s">
        <v>1634</v>
      </c>
      <c r="J76" t="s">
        <v>2281</v>
      </c>
      <c r="K76" s="14" t="str">
        <f t="shared" si="1"/>
        <v>{A4D67EDF-E78B-4828-AF60-F36DCF45C48B}</v>
      </c>
    </row>
    <row r="77" spans="1:11" ht="30" x14ac:dyDescent="0.25">
      <c r="A77" s="106" t="s">
        <v>196</v>
      </c>
      <c r="B77" s="104" t="s">
        <v>490</v>
      </c>
      <c r="C77" s="104"/>
      <c r="D77" s="109">
        <v>76</v>
      </c>
      <c r="E77" s="110" t="s">
        <v>2309</v>
      </c>
      <c r="F77" s="109" t="s">
        <v>2310</v>
      </c>
      <c r="I77" s="102" t="s">
        <v>1635</v>
      </c>
      <c r="J77" t="s">
        <v>2287</v>
      </c>
      <c r="K77" s="14" t="str">
        <f t="shared" si="1"/>
        <v>{63E76990-F249-499B-9B69-A6B9EC180CED}</v>
      </c>
    </row>
    <row r="78" spans="1:11" ht="30" x14ac:dyDescent="0.25">
      <c r="A78" s="106" t="s">
        <v>197</v>
      </c>
      <c r="B78" s="104" t="s">
        <v>491</v>
      </c>
      <c r="C78" s="104"/>
      <c r="D78" s="109">
        <v>77</v>
      </c>
      <c r="E78" s="110" t="s">
        <v>2311</v>
      </c>
      <c r="F78" s="109" t="s">
        <v>2312</v>
      </c>
      <c r="I78" s="102" t="s">
        <v>1636</v>
      </c>
      <c r="J78" t="s">
        <v>2285</v>
      </c>
      <c r="K78" s="14" t="str">
        <f t="shared" si="1"/>
        <v>{9DD9F1DD-BEF7-4828-A72F-3FC2C80D73FD}</v>
      </c>
    </row>
    <row r="79" spans="1:11" ht="30" x14ac:dyDescent="0.25">
      <c r="A79" s="106" t="s">
        <v>198</v>
      </c>
      <c r="B79" s="104" t="s">
        <v>492</v>
      </c>
      <c r="C79" s="104"/>
      <c r="D79" s="109">
        <v>78</v>
      </c>
      <c r="E79" s="110" t="s">
        <v>2313</v>
      </c>
      <c r="F79" s="109" t="s">
        <v>2314</v>
      </c>
      <c r="I79" s="102" t="s">
        <v>1637</v>
      </c>
      <c r="J79" t="s">
        <v>2289</v>
      </c>
      <c r="K79" s="14" t="str">
        <f t="shared" si="1"/>
        <v>{4323630B-E7B2-4C07-A98D-2B3063ABDEEB}</v>
      </c>
    </row>
    <row r="80" spans="1:11" ht="30" x14ac:dyDescent="0.25">
      <c r="A80" s="106" t="s">
        <v>199</v>
      </c>
      <c r="B80" s="104" t="s">
        <v>493</v>
      </c>
      <c r="C80" s="104"/>
      <c r="D80" s="109">
        <v>79</v>
      </c>
      <c r="E80" s="110" t="s">
        <v>2315</v>
      </c>
      <c r="F80" s="109" t="s">
        <v>2316</v>
      </c>
      <c r="I80" s="102" t="s">
        <v>1638</v>
      </c>
      <c r="J80" t="s">
        <v>2291</v>
      </c>
      <c r="K80" s="14" t="str">
        <f t="shared" si="1"/>
        <v>{5114C400-BED1-4A6D-ACF6-84B80958CCE6}</v>
      </c>
    </row>
    <row r="81" spans="1:11" ht="30" x14ac:dyDescent="0.25">
      <c r="A81" s="106" t="s">
        <v>26</v>
      </c>
      <c r="B81" s="104" t="s">
        <v>369</v>
      </c>
      <c r="C81" s="104"/>
      <c r="D81" s="109">
        <v>80</v>
      </c>
      <c r="E81" s="110" t="s">
        <v>2317</v>
      </c>
      <c r="F81" s="109" t="s">
        <v>2318</v>
      </c>
      <c r="I81" s="102" t="s">
        <v>1639</v>
      </c>
      <c r="J81" t="s">
        <v>2293</v>
      </c>
      <c r="K81" s="14" t="str">
        <f t="shared" si="1"/>
        <v>{0DD30D45-6E08-4A1A-958F-80731DA3893E}</v>
      </c>
    </row>
    <row r="82" spans="1:11" ht="15" x14ac:dyDescent="0.25">
      <c r="A82" s="106" t="s">
        <v>201</v>
      </c>
      <c r="B82" s="104" t="s">
        <v>494</v>
      </c>
      <c r="C82" s="104"/>
      <c r="D82" s="109">
        <v>81</v>
      </c>
      <c r="E82" s="110" t="s">
        <v>2319</v>
      </c>
      <c r="F82" s="109" t="s">
        <v>2320</v>
      </c>
      <c r="I82" s="102" t="s">
        <v>1640</v>
      </c>
      <c r="J82" t="s">
        <v>2295</v>
      </c>
      <c r="K82" s="14" t="str">
        <f t="shared" si="1"/>
        <v>{575483F1-5629-43E0-912A-4BB9D142982A}</v>
      </c>
    </row>
    <row r="83" spans="1:11" ht="30" x14ac:dyDescent="0.25">
      <c r="A83" s="106" t="s">
        <v>13</v>
      </c>
      <c r="B83" s="104" t="s">
        <v>495</v>
      </c>
      <c r="C83" s="104"/>
      <c r="D83" s="109">
        <v>82</v>
      </c>
      <c r="E83" s="110" t="s">
        <v>2321</v>
      </c>
      <c r="F83" s="109" t="s">
        <v>2322</v>
      </c>
      <c r="I83" s="102" t="s">
        <v>1641</v>
      </c>
      <c r="J83" s="110" t="s">
        <v>2297</v>
      </c>
      <c r="K83" s="14" t="str">
        <f t="shared" si="1"/>
        <v>{1F0570F7-C7DC-4174-9976-2487F2057EFD}</v>
      </c>
    </row>
    <row r="84" spans="1:11" ht="15" x14ac:dyDescent="0.25">
      <c r="A84" s="106" t="s">
        <v>344</v>
      </c>
      <c r="B84" s="104" t="s">
        <v>1909</v>
      </c>
      <c r="C84" s="111"/>
      <c r="I84" s="102" t="s">
        <v>1642</v>
      </c>
      <c r="J84" t="s">
        <v>2299</v>
      </c>
      <c r="K84" s="14" t="str">
        <f t="shared" si="1"/>
        <v>{3ADE8C33-F18C-4350-81B5-8CEFE8F1C41B}</v>
      </c>
    </row>
    <row r="85" spans="1:11" ht="15" x14ac:dyDescent="0.25">
      <c r="A85" s="106" t="s">
        <v>207</v>
      </c>
      <c r="B85" s="104" t="s">
        <v>496</v>
      </c>
      <c r="C85" s="111"/>
      <c r="I85" s="102" t="s">
        <v>1643</v>
      </c>
      <c r="J85" t="s">
        <v>2301</v>
      </c>
      <c r="K85" s="14" t="str">
        <f t="shared" si="1"/>
        <v>{C4D43275-E2C6-4169-9786-FDE5178491CB}</v>
      </c>
    </row>
    <row r="86" spans="1:11" ht="15" x14ac:dyDescent="0.25">
      <c r="A86" s="106" t="s">
        <v>209</v>
      </c>
      <c r="B86" s="104" t="s">
        <v>497</v>
      </c>
      <c r="C86" s="111"/>
      <c r="I86" s="102" t="s">
        <v>1644</v>
      </c>
      <c r="J86" t="s">
        <v>2303</v>
      </c>
      <c r="K86" s="14" t="str">
        <f t="shared" si="1"/>
        <v>{147501F1-4295-4DBC-A842-1A1161F69D1A}</v>
      </c>
    </row>
    <row r="87" spans="1:11" ht="15" x14ac:dyDescent="0.25">
      <c r="A87" s="106" t="s">
        <v>210</v>
      </c>
      <c r="B87" s="104" t="s">
        <v>498</v>
      </c>
      <c r="C87" s="111"/>
      <c r="I87" s="102" t="s">
        <v>1645</v>
      </c>
      <c r="J87" t="s">
        <v>2307</v>
      </c>
      <c r="K87" s="14" t="str">
        <f t="shared" si="1"/>
        <v>{7C26686A-FCCA-4748-927C-06E7B97CE575}</v>
      </c>
    </row>
    <row r="88" spans="1:11" ht="15" x14ac:dyDescent="0.25">
      <c r="A88" s="106" t="s">
        <v>214</v>
      </c>
      <c r="B88" s="104" t="s">
        <v>499</v>
      </c>
      <c r="C88" s="111"/>
      <c r="I88" s="102" t="s">
        <v>1646</v>
      </c>
      <c r="J88" t="s">
        <v>2336</v>
      </c>
      <c r="K88" s="14" t="e">
        <f t="shared" si="1"/>
        <v>#N/A</v>
      </c>
    </row>
    <row r="89" spans="1:11" ht="15" x14ac:dyDescent="0.25">
      <c r="A89" s="106" t="s">
        <v>1873</v>
      </c>
      <c r="B89" s="104" t="s">
        <v>1910</v>
      </c>
      <c r="C89" s="111"/>
      <c r="I89" s="102" t="s">
        <v>1647</v>
      </c>
      <c r="J89" t="s">
        <v>2309</v>
      </c>
      <c r="K89" s="14" t="str">
        <f t="shared" si="1"/>
        <v>{D093E0BE-9DBA-4AF4-89D5-E542C2F09AEE}</v>
      </c>
    </row>
    <row r="90" spans="1:11" ht="15" x14ac:dyDescent="0.25">
      <c r="A90" s="106" t="s">
        <v>218</v>
      </c>
      <c r="B90" s="104" t="s">
        <v>500</v>
      </c>
      <c r="C90" s="111"/>
      <c r="I90" s="102" t="s">
        <v>1648</v>
      </c>
      <c r="J90" t="s">
        <v>2313</v>
      </c>
      <c r="K90" s="14" t="str">
        <f t="shared" si="1"/>
        <v>{39281B80-4D4D-40A9-9AD4-868DB06C8A1A}</v>
      </c>
    </row>
    <row r="91" spans="1:11" ht="15" x14ac:dyDescent="0.25">
      <c r="A91" s="106" t="s">
        <v>1874</v>
      </c>
      <c r="B91" s="104" t="s">
        <v>1911</v>
      </c>
      <c r="C91" s="111"/>
      <c r="I91" s="102" t="s">
        <v>1649</v>
      </c>
      <c r="J91" t="s">
        <v>2317</v>
      </c>
      <c r="K91" s="14" t="str">
        <f t="shared" si="1"/>
        <v>{56FE5A87-01C7-4A2E-8AC0-86F5833A83D9}</v>
      </c>
    </row>
    <row r="92" spans="1:11" ht="15" x14ac:dyDescent="0.25">
      <c r="A92" s="106" t="s">
        <v>31</v>
      </c>
      <c r="B92" s="104" t="s">
        <v>370</v>
      </c>
      <c r="C92" s="111"/>
      <c r="I92" s="102" t="s">
        <v>1650</v>
      </c>
      <c r="J92" t="s">
        <v>2315</v>
      </c>
      <c r="K92" s="14" t="str">
        <f t="shared" si="1"/>
        <v>{67A52BC8-7056-4673-9C74-9E3A5E6E548D}</v>
      </c>
    </row>
    <row r="93" spans="1:11" ht="15" x14ac:dyDescent="0.25">
      <c r="A93" s="106" t="s">
        <v>219</v>
      </c>
      <c r="B93" s="104" t="s">
        <v>501</v>
      </c>
      <c r="C93" s="111"/>
      <c r="I93" s="102" t="s">
        <v>1651</v>
      </c>
      <c r="J93" t="s">
        <v>2319</v>
      </c>
      <c r="K93" s="14" t="str">
        <f t="shared" si="1"/>
        <v>{432858AB-51E7-4E8F-A16B-E807007F827C}</v>
      </c>
    </row>
    <row r="94" spans="1:11" ht="15" x14ac:dyDescent="0.25">
      <c r="A94" s="106" t="s">
        <v>220</v>
      </c>
      <c r="B94" s="104" t="s">
        <v>502</v>
      </c>
      <c r="C94" s="111"/>
      <c r="I94" s="102" t="s">
        <v>1652</v>
      </c>
      <c r="J94" t="s">
        <v>2321</v>
      </c>
      <c r="K94" s="14" t="str">
        <f t="shared" si="1"/>
        <v>{32B3E8AD-A10C-4116-9550-1D894048F501}</v>
      </c>
    </row>
    <row r="95" spans="1:11" ht="15" x14ac:dyDescent="0.2">
      <c r="A95" s="106" t="s">
        <v>223</v>
      </c>
      <c r="B95" s="104" t="s">
        <v>503</v>
      </c>
      <c r="C95" s="111"/>
    </row>
    <row r="96" spans="1:11" ht="15" x14ac:dyDescent="0.2">
      <c r="A96" s="106" t="s">
        <v>226</v>
      </c>
      <c r="B96" s="104" t="s">
        <v>504</v>
      </c>
      <c r="C96" s="111"/>
    </row>
    <row r="97" spans="1:3" ht="15" x14ac:dyDescent="0.2">
      <c r="A97" s="106" t="s">
        <v>229</v>
      </c>
      <c r="B97" s="104" t="s">
        <v>505</v>
      </c>
      <c r="C97" s="111"/>
    </row>
    <row r="98" spans="1:3" ht="15" x14ac:dyDescent="0.2">
      <c r="A98" s="106" t="s">
        <v>232</v>
      </c>
      <c r="B98" s="104" t="s">
        <v>506</v>
      </c>
      <c r="C98" s="111"/>
    </row>
    <row r="99" spans="1:3" ht="15" x14ac:dyDescent="0.2">
      <c r="A99" s="106" t="s">
        <v>235</v>
      </c>
      <c r="B99" s="104" t="s">
        <v>507</v>
      </c>
      <c r="C99" s="111"/>
    </row>
    <row r="100" spans="1:3" ht="15" x14ac:dyDescent="0.2">
      <c r="A100" s="106" t="s">
        <v>237</v>
      </c>
      <c r="B100" s="104" t="s">
        <v>508</v>
      </c>
      <c r="C100" s="111"/>
    </row>
    <row r="101" spans="1:3" ht="15" x14ac:dyDescent="0.2">
      <c r="A101" s="106" t="s">
        <v>241</v>
      </c>
      <c r="B101" s="104" t="s">
        <v>509</v>
      </c>
      <c r="C101" s="111"/>
    </row>
    <row r="102" spans="1:3" ht="15" x14ac:dyDescent="0.2">
      <c r="A102" s="106" t="s">
        <v>248</v>
      </c>
      <c r="B102" s="104" t="s">
        <v>511</v>
      </c>
      <c r="C102" s="111"/>
    </row>
    <row r="103" spans="1:3" ht="15" x14ac:dyDescent="0.2">
      <c r="A103" s="106" t="s">
        <v>243</v>
      </c>
      <c r="B103" s="104" t="s">
        <v>510</v>
      </c>
      <c r="C103" s="111"/>
    </row>
    <row r="104" spans="1:3" ht="15" x14ac:dyDescent="0.2">
      <c r="A104" s="106" t="s">
        <v>253</v>
      </c>
      <c r="B104" s="104" t="s">
        <v>513</v>
      </c>
      <c r="C104" s="111"/>
    </row>
    <row r="105" spans="1:3" ht="15" x14ac:dyDescent="0.2">
      <c r="A105" s="106" t="s">
        <v>250</v>
      </c>
      <c r="B105" s="104" t="s">
        <v>512</v>
      </c>
      <c r="C105" s="111"/>
    </row>
    <row r="106" spans="1:3" ht="15" x14ac:dyDescent="0.2">
      <c r="A106" s="106" t="s">
        <v>256</v>
      </c>
      <c r="B106" s="104" t="s">
        <v>514</v>
      </c>
      <c r="C106" s="111"/>
    </row>
    <row r="107" spans="1:3" ht="15" x14ac:dyDescent="0.2">
      <c r="A107" s="106" t="s">
        <v>1875</v>
      </c>
      <c r="B107" s="104" t="s">
        <v>1912</v>
      </c>
      <c r="C107" s="111"/>
    </row>
    <row r="108" spans="1:3" ht="15" x14ac:dyDescent="0.2">
      <c r="A108" s="106" t="s">
        <v>1876</v>
      </c>
      <c r="B108" s="104" t="s">
        <v>1913</v>
      </c>
      <c r="C108" s="111"/>
    </row>
    <row r="109" spans="1:3" ht="15" x14ac:dyDescent="0.2">
      <c r="A109" s="106" t="s">
        <v>259</v>
      </c>
      <c r="B109" s="104" t="s">
        <v>515</v>
      </c>
      <c r="C109" s="111"/>
    </row>
    <row r="110" spans="1:3" ht="30" x14ac:dyDescent="0.2">
      <c r="A110" s="106" t="s">
        <v>262</v>
      </c>
      <c r="B110" s="104" t="s">
        <v>516</v>
      </c>
      <c r="C110" s="111"/>
    </row>
    <row r="111" spans="1:3" ht="15" x14ac:dyDescent="0.2">
      <c r="A111" s="106" t="s">
        <v>263</v>
      </c>
      <c r="B111" s="104" t="s">
        <v>517</v>
      </c>
      <c r="C111" s="111"/>
    </row>
    <row r="112" spans="1:3" ht="15" x14ac:dyDescent="0.2">
      <c r="A112" s="106" t="s">
        <v>1877</v>
      </c>
      <c r="B112" s="104" t="s">
        <v>1914</v>
      </c>
      <c r="C112" s="111"/>
    </row>
    <row r="113" spans="1:3" ht="15" x14ac:dyDescent="0.2">
      <c r="A113" s="106" t="s">
        <v>1878</v>
      </c>
      <c r="B113" s="104" t="s">
        <v>1915</v>
      </c>
      <c r="C113" s="111"/>
    </row>
    <row r="114" spans="1:3" ht="15" x14ac:dyDescent="0.2">
      <c r="A114" s="106" t="s">
        <v>1879</v>
      </c>
      <c r="B114" s="104" t="s">
        <v>1916</v>
      </c>
      <c r="C114" s="111"/>
    </row>
    <row r="115" spans="1:3" ht="15" x14ac:dyDescent="0.2">
      <c r="A115" s="106" t="s">
        <v>1880</v>
      </c>
      <c r="B115" s="104" t="s">
        <v>1917</v>
      </c>
      <c r="C115" s="111"/>
    </row>
    <row r="116" spans="1:3" ht="15" x14ac:dyDescent="0.2">
      <c r="A116" s="106" t="s">
        <v>266</v>
      </c>
      <c r="B116" s="104" t="s">
        <v>518</v>
      </c>
      <c r="C116" s="111"/>
    </row>
    <row r="117" spans="1:3" ht="15" x14ac:dyDescent="0.2">
      <c r="A117" s="106" t="s">
        <v>269</v>
      </c>
      <c r="B117" s="104" t="s">
        <v>519</v>
      </c>
      <c r="C117" s="111"/>
    </row>
    <row r="118" spans="1:3" ht="30" x14ac:dyDescent="0.2">
      <c r="A118" s="106" t="s">
        <v>272</v>
      </c>
      <c r="B118" s="104" t="s">
        <v>520</v>
      </c>
      <c r="C118" s="111"/>
    </row>
    <row r="119" spans="1:3" ht="15" x14ac:dyDescent="0.2">
      <c r="A119" s="106" t="s">
        <v>275</v>
      </c>
      <c r="B119" s="104" t="s">
        <v>521</v>
      </c>
      <c r="C119" s="111"/>
    </row>
    <row r="120" spans="1:3" ht="15" x14ac:dyDescent="0.2">
      <c r="A120" s="106" t="s">
        <v>277</v>
      </c>
      <c r="B120" s="104" t="s">
        <v>522</v>
      </c>
      <c r="C120" s="111"/>
    </row>
    <row r="121" spans="1:3" ht="30" x14ac:dyDescent="0.2">
      <c r="A121" s="106" t="s">
        <v>59</v>
      </c>
      <c r="B121" s="104" t="s">
        <v>429</v>
      </c>
      <c r="C121" s="111"/>
    </row>
    <row r="122" spans="1:3" ht="15" x14ac:dyDescent="0.2">
      <c r="A122" s="106" t="s">
        <v>1881</v>
      </c>
      <c r="B122" s="104" t="s">
        <v>1918</v>
      </c>
      <c r="C122" s="111"/>
    </row>
    <row r="123" spans="1:3" ht="15" x14ac:dyDescent="0.2">
      <c r="A123" s="106" t="s">
        <v>284</v>
      </c>
      <c r="B123" s="104" t="s">
        <v>523</v>
      </c>
      <c r="C123" s="111"/>
    </row>
    <row r="124" spans="1:3" ht="15" x14ac:dyDescent="0.2">
      <c r="A124" s="106" t="s">
        <v>285</v>
      </c>
      <c r="B124" s="104" t="s">
        <v>524</v>
      </c>
      <c r="C124" s="111"/>
    </row>
    <row r="125" spans="1:3" ht="15" x14ac:dyDescent="0.2">
      <c r="A125" s="106" t="s">
        <v>288</v>
      </c>
      <c r="B125" s="104" t="s">
        <v>525</v>
      </c>
      <c r="C125" s="111"/>
    </row>
    <row r="126" spans="1:3" ht="15" x14ac:dyDescent="0.2">
      <c r="A126" s="106" t="s">
        <v>1882</v>
      </c>
      <c r="B126" s="104" t="s">
        <v>1919</v>
      </c>
      <c r="C126" s="111"/>
    </row>
    <row r="127" spans="1:3" ht="15" x14ac:dyDescent="0.2">
      <c r="A127" s="106" t="s">
        <v>291</v>
      </c>
      <c r="B127" s="104" t="s">
        <v>580</v>
      </c>
      <c r="C127" s="111"/>
    </row>
    <row r="128" spans="1:3" ht="15" x14ac:dyDescent="0.2">
      <c r="A128" s="106" t="s">
        <v>294</v>
      </c>
      <c r="B128" s="104" t="s">
        <v>581</v>
      </c>
      <c r="C128" s="111"/>
    </row>
    <row r="129" spans="1:3" ht="15" x14ac:dyDescent="0.2">
      <c r="A129" s="106" t="s">
        <v>296</v>
      </c>
      <c r="B129" s="104" t="s">
        <v>582</v>
      </c>
      <c r="C129" s="111"/>
    </row>
    <row r="130" spans="1:3" ht="15" x14ac:dyDescent="0.2">
      <c r="A130" s="106" t="s">
        <v>299</v>
      </c>
      <c r="B130" s="104" t="s">
        <v>583</v>
      </c>
      <c r="C130" s="111"/>
    </row>
    <row r="131" spans="1:3" ht="15" x14ac:dyDescent="0.2">
      <c r="A131" s="106" t="s">
        <v>302</v>
      </c>
      <c r="B131" s="104" t="s">
        <v>584</v>
      </c>
      <c r="C131" s="111"/>
    </row>
    <row r="132" spans="1:3" ht="15" x14ac:dyDescent="0.2">
      <c r="A132" s="106" t="s">
        <v>1883</v>
      </c>
      <c r="B132" s="104" t="s">
        <v>1920</v>
      </c>
      <c r="C132" s="111"/>
    </row>
    <row r="133" spans="1:3" ht="15" x14ac:dyDescent="0.2">
      <c r="A133" s="106" t="s">
        <v>1884</v>
      </c>
      <c r="B133" s="104" t="s">
        <v>1921</v>
      </c>
      <c r="C133" s="111"/>
    </row>
    <row r="134" spans="1:3" ht="15" x14ac:dyDescent="0.2">
      <c r="A134" s="106" t="s">
        <v>1885</v>
      </c>
      <c r="B134" s="104" t="s">
        <v>1922</v>
      </c>
      <c r="C134" s="111"/>
    </row>
    <row r="135" spans="1:3" ht="15" x14ac:dyDescent="0.2">
      <c r="A135" s="106" t="s">
        <v>1886</v>
      </c>
      <c r="B135" s="104" t="s">
        <v>1923</v>
      </c>
      <c r="C135" s="111"/>
    </row>
    <row r="136" spans="1:3" ht="15" x14ac:dyDescent="0.2">
      <c r="A136" s="106" t="s">
        <v>1887</v>
      </c>
      <c r="B136" s="104" t="s">
        <v>1924</v>
      </c>
      <c r="C136" s="111"/>
    </row>
    <row r="137" spans="1:3" ht="15" x14ac:dyDescent="0.2">
      <c r="A137" s="106" t="s">
        <v>1888</v>
      </c>
      <c r="B137" s="104" t="s">
        <v>1925</v>
      </c>
      <c r="C137" s="111"/>
    </row>
    <row r="138" spans="1:3" ht="15" x14ac:dyDescent="0.2">
      <c r="A138" s="106" t="s">
        <v>1889</v>
      </c>
      <c r="B138" s="104" t="s">
        <v>1926</v>
      </c>
      <c r="C138" s="111"/>
    </row>
    <row r="139" spans="1:3" ht="15" x14ac:dyDescent="0.2">
      <c r="A139" s="106" t="s">
        <v>1890</v>
      </c>
      <c r="B139" s="104" t="s">
        <v>1927</v>
      </c>
      <c r="C139" s="111"/>
    </row>
    <row r="140" spans="1:3" ht="15" x14ac:dyDescent="0.2">
      <c r="A140" s="106" t="s">
        <v>1891</v>
      </c>
      <c r="B140" s="104" t="s">
        <v>1928</v>
      </c>
      <c r="C140" s="111"/>
    </row>
    <row r="141" spans="1:3" ht="15" x14ac:dyDescent="0.2">
      <c r="A141" s="106" t="s">
        <v>1892</v>
      </c>
      <c r="B141" s="104" t="s">
        <v>1929</v>
      </c>
      <c r="C141" s="111"/>
    </row>
  </sheetData>
  <conditionalFormatting sqref="K2">
    <cfRule type="expression" dxfId="2" priority="3">
      <formula>ISERROR(K2)</formula>
    </cfRule>
  </conditionalFormatting>
  <conditionalFormatting sqref="K3:K26">
    <cfRule type="expression" dxfId="1" priority="2">
      <formula>ISERROR(K3)</formula>
    </cfRule>
  </conditionalFormatting>
  <conditionalFormatting sqref="K27:K94">
    <cfRule type="expression" dxfId="0" priority="1">
      <formula>ISERROR(K27)</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CC1D1-59AC-4FEC-B61B-AAE4C57F3335}">
  <dimension ref="A1:H187"/>
  <sheetViews>
    <sheetView topLeftCell="A145" workbookViewId="0">
      <selection activeCell="F182" sqref="F182"/>
    </sheetView>
  </sheetViews>
  <sheetFormatPr baseColWidth="10" defaultRowHeight="12.75" x14ac:dyDescent="0.2"/>
  <cols>
    <col min="2" max="2" width="45.85546875" customWidth="1"/>
    <col min="3" max="3" width="28.5703125" customWidth="1"/>
    <col min="4" max="4" width="28.42578125" style="28" customWidth="1"/>
    <col min="5" max="5" width="5.140625" style="30" customWidth="1"/>
    <col min="6" max="6" width="62.28515625" customWidth="1"/>
    <col min="7" max="7" width="5.140625" style="30" customWidth="1"/>
    <col min="8" max="8" width="47.140625" customWidth="1"/>
  </cols>
  <sheetData>
    <row r="1" spans="1:8" x14ac:dyDescent="0.2">
      <c r="F1" s="29">
        <v>1</v>
      </c>
      <c r="H1" s="29">
        <v>2</v>
      </c>
    </row>
    <row r="2" spans="1:8" x14ac:dyDescent="0.2">
      <c r="B2" s="32">
        <v>2</v>
      </c>
      <c r="C2" s="32">
        <v>3</v>
      </c>
      <c r="D2" s="32">
        <v>4</v>
      </c>
      <c r="E2" s="30">
        <v>3</v>
      </c>
    </row>
    <row r="3" spans="1:8" x14ac:dyDescent="0.2">
      <c r="A3">
        <v>1</v>
      </c>
      <c r="B3" t="str">
        <f>VLOOKUP($A3,MeasuresAndUnits!$AB$3:$AE$226,B$2,FALSE)</f>
        <v>AbsorbedDoseMeasure</v>
      </c>
      <c r="C3" t="str">
        <f>VLOOKUP($A3,MeasuresAndUnits!$AB$3:$AE$226,C$2,FALSE)</f>
        <v>gray</v>
      </c>
      <c r="D3" t="str">
        <f>VLOOKUP($A3,MeasuresAndUnits!$AB$3:$AE$226,D$2,FALSE)</f>
        <v>=Math.pow(m, 2)/Math.pow(s, 2)</v>
      </c>
      <c r="E3" s="30">
        <v>1</v>
      </c>
      <c r="F3" t="str">
        <f>"var "&amp;B3&amp;"_"&amp;C3&amp;" "&amp;D3</f>
        <v>var AbsorbedDoseMeasure_gray =Math.pow(m, 2)/Math.pow(s, 2)</v>
      </c>
      <c r="G3" s="30">
        <v>2</v>
      </c>
      <c r="H3" t="str">
        <f>"console.log('"&amp;B3&amp;"_"&amp;C3&amp;" =  '+"&amp;B3&amp;"_"&amp;C3&amp;")"</f>
        <v>console.log('AbsorbedDoseMeasure_gray =  '+AbsorbedDoseMeasure_gray)</v>
      </c>
    </row>
    <row r="4" spans="1:8" x14ac:dyDescent="0.2">
      <c r="A4">
        <v>2</v>
      </c>
      <c r="B4" t="str">
        <f>VLOOKUP($A4,MeasuresAndUnits!$AB$3:$AE$226,B$2,FALSE)</f>
        <v>AccelerationMeasure</v>
      </c>
      <c r="C4" t="str">
        <f>VLOOKUP($A4,MeasuresAndUnits!$AB$3:$AE$226,C$2,FALSE)</f>
        <v>meter_per_square_second</v>
      </c>
      <c r="D4" t="str">
        <f>VLOOKUP($A4,MeasuresAndUnits!$AB$3:$AE$226,D$2,FALSE)</f>
        <v>=m/(Math.pow(s, 2))</v>
      </c>
      <c r="E4" s="30">
        <f>E3+$E$2</f>
        <v>4</v>
      </c>
      <c r="F4" t="str">
        <f t="shared" ref="F4:F67" si="0">"var "&amp;B4&amp;"_"&amp;C4&amp;" "&amp;D4</f>
        <v>var AccelerationMeasure_meter_per_square_second =m/(Math.pow(s, 2))</v>
      </c>
      <c r="G4" s="30">
        <f>G3+$E$2</f>
        <v>5</v>
      </c>
      <c r="H4" t="str">
        <f t="shared" ref="H4:H67" si="1">"console.log('"&amp;B4&amp;"_"&amp;C4&amp;" =  '+"&amp;B4&amp;"_"&amp;C4&amp;")"</f>
        <v>console.log('AccelerationMeasure_meter_per_square_second =  '+AccelerationMeasure_meter_per_square_second)</v>
      </c>
    </row>
    <row r="5" spans="1:8" x14ac:dyDescent="0.2">
      <c r="A5">
        <v>3</v>
      </c>
      <c r="B5" t="str">
        <f>VLOOKUP($A5,MeasuresAndUnits!$AB$3:$AE$226,B$2,FALSE)</f>
        <v>PHMeasure</v>
      </c>
      <c r="C5" t="str">
        <f>VLOOKUP($A5,MeasuresAndUnits!$AB$3:$AE$226,C$2,FALSE)</f>
        <v>pH</v>
      </c>
      <c r="D5" t="str">
        <f>VLOOKUP($A5,MeasuresAndUnits!$AB$3:$AE$226,D$2,FALSE)</f>
        <v>=- Math.log(Math.pow(mol/l))</v>
      </c>
      <c r="E5" s="30">
        <f t="shared" ref="E5:E68" si="2">E4+$E$2</f>
        <v>7</v>
      </c>
      <c r="F5" t="str">
        <f t="shared" si="0"/>
        <v>var PHMeasure_pH =- Math.log(Math.pow(mol/l))</v>
      </c>
      <c r="G5" s="30">
        <f t="shared" ref="G5:G68" si="3">G4+$E$2</f>
        <v>8</v>
      </c>
      <c r="H5" t="str">
        <f t="shared" si="1"/>
        <v>console.log('PHMeasure_pH =  '+PHMeasure_pH)</v>
      </c>
    </row>
    <row r="6" spans="1:8" x14ac:dyDescent="0.2">
      <c r="A6">
        <v>4</v>
      </c>
      <c r="B6" t="str">
        <f>VLOOKUP($A6,MeasuresAndUnits!$AB$3:$AE$226,B$2,FALSE)</f>
        <v>RadioActivityMeasure</v>
      </c>
      <c r="C6" t="str">
        <f>VLOOKUP($A6,MeasuresAndUnits!$AB$3:$AE$226,C$2,FALSE)</f>
        <v>becquerel</v>
      </c>
      <c r="D6" t="str">
        <f>VLOOKUP($A6,MeasuresAndUnits!$AB$3:$AE$226,D$2,FALSE)</f>
        <v>=Math.pow(s, -1)</v>
      </c>
      <c r="E6" s="30">
        <f t="shared" si="2"/>
        <v>10</v>
      </c>
      <c r="F6" t="str">
        <f t="shared" si="0"/>
        <v>var RadioActivityMeasure_becquerel =Math.pow(s, -1)</v>
      </c>
      <c r="G6" s="30">
        <f t="shared" si="3"/>
        <v>11</v>
      </c>
      <c r="H6" t="str">
        <f t="shared" si="1"/>
        <v>console.log('RadioActivityMeasure_becquerel =  '+RadioActivityMeasure_becquerel)</v>
      </c>
    </row>
    <row r="7" spans="1:8" x14ac:dyDescent="0.2">
      <c r="A7">
        <v>5</v>
      </c>
      <c r="B7" t="str">
        <f>VLOOKUP($A7,MeasuresAndUnits!$AB$3:$AE$226,B$2,FALSE)</f>
        <v>AmountOfSubstanceMeasure</v>
      </c>
      <c r="C7" t="str">
        <f>VLOOKUP($A7,MeasuresAndUnits!$AB$3:$AE$226,C$2,FALSE)</f>
        <v>mole</v>
      </c>
      <c r="D7" t="str">
        <f>VLOOKUP($A7,MeasuresAndUnits!$AB$3:$AE$226,D$2,FALSE)</f>
        <v>=Mol</v>
      </c>
      <c r="E7" s="30">
        <f t="shared" si="2"/>
        <v>13</v>
      </c>
      <c r="F7" t="str">
        <f t="shared" si="0"/>
        <v>var AmountOfSubstanceMeasure_mole =Mol</v>
      </c>
      <c r="G7" s="30">
        <f t="shared" si="3"/>
        <v>14</v>
      </c>
      <c r="H7" t="str">
        <f t="shared" si="1"/>
        <v>console.log('AmountOfSubstanceMeasure_mole =  '+AmountOfSubstanceMeasure_mole)</v>
      </c>
    </row>
    <row r="8" spans="1:8" x14ac:dyDescent="0.2">
      <c r="A8">
        <v>6</v>
      </c>
      <c r="B8" t="str">
        <f>VLOOKUP($A8,MeasuresAndUnits!$AB$3:$AE$226,B$2,FALSE)</f>
        <v>AngularVelocityMeasure</v>
      </c>
      <c r="C8" t="str">
        <f>VLOOKUP($A8,MeasuresAndUnits!$AB$3:$AE$226,C$2,FALSE)</f>
        <v>radian_per_second</v>
      </c>
      <c r="D8">
        <f>VLOOKUP($A8,MeasuresAndUnits!$AB$3:$AE$226,D$2,FALSE)</f>
        <v>0</v>
      </c>
      <c r="E8" s="30">
        <f t="shared" si="2"/>
        <v>16</v>
      </c>
      <c r="F8" t="str">
        <f t="shared" si="0"/>
        <v>var AngularVelocityMeasure_radian_per_second 0</v>
      </c>
      <c r="G8" s="30">
        <f t="shared" si="3"/>
        <v>17</v>
      </c>
      <c r="H8" t="str">
        <f t="shared" si="1"/>
        <v>console.log('AngularVelocityMeasure_radian_per_second =  '+AngularVelocityMeasure_radian_per_second)</v>
      </c>
    </row>
    <row r="9" spans="1:8" x14ac:dyDescent="0.2">
      <c r="A9">
        <v>7</v>
      </c>
      <c r="B9" t="str">
        <f>VLOOKUP($A9,MeasuresAndUnits!$AB$3:$AE$226,B$2,FALSE)</f>
        <v>AreaMeasure</v>
      </c>
      <c r="C9" t="str">
        <f>VLOOKUP($A9,MeasuresAndUnits!$AB$3:$AE$226,C$2,FALSE)</f>
        <v>square_metre</v>
      </c>
      <c r="D9" t="str">
        <f>VLOOKUP($A9,MeasuresAndUnits!$AB$3:$AE$226,D$2,FALSE)</f>
        <v>=Math.pow(m,2)</v>
      </c>
      <c r="E9" s="30">
        <f t="shared" si="2"/>
        <v>19</v>
      </c>
      <c r="F9" t="str">
        <f t="shared" si="0"/>
        <v>var AreaMeasure_square_metre =Math.pow(m,2)</v>
      </c>
      <c r="G9" s="30">
        <f t="shared" si="3"/>
        <v>20</v>
      </c>
      <c r="H9" t="str">
        <f t="shared" si="1"/>
        <v>console.log('AreaMeasure_square_metre =  '+AreaMeasure_square_metre)</v>
      </c>
    </row>
    <row r="10" spans="1:8" x14ac:dyDescent="0.2">
      <c r="A10">
        <v>8</v>
      </c>
      <c r="B10" t="str">
        <f>VLOOKUP($A10,MeasuresAndUnits!$AB$3:$AE$226,B$2,FALSE)</f>
        <v>AreaMeasure</v>
      </c>
      <c r="C10" t="str">
        <f>VLOOKUP($A10,MeasuresAndUnits!$AB$3:$AE$226,C$2,FALSE)</f>
        <v>square_centimetre</v>
      </c>
      <c r="D10" t="str">
        <f>VLOOKUP($A10,MeasuresAndUnits!$AB$3:$AE$226,D$2,FALSE)</f>
        <v>=Math.pow(m*10, 4)</v>
      </c>
      <c r="E10" s="30">
        <f t="shared" si="2"/>
        <v>22</v>
      </c>
      <c r="F10" t="str">
        <f t="shared" si="0"/>
        <v>var AreaMeasure_square_centimetre =Math.pow(m*10, 4)</v>
      </c>
      <c r="G10" s="30">
        <f t="shared" si="3"/>
        <v>23</v>
      </c>
      <c r="H10" t="str">
        <f t="shared" si="1"/>
        <v>console.log('AreaMeasure_square_centimetre =  '+AreaMeasure_square_centimetre)</v>
      </c>
    </row>
    <row r="11" spans="1:8" x14ac:dyDescent="0.2">
      <c r="A11">
        <v>9</v>
      </c>
      <c r="B11" t="str">
        <f>VLOOKUP($A11,MeasuresAndUnits!$AB$3:$AE$226,B$2,FALSE)</f>
        <v>AreaMeasure</v>
      </c>
      <c r="C11" t="str">
        <f>VLOOKUP($A11,MeasuresAndUnits!$AB$3:$AE$226,C$2,FALSE)</f>
        <v>square_millimetre</v>
      </c>
      <c r="D11" t="str">
        <f>VLOOKUP($A11,MeasuresAndUnits!$AB$3:$AE$226,D$2,FALSE)</f>
        <v>=Math.pow(m*10,6)</v>
      </c>
      <c r="E11" s="30">
        <f t="shared" si="2"/>
        <v>25</v>
      </c>
      <c r="F11" t="str">
        <f t="shared" si="0"/>
        <v>var AreaMeasure_square_millimetre =Math.pow(m*10,6)</v>
      </c>
      <c r="G11" s="30">
        <f t="shared" si="3"/>
        <v>26</v>
      </c>
      <c r="H11" t="str">
        <f t="shared" si="1"/>
        <v>console.log('AreaMeasure_square_millimetre =  '+AreaMeasure_square_millimetre)</v>
      </c>
    </row>
    <row r="12" spans="1:8" x14ac:dyDescent="0.2">
      <c r="A12">
        <v>10</v>
      </c>
      <c r="B12" t="str">
        <f>VLOOKUP($A12,MeasuresAndUnits!$AB$3:$AE$226,B$2,FALSE)</f>
        <v>AreaDensityMeasure</v>
      </c>
      <c r="C12" t="str">
        <f>VLOOKUP($A12,MeasuresAndUnits!$AB$3:$AE$226,C$2,FALSE)</f>
        <v>kilogram_per_squaremetre</v>
      </c>
      <c r="D12" t="str">
        <f>VLOOKUP($A12,MeasuresAndUnits!$AB$3:$AE$226,D$2,FALSE)</f>
        <v>=kg/Math.pow(m, 2)</v>
      </c>
      <c r="E12" s="30">
        <f t="shared" si="2"/>
        <v>28</v>
      </c>
      <c r="F12" t="str">
        <f t="shared" si="0"/>
        <v>var AreaDensityMeasure_kilogram_per_squaremetre =kg/Math.pow(m, 2)</v>
      </c>
      <c r="G12" s="30">
        <f t="shared" si="3"/>
        <v>29</v>
      </c>
      <c r="H12" t="str">
        <f t="shared" si="1"/>
        <v>console.log('AreaDensityMeasure_kilogram_per_squaremetre =  '+AreaDensityMeasure_kilogram_per_squaremetre)</v>
      </c>
    </row>
    <row r="13" spans="1:8" x14ac:dyDescent="0.2">
      <c r="A13">
        <v>11</v>
      </c>
      <c r="B13" t="str">
        <f>VLOOKUP($A13,MeasuresAndUnits!$AB$3:$AE$226,B$2,FALSE)</f>
        <v>CompoundPlaneAngleMeasure</v>
      </c>
      <c r="C13" t="str">
        <f>VLOOKUP($A13,MeasuresAndUnits!$AB$3:$AE$226,C$2,FALSE)</f>
        <v>minutes</v>
      </c>
      <c r="D13" t="str">
        <f>VLOOKUP($A13,MeasuresAndUnits!$AB$3:$AE$226,D$2,FALSE)</f>
        <v>=60*s</v>
      </c>
      <c r="E13" s="30">
        <f t="shared" si="2"/>
        <v>31</v>
      </c>
      <c r="F13" t="str">
        <f t="shared" si="0"/>
        <v>var CompoundPlaneAngleMeasure_minutes =60*s</v>
      </c>
      <c r="G13" s="30">
        <f t="shared" si="3"/>
        <v>32</v>
      </c>
      <c r="H13" t="str">
        <f t="shared" si="1"/>
        <v>console.log('CompoundPlaneAngleMeasure_minutes =  '+CompoundPlaneAngleMeasure_minutes)</v>
      </c>
    </row>
    <row r="14" spans="1:8" x14ac:dyDescent="0.2">
      <c r="A14">
        <v>12</v>
      </c>
      <c r="B14" t="str">
        <f>VLOOKUP($A14,MeasuresAndUnits!$AB$3:$AE$226,B$2,FALSE)</f>
        <v>CompoundPlaneAngleMeasure</v>
      </c>
      <c r="C14" t="str">
        <f>VLOOKUP($A14,MeasuresAndUnits!$AB$3:$AE$226,C$2,FALSE)</f>
        <v>seconds</v>
      </c>
      <c r="D14" t="str">
        <f>VLOOKUP($A14,MeasuresAndUnits!$AB$3:$AE$226,D$2,FALSE)</f>
        <v>=s</v>
      </c>
      <c r="E14" s="30">
        <f t="shared" si="2"/>
        <v>34</v>
      </c>
      <c r="F14" t="str">
        <f t="shared" si="0"/>
        <v>var CompoundPlaneAngleMeasure_seconds =s</v>
      </c>
      <c r="G14" s="30">
        <f t="shared" si="3"/>
        <v>35</v>
      </c>
      <c r="H14" t="str">
        <f t="shared" si="1"/>
        <v>console.log('CompoundPlaneAngleMeasure_seconds =  '+CompoundPlaneAngleMeasure_seconds)</v>
      </c>
    </row>
    <row r="15" spans="1:8" x14ac:dyDescent="0.2">
      <c r="A15">
        <v>13</v>
      </c>
      <c r="B15" t="str">
        <f>VLOOKUP($A15,MeasuresAndUnits!$AB$3:$AE$226,B$2,FALSE)</f>
        <v>CompoundPlaneAngleMeasure</v>
      </c>
      <c r="C15" t="str">
        <f>VLOOKUP($A15,MeasuresAndUnits!$AB$3:$AE$226,C$2,FALSE)</f>
        <v>microseconds</v>
      </c>
      <c r="D15" t="str">
        <f>VLOOKUP($A15,MeasuresAndUnits!$AB$3:$AE$226,D$2,FALSE)</f>
        <v>=s/Math.pow(10,6)</v>
      </c>
      <c r="E15" s="30">
        <f t="shared" si="2"/>
        <v>37</v>
      </c>
      <c r="F15" t="str">
        <f t="shared" si="0"/>
        <v>var CompoundPlaneAngleMeasure_microseconds =s/Math.pow(10,6)</v>
      </c>
      <c r="G15" s="30">
        <f t="shared" si="3"/>
        <v>38</v>
      </c>
      <c r="H15" t="str">
        <f t="shared" si="1"/>
        <v>console.log('CompoundPlaneAngleMeasure_microseconds =  '+CompoundPlaneAngleMeasure_microseconds)</v>
      </c>
    </row>
    <row r="16" spans="1:8" x14ac:dyDescent="0.2">
      <c r="A16">
        <v>14</v>
      </c>
      <c r="B16" t="str">
        <f>VLOOKUP($A16,MeasuresAndUnits!$AB$3:$AE$226,B$2,FALSE)</f>
        <v>ElectricCapacityMeasure</v>
      </c>
      <c r="C16" t="str">
        <f>VLOOKUP($A16,MeasuresAndUnits!$AB$3:$AE$226,C$2,FALSE)</f>
        <v>farad</v>
      </c>
      <c r="D16" t="str">
        <f>VLOOKUP($A16,MeasuresAndUnits!$AB$3:$AE$226,D$2,FALSE)</f>
        <v>=K*(9/5)+(459,67)</v>
      </c>
      <c r="E16" s="30">
        <f t="shared" si="2"/>
        <v>40</v>
      </c>
      <c r="F16" t="str">
        <f t="shared" si="0"/>
        <v>var ElectricCapacityMeasure_farad =K*(9/5)+(459,67)</v>
      </c>
      <c r="G16" s="30">
        <f t="shared" si="3"/>
        <v>41</v>
      </c>
      <c r="H16" t="str">
        <f t="shared" si="1"/>
        <v>console.log('ElectricCapacityMeasure_farad =  '+ElectricCapacityMeasure_farad)</v>
      </c>
    </row>
    <row r="17" spans="1:8" x14ac:dyDescent="0.2">
      <c r="A17">
        <v>15</v>
      </c>
      <c r="B17" t="str">
        <f>VLOOKUP($A17,MeasuresAndUnits!$AB$3:$AE$226,B$2,FALSE)</f>
        <v>ThermodynamicTemperatureMeasure</v>
      </c>
      <c r="C17" t="str">
        <f>VLOOKUP($A17,MeasuresAndUnits!$AB$3:$AE$226,C$2,FALSE)</f>
        <v>degree_celsius</v>
      </c>
      <c r="D17" t="str">
        <f>VLOOKUP($A17,MeasuresAndUnits!$AB$3:$AE$226,D$2,FALSE)</f>
        <v>=K-(273,15)</v>
      </c>
      <c r="E17" s="30">
        <f t="shared" si="2"/>
        <v>43</v>
      </c>
      <c r="F17" t="str">
        <f t="shared" si="0"/>
        <v>var ThermodynamicTemperatureMeasure_degree_celsius =K-(273,15)</v>
      </c>
      <c r="G17" s="30">
        <f t="shared" si="3"/>
        <v>44</v>
      </c>
      <c r="H17" t="str">
        <f t="shared" si="1"/>
        <v>console.log('ThermodynamicTemperatureMeasure_degree_celsius =  '+ThermodynamicTemperatureMeasure_degree_celsius)</v>
      </c>
    </row>
    <row r="18" spans="1:8" x14ac:dyDescent="0.2">
      <c r="A18">
        <v>16</v>
      </c>
      <c r="B18" t="str">
        <f>VLOOKUP($A18,MeasuresAndUnits!$AB$3:$AE$226,B$2,FALSE)</f>
        <v>DoseEquivalentMeasure</v>
      </c>
      <c r="C18" t="str">
        <f>VLOOKUP($A18,MeasuresAndUnits!$AB$3:$AE$226,C$2,FALSE)</f>
        <v>sievert</v>
      </c>
      <c r="D18" t="str">
        <f>VLOOKUP($A18,MeasuresAndUnits!$AB$3:$AE$226,D$2,FALSE)</f>
        <v>=Math.pow(m,2)/Math.pow(s,2)</v>
      </c>
      <c r="E18" s="30">
        <f t="shared" si="2"/>
        <v>46</v>
      </c>
      <c r="F18" t="str">
        <f t="shared" si="0"/>
        <v>var DoseEquivalentMeasure_sievert =Math.pow(m,2)/Math.pow(s,2)</v>
      </c>
      <c r="G18" s="30">
        <f t="shared" si="3"/>
        <v>47</v>
      </c>
      <c r="H18" t="str">
        <f t="shared" si="1"/>
        <v>console.log('DoseEquivalentMeasure_sievert =  '+DoseEquivalentMeasure_sievert)</v>
      </c>
    </row>
    <row r="19" spans="1:8" x14ac:dyDescent="0.2">
      <c r="A19">
        <v>17</v>
      </c>
      <c r="B19" t="str">
        <f>VLOOKUP($A19,MeasuresAndUnits!$AB$3:$AE$226,B$2,FALSE)</f>
        <v>DynamicViscosityMeasure</v>
      </c>
      <c r="C19" t="str">
        <f>VLOOKUP($A19,MeasuresAndUnits!$AB$3:$AE$226,C$2,FALSE)</f>
        <v>pascal_second</v>
      </c>
      <c r="D19" t="str">
        <f>VLOOKUP($A19,MeasuresAndUnits!$AB$3:$AE$226,D$2,FALSE)</f>
        <v>=kg/(m*s)</v>
      </c>
      <c r="E19" s="30">
        <f t="shared" si="2"/>
        <v>49</v>
      </c>
      <c r="F19" t="str">
        <f t="shared" si="0"/>
        <v>var DynamicViscosityMeasure_pascal_second =kg/(m*s)</v>
      </c>
      <c r="G19" s="30">
        <f t="shared" si="3"/>
        <v>50</v>
      </c>
      <c r="H19" t="str">
        <f t="shared" si="1"/>
        <v>console.log('DynamicViscosityMeasure_pascal_second =  '+DynamicViscosityMeasure_pascal_second)</v>
      </c>
    </row>
    <row r="20" spans="1:8" x14ac:dyDescent="0.2">
      <c r="A20">
        <v>18</v>
      </c>
      <c r="B20" t="str">
        <f>VLOOKUP($A20,MeasuresAndUnits!$AB$3:$AE$226,B$2,FALSE)</f>
        <v>ElectricChargeMeasure</v>
      </c>
      <c r="C20" t="str">
        <f>VLOOKUP($A20,MeasuresAndUnits!$AB$3:$AE$226,C$2,FALSE)</f>
        <v>coulomb</v>
      </c>
      <c r="D20" t="str">
        <f>VLOOKUP($A20,MeasuresAndUnits!$AB$3:$AE$226,D$2,FALSE)</f>
        <v>=A*s</v>
      </c>
      <c r="E20" s="30">
        <f t="shared" si="2"/>
        <v>52</v>
      </c>
      <c r="F20" t="str">
        <f t="shared" si="0"/>
        <v>var ElectricChargeMeasure_coulomb =A*s</v>
      </c>
      <c r="G20" s="30">
        <f t="shared" si="3"/>
        <v>53</v>
      </c>
      <c r="H20" t="str">
        <f t="shared" si="1"/>
        <v>console.log('ElectricChargeMeasure_coulomb =  '+ElectricChargeMeasure_coulomb)</v>
      </c>
    </row>
    <row r="21" spans="1:8" x14ac:dyDescent="0.2">
      <c r="A21">
        <v>19</v>
      </c>
      <c r="B21" t="str">
        <f>VLOOKUP($A21,MeasuresAndUnits!$AB$3:$AE$226,B$2,FALSE)</f>
        <v>ElectricConductanceMeasure</v>
      </c>
      <c r="C21" t="str">
        <f>VLOOKUP($A21,MeasuresAndUnits!$AB$3:$AE$226,C$2,FALSE)</f>
        <v>siemens</v>
      </c>
      <c r="D21" t="str">
        <f>VLOOKUP($A21,MeasuresAndUnits!$AB$3:$AE$226,D$2,FALSE)</f>
        <v>=(Math.pow(A,4)*Math.pow(s,3))/(Math.pow(m,2)*kg)</v>
      </c>
      <c r="E21" s="30">
        <f t="shared" si="2"/>
        <v>55</v>
      </c>
      <c r="F21" t="str">
        <f t="shared" si="0"/>
        <v>var ElectricConductanceMeasure_siemens =(Math.pow(A,4)*Math.pow(s,3))/(Math.pow(m,2)*kg)</v>
      </c>
      <c r="G21" s="30">
        <f t="shared" si="3"/>
        <v>56</v>
      </c>
      <c r="H21" t="str">
        <f t="shared" si="1"/>
        <v>console.log('ElectricConductanceMeasure_siemens =  '+ElectricConductanceMeasure_siemens)</v>
      </c>
    </row>
    <row r="22" spans="1:8" x14ac:dyDescent="0.2">
      <c r="A22">
        <v>20</v>
      </c>
      <c r="B22" t="str">
        <f>VLOOKUP($A22,MeasuresAndUnits!$AB$3:$AE$226,B$2,FALSE)</f>
        <v>ElectricCurrentMeasure</v>
      </c>
      <c r="C22" t="str">
        <f>VLOOKUP($A22,MeasuresAndUnits!$AB$3:$AE$226,C$2,FALSE)</f>
        <v>ampere</v>
      </c>
      <c r="D22" t="str">
        <f>VLOOKUP($A22,MeasuresAndUnits!$AB$3:$AE$226,D$2,FALSE)</f>
        <v>=A</v>
      </c>
      <c r="E22" s="30">
        <f t="shared" si="2"/>
        <v>58</v>
      </c>
      <c r="F22" t="str">
        <f t="shared" si="0"/>
        <v>var ElectricCurrentMeasure_ampere =A</v>
      </c>
      <c r="G22" s="30">
        <f t="shared" si="3"/>
        <v>59</v>
      </c>
      <c r="H22" t="str">
        <f t="shared" si="1"/>
        <v>console.log('ElectricCurrentMeasure_ampere =  '+ElectricCurrentMeasure_ampere)</v>
      </c>
    </row>
    <row r="23" spans="1:8" x14ac:dyDescent="0.2">
      <c r="A23">
        <v>21</v>
      </c>
      <c r="B23" t="str">
        <f>VLOOKUP($A23,MeasuresAndUnits!$AB$3:$AE$226,B$2,FALSE)</f>
        <v>ElectricVoltageMeasure</v>
      </c>
      <c r="C23" t="str">
        <f>VLOOKUP($A23,MeasuresAndUnits!$AB$3:$AE$226,C$2,FALSE)</f>
        <v>volt</v>
      </c>
      <c r="D23" t="str">
        <f>VLOOKUP($A23,MeasuresAndUnits!$AB$3:$AE$226,D$2,FALSE)</f>
        <v>=(kg*Math.pow(m,2))/(Math.pow(A,2)*Math.pow(s,3))</v>
      </c>
      <c r="E23" s="30">
        <f t="shared" si="2"/>
        <v>61</v>
      </c>
      <c r="F23" t="str">
        <f t="shared" si="0"/>
        <v>var ElectricVoltageMeasure_volt =(kg*Math.pow(m,2))/(Math.pow(A,2)*Math.pow(s,3))</v>
      </c>
      <c r="G23" s="30">
        <f t="shared" si="3"/>
        <v>62</v>
      </c>
      <c r="H23" t="str">
        <f t="shared" si="1"/>
        <v>console.log('ElectricVoltageMeasure_volt =  '+ElectricVoltageMeasure_volt)</v>
      </c>
    </row>
    <row r="24" spans="1:8" x14ac:dyDescent="0.2">
      <c r="A24">
        <v>22</v>
      </c>
      <c r="B24" t="str">
        <f>VLOOKUP($A24,MeasuresAndUnits!$AB$3:$AE$226,B$2,FALSE)</f>
        <v>ElectricVoltageMeasure</v>
      </c>
      <c r="C24" t="str">
        <f>VLOOKUP($A24,MeasuresAndUnits!$AB$3:$AE$226,C$2,FALSE)</f>
        <v>kilovolt</v>
      </c>
      <c r="D24" t="str">
        <f>VLOOKUP($A24,MeasuresAndUnits!$AB$3:$AE$226,D$2,FALSE)</f>
        <v>=(Math.pow(10,3)*kg*Math.pow(m,2))/(Math.pow(A,2)*Math.pow(s,3))</v>
      </c>
      <c r="E24" s="30">
        <f t="shared" si="2"/>
        <v>64</v>
      </c>
      <c r="F24" t="str">
        <f t="shared" si="0"/>
        <v>var ElectricVoltageMeasure_kilovolt =(Math.pow(10,3)*kg*Math.pow(m,2))/(Math.pow(A,2)*Math.pow(s,3))</v>
      </c>
      <c r="G24" s="30">
        <f t="shared" si="3"/>
        <v>65</v>
      </c>
      <c r="H24" t="str">
        <f t="shared" si="1"/>
        <v>console.log('ElectricVoltageMeasure_kilovolt =  '+ElectricVoltageMeasure_kilovolt)</v>
      </c>
    </row>
    <row r="25" spans="1:8" x14ac:dyDescent="0.2">
      <c r="A25">
        <v>23</v>
      </c>
      <c r="B25" t="str">
        <f>VLOOKUP($A25,MeasuresAndUnits!$AB$3:$AE$226,B$2,FALSE)</f>
        <v>ElectricVoltageMeasure</v>
      </c>
      <c r="C25" t="str">
        <f>VLOOKUP($A25,MeasuresAndUnits!$AB$3:$AE$226,C$2,FALSE)</f>
        <v>megavolt</v>
      </c>
      <c r="D25" t="str">
        <f>VLOOKUP($A25,MeasuresAndUnits!$AB$3:$AE$226,D$2,FALSE)</f>
        <v>=(Math.pow(10,6)*kg*Math.pow(m,2))/(Math.pow(A,2)*Math.pow(s,3))</v>
      </c>
      <c r="E25" s="30">
        <f t="shared" si="2"/>
        <v>67</v>
      </c>
      <c r="F25" t="str">
        <f t="shared" si="0"/>
        <v>var ElectricVoltageMeasure_megavolt =(Math.pow(10,6)*kg*Math.pow(m,2))/(Math.pow(A,2)*Math.pow(s,3))</v>
      </c>
      <c r="G25" s="30">
        <f t="shared" si="3"/>
        <v>68</v>
      </c>
      <c r="H25" t="str">
        <f t="shared" si="1"/>
        <v>console.log('ElectricVoltageMeasure_megavolt =  '+ElectricVoltageMeasure_megavolt)</v>
      </c>
    </row>
    <row r="26" spans="1:8" x14ac:dyDescent="0.2">
      <c r="A26">
        <v>24</v>
      </c>
      <c r="B26" t="str">
        <f>VLOOKUP($A26,MeasuresAndUnits!$AB$3:$AE$226,B$2,FALSE)</f>
        <v>ElectricVoltageMeasure</v>
      </c>
      <c r="C26" t="str">
        <f>VLOOKUP($A26,MeasuresAndUnits!$AB$3:$AE$226,C$2,FALSE)</f>
        <v>millivolt</v>
      </c>
      <c r="D26" t="str">
        <f>VLOOKUP($A26,MeasuresAndUnits!$AB$3:$AE$226,D$2,FALSE)</f>
        <v>=(kg*Math.pow(m,2))/(Math.pow(A,2)*Math.pow(s,3)*Math.pow(10,3))</v>
      </c>
      <c r="E26" s="30">
        <f t="shared" si="2"/>
        <v>70</v>
      </c>
      <c r="F26" t="str">
        <f t="shared" si="0"/>
        <v>var ElectricVoltageMeasure_millivolt =(kg*Math.pow(m,2))/(Math.pow(A,2)*Math.pow(s,3)*Math.pow(10,3))</v>
      </c>
      <c r="G26" s="30">
        <f t="shared" si="3"/>
        <v>71</v>
      </c>
      <c r="H26" t="str">
        <f t="shared" si="1"/>
        <v>console.log('ElectricVoltageMeasure_millivolt =  '+ElectricVoltageMeasure_millivolt)</v>
      </c>
    </row>
    <row r="27" spans="1:8" x14ac:dyDescent="0.2">
      <c r="A27">
        <v>25</v>
      </c>
      <c r="B27" t="str">
        <f>VLOOKUP($A27,MeasuresAndUnits!$AB$3:$AE$226,B$2,FALSE)</f>
        <v>ElectricVoltageMeasure</v>
      </c>
      <c r="C27" t="str">
        <f>VLOOKUP($A27,MeasuresAndUnits!$AB$3:$AE$226,C$2,FALSE)</f>
        <v>mikrovolt</v>
      </c>
      <c r="D27" t="str">
        <f>VLOOKUP($A27,MeasuresAndUnits!$AB$3:$AE$226,D$2,FALSE)</f>
        <v>=(kg*Math.pow(m,2))/(Math.pow(A,2)*Math.pow(s,3)*Math.pow(10,6))</v>
      </c>
      <c r="E27" s="30">
        <f t="shared" si="2"/>
        <v>73</v>
      </c>
      <c r="F27" t="str">
        <f t="shared" si="0"/>
        <v>var ElectricVoltageMeasure_mikrovolt =(kg*Math.pow(m,2))/(Math.pow(A,2)*Math.pow(s,3)*Math.pow(10,6))</v>
      </c>
      <c r="G27" s="30">
        <f t="shared" si="3"/>
        <v>74</v>
      </c>
      <c r="H27" t="str">
        <f t="shared" si="1"/>
        <v>console.log('ElectricVoltageMeasure_mikrovolt =  '+ElectricVoltageMeasure_mikrovolt)</v>
      </c>
    </row>
    <row r="28" spans="1:8" x14ac:dyDescent="0.2">
      <c r="A28">
        <v>26</v>
      </c>
      <c r="B28" t="str">
        <f>VLOOKUP($A28,MeasuresAndUnits!$AB$3:$AE$226,B$2,FALSE)</f>
        <v>ElectricResistanceMeasure</v>
      </c>
      <c r="C28" t="str">
        <f>VLOOKUP($A28,MeasuresAndUnits!$AB$3:$AE$226,C$2,FALSE)</f>
        <v>ohm</v>
      </c>
      <c r="D28" t="str">
        <f>VLOOKUP($A28,MeasuresAndUnits!$AB$3:$AE$226,D$2,FALSE)</f>
        <v>=(kg*Math.pow(m,2))/(Math.pow(A,2)*Math.pow(s,3))</v>
      </c>
      <c r="E28" s="30">
        <f t="shared" si="2"/>
        <v>76</v>
      </c>
      <c r="F28" t="str">
        <f t="shared" si="0"/>
        <v>var ElectricResistanceMeasure_ohm =(kg*Math.pow(m,2))/(Math.pow(A,2)*Math.pow(s,3))</v>
      </c>
      <c r="G28" s="30">
        <f t="shared" si="3"/>
        <v>77</v>
      </c>
      <c r="H28" t="str">
        <f t="shared" si="1"/>
        <v>console.log('ElectricResistanceMeasure_ohm =  '+ElectricResistanceMeasure_ohm)</v>
      </c>
    </row>
    <row r="29" spans="1:8" x14ac:dyDescent="0.2">
      <c r="A29">
        <v>27</v>
      </c>
      <c r="B29" t="str">
        <f>VLOOKUP($A29,MeasuresAndUnits!$AB$3:$AE$226,B$2,FALSE)</f>
        <v>EnergyMeasure</v>
      </c>
      <c r="C29" t="str">
        <f>VLOOKUP($A29,MeasuresAndUnits!$AB$3:$AE$226,C$2,FALSE)</f>
        <v>joule</v>
      </c>
      <c r="D29" t="str">
        <f>VLOOKUP($A29,MeasuresAndUnits!$AB$3:$AE$226,D$2,FALSE)</f>
        <v>=(kg*Math.pow(m,2))/Math.pow(s,2)</v>
      </c>
      <c r="E29" s="30">
        <f t="shared" si="2"/>
        <v>79</v>
      </c>
      <c r="F29" t="str">
        <f t="shared" si="0"/>
        <v>var EnergyMeasure_joule =(kg*Math.pow(m,2))/Math.pow(s,2)</v>
      </c>
      <c r="G29" s="30">
        <f t="shared" si="3"/>
        <v>80</v>
      </c>
      <c r="H29" t="str">
        <f t="shared" si="1"/>
        <v>console.log('EnergyMeasure_joule =  '+EnergyMeasure_joule)</v>
      </c>
    </row>
    <row r="30" spans="1:8" x14ac:dyDescent="0.2">
      <c r="A30">
        <v>28</v>
      </c>
      <c r="B30" t="str">
        <f>VLOOKUP($A30,MeasuresAndUnits!$AB$3:$AE$226,B$2,FALSE)</f>
        <v>ForceMeasure</v>
      </c>
      <c r="C30" t="str">
        <f>VLOOKUP($A30,MeasuresAndUnits!$AB$3:$AE$226,C$2,FALSE)</f>
        <v>newton</v>
      </c>
      <c r="D30" t="str">
        <f>VLOOKUP($A30,MeasuresAndUnits!$AB$3:$AE$226,D$2,FALSE)</f>
        <v>=(kg*m)/Math.pow(s,2)</v>
      </c>
      <c r="E30" s="30">
        <f t="shared" si="2"/>
        <v>82</v>
      </c>
      <c r="F30" t="str">
        <f t="shared" si="0"/>
        <v>var ForceMeasure_newton =(kg*m)/Math.pow(s,2)</v>
      </c>
      <c r="G30" s="30">
        <f t="shared" si="3"/>
        <v>83</v>
      </c>
      <c r="H30" t="str">
        <f t="shared" si="1"/>
        <v>console.log('ForceMeasure_newton =  '+ForceMeasure_newton)</v>
      </c>
    </row>
    <row r="31" spans="1:8" x14ac:dyDescent="0.2">
      <c r="A31">
        <v>29</v>
      </c>
      <c r="B31" t="str">
        <f>VLOOKUP($A31,MeasuresAndUnits!$AB$3:$AE$226,B$2,FALSE)</f>
        <v>ForceMeasure</v>
      </c>
      <c r="C31" t="str">
        <f>VLOOKUP($A31,MeasuresAndUnits!$AB$3:$AE$226,C$2,FALSE)</f>
        <v>centinewton</v>
      </c>
      <c r="D31" t="str">
        <f>VLOOKUP($A31,MeasuresAndUnits!$AB$3:$AE$226,D$2,FALSE)</f>
        <v>=(kg*m)/(Math.pow(s,2)*Math.pow(10,2))</v>
      </c>
      <c r="E31" s="30">
        <f t="shared" si="2"/>
        <v>85</v>
      </c>
      <c r="F31" t="str">
        <f t="shared" si="0"/>
        <v>var ForceMeasure_centinewton =(kg*m)/(Math.pow(s,2)*Math.pow(10,2))</v>
      </c>
      <c r="G31" s="30">
        <f t="shared" si="3"/>
        <v>86</v>
      </c>
      <c r="H31" t="str">
        <f t="shared" si="1"/>
        <v>console.log('ForceMeasure_centinewton =  '+ForceMeasure_centinewton)</v>
      </c>
    </row>
    <row r="32" spans="1:8" x14ac:dyDescent="0.2">
      <c r="A32">
        <v>30</v>
      </c>
      <c r="B32" t="str">
        <f>VLOOKUP($A32,MeasuresAndUnits!$AB$3:$AE$226,B$2,FALSE)</f>
        <v>ForceMeasure</v>
      </c>
      <c r="C32" t="str">
        <f>VLOOKUP($A32,MeasuresAndUnits!$AB$3:$AE$226,C$2,FALSE)</f>
        <v>decanewton</v>
      </c>
      <c r="D32" t="str">
        <f>VLOOKUP($A32,MeasuresAndUnits!$AB$3:$AE$226,D$2,FALSE)</f>
        <v>=(kg*m)/Math.pow(s,2) * 10</v>
      </c>
      <c r="E32" s="30">
        <f t="shared" si="2"/>
        <v>88</v>
      </c>
      <c r="F32" t="str">
        <f t="shared" si="0"/>
        <v>var ForceMeasure_decanewton =(kg*m)/Math.pow(s,2) * 10</v>
      </c>
      <c r="G32" s="30">
        <f t="shared" si="3"/>
        <v>89</v>
      </c>
      <c r="H32" t="str">
        <f t="shared" si="1"/>
        <v>console.log('ForceMeasure_decanewton =  '+ForceMeasure_decanewton)</v>
      </c>
    </row>
    <row r="33" spans="1:8" x14ac:dyDescent="0.2">
      <c r="A33">
        <v>31</v>
      </c>
      <c r="B33" t="str">
        <f>VLOOKUP($A33,MeasuresAndUnits!$AB$3:$AE$226,B$2,FALSE)</f>
        <v>ForceMeasure</v>
      </c>
      <c r="C33" t="str">
        <f>VLOOKUP($A33,MeasuresAndUnits!$AB$3:$AE$226,C$2,FALSE)</f>
        <v>kilonewton</v>
      </c>
      <c r="D33" t="str">
        <f>VLOOKUP($A33,MeasuresAndUnits!$AB$3:$AE$226,D$2,FALSE)</f>
        <v>=(kg*m)/(Math.pow(s,2))*Math.pow(10,3)</v>
      </c>
      <c r="E33" s="30">
        <f t="shared" si="2"/>
        <v>91</v>
      </c>
      <c r="F33" t="str">
        <f t="shared" si="0"/>
        <v>var ForceMeasure_kilonewton =(kg*m)/(Math.pow(s,2))*Math.pow(10,3)</v>
      </c>
      <c r="G33" s="30">
        <f t="shared" si="3"/>
        <v>92</v>
      </c>
      <c r="H33" t="str">
        <f t="shared" si="1"/>
        <v>console.log('ForceMeasure_kilonewton =  '+ForceMeasure_kilonewton)</v>
      </c>
    </row>
    <row r="34" spans="1:8" x14ac:dyDescent="0.2">
      <c r="A34">
        <v>32</v>
      </c>
      <c r="B34" t="str">
        <f>VLOOKUP($A34,MeasuresAndUnits!$AB$3:$AE$226,B$2,FALSE)</f>
        <v>ForceMeasure</v>
      </c>
      <c r="C34" t="str">
        <f>VLOOKUP($A34,MeasuresAndUnits!$AB$3:$AE$226,C$2,FALSE)</f>
        <v>meganewton</v>
      </c>
      <c r="D34" t="str">
        <f>VLOOKUP($A34,MeasuresAndUnits!$AB$3:$AE$226,D$2,FALSE)</f>
        <v>=(kg*m)/(Math.pow(s,2))*Math.pow(10,6)</v>
      </c>
      <c r="E34" s="30">
        <f t="shared" si="2"/>
        <v>94</v>
      </c>
      <c r="F34" t="str">
        <f t="shared" si="0"/>
        <v>var ForceMeasure_meganewton =(kg*m)/(Math.pow(s,2))*Math.pow(10,6)</v>
      </c>
      <c r="G34" s="30">
        <f t="shared" si="3"/>
        <v>95</v>
      </c>
      <c r="H34" t="str">
        <f t="shared" si="1"/>
        <v>console.log('ForceMeasure_meganewton =  '+ForceMeasure_meganewton)</v>
      </c>
    </row>
    <row r="35" spans="1:8" x14ac:dyDescent="0.2">
      <c r="A35">
        <v>33</v>
      </c>
      <c r="B35" t="str">
        <f>VLOOKUP($A35,MeasuresAndUnits!$AB$3:$AE$226,B$2,FALSE)</f>
        <v>ForceMeasure</v>
      </c>
      <c r="C35" t="str">
        <f>VLOOKUP($A35,MeasuresAndUnits!$AB$3:$AE$226,C$2,FALSE)</f>
        <v>millnewton</v>
      </c>
      <c r="D35" t="str">
        <f>VLOOKUP($A35,MeasuresAndUnits!$AB$3:$AE$226,D$2,FALSE)</f>
        <v>=(kg*m)/(Math.pow(s,2)*Math.pow(10,3))</v>
      </c>
      <c r="E35" s="30">
        <f t="shared" si="2"/>
        <v>97</v>
      </c>
      <c r="F35" t="str">
        <f t="shared" si="0"/>
        <v>var ForceMeasure_millnewton =(kg*m)/(Math.pow(s,2)*Math.pow(10,3))</v>
      </c>
      <c r="G35" s="30">
        <f t="shared" si="3"/>
        <v>98</v>
      </c>
      <c r="H35" t="str">
        <f t="shared" si="1"/>
        <v>console.log('ForceMeasure_millnewton =  '+ForceMeasure_millnewton)</v>
      </c>
    </row>
    <row r="36" spans="1:8" x14ac:dyDescent="0.2">
      <c r="A36">
        <v>34</v>
      </c>
      <c r="B36" t="str">
        <f>VLOOKUP($A36,MeasuresAndUnits!$AB$3:$AE$226,B$2,FALSE)</f>
        <v>ForceMeasure</v>
      </c>
      <c r="C36" t="str">
        <f>VLOOKUP($A36,MeasuresAndUnits!$AB$3:$AE$226,C$2,FALSE)</f>
        <v>micronewton</v>
      </c>
      <c r="D36" t="str">
        <f>VLOOKUP($A36,MeasuresAndUnits!$AB$3:$AE$226,D$2,FALSE)</f>
        <v>=(kg*m)/(Math.pow(s,2)*Math.pow(10,6))</v>
      </c>
      <c r="E36" s="30">
        <f t="shared" si="2"/>
        <v>100</v>
      </c>
      <c r="F36" t="str">
        <f t="shared" si="0"/>
        <v>var ForceMeasure_micronewton =(kg*m)/(Math.pow(s,2)*Math.pow(10,6))</v>
      </c>
      <c r="G36" s="30">
        <f t="shared" si="3"/>
        <v>101</v>
      </c>
      <c r="H36" t="str">
        <f t="shared" si="1"/>
        <v>console.log('ForceMeasure_micronewton =  '+ForceMeasure_micronewton)</v>
      </c>
    </row>
    <row r="37" spans="1:8" x14ac:dyDescent="0.2">
      <c r="A37">
        <v>35</v>
      </c>
      <c r="B37" t="str">
        <f>VLOOKUP($A37,MeasuresAndUnits!$AB$3:$AE$226,B$2,FALSE)</f>
        <v>ForceMeasure</v>
      </c>
      <c r="C37" t="str">
        <f>VLOOKUP($A37,MeasuresAndUnits!$AB$3:$AE$226,C$2,FALSE)</f>
        <v>nanonewton</v>
      </c>
      <c r="D37" t="str">
        <f>VLOOKUP($A37,MeasuresAndUnits!$AB$3:$AE$226,D$2,FALSE)</f>
        <v>=(kg*m)/(Math.pow(s,2)*Math.pow(10,9))</v>
      </c>
      <c r="E37" s="30">
        <f t="shared" si="2"/>
        <v>103</v>
      </c>
      <c r="F37" t="str">
        <f t="shared" si="0"/>
        <v>var ForceMeasure_nanonewton =(kg*m)/(Math.pow(s,2)*Math.pow(10,9))</v>
      </c>
      <c r="G37" s="30">
        <f t="shared" si="3"/>
        <v>104</v>
      </c>
      <c r="H37" t="str">
        <f t="shared" si="1"/>
        <v>console.log('ForceMeasure_nanonewton =  '+ForceMeasure_nanonewton)</v>
      </c>
    </row>
    <row r="38" spans="1:8" x14ac:dyDescent="0.2">
      <c r="A38">
        <v>36</v>
      </c>
      <c r="B38" t="str">
        <f>VLOOKUP($A38,MeasuresAndUnits!$AB$3:$AE$226,B$2,FALSE)</f>
        <v>ForceMeasure</v>
      </c>
      <c r="C38" t="str">
        <f>VLOOKUP($A38,MeasuresAndUnits!$AB$3:$AE$226,C$2,FALSE)</f>
        <v>piconewton</v>
      </c>
      <c r="D38" t="str">
        <f>VLOOKUP($A38,MeasuresAndUnits!$AB$3:$AE$226,D$2,FALSE)</f>
        <v>=(kg*m)/(Math.pow(s,2)*Math.pow(10,12))</v>
      </c>
      <c r="E38" s="30">
        <f t="shared" si="2"/>
        <v>106</v>
      </c>
      <c r="F38" t="str">
        <f t="shared" si="0"/>
        <v>var ForceMeasure_piconewton =(kg*m)/(Math.pow(s,2)*Math.pow(10,12))</v>
      </c>
      <c r="G38" s="30">
        <f t="shared" si="3"/>
        <v>107</v>
      </c>
      <c r="H38" t="str">
        <f t="shared" si="1"/>
        <v>console.log('ForceMeasure_piconewton =  '+ForceMeasure_piconewton)</v>
      </c>
    </row>
    <row r="39" spans="1:8" x14ac:dyDescent="0.2">
      <c r="A39">
        <v>37</v>
      </c>
      <c r="B39" t="str">
        <f>VLOOKUP($A39,MeasuresAndUnits!$AB$3:$AE$226,B$2,FALSE)</f>
        <v>ForceMeasure</v>
      </c>
      <c r="C39" t="str">
        <f>VLOOKUP($A39,MeasuresAndUnits!$AB$3:$AE$226,C$2,FALSE)</f>
        <v>femtonewton</v>
      </c>
      <c r="D39" t="str">
        <f>VLOOKUP($A39,MeasuresAndUnits!$AB$3:$AE$226,D$2,FALSE)</f>
        <v>=(kg*m)/(Math.pow(s,2)*Math.pow(10,15))</v>
      </c>
      <c r="E39" s="30">
        <f t="shared" si="2"/>
        <v>109</v>
      </c>
      <c r="F39" t="str">
        <f t="shared" si="0"/>
        <v>var ForceMeasure_femtonewton =(kg*m)/(Math.pow(s,2)*Math.pow(10,15))</v>
      </c>
      <c r="G39" s="30">
        <f t="shared" si="3"/>
        <v>110</v>
      </c>
      <c r="H39" t="str">
        <f t="shared" si="1"/>
        <v>console.log('ForceMeasure_femtonewton =  '+ForceMeasure_femtonewton)</v>
      </c>
    </row>
    <row r="40" spans="1:8" x14ac:dyDescent="0.2">
      <c r="A40">
        <v>38</v>
      </c>
      <c r="B40" t="str">
        <f>VLOOKUP($A40,MeasuresAndUnits!$AB$3:$AE$226,B$2,FALSE)</f>
        <v>ForceMeasure</v>
      </c>
      <c r="C40" t="str">
        <f>VLOOKUP($A40,MeasuresAndUnits!$AB$3:$AE$226,C$2,FALSE)</f>
        <v>yoctonewton</v>
      </c>
      <c r="D40" t="str">
        <f>VLOOKUP($A40,MeasuresAndUnits!$AB$3:$AE$226,D$2,FALSE)</f>
        <v>=(kg*m)/(Math.pow(s,2)*Math.pow(10,18))</v>
      </c>
      <c r="E40" s="30">
        <f t="shared" si="2"/>
        <v>112</v>
      </c>
      <c r="F40" t="str">
        <f t="shared" si="0"/>
        <v>var ForceMeasure_yoctonewton =(kg*m)/(Math.pow(s,2)*Math.pow(10,18))</v>
      </c>
      <c r="G40" s="30">
        <f t="shared" si="3"/>
        <v>113</v>
      </c>
      <c r="H40" t="str">
        <f t="shared" si="1"/>
        <v>console.log('ForceMeasure_yoctonewton =  '+ForceMeasure_yoctonewton)</v>
      </c>
    </row>
    <row r="41" spans="1:8" x14ac:dyDescent="0.2">
      <c r="A41">
        <v>39</v>
      </c>
      <c r="B41" t="str">
        <f>VLOOKUP($A41,MeasuresAndUnits!$AB$3:$AE$226,B$2,FALSE)</f>
        <v>FrequencyMeasure</v>
      </c>
      <c r="C41" t="str">
        <f>VLOOKUP($A41,MeasuresAndUnits!$AB$3:$AE$226,C$2,FALSE)</f>
        <v>hertz</v>
      </c>
      <c r="D41" t="str">
        <f>VLOOKUP($A41,MeasuresAndUnits!$AB$3:$AE$226,D$2,FALSE)</f>
        <v>=Math.pow(s, -1)</v>
      </c>
      <c r="E41" s="30">
        <f t="shared" si="2"/>
        <v>115</v>
      </c>
      <c r="F41" t="str">
        <f t="shared" si="0"/>
        <v>var FrequencyMeasure_hertz =Math.pow(s, -1)</v>
      </c>
      <c r="G41" s="30">
        <f t="shared" si="3"/>
        <v>116</v>
      </c>
      <c r="H41" t="str">
        <f t="shared" si="1"/>
        <v>console.log('FrequencyMeasure_hertz =  '+FrequencyMeasure_hertz)</v>
      </c>
    </row>
    <row r="42" spans="1:8" x14ac:dyDescent="0.2">
      <c r="A42">
        <v>40</v>
      </c>
      <c r="B42" t="str">
        <f>VLOOKUP($A42,MeasuresAndUnits!$AB$3:$AE$226,B$2,FALSE)</f>
        <v>HeatFluxDensityMeasure</v>
      </c>
      <c r="C42" t="str">
        <f>VLOOKUP($A42,MeasuresAndUnits!$AB$3:$AE$226,C$2,FALSE)</f>
        <v>watt_per_squaremetre</v>
      </c>
      <c r="D42" t="str">
        <f>VLOOKUP($A42,MeasuresAndUnits!$AB$3:$AE$226,D$2,FALSE)</f>
        <v>=kg/Math.pow(s, 3)</v>
      </c>
      <c r="E42" s="30">
        <f t="shared" si="2"/>
        <v>118</v>
      </c>
      <c r="F42" t="str">
        <f t="shared" si="0"/>
        <v>var HeatFluxDensityMeasure_watt_per_squaremetre =kg/Math.pow(s, 3)</v>
      </c>
      <c r="G42" s="30">
        <f t="shared" si="3"/>
        <v>119</v>
      </c>
      <c r="H42" t="str">
        <f t="shared" si="1"/>
        <v>console.log('HeatFluxDensityMeasure_watt_per_squaremetre =  '+HeatFluxDensityMeasure_watt_per_squaremetre)</v>
      </c>
    </row>
    <row r="43" spans="1:8" x14ac:dyDescent="0.2">
      <c r="A43">
        <v>41</v>
      </c>
      <c r="B43" t="str">
        <f>VLOOKUP($A43,MeasuresAndUnits!$AB$3:$AE$226,B$2,FALSE)</f>
        <v>HeatingValueMeasure</v>
      </c>
      <c r="C43" t="str">
        <f>VLOOKUP($A43,MeasuresAndUnits!$AB$3:$AE$226,C$2,FALSE)</f>
        <v>kilojoule_per_kilogram</v>
      </c>
      <c r="D43" t="str">
        <f>VLOOKUP($A43,MeasuresAndUnits!$AB$3:$AE$226,D$2,FALSE)</f>
        <v>=(kg*Math.pow(m,2)*Math.pow(10,3))/(kg*Math.pow(s,2))</v>
      </c>
      <c r="E43" s="30">
        <f t="shared" si="2"/>
        <v>121</v>
      </c>
      <c r="F43" t="str">
        <f t="shared" si="0"/>
        <v>var HeatingValueMeasure_kilojoule_per_kilogram =(kg*Math.pow(m,2)*Math.pow(10,3))/(kg*Math.pow(s,2))</v>
      </c>
      <c r="G43" s="30">
        <f t="shared" si="3"/>
        <v>122</v>
      </c>
      <c r="H43" t="str">
        <f t="shared" si="1"/>
        <v>console.log('HeatingValueMeasure_kilojoule_per_kilogram =  '+HeatingValueMeasure_kilojoule_per_kilogram)</v>
      </c>
    </row>
    <row r="44" spans="1:8" x14ac:dyDescent="0.2">
      <c r="A44">
        <v>42</v>
      </c>
      <c r="B44" t="str">
        <f>VLOOKUP($A44,MeasuresAndUnits!$AB$3:$AE$226,B$2,FALSE)</f>
        <v>HeatingValueMeasure</v>
      </c>
      <c r="C44" t="str">
        <f>VLOOKUP($A44,MeasuresAndUnits!$AB$3:$AE$226,C$2,FALSE)</f>
        <v>megajoule_per_kilogram</v>
      </c>
      <c r="D44" t="str">
        <f>VLOOKUP($A44,MeasuresAndUnits!$AB$3:$AE$226,D$2,FALSE)</f>
        <v>=(kg*Math.pow(m,2)*Math.pow(10,6))/(kg*Math.pow(s,2))</v>
      </c>
      <c r="E44" s="30">
        <f t="shared" si="2"/>
        <v>124</v>
      </c>
      <c r="F44" t="str">
        <f t="shared" si="0"/>
        <v>var HeatingValueMeasure_megajoule_per_kilogram =(kg*Math.pow(m,2)*Math.pow(10,6))/(kg*Math.pow(s,2))</v>
      </c>
      <c r="G44" s="30">
        <f t="shared" si="3"/>
        <v>125</v>
      </c>
      <c r="H44" t="str">
        <f t="shared" si="1"/>
        <v>console.log('HeatingValueMeasure_megajoule_per_kilogram =  '+HeatingValueMeasure_megajoule_per_kilogram)</v>
      </c>
    </row>
    <row r="45" spans="1:8" x14ac:dyDescent="0.2">
      <c r="A45">
        <v>43</v>
      </c>
      <c r="B45" t="str">
        <f>VLOOKUP($A45,MeasuresAndUnits!$AB$3:$AE$226,B$2,FALSE)</f>
        <v>HeatingValueMeasure</v>
      </c>
      <c r="C45" t="str">
        <f>VLOOKUP($A45,MeasuresAndUnits!$AB$3:$AE$226,C$2,FALSE)</f>
        <v>kilojoule_per_gram</v>
      </c>
      <c r="D45" t="str">
        <f>VLOOKUP($A45,MeasuresAndUnits!$AB$3:$AE$226,D$2,FALSE)</f>
        <v>=(kg*Math.pow(m,2)*Math.pow(10,6))/(kg*Math.pow(s,2))</v>
      </c>
      <c r="E45" s="30">
        <f t="shared" si="2"/>
        <v>127</v>
      </c>
      <c r="F45" t="str">
        <f t="shared" si="0"/>
        <v>var HeatingValueMeasure_kilojoule_per_gram =(kg*Math.pow(m,2)*Math.pow(10,6))/(kg*Math.pow(s,2))</v>
      </c>
      <c r="G45" s="30">
        <f t="shared" si="3"/>
        <v>128</v>
      </c>
      <c r="H45" t="str">
        <f t="shared" si="1"/>
        <v>console.log('HeatingValueMeasure_kilojoule_per_gram =  '+HeatingValueMeasure_kilojoule_per_gram)</v>
      </c>
    </row>
    <row r="46" spans="1:8" x14ac:dyDescent="0.2">
      <c r="A46">
        <v>44</v>
      </c>
      <c r="B46" t="str">
        <f>VLOOKUP($A46,MeasuresAndUnits!$AB$3:$AE$226,B$2,FALSE)</f>
        <v>InductanceMeasure</v>
      </c>
      <c r="C46" t="str">
        <f>VLOOKUP($A46,MeasuresAndUnits!$AB$3:$AE$226,C$2,FALSE)</f>
        <v>henry</v>
      </c>
      <c r="D46" t="str">
        <f>VLOOKUP($A46,MeasuresAndUnits!$AB$3:$AE$226,D$2,FALSE)</f>
        <v>=(kg*Math.pow(m,2))/(Math.pow(A,2)*Math.pow(s,2))</v>
      </c>
      <c r="E46" s="30">
        <f t="shared" si="2"/>
        <v>130</v>
      </c>
      <c r="F46" t="str">
        <f t="shared" si="0"/>
        <v>var InductanceMeasure_henry =(kg*Math.pow(m,2))/(Math.pow(A,2)*Math.pow(s,2))</v>
      </c>
      <c r="G46" s="30">
        <f t="shared" si="3"/>
        <v>131</v>
      </c>
      <c r="H46" t="str">
        <f t="shared" si="1"/>
        <v>console.log('InductanceMeasure_henry =  '+InductanceMeasure_henry)</v>
      </c>
    </row>
    <row r="47" spans="1:8" x14ac:dyDescent="0.2">
      <c r="A47">
        <v>45</v>
      </c>
      <c r="B47" t="str">
        <f>VLOOKUP($A47,MeasuresAndUnits!$AB$3:$AE$226,B$2,FALSE)</f>
        <v>IonConcentrationMeasure</v>
      </c>
      <c r="C47" t="str">
        <f>VLOOKUP($A47,MeasuresAndUnits!$AB$3:$AE$226,C$2,FALSE)</f>
        <v>mol_per_litre</v>
      </c>
      <c r="D47" t="str">
        <f>VLOOKUP($A47,MeasuresAndUnits!$AB$3:$AE$226,D$2,FALSE)</f>
        <v>=Mol/Math.pow(m,3)*Math.pow(10,3)</v>
      </c>
      <c r="E47" s="30">
        <f t="shared" si="2"/>
        <v>133</v>
      </c>
      <c r="F47" t="str">
        <f t="shared" si="0"/>
        <v>var IonConcentrationMeasure_mol_per_litre =Mol/Math.pow(m,3)*Math.pow(10,3)</v>
      </c>
      <c r="G47" s="30">
        <f t="shared" si="3"/>
        <v>134</v>
      </c>
      <c r="H47" t="str">
        <f t="shared" si="1"/>
        <v>console.log('IonConcentrationMeasure_mol_per_litre =  '+IonConcentrationMeasure_mol_per_litre)</v>
      </c>
    </row>
    <row r="48" spans="1:8" x14ac:dyDescent="0.2">
      <c r="A48">
        <v>46</v>
      </c>
      <c r="B48" t="str">
        <f>VLOOKUP($A48,MeasuresAndUnits!$AB$3:$AE$226,B$2,FALSE)</f>
        <v>IonConcentrationMeasure</v>
      </c>
      <c r="C48" t="str">
        <f>VLOOKUP($A48,MeasuresAndUnits!$AB$3:$AE$226,C$2,FALSE)</f>
        <v>milligram_per_litre</v>
      </c>
      <c r="D48" t="str">
        <f>VLOOKUP($A48,MeasuresAndUnits!$AB$3:$AE$226,D$2,FALSE)</f>
        <v>=kg/Math.pow(m,3)</v>
      </c>
      <c r="E48" s="30">
        <f t="shared" si="2"/>
        <v>136</v>
      </c>
      <c r="F48" t="str">
        <f t="shared" si="0"/>
        <v>var IonConcentrationMeasure_milligram_per_litre =kg/Math.pow(m,3)</v>
      </c>
      <c r="G48" s="30">
        <f t="shared" si="3"/>
        <v>137</v>
      </c>
      <c r="H48" t="str">
        <f t="shared" si="1"/>
        <v>console.log('IonConcentrationMeasure_milligram_per_litre =  '+IonConcentrationMeasure_milligram_per_litre)</v>
      </c>
    </row>
    <row r="49" spans="1:8" x14ac:dyDescent="0.2">
      <c r="A49">
        <v>47</v>
      </c>
      <c r="B49" t="str">
        <f>VLOOKUP($A49,MeasuresAndUnits!$AB$3:$AE$226,B$2,FALSE)</f>
        <v>KinematicViscosityMeasure</v>
      </c>
      <c r="C49" t="str">
        <f>VLOOKUP($A49,MeasuresAndUnits!$AB$3:$AE$226,C$2,FALSE)</f>
        <v>quadratmetre_per_second</v>
      </c>
      <c r="D49" t="str">
        <f>VLOOKUP($A49,MeasuresAndUnits!$AB$3:$AE$226,D$2,FALSE)</f>
        <v>=Math.pow(m,2)/s</v>
      </c>
      <c r="E49" s="30">
        <f t="shared" si="2"/>
        <v>139</v>
      </c>
      <c r="F49" t="str">
        <f t="shared" si="0"/>
        <v>var KinematicViscosityMeasure_quadratmetre_per_second =Math.pow(m,2)/s</v>
      </c>
      <c r="G49" s="30">
        <f t="shared" si="3"/>
        <v>140</v>
      </c>
      <c r="H49" t="str">
        <f t="shared" si="1"/>
        <v>console.log('KinematicViscosityMeasure_quadratmetre_per_second =  '+KinematicViscosityMeasure_quadratmetre_per_second)</v>
      </c>
    </row>
    <row r="50" spans="1:8" x14ac:dyDescent="0.2">
      <c r="A50">
        <v>48</v>
      </c>
      <c r="B50" t="str">
        <f>VLOOKUP($A50,MeasuresAndUnits!$AB$3:$AE$226,B$2,FALSE)</f>
        <v>LengthMeasure</v>
      </c>
      <c r="C50" t="str">
        <f>VLOOKUP($A50,MeasuresAndUnits!$AB$3:$AE$226,C$2,FALSE)</f>
        <v>metre</v>
      </c>
      <c r="D50" t="str">
        <f>VLOOKUP($A50,MeasuresAndUnits!$AB$3:$AE$226,D$2,FALSE)</f>
        <v>=m</v>
      </c>
      <c r="E50" s="30">
        <f t="shared" si="2"/>
        <v>142</v>
      </c>
      <c r="F50" t="str">
        <f t="shared" si="0"/>
        <v>var LengthMeasure_metre =m</v>
      </c>
      <c r="G50" s="30">
        <f t="shared" si="3"/>
        <v>143</v>
      </c>
      <c r="H50" t="str">
        <f t="shared" si="1"/>
        <v>console.log('LengthMeasure_metre =  '+LengthMeasure_metre)</v>
      </c>
    </row>
    <row r="51" spans="1:8" x14ac:dyDescent="0.2">
      <c r="A51">
        <v>49</v>
      </c>
      <c r="B51" t="str">
        <f>VLOOKUP($A51,MeasuresAndUnits!$AB$3:$AE$226,B$2,FALSE)</f>
        <v>LengthMeasure</v>
      </c>
      <c r="C51" t="str">
        <f>VLOOKUP($A51,MeasuresAndUnits!$AB$3:$AE$226,C$2,FALSE)</f>
        <v>millimetre</v>
      </c>
      <c r="D51" t="str">
        <f>VLOOKUP($A51,MeasuresAndUnits!$AB$3:$AE$226,D$2,FALSE)</f>
        <v>=m/Math.pow(10,3)</v>
      </c>
      <c r="E51" s="30">
        <f t="shared" si="2"/>
        <v>145</v>
      </c>
      <c r="F51" t="str">
        <f t="shared" si="0"/>
        <v>var LengthMeasure_millimetre =m/Math.pow(10,3)</v>
      </c>
      <c r="G51" s="30">
        <f t="shared" si="3"/>
        <v>146</v>
      </c>
      <c r="H51" t="str">
        <f t="shared" si="1"/>
        <v>console.log('LengthMeasure_millimetre =  '+LengthMeasure_millimetre)</v>
      </c>
    </row>
    <row r="52" spans="1:8" x14ac:dyDescent="0.2">
      <c r="A52">
        <v>50</v>
      </c>
      <c r="B52" t="str">
        <f>VLOOKUP($A52,MeasuresAndUnits!$AB$3:$AE$226,B$2,FALSE)</f>
        <v>LengthMeasure</v>
      </c>
      <c r="C52" t="str">
        <f>VLOOKUP($A52,MeasuresAndUnits!$AB$3:$AE$226,C$2,FALSE)</f>
        <v>centimeter</v>
      </c>
      <c r="D52" t="str">
        <f>VLOOKUP($A52,MeasuresAndUnits!$AB$3:$AE$226,D$2,FALSE)</f>
        <v>=m/Math.pow(10,2)</v>
      </c>
      <c r="E52" s="30">
        <f t="shared" si="2"/>
        <v>148</v>
      </c>
      <c r="F52" t="str">
        <f t="shared" si="0"/>
        <v>var LengthMeasure_centimeter =m/Math.pow(10,2)</v>
      </c>
      <c r="G52" s="30">
        <f t="shared" si="3"/>
        <v>149</v>
      </c>
      <c r="H52" t="str">
        <f t="shared" si="1"/>
        <v>console.log('LengthMeasure_centimeter =  '+LengthMeasure_centimeter)</v>
      </c>
    </row>
    <row r="53" spans="1:8" x14ac:dyDescent="0.2">
      <c r="A53">
        <v>51</v>
      </c>
      <c r="B53" t="str">
        <f>VLOOKUP($A53,MeasuresAndUnits!$AB$3:$AE$226,B$2,FALSE)</f>
        <v>LengthMeasure</v>
      </c>
      <c r="C53" t="str">
        <f>VLOOKUP($A53,MeasuresAndUnits!$AB$3:$AE$226,C$2,FALSE)</f>
        <v>kilometer</v>
      </c>
      <c r="D53" t="str">
        <f>VLOOKUP($A53,MeasuresAndUnits!$AB$3:$AE$226,D$2,FALSE)</f>
        <v>=m*Math.pow(10,3)</v>
      </c>
      <c r="E53" s="30">
        <f t="shared" si="2"/>
        <v>151</v>
      </c>
      <c r="F53" t="str">
        <f t="shared" si="0"/>
        <v>var LengthMeasure_kilometer =m*Math.pow(10,3)</v>
      </c>
      <c r="G53" s="30">
        <f t="shared" si="3"/>
        <v>152</v>
      </c>
      <c r="H53" t="str">
        <f t="shared" si="1"/>
        <v>console.log('LengthMeasure_kilometer =  '+LengthMeasure_kilometer)</v>
      </c>
    </row>
    <row r="54" spans="1:8" x14ac:dyDescent="0.2">
      <c r="A54">
        <v>52</v>
      </c>
      <c r="B54" t="str">
        <f>VLOOKUP($A54,MeasuresAndUnits!$AB$3:$AE$226,B$2,FALSE)</f>
        <v>LengthMeasure</v>
      </c>
      <c r="C54" t="str">
        <f>VLOOKUP($A54,MeasuresAndUnits!$AB$3:$AE$226,C$2,FALSE)</f>
        <v>hectometre</v>
      </c>
      <c r="D54" t="str">
        <f>VLOOKUP($A54,MeasuresAndUnits!$AB$3:$AE$226,D$2,FALSE)</f>
        <v>=m*Math.pow(10,2)</v>
      </c>
      <c r="E54" s="30">
        <f t="shared" si="2"/>
        <v>154</v>
      </c>
      <c r="F54" t="str">
        <f t="shared" si="0"/>
        <v>var LengthMeasure_hectometre =m*Math.pow(10,2)</v>
      </c>
      <c r="G54" s="30">
        <f t="shared" si="3"/>
        <v>155</v>
      </c>
      <c r="H54" t="str">
        <f t="shared" si="1"/>
        <v>console.log('LengthMeasure_hectometre =  '+LengthMeasure_hectometre)</v>
      </c>
    </row>
    <row r="55" spans="1:8" x14ac:dyDescent="0.2">
      <c r="A55">
        <v>53</v>
      </c>
      <c r="B55" t="str">
        <f>VLOOKUP($A55,MeasuresAndUnits!$AB$3:$AE$226,B$2,FALSE)</f>
        <v>LengthMeasure</v>
      </c>
      <c r="C55" t="str">
        <f>VLOOKUP($A55,MeasuresAndUnits!$AB$3:$AE$226,C$2,FALSE)</f>
        <v>decametre</v>
      </c>
      <c r="D55" t="str">
        <f>VLOOKUP($A55,MeasuresAndUnits!$AB$3:$AE$226,D$2,FALSE)</f>
        <v>=m*Math.pow(10,1)</v>
      </c>
      <c r="E55" s="30">
        <f t="shared" si="2"/>
        <v>157</v>
      </c>
      <c r="F55" t="str">
        <f t="shared" si="0"/>
        <v>var LengthMeasure_decametre =m*Math.pow(10,1)</v>
      </c>
      <c r="G55" s="30">
        <f t="shared" si="3"/>
        <v>158</v>
      </c>
      <c r="H55" t="str">
        <f t="shared" si="1"/>
        <v>console.log('LengthMeasure_decametre =  '+LengthMeasure_decametre)</v>
      </c>
    </row>
    <row r="56" spans="1:8" x14ac:dyDescent="0.2">
      <c r="A56">
        <v>54</v>
      </c>
      <c r="B56" t="str">
        <f>VLOOKUP($A56,MeasuresAndUnits!$AB$3:$AE$226,B$2,FALSE)</f>
        <v>LengthMeasure</v>
      </c>
      <c r="C56" t="str">
        <f>VLOOKUP($A56,MeasuresAndUnits!$AB$3:$AE$226,C$2,FALSE)</f>
        <v>micrometre</v>
      </c>
      <c r="D56" t="str">
        <f>VLOOKUP($A56,MeasuresAndUnits!$AB$3:$AE$226,D$2,FALSE)</f>
        <v>=m/Math.pow(10,6)</v>
      </c>
      <c r="E56" s="30">
        <f t="shared" si="2"/>
        <v>160</v>
      </c>
      <c r="F56" t="str">
        <f t="shared" si="0"/>
        <v>var LengthMeasure_micrometre =m/Math.pow(10,6)</v>
      </c>
      <c r="G56" s="30">
        <f t="shared" si="3"/>
        <v>161</v>
      </c>
      <c r="H56" t="str">
        <f t="shared" si="1"/>
        <v>console.log('LengthMeasure_micrometre =  '+LengthMeasure_micrometre)</v>
      </c>
    </row>
    <row r="57" spans="1:8" x14ac:dyDescent="0.2">
      <c r="A57">
        <v>55</v>
      </c>
      <c r="B57" t="str">
        <f>VLOOKUP($A57,MeasuresAndUnits!$AB$3:$AE$226,B$2,FALSE)</f>
        <v>LengthMeasure</v>
      </c>
      <c r="C57" t="str">
        <f>VLOOKUP($A57,MeasuresAndUnits!$AB$3:$AE$226,C$2,FALSE)</f>
        <v>nanometre</v>
      </c>
      <c r="D57" t="str">
        <f>VLOOKUP($A57,MeasuresAndUnits!$AB$3:$AE$226,D$2,FALSE)</f>
        <v>=m/Math.pow(10,9)</v>
      </c>
      <c r="E57" s="30">
        <f t="shared" si="2"/>
        <v>163</v>
      </c>
      <c r="F57" t="str">
        <f t="shared" si="0"/>
        <v>var LengthMeasure_nanometre =m/Math.pow(10,9)</v>
      </c>
      <c r="G57" s="30">
        <f t="shared" si="3"/>
        <v>164</v>
      </c>
      <c r="H57" t="str">
        <f t="shared" si="1"/>
        <v>console.log('LengthMeasure_nanometre =  '+LengthMeasure_nanometre)</v>
      </c>
    </row>
    <row r="58" spans="1:8" x14ac:dyDescent="0.2">
      <c r="A58">
        <v>56</v>
      </c>
      <c r="B58" t="str">
        <f>VLOOKUP($A58,MeasuresAndUnits!$AB$3:$AE$226,B$2,FALSE)</f>
        <v>LengthMeasure</v>
      </c>
      <c r="C58" t="str">
        <f>VLOOKUP($A58,MeasuresAndUnits!$AB$3:$AE$226,C$2,FALSE)</f>
        <v>angstrom</v>
      </c>
      <c r="D58" t="str">
        <f>VLOOKUP($A58,MeasuresAndUnits!$AB$3:$AE$226,D$2,FALSE)</f>
        <v>=m/Math.pow(10,10)</v>
      </c>
      <c r="E58" s="30">
        <f t="shared" si="2"/>
        <v>166</v>
      </c>
      <c r="F58" t="str">
        <f t="shared" si="0"/>
        <v>var LengthMeasure_angstrom =m/Math.pow(10,10)</v>
      </c>
      <c r="G58" s="30">
        <f t="shared" si="3"/>
        <v>167</v>
      </c>
      <c r="H58" t="str">
        <f t="shared" si="1"/>
        <v>console.log('LengthMeasure_angstrom =  '+LengthMeasure_angstrom)</v>
      </c>
    </row>
    <row r="59" spans="1:8" x14ac:dyDescent="0.2">
      <c r="A59">
        <v>57</v>
      </c>
      <c r="B59" t="str">
        <f>VLOOKUP($A59,MeasuresAndUnits!$AB$3:$AE$226,B$2,FALSE)</f>
        <v>LengthMeasure</v>
      </c>
      <c r="C59" t="str">
        <f>VLOOKUP($A59,MeasuresAndUnits!$AB$3:$AE$226,C$2,FALSE)</f>
        <v>picometre</v>
      </c>
      <c r="D59" t="str">
        <f>VLOOKUP($A59,MeasuresAndUnits!$AB$3:$AE$226,D$2,FALSE)</f>
        <v>=m/Math.pow(10,12)</v>
      </c>
      <c r="E59" s="30">
        <f t="shared" si="2"/>
        <v>169</v>
      </c>
      <c r="F59" t="str">
        <f t="shared" si="0"/>
        <v>var LengthMeasure_picometre =m/Math.pow(10,12)</v>
      </c>
      <c r="G59" s="30">
        <f t="shared" si="3"/>
        <v>170</v>
      </c>
      <c r="H59" t="str">
        <f t="shared" si="1"/>
        <v>console.log('LengthMeasure_picometre =  '+LengthMeasure_picometre)</v>
      </c>
    </row>
    <row r="60" spans="1:8" x14ac:dyDescent="0.2">
      <c r="A60">
        <v>58</v>
      </c>
      <c r="B60" t="str">
        <f>VLOOKUP($A60,MeasuresAndUnits!$AB$3:$AE$226,B$2,FALSE)</f>
        <v>LengthMeasure</v>
      </c>
      <c r="C60" t="str">
        <f>VLOOKUP($A60,MeasuresAndUnits!$AB$3:$AE$226,C$2,FALSE)</f>
        <v>femotmetre</v>
      </c>
      <c r="D60" t="str">
        <f>VLOOKUP($A60,MeasuresAndUnits!$AB$3:$AE$226,D$2,FALSE)</f>
        <v>=m/Math.pow(10,15)</v>
      </c>
      <c r="E60" s="30">
        <f t="shared" si="2"/>
        <v>172</v>
      </c>
      <c r="F60" t="str">
        <f t="shared" si="0"/>
        <v>var LengthMeasure_femotmetre =m/Math.pow(10,15)</v>
      </c>
      <c r="G60" s="30">
        <f t="shared" si="3"/>
        <v>173</v>
      </c>
      <c r="H60" t="str">
        <f t="shared" si="1"/>
        <v>console.log('LengthMeasure_femotmetre =  '+LengthMeasure_femotmetre)</v>
      </c>
    </row>
    <row r="61" spans="1:8" x14ac:dyDescent="0.2">
      <c r="A61">
        <v>59</v>
      </c>
      <c r="B61" t="str">
        <f>VLOOKUP($A61,MeasuresAndUnits!$AB$3:$AE$226,B$2,FALSE)</f>
        <v/>
      </c>
      <c r="C61" t="str">
        <f>VLOOKUP($A61,MeasuresAndUnits!$AB$3:$AE$226,C$2,FALSE)</f>
        <v>newton_per_metre</v>
      </c>
      <c r="D61" t="str">
        <f>VLOOKUP($A61,MeasuresAndUnits!$AB$3:$AE$226,D$2,FALSE)</f>
        <v>=kg/Math.pow(s,2)</v>
      </c>
      <c r="E61" s="30">
        <f t="shared" si="2"/>
        <v>175</v>
      </c>
      <c r="F61" t="str">
        <f t="shared" si="0"/>
        <v>var _newton_per_metre =kg/Math.pow(s,2)</v>
      </c>
      <c r="G61" s="30">
        <f t="shared" si="3"/>
        <v>176</v>
      </c>
      <c r="H61" t="str">
        <f t="shared" si="1"/>
        <v>console.log('_newton_per_metre =  '+_newton_per_metre)</v>
      </c>
    </row>
    <row r="62" spans="1:8" x14ac:dyDescent="0.2">
      <c r="A62">
        <v>60</v>
      </c>
      <c r="B62" t="str">
        <f>VLOOKUP($A62,MeasuresAndUnits!$AB$3:$AE$226,B$2,FALSE)</f>
        <v>LinearForceMeasure</v>
      </c>
      <c r="C62" t="str">
        <f>VLOOKUP($A62,MeasuresAndUnits!$AB$3:$AE$226,C$2,FALSE)</f>
        <v>kilonewton_per_metre</v>
      </c>
      <c r="D62" t="str">
        <f>VLOOKUP($A62,MeasuresAndUnits!$AB$3:$AE$226,D$2,FALSE)</f>
        <v>=kg/(Math.pow(s,2)*Math.pow(10,3))</v>
      </c>
      <c r="E62" s="30">
        <f t="shared" si="2"/>
        <v>178</v>
      </c>
      <c r="F62" t="str">
        <f t="shared" si="0"/>
        <v>var LinearForceMeasure_kilonewton_per_metre =kg/(Math.pow(s,2)*Math.pow(10,3))</v>
      </c>
      <c r="G62" s="30">
        <f t="shared" si="3"/>
        <v>179</v>
      </c>
      <c r="H62" t="str">
        <f t="shared" si="1"/>
        <v>console.log('LinearForceMeasure_kilonewton_per_metre =  '+LinearForceMeasure_kilonewton_per_metre)</v>
      </c>
    </row>
    <row r="63" spans="1:8" x14ac:dyDescent="0.2">
      <c r="A63">
        <v>61</v>
      </c>
      <c r="B63" t="str">
        <f>VLOOKUP($A63,MeasuresAndUnits!$AB$3:$AE$226,B$2,FALSE)</f>
        <v>LinearForceMeasure</v>
      </c>
      <c r="C63" t="str">
        <f>VLOOKUP($A63,MeasuresAndUnits!$AB$3:$AE$226,C$2,FALSE)</f>
        <v>meganewton_per_metre</v>
      </c>
      <c r="D63" t="str">
        <f>VLOOKUP($A63,MeasuresAndUnits!$AB$3:$AE$226,D$2,FALSE)</f>
        <v>=kg/(Math.pow(s,2)*Math.pow(10,6))</v>
      </c>
      <c r="E63" s="30">
        <f t="shared" si="2"/>
        <v>181</v>
      </c>
      <c r="F63" t="str">
        <f t="shared" si="0"/>
        <v>var LinearForceMeasure_meganewton_per_metre =kg/(Math.pow(s,2)*Math.pow(10,6))</v>
      </c>
      <c r="G63" s="30">
        <f t="shared" si="3"/>
        <v>182</v>
      </c>
      <c r="H63" t="str">
        <f t="shared" si="1"/>
        <v>console.log('LinearForceMeasure_meganewton_per_metre =  '+LinearForceMeasure_meganewton_per_metre)</v>
      </c>
    </row>
    <row r="64" spans="1:8" x14ac:dyDescent="0.2">
      <c r="A64">
        <v>62</v>
      </c>
      <c r="B64" t="str">
        <f>VLOOKUP($A64,MeasuresAndUnits!$AB$3:$AE$226,B$2,FALSE)</f>
        <v>LinearForceMeasure</v>
      </c>
      <c r="C64" t="str">
        <f>VLOOKUP($A64,MeasuresAndUnits!$AB$3:$AE$226,C$2,FALSE)</f>
        <v>millinewton_per_metre</v>
      </c>
      <c r="D64" t="str">
        <f>VLOOKUP($A64,MeasuresAndUnits!$AB$3:$AE$226,D$2,FALSE)</f>
        <v>=(kg/Math.pow(s,2)) * Math.pow(10,3)</v>
      </c>
      <c r="E64" s="30">
        <f t="shared" si="2"/>
        <v>184</v>
      </c>
      <c r="F64" t="str">
        <f t="shared" si="0"/>
        <v>var LinearForceMeasure_millinewton_per_metre =(kg/Math.pow(s,2)) * Math.pow(10,3)</v>
      </c>
      <c r="G64" s="30">
        <f t="shared" si="3"/>
        <v>185</v>
      </c>
      <c r="H64" t="str">
        <f t="shared" si="1"/>
        <v>console.log('LinearForceMeasure_millinewton_per_metre =  '+LinearForceMeasure_millinewton_per_metre)</v>
      </c>
    </row>
    <row r="65" spans="1:8" x14ac:dyDescent="0.2">
      <c r="A65">
        <v>63</v>
      </c>
      <c r="B65" t="str">
        <f>VLOOKUP($A65,MeasuresAndUnits!$AB$3:$AE$226,B$2,FALSE)</f>
        <v>LinearForceMeasure</v>
      </c>
      <c r="C65" t="str">
        <f>VLOOKUP($A65,MeasuresAndUnits!$AB$3:$AE$226,C$2,FALSE)</f>
        <v>newton_per_centimetre</v>
      </c>
      <c r="D65" t="str">
        <f>VLOOKUP($A65,MeasuresAndUnits!$AB$3:$AE$226,D$2,FALSE)</f>
        <v>=kg/(Math.pow(s,2)*Math.pow(10,2))</v>
      </c>
      <c r="E65" s="30">
        <f t="shared" si="2"/>
        <v>187</v>
      </c>
      <c r="F65" t="str">
        <f t="shared" si="0"/>
        <v>var LinearForceMeasure_newton_per_centimetre =kg/(Math.pow(s,2)*Math.pow(10,2))</v>
      </c>
      <c r="G65" s="30">
        <f t="shared" si="3"/>
        <v>188</v>
      </c>
      <c r="H65" t="str">
        <f t="shared" si="1"/>
        <v>console.log('LinearForceMeasure_newton_per_centimetre =  '+LinearForceMeasure_newton_per_centimetre)</v>
      </c>
    </row>
    <row r="66" spans="1:8" x14ac:dyDescent="0.2">
      <c r="A66">
        <v>64</v>
      </c>
      <c r="B66" t="str">
        <f>VLOOKUP($A66,MeasuresAndUnits!$AB$3:$AE$226,B$2,FALSE)</f>
        <v>LinearForceMeasure</v>
      </c>
      <c r="C66" t="str">
        <f>VLOOKUP($A66,MeasuresAndUnits!$AB$3:$AE$226,C$2,FALSE)</f>
        <v>kilonewton_per_centimetre</v>
      </c>
      <c r="D66" t="str">
        <f>VLOOKUP($A66,MeasuresAndUnits!$AB$3:$AE$226,D$2,FALSE)</f>
        <v>=kg/(Math.pow(s,2)*Math.pow(10,5))</v>
      </c>
      <c r="E66" s="30">
        <f t="shared" si="2"/>
        <v>190</v>
      </c>
      <c r="F66" t="str">
        <f t="shared" si="0"/>
        <v>var LinearForceMeasure_kilonewton_per_centimetre =kg/(Math.pow(s,2)*Math.pow(10,5))</v>
      </c>
      <c r="G66" s="30">
        <f t="shared" si="3"/>
        <v>191</v>
      </c>
      <c r="H66" t="str">
        <f t="shared" si="1"/>
        <v>console.log('LinearForceMeasure_kilonewton_per_centimetre =  '+LinearForceMeasure_kilonewton_per_centimetre)</v>
      </c>
    </row>
    <row r="67" spans="1:8" x14ac:dyDescent="0.2">
      <c r="A67">
        <v>65</v>
      </c>
      <c r="B67" t="str">
        <f>VLOOKUP($A67,MeasuresAndUnits!$AB$3:$AE$226,B$2,FALSE)</f>
        <v>LinearMomentMeasure</v>
      </c>
      <c r="C67" t="str">
        <f>VLOOKUP($A67,MeasuresAndUnits!$AB$3:$AE$226,C$2,FALSE)</f>
        <v>kilonewtonmetre_per_metre</v>
      </c>
      <c r="D67" t="str">
        <f>VLOOKUP($A67,MeasuresAndUnits!$AB$3:$AE$226,D$2,FALSE)</f>
        <v>=(kg*m)/(Math.pow(s,2)*Math.pow(10,3))</v>
      </c>
      <c r="E67" s="30">
        <f t="shared" si="2"/>
        <v>193</v>
      </c>
      <c r="F67" t="str">
        <f t="shared" si="0"/>
        <v>var LinearMomentMeasure_kilonewtonmetre_per_metre =(kg*m)/(Math.pow(s,2)*Math.pow(10,3))</v>
      </c>
      <c r="G67" s="30">
        <f t="shared" si="3"/>
        <v>194</v>
      </c>
      <c r="H67" t="str">
        <f t="shared" si="1"/>
        <v>console.log('LinearMomentMeasure_kilonewtonmetre_per_metre =  '+LinearMomentMeasure_kilonewtonmetre_per_metre)</v>
      </c>
    </row>
    <row r="68" spans="1:8" x14ac:dyDescent="0.2">
      <c r="A68">
        <v>66</v>
      </c>
      <c r="B68" t="str">
        <f>VLOOKUP($A68,MeasuresAndUnits!$AB$3:$AE$226,B$2,FALSE)</f>
        <v>LinearMomentMeasure</v>
      </c>
      <c r="C68" t="str">
        <f>VLOOKUP($A68,MeasuresAndUnits!$AB$3:$AE$226,C$2,FALSE)</f>
        <v>meganewtonmetre_per_metra</v>
      </c>
      <c r="D68" t="str">
        <f>VLOOKUP($A68,MeasuresAndUnits!$AB$3:$AE$226,D$2,FALSE)</f>
        <v>=(kg*m)/(Math.pow(s,2)*Math.pow(10,6))</v>
      </c>
      <c r="E68" s="30">
        <f t="shared" si="2"/>
        <v>196</v>
      </c>
      <c r="F68" t="str">
        <f t="shared" ref="F68:F131" si="4">"var "&amp;B68&amp;"_"&amp;C68&amp;" "&amp;D68</f>
        <v>var LinearMomentMeasure_meganewtonmetre_per_metra =(kg*m)/(Math.pow(s,2)*Math.pow(10,6))</v>
      </c>
      <c r="G68" s="30">
        <f t="shared" si="3"/>
        <v>197</v>
      </c>
      <c r="H68" t="str">
        <f t="shared" ref="H68:H131" si="5">"console.log('"&amp;B68&amp;"_"&amp;C68&amp;" =  '+"&amp;B68&amp;"_"&amp;C68&amp;")"</f>
        <v>console.log('LinearMomentMeasure_meganewtonmetre_per_metra =  '+LinearMomentMeasure_meganewtonmetre_per_metra)</v>
      </c>
    </row>
    <row r="69" spans="1:8" x14ac:dyDescent="0.2">
      <c r="A69">
        <v>67</v>
      </c>
      <c r="B69" t="str">
        <f>VLOOKUP($A69,MeasuresAndUnits!$AB$3:$AE$226,B$2,FALSE)</f>
        <v>LinearMomentMeasure</v>
      </c>
      <c r="C69" t="str">
        <f>VLOOKUP($A69,MeasuresAndUnits!$AB$3:$AE$226,C$2,FALSE)</f>
        <v>newtonmetre_per_metre</v>
      </c>
      <c r="D69" t="str">
        <f>VLOOKUP($A69,MeasuresAndUnits!$AB$3:$AE$226,D$2,FALSE)</f>
        <v>=(kg*m)/(Math.pow(s,2))</v>
      </c>
      <c r="E69" s="30">
        <f t="shared" ref="E69:E132" si="6">E68+$E$2</f>
        <v>199</v>
      </c>
      <c r="F69" t="str">
        <f t="shared" si="4"/>
        <v>var LinearMomentMeasure_newtonmetre_per_metre =(kg*m)/(Math.pow(s,2))</v>
      </c>
      <c r="G69" s="30">
        <f t="shared" ref="G69:G132" si="7">G68+$E$2</f>
        <v>200</v>
      </c>
      <c r="H69" t="str">
        <f t="shared" si="5"/>
        <v>console.log('LinearMomentMeasure_newtonmetre_per_metre =  '+LinearMomentMeasure_newtonmetre_per_metre)</v>
      </c>
    </row>
    <row r="70" spans="1:8" x14ac:dyDescent="0.2">
      <c r="A70">
        <v>68</v>
      </c>
      <c r="B70" t="str">
        <f>VLOOKUP($A70,MeasuresAndUnits!$AB$3:$AE$226,B$2,FALSE)</f>
        <v>LinearStiffnessMeasure</v>
      </c>
      <c r="C70" t="str">
        <f>VLOOKUP($A70,MeasuresAndUnits!$AB$3:$AE$226,C$2,FALSE)</f>
        <v>newton_per_metre</v>
      </c>
      <c r="D70" t="str">
        <f>VLOOKUP($A70,MeasuresAndUnits!$AB$3:$AE$226,D$2,FALSE)</f>
        <v>=(kg)/(Math.pow(s,2))</v>
      </c>
      <c r="E70" s="30">
        <f t="shared" si="6"/>
        <v>202</v>
      </c>
      <c r="F70" t="str">
        <f t="shared" si="4"/>
        <v>var LinearStiffnessMeasure_newton_per_metre =(kg)/(Math.pow(s,2))</v>
      </c>
      <c r="G70" s="30">
        <f t="shared" si="7"/>
        <v>203</v>
      </c>
      <c r="H70" t="str">
        <f t="shared" si="5"/>
        <v>console.log('LinearStiffnessMeasure_newton_per_metre =  '+LinearStiffnessMeasure_newton_per_metre)</v>
      </c>
    </row>
    <row r="71" spans="1:8" x14ac:dyDescent="0.2">
      <c r="A71">
        <v>69</v>
      </c>
      <c r="B71" t="str">
        <f>VLOOKUP($A71,MeasuresAndUnits!$AB$3:$AE$226,B$2,FALSE)</f>
        <v>LinearVelocityMeasure</v>
      </c>
      <c r="C71" t="str">
        <f>VLOOKUP($A71,MeasuresAndUnits!$AB$3:$AE$226,C$2,FALSE)</f>
        <v>meters_per_second</v>
      </c>
      <c r="D71" t="str">
        <f>VLOOKUP($A71,MeasuresAndUnits!$AB$3:$AE$226,D$2,FALSE)</f>
        <v>=m/s</v>
      </c>
      <c r="E71" s="30">
        <f t="shared" si="6"/>
        <v>205</v>
      </c>
      <c r="F71" t="str">
        <f t="shared" si="4"/>
        <v>var LinearVelocityMeasure_meters_per_second =m/s</v>
      </c>
      <c r="G71" s="30">
        <f t="shared" si="7"/>
        <v>206</v>
      </c>
      <c r="H71" t="str">
        <f t="shared" si="5"/>
        <v>console.log('LinearVelocityMeasure_meters_per_second =  '+LinearVelocityMeasure_meters_per_second)</v>
      </c>
    </row>
    <row r="72" spans="1:8" x14ac:dyDescent="0.2">
      <c r="A72">
        <v>70</v>
      </c>
      <c r="B72" t="str">
        <f>VLOOKUP($A72,MeasuresAndUnits!$AB$3:$AE$226,B$2,FALSE)</f>
        <v>LinearVelocityMeasure</v>
      </c>
      <c r="C72" t="str">
        <f>VLOOKUP($A72,MeasuresAndUnits!$AB$3:$AE$226,C$2,FALSE)</f>
        <v>kilometers_per_hour</v>
      </c>
      <c r="D72" t="str">
        <f>VLOOKUP($A72,MeasuresAndUnits!$AB$3:$AE$226,D$2,FALSE)</f>
        <v>=(m*Math.pow(10,3))/(3600*s)</v>
      </c>
      <c r="E72" s="30">
        <f t="shared" si="6"/>
        <v>208</v>
      </c>
      <c r="F72" t="str">
        <f t="shared" si="4"/>
        <v>var LinearVelocityMeasure_kilometers_per_hour =(m*Math.pow(10,3))/(3600*s)</v>
      </c>
      <c r="G72" s="30">
        <f t="shared" si="7"/>
        <v>209</v>
      </c>
      <c r="H72" t="str">
        <f t="shared" si="5"/>
        <v>console.log('LinearVelocityMeasure_kilometers_per_hour =  '+LinearVelocityMeasure_kilometers_per_hour)</v>
      </c>
    </row>
    <row r="73" spans="1:8" x14ac:dyDescent="0.2">
      <c r="A73">
        <v>71</v>
      </c>
      <c r="B73" t="str">
        <f>VLOOKUP($A73,MeasuresAndUnits!$AB$3:$AE$226,B$2,FALSE)</f>
        <v>LinearVelocityMeasure</v>
      </c>
      <c r="C73" t="str">
        <f>VLOOKUP($A73,MeasuresAndUnits!$AB$3:$AE$226,C$2,FALSE)</f>
        <v>miles_per_hour</v>
      </c>
      <c r="D73" t="str">
        <f>VLOOKUP($A73,MeasuresAndUnits!$AB$3:$AE$226,D$2,FALSE)</f>
        <v>=(1609,344*m)/(3600*s)</v>
      </c>
      <c r="E73" s="30">
        <f t="shared" si="6"/>
        <v>211</v>
      </c>
      <c r="F73" t="str">
        <f t="shared" si="4"/>
        <v>var LinearVelocityMeasure_miles_per_hour =(1609,344*m)/(3600*s)</v>
      </c>
      <c r="G73" s="30">
        <f t="shared" si="7"/>
        <v>212</v>
      </c>
      <c r="H73" t="str">
        <f t="shared" si="5"/>
        <v>console.log('LinearVelocityMeasure_miles_per_hour =  '+LinearVelocityMeasure_miles_per_hour)</v>
      </c>
    </row>
    <row r="74" spans="1:8" x14ac:dyDescent="0.2">
      <c r="A74">
        <v>72</v>
      </c>
      <c r="B74" t="str">
        <f>VLOOKUP($A74,MeasuresAndUnits!$AB$3:$AE$226,B$2,FALSE)</f>
        <v>LuminousIntensityMeasure</v>
      </c>
      <c r="C74" t="str">
        <f>VLOOKUP($A74,MeasuresAndUnits!$AB$3:$AE$226,C$2,FALSE)</f>
        <v>candela</v>
      </c>
      <c r="D74" t="str">
        <f>VLOOKUP($A74,MeasuresAndUnits!$AB$3:$AE$226,D$2,FALSE)</f>
        <v>=cd</v>
      </c>
      <c r="E74" s="30">
        <f t="shared" si="6"/>
        <v>214</v>
      </c>
      <c r="F74" t="str">
        <f t="shared" si="4"/>
        <v>var LuminousIntensityMeasure_candela =cd</v>
      </c>
      <c r="G74" s="30">
        <f t="shared" si="7"/>
        <v>215</v>
      </c>
      <c r="H74" t="str">
        <f t="shared" si="5"/>
        <v>console.log('LuminousIntensityMeasure_candela =  '+LuminousIntensityMeasure_candela)</v>
      </c>
    </row>
    <row r="75" spans="1:8" x14ac:dyDescent="0.2">
      <c r="A75">
        <v>73</v>
      </c>
      <c r="B75" t="str">
        <f>VLOOKUP($A75,MeasuresAndUnits!$AB$3:$AE$226,B$2,FALSE)</f>
        <v>LuminousIntensityDistributionMeasure</v>
      </c>
      <c r="C75" t="str">
        <f>VLOOKUP($A75,MeasuresAndUnits!$AB$3:$AE$226,C$2,FALSE)</f>
        <v>candela</v>
      </c>
      <c r="D75" t="str">
        <f>VLOOKUP($A75,MeasuresAndUnits!$AB$3:$AE$226,D$2,FALSE)</f>
        <v>=cd</v>
      </c>
      <c r="E75" s="30">
        <f t="shared" si="6"/>
        <v>217</v>
      </c>
      <c r="F75" t="str">
        <f t="shared" si="4"/>
        <v>var LuminousIntensityDistributionMeasure_candela =cd</v>
      </c>
      <c r="G75" s="30">
        <f t="shared" si="7"/>
        <v>218</v>
      </c>
      <c r="H75" t="str">
        <f t="shared" si="5"/>
        <v>console.log('LuminousIntensityDistributionMeasure_candela =  '+LuminousIntensityDistributionMeasure_candela)</v>
      </c>
    </row>
    <row r="76" spans="1:8" x14ac:dyDescent="0.2">
      <c r="A76">
        <v>74</v>
      </c>
      <c r="B76" t="str">
        <f>VLOOKUP($A76,MeasuresAndUnits!$AB$3:$AE$226,B$2,FALSE)</f>
        <v>MagneticFluxMeasure</v>
      </c>
      <c r="C76" t="str">
        <f>VLOOKUP($A76,MeasuresAndUnits!$AB$3:$AE$226,C$2,FALSE)</f>
        <v>weber</v>
      </c>
      <c r="D76" t="str">
        <f>VLOOKUP($A76,MeasuresAndUnits!$AB$3:$AE$226,D$2,FALSE)</f>
        <v>=(kg*Math.pow(m,2))/(Math.pow(A,2)*Math.pow(s,2))</v>
      </c>
      <c r="E76" s="30">
        <f t="shared" si="6"/>
        <v>220</v>
      </c>
      <c r="F76" t="str">
        <f t="shared" si="4"/>
        <v>var MagneticFluxMeasure_weber =(kg*Math.pow(m,2))/(Math.pow(A,2)*Math.pow(s,2))</v>
      </c>
      <c r="G76" s="30">
        <f t="shared" si="7"/>
        <v>221</v>
      </c>
      <c r="H76" t="str">
        <f t="shared" si="5"/>
        <v>console.log('MagneticFluxMeasure_weber =  '+MagneticFluxMeasure_weber)</v>
      </c>
    </row>
    <row r="77" spans="1:8" x14ac:dyDescent="0.2">
      <c r="A77">
        <v>75</v>
      </c>
      <c r="B77" t="str">
        <f>VLOOKUP($A77,MeasuresAndUnits!$AB$3:$AE$226,B$2,FALSE)</f>
        <v>MagneticFluxDensityMeasure</v>
      </c>
      <c r="C77" t="str">
        <f>VLOOKUP($A77,MeasuresAndUnits!$AB$3:$AE$226,C$2,FALSE)</f>
        <v>tesla</v>
      </c>
      <c r="D77" t="str">
        <f>VLOOKUP($A77,MeasuresAndUnits!$AB$3:$AE$226,D$2,FALSE)</f>
        <v>=kg/(Math.pow(A,2)*Math.pow(s,2))</v>
      </c>
      <c r="E77" s="30">
        <f t="shared" si="6"/>
        <v>223</v>
      </c>
      <c r="F77" t="str">
        <f t="shared" si="4"/>
        <v>var MagneticFluxDensityMeasure_tesla =kg/(Math.pow(A,2)*Math.pow(s,2))</v>
      </c>
      <c r="G77" s="30">
        <f t="shared" si="7"/>
        <v>224</v>
      </c>
      <c r="H77" t="str">
        <f t="shared" si="5"/>
        <v>console.log('MagneticFluxDensityMeasure_tesla =  '+MagneticFluxDensityMeasure_tesla)</v>
      </c>
    </row>
    <row r="78" spans="1:8" x14ac:dyDescent="0.2">
      <c r="A78">
        <v>76</v>
      </c>
      <c r="B78" t="str">
        <f>VLOOKUP($A78,MeasuresAndUnits!$AB$3:$AE$226,B$2,FALSE)</f>
        <v>MassMeasure</v>
      </c>
      <c r="C78" t="str">
        <f>VLOOKUP($A78,MeasuresAndUnits!$AB$3:$AE$226,C$2,FALSE)</f>
        <v>gram</v>
      </c>
      <c r="D78" t="str">
        <f>VLOOKUP($A78,MeasuresAndUnits!$AB$3:$AE$226,D$2,FALSE)</f>
        <v>=kg/Math.pow(10,3)</v>
      </c>
      <c r="E78" s="30">
        <f t="shared" si="6"/>
        <v>226</v>
      </c>
      <c r="F78" t="str">
        <f t="shared" si="4"/>
        <v>var MassMeasure_gram =kg/Math.pow(10,3)</v>
      </c>
      <c r="G78" s="30">
        <f t="shared" si="7"/>
        <v>227</v>
      </c>
      <c r="H78" t="str">
        <f t="shared" si="5"/>
        <v>console.log('MassMeasure_gram =  '+MassMeasure_gram)</v>
      </c>
    </row>
    <row r="79" spans="1:8" x14ac:dyDescent="0.2">
      <c r="A79">
        <v>77</v>
      </c>
      <c r="B79" t="str">
        <f>VLOOKUP($A79,MeasuresAndUnits!$AB$3:$AE$226,B$2,FALSE)</f>
        <v>MassMeasure</v>
      </c>
      <c r="C79" t="str">
        <f>VLOOKUP($A79,MeasuresAndUnits!$AB$3:$AE$226,C$2,FALSE)</f>
        <v>kilogram</v>
      </c>
      <c r="D79" t="str">
        <f>VLOOKUP($A79,MeasuresAndUnits!$AB$3:$AE$226,D$2,FALSE)</f>
        <v>=kg</v>
      </c>
      <c r="E79" s="30">
        <f t="shared" si="6"/>
        <v>229</v>
      </c>
      <c r="F79" t="str">
        <f t="shared" si="4"/>
        <v>var MassMeasure_kilogram =kg</v>
      </c>
      <c r="G79" s="30">
        <f t="shared" si="7"/>
        <v>230</v>
      </c>
      <c r="H79" t="str">
        <f t="shared" si="5"/>
        <v>console.log('MassMeasure_kilogram =  '+MassMeasure_kilogram)</v>
      </c>
    </row>
    <row r="80" spans="1:8" x14ac:dyDescent="0.2">
      <c r="A80">
        <v>78</v>
      </c>
      <c r="B80" t="str">
        <f>VLOOKUP($A80,MeasuresAndUnits!$AB$3:$AE$226,B$2,FALSE)</f>
        <v>MassMeasure</v>
      </c>
      <c r="C80" t="str">
        <f>VLOOKUP($A80,MeasuresAndUnits!$AB$3:$AE$226,C$2,FALSE)</f>
        <v>ton</v>
      </c>
      <c r="D80" t="str">
        <f>VLOOKUP($A80,MeasuresAndUnits!$AB$3:$AE$226,D$2,FALSE)</f>
        <v>=kg*Math.pow(10,3)</v>
      </c>
      <c r="E80" s="30">
        <f t="shared" si="6"/>
        <v>232</v>
      </c>
      <c r="F80" t="str">
        <f t="shared" si="4"/>
        <v>var MassMeasure_ton =kg*Math.pow(10,3)</v>
      </c>
      <c r="G80" s="30">
        <f t="shared" si="7"/>
        <v>233</v>
      </c>
      <c r="H80" t="str">
        <f t="shared" si="5"/>
        <v>console.log('MassMeasure_ton =  '+MassMeasure_ton)</v>
      </c>
    </row>
    <row r="81" spans="1:8" x14ac:dyDescent="0.2">
      <c r="A81">
        <v>79</v>
      </c>
      <c r="B81" t="str">
        <f>VLOOKUP($A81,MeasuresAndUnits!$AB$3:$AE$226,B$2,FALSE)</f>
        <v>MassMeasure</v>
      </c>
      <c r="C81" t="str">
        <f>VLOOKUP($A81,MeasuresAndUnits!$AB$3:$AE$226,C$2,FALSE)</f>
        <v>milligram</v>
      </c>
      <c r="D81" t="str">
        <f>VLOOKUP($A81,MeasuresAndUnits!$AB$3:$AE$226,D$2,FALSE)</f>
        <v>=kg/Math.pow(10,6)</v>
      </c>
      <c r="E81" s="30">
        <f t="shared" si="6"/>
        <v>235</v>
      </c>
      <c r="F81" t="str">
        <f t="shared" si="4"/>
        <v>var MassMeasure_milligram =kg/Math.pow(10,6)</v>
      </c>
      <c r="G81" s="30">
        <f t="shared" si="7"/>
        <v>236</v>
      </c>
      <c r="H81" t="str">
        <f t="shared" si="5"/>
        <v>console.log('MassMeasure_milligram =  '+MassMeasure_milligram)</v>
      </c>
    </row>
    <row r="82" spans="1:8" x14ac:dyDescent="0.2">
      <c r="A82">
        <v>80</v>
      </c>
      <c r="B82" t="str">
        <f>VLOOKUP($A82,MeasuresAndUnits!$AB$3:$AE$226,B$2,FALSE)</f>
        <v>MassMeasure</v>
      </c>
      <c r="C82" t="str">
        <f>VLOOKUP($A82,MeasuresAndUnits!$AB$3:$AE$226,C$2,FALSE)</f>
        <v>microgram</v>
      </c>
      <c r="D82" t="str">
        <f>VLOOKUP($A82,MeasuresAndUnits!$AB$3:$AE$226,D$2,FALSE)</f>
        <v>=kg/Math.pow(10,9)</v>
      </c>
      <c r="E82" s="30">
        <f t="shared" si="6"/>
        <v>238</v>
      </c>
      <c r="F82" t="str">
        <f t="shared" si="4"/>
        <v>var MassMeasure_microgram =kg/Math.pow(10,9)</v>
      </c>
      <c r="G82" s="30">
        <f t="shared" si="7"/>
        <v>239</v>
      </c>
      <c r="H82" t="str">
        <f t="shared" si="5"/>
        <v>console.log('MassMeasure_microgram =  '+MassMeasure_microgram)</v>
      </c>
    </row>
    <row r="83" spans="1:8" x14ac:dyDescent="0.2">
      <c r="A83">
        <v>81</v>
      </c>
      <c r="B83" t="str">
        <f>VLOOKUP($A83,MeasuresAndUnits!$AB$3:$AE$226,B$2,FALSE)</f>
        <v>MassDensityMeasure</v>
      </c>
      <c r="C83" t="str">
        <f>VLOOKUP($A83,MeasuresAndUnits!$AB$3:$AE$226,C$2,FALSE)</f>
        <v>kilogram_per_cubicmetre</v>
      </c>
      <c r="D83" t="str">
        <f>VLOOKUP($A83,MeasuresAndUnits!$AB$3:$AE$226,D$2,FALSE)</f>
        <v>=kg/Math.pow(m,3)</v>
      </c>
      <c r="E83" s="30">
        <f t="shared" si="6"/>
        <v>241</v>
      </c>
      <c r="F83" t="str">
        <f t="shared" si="4"/>
        <v>var MassDensityMeasure_kilogram_per_cubicmetre =kg/Math.pow(m,3)</v>
      </c>
      <c r="G83" s="30">
        <f t="shared" si="7"/>
        <v>242</v>
      </c>
      <c r="H83" t="str">
        <f t="shared" si="5"/>
        <v>console.log('MassDensityMeasure_kilogram_per_cubicmetre =  '+MassDensityMeasure_kilogram_per_cubicmetre)</v>
      </c>
    </row>
    <row r="84" spans="1:8" x14ac:dyDescent="0.2">
      <c r="A84">
        <v>82</v>
      </c>
      <c r="B84" t="str">
        <f>VLOOKUP($A84,MeasuresAndUnits!$AB$3:$AE$226,B$2,FALSE)</f>
        <v>MassDensityMeasure</v>
      </c>
      <c r="C84" t="str">
        <f>VLOOKUP($A84,MeasuresAndUnits!$AB$3:$AE$226,C$2,FALSE)</f>
        <v>kilogram_per_cubicdecimetre</v>
      </c>
      <c r="D84" t="str">
        <f>VLOOKUP($A84,MeasuresAndUnits!$AB$3:$AE$226,D$2,FALSE)</f>
        <v>=Math.pow(10,3)*kg/Math.pow(m,3)</v>
      </c>
      <c r="E84" s="30">
        <f t="shared" si="6"/>
        <v>244</v>
      </c>
      <c r="F84" t="str">
        <f t="shared" si="4"/>
        <v>var MassDensityMeasure_kilogram_per_cubicdecimetre =Math.pow(10,3)*kg/Math.pow(m,3)</v>
      </c>
      <c r="G84" s="30">
        <f t="shared" si="7"/>
        <v>245</v>
      </c>
      <c r="H84" t="str">
        <f t="shared" si="5"/>
        <v>console.log('MassDensityMeasure_kilogram_per_cubicdecimetre =  '+MassDensityMeasure_kilogram_per_cubicdecimetre)</v>
      </c>
    </row>
    <row r="85" spans="1:8" x14ac:dyDescent="0.2">
      <c r="A85">
        <v>83</v>
      </c>
      <c r="B85" t="str">
        <f>VLOOKUP($A85,MeasuresAndUnits!$AB$3:$AE$226,B$2,FALSE)</f>
        <v>MassDensityMeasure</v>
      </c>
      <c r="C85" t="str">
        <f>VLOOKUP($A85,MeasuresAndUnits!$AB$3:$AE$226,C$2,FALSE)</f>
        <v>tonne_per_cubicmetre</v>
      </c>
      <c r="D85" t="str">
        <f>VLOOKUP($A85,MeasuresAndUnits!$AB$3:$AE$226,D$2,FALSE)</f>
        <v>=Math.pow(10,3)*kg/Math.pow(m,3)</v>
      </c>
      <c r="E85" s="30">
        <f t="shared" si="6"/>
        <v>247</v>
      </c>
      <c r="F85" t="str">
        <f t="shared" si="4"/>
        <v>var MassDensityMeasure_tonne_per_cubicmetre =Math.pow(10,3)*kg/Math.pow(m,3)</v>
      </c>
      <c r="G85" s="30">
        <f t="shared" si="7"/>
        <v>248</v>
      </c>
      <c r="H85" t="str">
        <f t="shared" si="5"/>
        <v>console.log('MassDensityMeasure_tonne_per_cubicmetre =  '+MassDensityMeasure_tonne_per_cubicmetre)</v>
      </c>
    </row>
    <row r="86" spans="1:8" x14ac:dyDescent="0.2">
      <c r="A86">
        <v>84</v>
      </c>
      <c r="B86" t="str">
        <f>VLOOKUP($A86,MeasuresAndUnits!$AB$3:$AE$226,B$2,FALSE)</f>
        <v>MassFlowRateMeasure</v>
      </c>
      <c r="C86" t="str">
        <f>VLOOKUP($A86,MeasuresAndUnits!$AB$3:$AE$226,C$2,FALSE)</f>
        <v>kilogram_per_second</v>
      </c>
      <c r="D86" t="str">
        <f>VLOOKUP($A86,MeasuresAndUnits!$AB$3:$AE$226,D$2,FALSE)</f>
        <v>=kg/s</v>
      </c>
      <c r="E86" s="30">
        <f t="shared" si="6"/>
        <v>250</v>
      </c>
      <c r="F86" t="str">
        <f t="shared" si="4"/>
        <v>var MassFlowRateMeasure_kilogram_per_second =kg/s</v>
      </c>
      <c r="G86" s="30">
        <f t="shared" si="7"/>
        <v>251</v>
      </c>
      <c r="H86" t="str">
        <f t="shared" si="5"/>
        <v>console.log('MassFlowRateMeasure_kilogram_per_second =  '+MassFlowRateMeasure_kilogram_per_second)</v>
      </c>
    </row>
    <row r="87" spans="1:8" x14ac:dyDescent="0.2">
      <c r="A87">
        <v>85</v>
      </c>
      <c r="B87" t="str">
        <f>VLOOKUP($A87,MeasuresAndUnits!$AB$3:$AE$226,B$2,FALSE)</f>
        <v>MassPerLengthMeasure</v>
      </c>
      <c r="C87" t="str">
        <f>VLOOKUP($A87,MeasuresAndUnits!$AB$3:$AE$226,C$2,FALSE)</f>
        <v>kilogram_per_metre</v>
      </c>
      <c r="D87" t="str">
        <f>VLOOKUP($A87,MeasuresAndUnits!$AB$3:$AE$226,D$2,FALSE)</f>
        <v>=kg/m</v>
      </c>
      <c r="E87" s="30">
        <f t="shared" si="6"/>
        <v>253</v>
      </c>
      <c r="F87" t="str">
        <f t="shared" si="4"/>
        <v>var MassPerLengthMeasure_kilogram_per_metre =kg/m</v>
      </c>
      <c r="G87" s="30">
        <f t="shared" si="7"/>
        <v>254</v>
      </c>
      <c r="H87" t="str">
        <f t="shared" si="5"/>
        <v>console.log('MassPerLengthMeasure_kilogram_per_metre =  '+MassPerLengthMeasure_kilogram_per_metre)</v>
      </c>
    </row>
    <row r="88" spans="1:8" x14ac:dyDescent="0.2">
      <c r="A88">
        <v>86</v>
      </c>
      <c r="B88" t="str">
        <f>VLOOKUP($A88,MeasuresAndUnits!$AB$3:$AE$226,B$2,FALSE)</f>
        <v>ModulusOfElasticityMeasure</v>
      </c>
      <c r="C88" t="str">
        <f>VLOOKUP($A88,MeasuresAndUnits!$AB$3:$AE$226,C$2,FALSE)</f>
        <v>newton_per_square_millimetre</v>
      </c>
      <c r="D88" t="str">
        <f>VLOOKUP($A88,MeasuresAndUnits!$AB$3:$AE$226,D$2,FALSE)</f>
        <v>=Math.pow(10,6)*kg/(m*Math.pow(s,2))</v>
      </c>
      <c r="E88" s="30">
        <f t="shared" si="6"/>
        <v>256</v>
      </c>
      <c r="F88" t="str">
        <f t="shared" si="4"/>
        <v>var ModulusOfElasticityMeasure_newton_per_square_millimetre =Math.pow(10,6)*kg/(m*Math.pow(s,2))</v>
      </c>
      <c r="G88" s="30">
        <f t="shared" si="7"/>
        <v>257</v>
      </c>
      <c r="H88" t="str">
        <f t="shared" si="5"/>
        <v>console.log('ModulusOfElasticityMeasure_newton_per_square_millimetre =  '+ModulusOfElasticityMeasure_newton_per_square_millimetre)</v>
      </c>
    </row>
    <row r="89" spans="1:8" x14ac:dyDescent="0.2">
      <c r="A89">
        <v>87</v>
      </c>
      <c r="B89" t="str">
        <f>VLOOKUP($A89,MeasuresAndUnits!$AB$3:$AE$226,B$2,FALSE)</f>
        <v>ModulusOfElasticityMeasure</v>
      </c>
      <c r="C89" t="str">
        <f>VLOOKUP($A89,MeasuresAndUnits!$AB$3:$AE$226,C$2,FALSE)</f>
        <v>newton_per_square_centimeter</v>
      </c>
      <c r="D89" t="str">
        <f>VLOOKUP($A89,MeasuresAndUnits!$AB$3:$AE$226,D$2,FALSE)</f>
        <v>=Math.pow(10,4)*kg/(m*Math.pow(s,2))</v>
      </c>
      <c r="E89" s="30">
        <f t="shared" si="6"/>
        <v>259</v>
      </c>
      <c r="F89" t="str">
        <f t="shared" si="4"/>
        <v>var ModulusOfElasticityMeasure_newton_per_square_centimeter =Math.pow(10,4)*kg/(m*Math.pow(s,2))</v>
      </c>
      <c r="G89" s="30">
        <f t="shared" si="7"/>
        <v>260</v>
      </c>
      <c r="H89" t="str">
        <f t="shared" si="5"/>
        <v>console.log('ModulusOfElasticityMeasure_newton_per_square_centimeter =  '+ModulusOfElasticityMeasure_newton_per_square_centimeter)</v>
      </c>
    </row>
    <row r="90" spans="1:8" x14ac:dyDescent="0.2">
      <c r="A90">
        <v>88</v>
      </c>
      <c r="B90" t="str">
        <f>VLOOKUP($A90,MeasuresAndUnits!$AB$3:$AE$226,B$2,FALSE)</f>
        <v>ModulusOfElasticityMeasure</v>
      </c>
      <c r="C90" t="str">
        <f>VLOOKUP($A90,MeasuresAndUnits!$AB$3:$AE$226,C$2,FALSE)</f>
        <v>kilonewton_per_square_millimetre</v>
      </c>
      <c r="D90" t="str">
        <f>VLOOKUP($A90,MeasuresAndUnits!$AB$3:$AE$226,D$2,FALSE)</f>
        <v>=Math.pow(10,9)*kg/(m*Math.pow(s,2))</v>
      </c>
      <c r="E90" s="30">
        <f t="shared" si="6"/>
        <v>262</v>
      </c>
      <c r="F90" t="str">
        <f t="shared" si="4"/>
        <v>var ModulusOfElasticityMeasure_kilonewton_per_square_millimetre =Math.pow(10,9)*kg/(m*Math.pow(s,2))</v>
      </c>
      <c r="G90" s="30">
        <f t="shared" si="7"/>
        <v>263</v>
      </c>
      <c r="H90" t="str">
        <f t="shared" si="5"/>
        <v>console.log('ModulusOfElasticityMeasure_kilonewton_per_square_millimetre =  '+ModulusOfElasticityMeasure_kilonewton_per_square_millimetre)</v>
      </c>
    </row>
    <row r="91" spans="1:8" x14ac:dyDescent="0.2">
      <c r="A91">
        <v>89</v>
      </c>
      <c r="B91" t="str">
        <f>VLOOKUP($A91,MeasuresAndUnits!$AB$3:$AE$226,B$2,FALSE)</f>
        <v>ModulusOfElasticityMeasure</v>
      </c>
      <c r="C91" t="str">
        <f>VLOOKUP($A91,MeasuresAndUnits!$AB$3:$AE$226,C$2,FALSE)</f>
        <v>kilonewton_per_square_centimeter</v>
      </c>
      <c r="D91" t="str">
        <f>VLOOKUP($A91,MeasuresAndUnits!$AB$3:$AE$226,D$2,FALSE)</f>
        <v>=Math.pow(10,7)*kg/(m*Math.pow(s,2))</v>
      </c>
      <c r="E91" s="30">
        <f t="shared" si="6"/>
        <v>265</v>
      </c>
      <c r="F91" t="str">
        <f t="shared" si="4"/>
        <v>var ModulusOfElasticityMeasure_kilonewton_per_square_centimeter =Math.pow(10,7)*kg/(m*Math.pow(s,2))</v>
      </c>
      <c r="G91" s="30">
        <f t="shared" si="7"/>
        <v>266</v>
      </c>
      <c r="H91" t="str">
        <f t="shared" si="5"/>
        <v>console.log('ModulusOfElasticityMeasure_kilonewton_per_square_centimeter =  '+ModulusOfElasticityMeasure_kilonewton_per_square_centimeter)</v>
      </c>
    </row>
    <row r="92" spans="1:8" x14ac:dyDescent="0.2">
      <c r="A92">
        <v>90</v>
      </c>
      <c r="B92" t="str">
        <f>VLOOKUP($A92,MeasuresAndUnits!$AB$3:$AE$226,B$2,FALSE)</f>
        <v>ModulusOfElasticityMeasure</v>
      </c>
      <c r="C92" t="str">
        <f>VLOOKUP($A92,MeasuresAndUnits!$AB$3:$AE$226,C$2,FALSE)</f>
        <v>newton_per_metre</v>
      </c>
      <c r="D92" t="str">
        <f>VLOOKUP($A92,MeasuresAndUnits!$AB$3:$AE$226,D$2,FALSE)</f>
        <v>=kg/(m*Math.pow(s,2))</v>
      </c>
      <c r="E92" s="30">
        <f t="shared" si="6"/>
        <v>268</v>
      </c>
      <c r="F92" t="str">
        <f t="shared" si="4"/>
        <v>var ModulusOfElasticityMeasure_newton_per_metre =kg/(m*Math.pow(s,2))</v>
      </c>
      <c r="G92" s="30">
        <f t="shared" si="7"/>
        <v>269</v>
      </c>
      <c r="H92" t="str">
        <f t="shared" si="5"/>
        <v>console.log('ModulusOfElasticityMeasure_newton_per_metre =  '+ModulusOfElasticityMeasure_newton_per_metre)</v>
      </c>
    </row>
    <row r="93" spans="1:8" x14ac:dyDescent="0.2">
      <c r="A93">
        <v>91</v>
      </c>
      <c r="B93" t="str">
        <f>VLOOKUP($A93,MeasuresAndUnits!$AB$3:$AE$226,B$2,FALSE)</f>
        <v>ModulusOfElasticityMeasure</v>
      </c>
      <c r="C93" t="str">
        <f>VLOOKUP($A93,MeasuresAndUnits!$AB$3:$AE$226,C$2,FALSE)</f>
        <v>gigapascal</v>
      </c>
      <c r="D93" t="str">
        <f>VLOOKUP($A93,MeasuresAndUnits!$AB$3:$AE$226,D$2,FALSE)</f>
        <v>=Math.pow(10,9)*kg/(m*Math.pow(s,2))</v>
      </c>
      <c r="E93" s="30">
        <f t="shared" si="6"/>
        <v>271</v>
      </c>
      <c r="F93" t="str">
        <f t="shared" si="4"/>
        <v>var ModulusOfElasticityMeasure_gigapascal =Math.pow(10,9)*kg/(m*Math.pow(s,2))</v>
      </c>
      <c r="G93" s="30">
        <f t="shared" si="7"/>
        <v>272</v>
      </c>
      <c r="H93" t="str">
        <f t="shared" si="5"/>
        <v>console.log('ModulusOfElasticityMeasure_gigapascal =  '+ModulusOfElasticityMeasure_gigapascal)</v>
      </c>
    </row>
    <row r="94" spans="1:8" x14ac:dyDescent="0.2">
      <c r="A94">
        <v>92</v>
      </c>
      <c r="B94" t="str">
        <f>VLOOKUP($A94,MeasuresAndUnits!$AB$3:$AE$226,B$2,FALSE)</f>
        <v>ModulusOfElasticityMeasure</v>
      </c>
      <c r="C94" t="str">
        <f>VLOOKUP($A94,MeasuresAndUnits!$AB$3:$AE$226,C$2,FALSE)</f>
        <v>megapascal</v>
      </c>
      <c r="D94" t="str">
        <f>VLOOKUP($A94,MeasuresAndUnits!$AB$3:$AE$226,D$2,FALSE)</f>
        <v>=Math.pow(10,6)*kg/(m*Math.pow(s,2))</v>
      </c>
      <c r="E94" s="30">
        <f t="shared" si="6"/>
        <v>274</v>
      </c>
      <c r="F94" t="str">
        <f t="shared" si="4"/>
        <v>var ModulusOfElasticityMeasure_megapascal =Math.pow(10,6)*kg/(m*Math.pow(s,2))</v>
      </c>
      <c r="G94" s="30">
        <f t="shared" si="7"/>
        <v>275</v>
      </c>
      <c r="H94" t="str">
        <f t="shared" si="5"/>
        <v>console.log('ModulusOfElasticityMeasure_megapascal =  '+ModulusOfElasticityMeasure_megapascal)</v>
      </c>
    </row>
    <row r="95" spans="1:8" x14ac:dyDescent="0.2">
      <c r="A95">
        <v>93</v>
      </c>
      <c r="B95" t="str">
        <f>VLOOKUP($A95,MeasuresAndUnits!$AB$3:$AE$226,B$2,FALSE)</f>
        <v>ModulusOfElasticityMeasure</v>
      </c>
      <c r="C95" t="str">
        <f>VLOOKUP($A95,MeasuresAndUnits!$AB$3:$AE$226,C$2,FALSE)</f>
        <v>kilopascal</v>
      </c>
      <c r="D95" t="str">
        <f>VLOOKUP($A95,MeasuresAndUnits!$AB$3:$AE$226,D$2,FALSE)</f>
        <v>=Math.pow(10,3)*kg/(m*Math.pow(s,2))</v>
      </c>
      <c r="E95" s="30">
        <f t="shared" si="6"/>
        <v>277</v>
      </c>
      <c r="F95" t="str">
        <f t="shared" si="4"/>
        <v>var ModulusOfElasticityMeasure_kilopascal =Math.pow(10,3)*kg/(m*Math.pow(s,2))</v>
      </c>
      <c r="G95" s="30">
        <f t="shared" si="7"/>
        <v>278</v>
      </c>
      <c r="H95" t="str">
        <f t="shared" si="5"/>
        <v>console.log('ModulusOfElasticityMeasure_kilopascal =  '+ModulusOfElasticityMeasure_kilopascal)</v>
      </c>
    </row>
    <row r="96" spans="1:8" x14ac:dyDescent="0.2">
      <c r="A96">
        <v>94</v>
      </c>
      <c r="B96" t="str">
        <f>VLOOKUP($A96,MeasuresAndUnits!$AB$3:$AE$226,B$2,FALSE)</f>
        <v>ModulusOfElasticityMeasure</v>
      </c>
      <c r="C96" t="str">
        <f>VLOOKUP($A96,MeasuresAndUnits!$AB$3:$AE$226,C$2,FALSE)</f>
        <v>hectopascal</v>
      </c>
      <c r="D96" t="str">
        <f>VLOOKUP($A96,MeasuresAndUnits!$AB$3:$AE$226,D$2,FALSE)</f>
        <v>=Math.pow(10,2)*kg/(m*Math.pow(s,2))</v>
      </c>
      <c r="E96" s="30">
        <f t="shared" si="6"/>
        <v>280</v>
      </c>
      <c r="F96" t="str">
        <f t="shared" si="4"/>
        <v>var ModulusOfElasticityMeasure_hectopascal =Math.pow(10,2)*kg/(m*Math.pow(s,2))</v>
      </c>
      <c r="G96" s="30">
        <f t="shared" si="7"/>
        <v>281</v>
      </c>
      <c r="H96" t="str">
        <f t="shared" si="5"/>
        <v>console.log('ModulusOfElasticityMeasure_hectopascal =  '+ModulusOfElasticityMeasure_hectopascal)</v>
      </c>
    </row>
    <row r="97" spans="1:8" x14ac:dyDescent="0.2">
      <c r="A97">
        <v>95</v>
      </c>
      <c r="B97" t="str">
        <f>VLOOKUP($A97,MeasuresAndUnits!$AB$3:$AE$226,B$2,FALSE)</f>
        <v>ModulusOfElasticityMeasure</v>
      </c>
      <c r="C97" t="str">
        <f>VLOOKUP($A97,MeasuresAndUnits!$AB$3:$AE$226,C$2,FALSE)</f>
        <v>pascal</v>
      </c>
      <c r="D97" t="str">
        <f>VLOOKUP($A97,MeasuresAndUnits!$AB$3:$AE$226,D$2,FALSE)</f>
        <v>=kg/(m*Math.pow(s,2))</v>
      </c>
      <c r="E97" s="30">
        <f t="shared" si="6"/>
        <v>283</v>
      </c>
      <c r="F97" t="str">
        <f t="shared" si="4"/>
        <v>var ModulusOfElasticityMeasure_pascal =kg/(m*Math.pow(s,2))</v>
      </c>
      <c r="G97" s="30">
        <f t="shared" si="7"/>
        <v>284</v>
      </c>
      <c r="H97" t="str">
        <f t="shared" si="5"/>
        <v>console.log('ModulusOfElasticityMeasure_pascal =  '+ModulusOfElasticityMeasure_pascal)</v>
      </c>
    </row>
    <row r="98" spans="1:8" x14ac:dyDescent="0.2">
      <c r="A98">
        <v>96</v>
      </c>
      <c r="B98" t="str">
        <f>VLOOKUP($A98,MeasuresAndUnits!$AB$3:$AE$226,B$2,FALSE)</f>
        <v>ModulusOfLinearSubgradeReactionMeasure</v>
      </c>
      <c r="C98" t="str">
        <f>VLOOKUP($A98,MeasuresAndUnits!$AB$3:$AE$226,C$2,FALSE)</f>
        <v>newton_per_square_millimetre</v>
      </c>
      <c r="D98" t="str">
        <f>VLOOKUP($A98,MeasuresAndUnits!$AB$3:$AE$226,D$2,FALSE)</f>
        <v>=Math.pow(10,6)*kg/(m*Math.pow(s,2))</v>
      </c>
      <c r="E98" s="30">
        <f t="shared" si="6"/>
        <v>286</v>
      </c>
      <c r="F98" t="str">
        <f t="shared" si="4"/>
        <v>var ModulusOfLinearSubgradeReactionMeasure_newton_per_square_millimetre =Math.pow(10,6)*kg/(m*Math.pow(s,2))</v>
      </c>
      <c r="G98" s="30">
        <f t="shared" si="7"/>
        <v>287</v>
      </c>
      <c r="H98" t="str">
        <f t="shared" si="5"/>
        <v>console.log('ModulusOfLinearSubgradeReactionMeasure_newton_per_square_millimetre =  '+ModulusOfLinearSubgradeReactionMeasure_newton_per_square_millimetre)</v>
      </c>
    </row>
    <row r="99" spans="1:8" x14ac:dyDescent="0.2">
      <c r="A99">
        <v>97</v>
      </c>
      <c r="B99" t="str">
        <f>VLOOKUP($A99,MeasuresAndUnits!$AB$3:$AE$226,B$2,FALSE)</f>
        <v>ModulusOfLinearSubgradeReactionMeasure</v>
      </c>
      <c r="C99" t="str">
        <f>VLOOKUP($A99,MeasuresAndUnits!$AB$3:$AE$226,C$2,FALSE)</f>
        <v>newton_per_square_centimeter</v>
      </c>
      <c r="D99" t="str">
        <f>VLOOKUP($A99,MeasuresAndUnits!$AB$3:$AE$226,D$2,FALSE)</f>
        <v>=Math.pow(10,4)*kg/(m*Math.pow(s,2))</v>
      </c>
      <c r="E99" s="30">
        <f t="shared" si="6"/>
        <v>289</v>
      </c>
      <c r="F99" t="str">
        <f t="shared" si="4"/>
        <v>var ModulusOfLinearSubgradeReactionMeasure_newton_per_square_centimeter =Math.pow(10,4)*kg/(m*Math.pow(s,2))</v>
      </c>
      <c r="G99" s="30">
        <f t="shared" si="7"/>
        <v>290</v>
      </c>
      <c r="H99" t="str">
        <f t="shared" si="5"/>
        <v>console.log('ModulusOfLinearSubgradeReactionMeasure_newton_per_square_centimeter =  '+ModulusOfLinearSubgradeReactionMeasure_newton_per_square_centimeter)</v>
      </c>
    </row>
    <row r="100" spans="1:8" x14ac:dyDescent="0.2">
      <c r="A100">
        <v>98</v>
      </c>
      <c r="B100" t="str">
        <f>VLOOKUP($A100,MeasuresAndUnits!$AB$3:$AE$226,B$2,FALSE)</f>
        <v>ModulusOfLinearSubgradeReactionMeasure</v>
      </c>
      <c r="C100" t="str">
        <f>VLOOKUP($A100,MeasuresAndUnits!$AB$3:$AE$226,C$2,FALSE)</f>
        <v>kilonewton_per_square_millimetre</v>
      </c>
      <c r="D100" t="str">
        <f>VLOOKUP($A100,MeasuresAndUnits!$AB$3:$AE$226,D$2,FALSE)</f>
        <v>=Math.pow(10,9)*kg/(m*Math.pow(s,2))</v>
      </c>
      <c r="E100" s="30">
        <f t="shared" si="6"/>
        <v>292</v>
      </c>
      <c r="F100" t="str">
        <f t="shared" si="4"/>
        <v>var ModulusOfLinearSubgradeReactionMeasure_kilonewton_per_square_millimetre =Math.pow(10,9)*kg/(m*Math.pow(s,2))</v>
      </c>
      <c r="G100" s="30">
        <f t="shared" si="7"/>
        <v>293</v>
      </c>
      <c r="H100" t="str">
        <f t="shared" si="5"/>
        <v>console.log('ModulusOfLinearSubgradeReactionMeasure_kilonewton_per_square_millimetre =  '+ModulusOfLinearSubgradeReactionMeasure_kilonewton_per_square_millimetre)</v>
      </c>
    </row>
    <row r="101" spans="1:8" x14ac:dyDescent="0.2">
      <c r="A101">
        <v>99</v>
      </c>
      <c r="B101" t="str">
        <f>VLOOKUP($A101,MeasuresAndUnits!$AB$3:$AE$226,B$2,FALSE)</f>
        <v>ModulusOfLinearSubgradeReactionMeasure</v>
      </c>
      <c r="C101" t="str">
        <f>VLOOKUP($A101,MeasuresAndUnits!$AB$3:$AE$226,C$2,FALSE)</f>
        <v>kilonewton_per_square_centimeter</v>
      </c>
      <c r="D101" t="str">
        <f>VLOOKUP($A101,MeasuresAndUnits!$AB$3:$AE$226,D$2,FALSE)</f>
        <v>=Math.pow(10,7)*kg/(m*Math.pow(s,2))</v>
      </c>
      <c r="E101" s="30">
        <f t="shared" si="6"/>
        <v>295</v>
      </c>
      <c r="F101" t="str">
        <f t="shared" si="4"/>
        <v>var ModulusOfLinearSubgradeReactionMeasure_kilonewton_per_square_centimeter =Math.pow(10,7)*kg/(m*Math.pow(s,2))</v>
      </c>
      <c r="G101" s="30">
        <f t="shared" si="7"/>
        <v>296</v>
      </c>
      <c r="H101" t="str">
        <f t="shared" si="5"/>
        <v>console.log('ModulusOfLinearSubgradeReactionMeasure_kilonewton_per_square_centimeter =  '+ModulusOfLinearSubgradeReactionMeasure_kilonewton_per_square_centimeter)</v>
      </c>
    </row>
    <row r="102" spans="1:8" x14ac:dyDescent="0.2">
      <c r="A102">
        <v>100</v>
      </c>
      <c r="B102" t="str">
        <f>VLOOKUP($A102,MeasuresAndUnits!$AB$3:$AE$226,B$2,FALSE)</f>
        <v>ModulusOfLinearSubgradeReactionMeasure</v>
      </c>
      <c r="C102" t="str">
        <f>VLOOKUP($A102,MeasuresAndUnits!$AB$3:$AE$226,C$2,FALSE)</f>
        <v>newton_per_metre</v>
      </c>
      <c r="D102" t="str">
        <f>VLOOKUP($A102,MeasuresAndUnits!$AB$3:$AE$226,D$2,FALSE)</f>
        <v>=kg/(m*Math.pow(s,2))</v>
      </c>
      <c r="E102" s="30">
        <f t="shared" si="6"/>
        <v>298</v>
      </c>
      <c r="F102" t="str">
        <f t="shared" si="4"/>
        <v>var ModulusOfLinearSubgradeReactionMeasure_newton_per_metre =kg/(m*Math.pow(s,2))</v>
      </c>
      <c r="G102" s="30">
        <f t="shared" si="7"/>
        <v>299</v>
      </c>
      <c r="H102" t="str">
        <f t="shared" si="5"/>
        <v>console.log('ModulusOfLinearSubgradeReactionMeasure_newton_per_metre =  '+ModulusOfLinearSubgradeReactionMeasure_newton_per_metre)</v>
      </c>
    </row>
    <row r="103" spans="1:8" x14ac:dyDescent="0.2">
      <c r="A103">
        <v>101</v>
      </c>
      <c r="B103" t="str">
        <f>VLOOKUP($A103,MeasuresAndUnits!$AB$3:$AE$226,B$2,FALSE)</f>
        <v>ModulusOfLinearSubgradeReactionMeasure</v>
      </c>
      <c r="C103" t="str">
        <f>VLOOKUP($A103,MeasuresAndUnits!$AB$3:$AE$226,C$2,FALSE)</f>
        <v>gigapascal</v>
      </c>
      <c r="D103" t="str">
        <f>VLOOKUP($A103,MeasuresAndUnits!$AB$3:$AE$226,D$2,FALSE)</f>
        <v>=Math.pow(10,9)*kg/(m*Math.pow(s,2))</v>
      </c>
      <c r="E103" s="30">
        <f t="shared" si="6"/>
        <v>301</v>
      </c>
      <c r="F103" t="str">
        <f t="shared" si="4"/>
        <v>var ModulusOfLinearSubgradeReactionMeasure_gigapascal =Math.pow(10,9)*kg/(m*Math.pow(s,2))</v>
      </c>
      <c r="G103" s="30">
        <f t="shared" si="7"/>
        <v>302</v>
      </c>
      <c r="H103" t="str">
        <f t="shared" si="5"/>
        <v>console.log('ModulusOfLinearSubgradeReactionMeasure_gigapascal =  '+ModulusOfLinearSubgradeReactionMeasure_gigapascal)</v>
      </c>
    </row>
    <row r="104" spans="1:8" x14ac:dyDescent="0.2">
      <c r="A104">
        <v>102</v>
      </c>
      <c r="B104" t="str">
        <f>VLOOKUP($A104,MeasuresAndUnits!$AB$3:$AE$226,B$2,FALSE)</f>
        <v>ModulusOfLinearSubgradeReactionMeasure</v>
      </c>
      <c r="C104" t="str">
        <f>VLOOKUP($A104,MeasuresAndUnits!$AB$3:$AE$226,C$2,FALSE)</f>
        <v>megapascal</v>
      </c>
      <c r="D104" t="str">
        <f>VLOOKUP($A104,MeasuresAndUnits!$AB$3:$AE$226,D$2,FALSE)</f>
        <v>=Math.pow(10,6)*kg/(m*Math.pow(s,2))</v>
      </c>
      <c r="E104" s="30">
        <f t="shared" si="6"/>
        <v>304</v>
      </c>
      <c r="F104" t="str">
        <f t="shared" si="4"/>
        <v>var ModulusOfLinearSubgradeReactionMeasure_megapascal =Math.pow(10,6)*kg/(m*Math.pow(s,2))</v>
      </c>
      <c r="G104" s="30">
        <f t="shared" si="7"/>
        <v>305</v>
      </c>
      <c r="H104" t="str">
        <f t="shared" si="5"/>
        <v>console.log('ModulusOfLinearSubgradeReactionMeasure_megapascal =  '+ModulusOfLinearSubgradeReactionMeasure_megapascal)</v>
      </c>
    </row>
    <row r="105" spans="1:8" x14ac:dyDescent="0.2">
      <c r="A105">
        <v>103</v>
      </c>
      <c r="B105" t="str">
        <f>VLOOKUP($A105,MeasuresAndUnits!$AB$3:$AE$226,B$2,FALSE)</f>
        <v>ModulusOfLinearSubgradeReactionMeasure</v>
      </c>
      <c r="C105" t="str">
        <f>VLOOKUP($A105,MeasuresAndUnits!$AB$3:$AE$226,C$2,FALSE)</f>
        <v>kilopascal</v>
      </c>
      <c r="D105" t="str">
        <f>VLOOKUP($A105,MeasuresAndUnits!$AB$3:$AE$226,D$2,FALSE)</f>
        <v>=Math.pow(10,3)*kg/(m*Math.pow(s,2))</v>
      </c>
      <c r="E105" s="30">
        <f t="shared" si="6"/>
        <v>307</v>
      </c>
      <c r="F105" t="str">
        <f t="shared" si="4"/>
        <v>var ModulusOfLinearSubgradeReactionMeasure_kilopascal =Math.pow(10,3)*kg/(m*Math.pow(s,2))</v>
      </c>
      <c r="G105" s="30">
        <f t="shared" si="7"/>
        <v>308</v>
      </c>
      <c r="H105" t="str">
        <f t="shared" si="5"/>
        <v>console.log('ModulusOfLinearSubgradeReactionMeasure_kilopascal =  '+ModulusOfLinearSubgradeReactionMeasure_kilopascal)</v>
      </c>
    </row>
    <row r="106" spans="1:8" x14ac:dyDescent="0.2">
      <c r="A106">
        <v>104</v>
      </c>
      <c r="B106" t="str">
        <f>VLOOKUP($A106,MeasuresAndUnits!$AB$3:$AE$226,B$2,FALSE)</f>
        <v>ModulusOfLinearSubgradeReactionMeasure</v>
      </c>
      <c r="C106" t="str">
        <f>VLOOKUP($A106,MeasuresAndUnits!$AB$3:$AE$226,C$2,FALSE)</f>
        <v>hectopascal</v>
      </c>
      <c r="D106" t="str">
        <f>VLOOKUP($A106,MeasuresAndUnits!$AB$3:$AE$226,D$2,FALSE)</f>
        <v>=Math.pow(10,2)*kg/(m*Math.pow(s,2))</v>
      </c>
      <c r="E106" s="30">
        <f t="shared" si="6"/>
        <v>310</v>
      </c>
      <c r="F106" t="str">
        <f t="shared" si="4"/>
        <v>var ModulusOfLinearSubgradeReactionMeasure_hectopascal =Math.pow(10,2)*kg/(m*Math.pow(s,2))</v>
      </c>
      <c r="G106" s="30">
        <f t="shared" si="7"/>
        <v>311</v>
      </c>
      <c r="H106" t="str">
        <f t="shared" si="5"/>
        <v>console.log('ModulusOfLinearSubgradeReactionMeasure_hectopascal =  '+ModulusOfLinearSubgradeReactionMeasure_hectopascal)</v>
      </c>
    </row>
    <row r="107" spans="1:8" x14ac:dyDescent="0.2">
      <c r="A107">
        <v>105</v>
      </c>
      <c r="B107" t="str">
        <f>VLOOKUP($A107,MeasuresAndUnits!$AB$3:$AE$226,B$2,FALSE)</f>
        <v>ModulusOfLinearSubgradeReactionMeasure</v>
      </c>
      <c r="C107" t="str">
        <f>VLOOKUP($A107,MeasuresAndUnits!$AB$3:$AE$226,C$2,FALSE)</f>
        <v>pascal</v>
      </c>
      <c r="D107" t="str">
        <f>VLOOKUP($A107,MeasuresAndUnits!$AB$3:$AE$226,D$2,FALSE)</f>
        <v>=kg/(m*Math.pow(s,2))</v>
      </c>
      <c r="E107" s="30">
        <f t="shared" si="6"/>
        <v>313</v>
      </c>
      <c r="F107" t="str">
        <f t="shared" si="4"/>
        <v>var ModulusOfLinearSubgradeReactionMeasure_pascal =kg/(m*Math.pow(s,2))</v>
      </c>
      <c r="G107" s="30">
        <f t="shared" si="7"/>
        <v>314</v>
      </c>
      <c r="H107" t="str">
        <f t="shared" si="5"/>
        <v>console.log('ModulusOfLinearSubgradeReactionMeasure_pascal =  '+ModulusOfLinearSubgradeReactionMeasure_pascal)</v>
      </c>
    </row>
    <row r="108" spans="1:8" x14ac:dyDescent="0.2">
      <c r="A108">
        <v>106</v>
      </c>
      <c r="B108" t="str">
        <f>VLOOKUP($A108,MeasuresAndUnits!$AB$3:$AE$226,B$2,FALSE)</f>
        <v>ModulusOfSubgradeReactionMeasure</v>
      </c>
      <c r="C108" t="str">
        <f>VLOOKUP($A108,MeasuresAndUnits!$AB$3:$AE$226,C$2,FALSE)</f>
        <v>newton_per_cubicmetre</v>
      </c>
      <c r="D108" t="str">
        <f>VLOOKUP($A108,MeasuresAndUnits!$AB$3:$AE$226,D$2,FALSE)</f>
        <v>=kg/(Math.pow(m,2)*Math.pow(s,2))</v>
      </c>
      <c r="E108" s="30">
        <f t="shared" si="6"/>
        <v>316</v>
      </c>
      <c r="F108" t="str">
        <f t="shared" si="4"/>
        <v>var ModulusOfSubgradeReactionMeasure_newton_per_cubicmetre =kg/(Math.pow(m,2)*Math.pow(s,2))</v>
      </c>
      <c r="G108" s="30">
        <f t="shared" si="7"/>
        <v>317</v>
      </c>
      <c r="H108" t="str">
        <f t="shared" si="5"/>
        <v>console.log('ModulusOfSubgradeReactionMeasure_newton_per_cubicmetre =  '+ModulusOfSubgradeReactionMeasure_newton_per_cubicmetre)</v>
      </c>
    </row>
    <row r="109" spans="1:8" x14ac:dyDescent="0.2">
      <c r="A109">
        <v>107</v>
      </c>
      <c r="B109" t="str">
        <f>VLOOKUP($A109,MeasuresAndUnits!$AB$3:$AE$226,B$2,FALSE)</f>
        <v>MoistureDiffusivityMeasure</v>
      </c>
      <c r="C109" t="str">
        <f>VLOOKUP($A109,MeasuresAndUnits!$AB$3:$AE$226,C$2,FALSE)</f>
        <v>cubicmetre_per_second</v>
      </c>
      <c r="D109" t="str">
        <f>VLOOKUP($A109,MeasuresAndUnits!$AB$3:$AE$226,D$2,FALSE)</f>
        <v>=Math.pow(m,3)/s</v>
      </c>
      <c r="E109" s="30">
        <f t="shared" si="6"/>
        <v>319</v>
      </c>
      <c r="F109" t="str">
        <f t="shared" si="4"/>
        <v>var MoistureDiffusivityMeasure_cubicmetre_per_second =Math.pow(m,3)/s</v>
      </c>
      <c r="G109" s="30">
        <f t="shared" si="7"/>
        <v>320</v>
      </c>
      <c r="H109" t="str">
        <f t="shared" si="5"/>
        <v>console.log('MoistureDiffusivityMeasure_cubicmetre_per_second =  '+MoistureDiffusivityMeasure_cubicmetre_per_second)</v>
      </c>
    </row>
    <row r="110" spans="1:8" x14ac:dyDescent="0.2">
      <c r="A110">
        <v>108</v>
      </c>
      <c r="B110" t="str">
        <f>VLOOKUP($A110,MeasuresAndUnits!$AB$3:$AE$226,B$2,FALSE)</f>
        <v>MolecularWeightMeasure</v>
      </c>
      <c r="C110" t="str">
        <f>VLOOKUP($A110,MeasuresAndUnits!$AB$3:$AE$226,C$2,FALSE)</f>
        <v>gram_per_mole</v>
      </c>
      <c r="D110" t="str">
        <f>VLOOKUP($A110,MeasuresAndUnits!$AB$3:$AE$226,D$2,FALSE)</f>
        <v>=kg/(Mol*Math.pow(10,3))</v>
      </c>
      <c r="E110" s="30">
        <f t="shared" si="6"/>
        <v>322</v>
      </c>
      <c r="F110" t="str">
        <f t="shared" si="4"/>
        <v>var MolecularWeightMeasure_gram_per_mole =kg/(Mol*Math.pow(10,3))</v>
      </c>
      <c r="G110" s="30">
        <f t="shared" si="7"/>
        <v>323</v>
      </c>
      <c r="H110" t="str">
        <f t="shared" si="5"/>
        <v>console.log('MolecularWeightMeasure_gram_per_mole =  '+MolecularWeightMeasure_gram_per_mole)</v>
      </c>
    </row>
    <row r="111" spans="1:8" x14ac:dyDescent="0.2">
      <c r="A111">
        <v>109</v>
      </c>
      <c r="B111" t="str">
        <f>VLOOKUP($A111,MeasuresAndUnits!$AB$3:$AE$226,B$2,FALSE)</f>
        <v>MolecularWeightMeasure</v>
      </c>
      <c r="C111" t="str">
        <f>VLOOKUP($A111,MeasuresAndUnits!$AB$3:$AE$226,C$2,FALSE)</f>
        <v>kilogram_per_mole</v>
      </c>
      <c r="D111" t="str">
        <f>VLOOKUP($A111,MeasuresAndUnits!$AB$3:$AE$226,D$2,FALSE)</f>
        <v>=kg/Mol</v>
      </c>
      <c r="E111" s="30">
        <f t="shared" si="6"/>
        <v>325</v>
      </c>
      <c r="F111" t="str">
        <f t="shared" si="4"/>
        <v>var MolecularWeightMeasure_kilogram_per_mole =kg/Mol</v>
      </c>
      <c r="G111" s="30">
        <f t="shared" si="7"/>
        <v>326</v>
      </c>
      <c r="H111" t="str">
        <f t="shared" si="5"/>
        <v>console.log('MolecularWeightMeasure_kilogram_per_mole =  '+MolecularWeightMeasure_kilogram_per_mole)</v>
      </c>
    </row>
    <row r="112" spans="1:8" x14ac:dyDescent="0.2">
      <c r="A112">
        <v>110</v>
      </c>
      <c r="B112" t="str">
        <f>VLOOKUP($A112,MeasuresAndUnits!$AB$3:$AE$226,B$2,FALSE)</f>
        <v>MomentOfInertiaMeasure</v>
      </c>
      <c r="C112" t="str">
        <f>VLOOKUP($A112,MeasuresAndUnits!$AB$3:$AE$226,C$2,FALSE)</f>
        <v>kilogram_per_squaremetre</v>
      </c>
      <c r="D112" t="str">
        <f>VLOOKUP($A112,MeasuresAndUnits!$AB$3:$AE$226,D$2,FALSE)</f>
        <v>=kg/(Math.pow(m,2))</v>
      </c>
      <c r="E112" s="30">
        <f t="shared" si="6"/>
        <v>328</v>
      </c>
      <c r="F112" t="str">
        <f t="shared" si="4"/>
        <v>var MomentOfInertiaMeasure_kilogram_per_squaremetre =kg/(Math.pow(m,2))</v>
      </c>
      <c r="G112" s="30">
        <f t="shared" si="7"/>
        <v>329</v>
      </c>
      <c r="H112" t="str">
        <f t="shared" si="5"/>
        <v>console.log('MomentOfInertiaMeasure_kilogram_per_squaremetre =  '+MomentOfInertiaMeasure_kilogram_per_squaremetre)</v>
      </c>
    </row>
    <row r="113" spans="1:8" x14ac:dyDescent="0.2">
      <c r="A113">
        <v>111</v>
      </c>
      <c r="B113" t="str">
        <f>VLOOKUP($A113,MeasuresAndUnits!$AB$3:$AE$226,B$2,FALSE)</f>
        <v>PlanarForceMeasure</v>
      </c>
      <c r="C113" t="str">
        <f>VLOOKUP($A113,MeasuresAndUnits!$AB$3:$AE$226,C$2,FALSE)</f>
        <v>newton_per_square_millimetre</v>
      </c>
      <c r="D113" t="str">
        <f>VLOOKUP($A113,MeasuresAndUnits!$AB$3:$AE$226,D$2,FALSE)</f>
        <v>=kg/(m*Math.pow(s,2))*Math.pow(10,6)</v>
      </c>
      <c r="E113" s="30">
        <f t="shared" si="6"/>
        <v>331</v>
      </c>
      <c r="F113" t="str">
        <f t="shared" si="4"/>
        <v>var PlanarForceMeasure_newton_per_square_millimetre =kg/(m*Math.pow(s,2))*Math.pow(10,6)</v>
      </c>
      <c r="G113" s="30">
        <f t="shared" si="7"/>
        <v>332</v>
      </c>
      <c r="H113" t="str">
        <f t="shared" si="5"/>
        <v>console.log('PlanarForceMeasure_newton_per_square_millimetre =  '+PlanarForceMeasure_newton_per_square_millimetre)</v>
      </c>
    </row>
    <row r="114" spans="1:8" x14ac:dyDescent="0.2">
      <c r="A114">
        <v>112</v>
      </c>
      <c r="B114" t="str">
        <f>VLOOKUP($A114,MeasuresAndUnits!$AB$3:$AE$226,B$2,FALSE)</f>
        <v>PlanarForceMeasure</v>
      </c>
      <c r="C114" t="str">
        <f>VLOOKUP($A114,MeasuresAndUnits!$AB$3:$AE$226,C$2,FALSE)</f>
        <v>newton_per_square_centimeter</v>
      </c>
      <c r="D114" t="str">
        <f>VLOOKUP($A114,MeasuresAndUnits!$AB$3:$AE$226,D$2,FALSE)</f>
        <v>=kg/(m*Math.pow(s,2))*Math.pow(10,4)</v>
      </c>
      <c r="E114" s="30">
        <f t="shared" si="6"/>
        <v>334</v>
      </c>
      <c r="F114" t="str">
        <f t="shared" si="4"/>
        <v>var PlanarForceMeasure_newton_per_square_centimeter =kg/(m*Math.pow(s,2))*Math.pow(10,4)</v>
      </c>
      <c r="G114" s="30">
        <f t="shared" si="7"/>
        <v>335</v>
      </c>
      <c r="H114" t="str">
        <f t="shared" si="5"/>
        <v>console.log('PlanarForceMeasure_newton_per_square_centimeter =  '+PlanarForceMeasure_newton_per_square_centimeter)</v>
      </c>
    </row>
    <row r="115" spans="1:8" x14ac:dyDescent="0.2">
      <c r="A115">
        <v>113</v>
      </c>
      <c r="B115" t="str">
        <f>VLOOKUP($A115,MeasuresAndUnits!$AB$3:$AE$226,B$2,FALSE)</f>
        <v>PlanarForceMeasure</v>
      </c>
      <c r="C115" t="str">
        <f>VLOOKUP($A115,MeasuresAndUnits!$AB$3:$AE$226,C$2,FALSE)</f>
        <v>kilonewton_per_square_millimetre</v>
      </c>
      <c r="D115" t="str">
        <f>VLOOKUP($A115,MeasuresAndUnits!$AB$3:$AE$226,D$2,FALSE)</f>
        <v>=kg/(m*Math.pow(s,2))*Math.pow(10,9)</v>
      </c>
      <c r="E115" s="30">
        <f t="shared" si="6"/>
        <v>337</v>
      </c>
      <c r="F115" t="str">
        <f t="shared" si="4"/>
        <v>var PlanarForceMeasure_kilonewton_per_square_millimetre =kg/(m*Math.pow(s,2))*Math.pow(10,9)</v>
      </c>
      <c r="G115" s="30">
        <f t="shared" si="7"/>
        <v>338</v>
      </c>
      <c r="H115" t="str">
        <f t="shared" si="5"/>
        <v>console.log('PlanarForceMeasure_kilonewton_per_square_millimetre =  '+PlanarForceMeasure_kilonewton_per_square_millimetre)</v>
      </c>
    </row>
    <row r="116" spans="1:8" x14ac:dyDescent="0.2">
      <c r="A116">
        <v>114</v>
      </c>
      <c r="B116" t="str">
        <f>VLOOKUP($A116,MeasuresAndUnits!$AB$3:$AE$226,B$2,FALSE)</f>
        <v>PlanarForceMeasure</v>
      </c>
      <c r="C116" t="str">
        <f>VLOOKUP($A116,MeasuresAndUnits!$AB$3:$AE$226,C$2,FALSE)</f>
        <v>kilonewton_per_square_centimeter</v>
      </c>
      <c r="D116" t="str">
        <f>VLOOKUP($A116,MeasuresAndUnits!$AB$3:$AE$226,D$2,FALSE)</f>
        <v>=kg/(m*Math.pow(s,2))*Math.pow(10,7)</v>
      </c>
      <c r="E116" s="30">
        <f t="shared" si="6"/>
        <v>340</v>
      </c>
      <c r="F116" t="str">
        <f t="shared" si="4"/>
        <v>var PlanarForceMeasure_kilonewton_per_square_centimeter =kg/(m*Math.pow(s,2))*Math.pow(10,7)</v>
      </c>
      <c r="G116" s="30">
        <f t="shared" si="7"/>
        <v>341</v>
      </c>
      <c r="H116" t="str">
        <f t="shared" si="5"/>
        <v>console.log('PlanarForceMeasure_kilonewton_per_square_centimeter =  '+PlanarForceMeasure_kilonewton_per_square_centimeter)</v>
      </c>
    </row>
    <row r="117" spans="1:8" x14ac:dyDescent="0.2">
      <c r="A117">
        <v>115</v>
      </c>
      <c r="B117" t="str">
        <f>VLOOKUP($A117,MeasuresAndUnits!$AB$3:$AE$226,B$2,FALSE)</f>
        <v>PlanarForceMeasure</v>
      </c>
      <c r="C117" t="str">
        <f>VLOOKUP($A117,MeasuresAndUnits!$AB$3:$AE$226,C$2,FALSE)</f>
        <v>newton_per_squaremeter</v>
      </c>
      <c r="D117" t="str">
        <f>VLOOKUP($A117,MeasuresAndUnits!$AB$3:$AE$226,D$2,FALSE)</f>
        <v>=kg/(m*Math.pow(s,2))</v>
      </c>
      <c r="E117" s="30">
        <f t="shared" si="6"/>
        <v>343</v>
      </c>
      <c r="F117" t="str">
        <f t="shared" si="4"/>
        <v>var PlanarForceMeasure_newton_per_squaremeter =kg/(m*Math.pow(s,2))</v>
      </c>
      <c r="G117" s="30">
        <f t="shared" si="7"/>
        <v>344</v>
      </c>
      <c r="H117" t="str">
        <f t="shared" si="5"/>
        <v>console.log('PlanarForceMeasure_newton_per_squaremeter =  '+PlanarForceMeasure_newton_per_squaremeter)</v>
      </c>
    </row>
    <row r="118" spans="1:8" x14ac:dyDescent="0.2">
      <c r="A118">
        <v>116</v>
      </c>
      <c r="B118" t="str">
        <f>VLOOKUP($A118,MeasuresAndUnits!$AB$3:$AE$226,B$2,FALSE)</f>
        <v>PowerMeasure</v>
      </c>
      <c r="C118" t="str">
        <f>VLOOKUP($A118,MeasuresAndUnits!$AB$3:$AE$226,C$2,FALSE)</f>
        <v/>
      </c>
      <c r="D118" t="str">
        <f>VLOOKUP($A118,MeasuresAndUnits!$AB$3:$AE$226,D$2,FALSE)</f>
        <v>=(kg*Math.pow(m,2))/(Math.pow(s,3)*Math.pow(10,12))</v>
      </c>
      <c r="E118" s="30">
        <f t="shared" si="6"/>
        <v>346</v>
      </c>
      <c r="F118" t="str">
        <f t="shared" si="4"/>
        <v>var PowerMeasure_ =(kg*Math.pow(m,2))/(Math.pow(s,3)*Math.pow(10,12))</v>
      </c>
      <c r="G118" s="30">
        <f t="shared" si="7"/>
        <v>347</v>
      </c>
      <c r="H118" t="str">
        <f t="shared" si="5"/>
        <v>console.log('PowerMeasure_ =  '+PowerMeasure_)</v>
      </c>
    </row>
    <row r="119" spans="1:8" x14ac:dyDescent="0.2">
      <c r="A119">
        <v>117</v>
      </c>
      <c r="B119" t="str">
        <f>VLOOKUP($A119,MeasuresAndUnits!$AB$3:$AE$226,B$2,FALSE)</f>
        <v>PowerMeasure</v>
      </c>
      <c r="C119" t="str">
        <f>VLOOKUP($A119,MeasuresAndUnits!$AB$3:$AE$226,C$2,FALSE)</f>
        <v/>
      </c>
      <c r="D119" t="str">
        <f>VLOOKUP($A119,MeasuresAndUnits!$AB$3:$AE$226,D$2,FALSE)</f>
        <v>=(kg*Math.pow(m,2))/(Math.pow(s,3)*Math.pow(10,9))</v>
      </c>
      <c r="E119" s="30">
        <f t="shared" si="6"/>
        <v>349</v>
      </c>
      <c r="F119" t="str">
        <f t="shared" si="4"/>
        <v>var PowerMeasure_ =(kg*Math.pow(m,2))/(Math.pow(s,3)*Math.pow(10,9))</v>
      </c>
      <c r="G119" s="30">
        <f t="shared" si="7"/>
        <v>350</v>
      </c>
      <c r="H119" t="str">
        <f t="shared" si="5"/>
        <v>console.log('PowerMeasure_ =  '+PowerMeasure_)</v>
      </c>
    </row>
    <row r="120" spans="1:8" x14ac:dyDescent="0.2">
      <c r="A120">
        <v>118</v>
      </c>
      <c r="B120" t="str">
        <f>VLOOKUP($A120,MeasuresAndUnits!$AB$3:$AE$226,B$2,FALSE)</f>
        <v>PowerMeasure</v>
      </c>
      <c r="C120" t="str">
        <f>VLOOKUP($A120,MeasuresAndUnits!$AB$3:$AE$226,C$2,FALSE)</f>
        <v/>
      </c>
      <c r="D120" t="str">
        <f>VLOOKUP($A120,MeasuresAndUnits!$AB$3:$AE$226,D$2,FALSE)</f>
        <v>=(kg*Math.pow(m,2))/(Math.pow(s,3)*Math.pow(10,6))</v>
      </c>
      <c r="E120" s="30">
        <f t="shared" si="6"/>
        <v>352</v>
      </c>
      <c r="F120" t="str">
        <f t="shared" si="4"/>
        <v>var PowerMeasure_ =(kg*Math.pow(m,2))/(Math.pow(s,3)*Math.pow(10,6))</v>
      </c>
      <c r="G120" s="30">
        <f t="shared" si="7"/>
        <v>353</v>
      </c>
      <c r="H120" t="str">
        <f t="shared" si="5"/>
        <v>console.log('PowerMeasure_ =  '+PowerMeasure_)</v>
      </c>
    </row>
    <row r="121" spans="1:8" x14ac:dyDescent="0.2">
      <c r="A121">
        <v>119</v>
      </c>
      <c r="B121" t="str">
        <f>VLOOKUP($A121,MeasuresAndUnits!$AB$3:$AE$226,B$2,FALSE)</f>
        <v>PowerMeasure</v>
      </c>
      <c r="C121" t="str">
        <f>VLOOKUP($A121,MeasuresAndUnits!$AB$3:$AE$226,C$2,FALSE)</f>
        <v/>
      </c>
      <c r="D121" t="str">
        <f>VLOOKUP($A121,MeasuresAndUnits!$AB$3:$AE$226,D$2,FALSE)</f>
        <v>=(kg*Math.pow(m,2))/(Math.pow(s,3)*Math.pow(10,3))</v>
      </c>
      <c r="E121" s="30">
        <f t="shared" si="6"/>
        <v>355</v>
      </c>
      <c r="F121" t="str">
        <f t="shared" si="4"/>
        <v>var PowerMeasure_ =(kg*Math.pow(m,2))/(Math.pow(s,3)*Math.pow(10,3))</v>
      </c>
      <c r="G121" s="30">
        <f t="shared" si="7"/>
        <v>356</v>
      </c>
      <c r="H121" t="str">
        <f t="shared" si="5"/>
        <v>console.log('PowerMeasure_ =  '+PowerMeasure_)</v>
      </c>
    </row>
    <row r="122" spans="1:8" x14ac:dyDescent="0.2">
      <c r="A122">
        <v>120</v>
      </c>
      <c r="B122" t="str">
        <f>VLOOKUP($A122,MeasuresAndUnits!$AB$3:$AE$226,B$2,FALSE)</f>
        <v>PowerMeasure</v>
      </c>
      <c r="C122" t="str">
        <f>VLOOKUP($A122,MeasuresAndUnits!$AB$3:$AE$226,C$2,FALSE)</f>
        <v>watt</v>
      </c>
      <c r="D122" t="str">
        <f>VLOOKUP($A122,MeasuresAndUnits!$AB$3:$AE$226,D$2,FALSE)</f>
        <v>=(kg*Math.pow(m,2))/Math.pow(s,3)</v>
      </c>
      <c r="E122" s="30">
        <f t="shared" si="6"/>
        <v>358</v>
      </c>
      <c r="F122" t="str">
        <f t="shared" si="4"/>
        <v>var PowerMeasure_watt =(kg*Math.pow(m,2))/Math.pow(s,3)</v>
      </c>
      <c r="G122" s="30">
        <f t="shared" si="7"/>
        <v>359</v>
      </c>
      <c r="H122" t="str">
        <f t="shared" si="5"/>
        <v>console.log('PowerMeasure_watt =  '+PowerMeasure_watt)</v>
      </c>
    </row>
    <row r="123" spans="1:8" x14ac:dyDescent="0.2">
      <c r="A123">
        <v>121</v>
      </c>
      <c r="B123" t="str">
        <f>VLOOKUP($A123,MeasuresAndUnits!$AB$3:$AE$226,B$2,FALSE)</f>
        <v>PowerMeasure</v>
      </c>
      <c r="C123" t="str">
        <f>VLOOKUP($A123,MeasuresAndUnits!$AB$3:$AE$226,C$2,FALSE)</f>
        <v>kilowatt</v>
      </c>
      <c r="D123" t="str">
        <f>VLOOKUP($A123,MeasuresAndUnits!$AB$3:$AE$226,D$2,FALSE)</f>
        <v>=Math.pow(10,3)*(kg*Math.pow(m,2))/Math.pow(s,3)</v>
      </c>
      <c r="E123" s="30">
        <f t="shared" si="6"/>
        <v>361</v>
      </c>
      <c r="F123" t="str">
        <f t="shared" si="4"/>
        <v>var PowerMeasure_kilowatt =Math.pow(10,3)*(kg*Math.pow(m,2))/Math.pow(s,3)</v>
      </c>
      <c r="G123" s="30">
        <f t="shared" si="7"/>
        <v>362</v>
      </c>
      <c r="H123" t="str">
        <f t="shared" si="5"/>
        <v>console.log('PowerMeasure_kilowatt =  '+PowerMeasure_kilowatt)</v>
      </c>
    </row>
    <row r="124" spans="1:8" x14ac:dyDescent="0.2">
      <c r="A124">
        <v>122</v>
      </c>
      <c r="B124" t="str">
        <f>VLOOKUP($A124,MeasuresAndUnits!$AB$3:$AE$226,B$2,FALSE)</f>
        <v>PowerMeasure</v>
      </c>
      <c r="C124" t="str">
        <f>VLOOKUP($A124,MeasuresAndUnits!$AB$3:$AE$226,C$2,FALSE)</f>
        <v>megawatt</v>
      </c>
      <c r="D124" t="str">
        <f>VLOOKUP($A124,MeasuresAndUnits!$AB$3:$AE$226,D$2,FALSE)</f>
        <v>=Math.pow(10,6)*(kg*Math.pow(m,2))/Math.pow(s,3)</v>
      </c>
      <c r="E124" s="30">
        <f t="shared" si="6"/>
        <v>364</v>
      </c>
      <c r="F124" t="str">
        <f t="shared" si="4"/>
        <v>var PowerMeasure_megawatt =Math.pow(10,6)*(kg*Math.pow(m,2))/Math.pow(s,3)</v>
      </c>
      <c r="G124" s="30">
        <f t="shared" si="7"/>
        <v>365</v>
      </c>
      <c r="H124" t="str">
        <f t="shared" si="5"/>
        <v>console.log('PowerMeasure_megawatt =  '+PowerMeasure_megawatt)</v>
      </c>
    </row>
    <row r="125" spans="1:8" x14ac:dyDescent="0.2">
      <c r="A125">
        <v>123</v>
      </c>
      <c r="B125" t="str">
        <f>VLOOKUP($A125,MeasuresAndUnits!$AB$3:$AE$226,B$2,FALSE)</f>
        <v>PowerMeasure</v>
      </c>
      <c r="C125" t="str">
        <f>VLOOKUP($A125,MeasuresAndUnits!$AB$3:$AE$226,C$2,FALSE)</f>
        <v>gigawatt</v>
      </c>
      <c r="D125" t="str">
        <f>VLOOKUP($A125,MeasuresAndUnits!$AB$3:$AE$226,D$2,FALSE)</f>
        <v>=Math.pow(10,9)*(kg*Math.pow(m,2))/Math.pow(s,3)</v>
      </c>
      <c r="E125" s="30">
        <f t="shared" si="6"/>
        <v>367</v>
      </c>
      <c r="F125" t="str">
        <f t="shared" si="4"/>
        <v>var PowerMeasure_gigawatt =Math.pow(10,9)*(kg*Math.pow(m,2))/Math.pow(s,3)</v>
      </c>
      <c r="G125" s="30">
        <f t="shared" si="7"/>
        <v>368</v>
      </c>
      <c r="H125" t="str">
        <f t="shared" si="5"/>
        <v>console.log('PowerMeasure_gigawatt =  '+PowerMeasure_gigawatt)</v>
      </c>
    </row>
    <row r="126" spans="1:8" x14ac:dyDescent="0.2">
      <c r="A126">
        <v>124</v>
      </c>
      <c r="B126" t="str">
        <f>VLOOKUP($A126,MeasuresAndUnits!$AB$3:$AE$226,B$2,FALSE)</f>
        <v>PowerMeasure</v>
      </c>
      <c r="C126" t="str">
        <f>VLOOKUP($A126,MeasuresAndUnits!$AB$3:$AE$226,C$2,FALSE)</f>
        <v>terawatt</v>
      </c>
      <c r="D126" t="str">
        <f>VLOOKUP($A126,MeasuresAndUnits!$AB$3:$AE$226,D$2,FALSE)</f>
        <v>=Math.pow(10,12)*(kg*Math.pow(m,2))/Math.pow(s,3)</v>
      </c>
      <c r="E126" s="30">
        <f t="shared" si="6"/>
        <v>370</v>
      </c>
      <c r="F126" t="str">
        <f t="shared" si="4"/>
        <v>var PowerMeasure_terawatt =Math.pow(10,12)*(kg*Math.pow(m,2))/Math.pow(s,3)</v>
      </c>
      <c r="G126" s="30">
        <f t="shared" si="7"/>
        <v>371</v>
      </c>
      <c r="H126" t="str">
        <f t="shared" si="5"/>
        <v>console.log('PowerMeasure_terawatt =  '+PowerMeasure_terawatt)</v>
      </c>
    </row>
    <row r="127" spans="1:8" x14ac:dyDescent="0.2">
      <c r="A127">
        <v>125</v>
      </c>
      <c r="B127" t="str">
        <f>VLOOKUP($A127,MeasuresAndUnits!$AB$3:$AE$226,B$2,FALSE)</f>
        <v>PowerMeasure</v>
      </c>
      <c r="C127" t="str">
        <f>VLOOKUP($A127,MeasuresAndUnits!$AB$3:$AE$226,C$2,FALSE)</f>
        <v>horsepower</v>
      </c>
      <c r="D127" t="str">
        <f>VLOOKUP($A127,MeasuresAndUnits!$AB$3:$AE$226,D$2,FALSE)</f>
        <v>=(kg*Math.pow(m,2))/Math.pow(s,3)</v>
      </c>
      <c r="E127" s="30">
        <f t="shared" si="6"/>
        <v>373</v>
      </c>
      <c r="F127" t="str">
        <f t="shared" si="4"/>
        <v>var PowerMeasure_horsepower =(kg*Math.pow(m,2))/Math.pow(s,3)</v>
      </c>
      <c r="G127" s="30">
        <f t="shared" si="7"/>
        <v>374</v>
      </c>
      <c r="H127" t="str">
        <f t="shared" si="5"/>
        <v>console.log('PowerMeasure_horsepower =  '+PowerMeasure_horsepower)</v>
      </c>
    </row>
    <row r="128" spans="1:8" x14ac:dyDescent="0.2">
      <c r="A128">
        <v>126</v>
      </c>
      <c r="B128" t="str">
        <f>VLOOKUP($A128,MeasuresAndUnits!$AB$3:$AE$226,B$2,FALSE)</f>
        <v>PressureMeasure</v>
      </c>
      <c r="C128" t="str">
        <f>VLOOKUP($A128,MeasuresAndUnits!$AB$3:$AE$226,C$2,FALSE)</f>
        <v>poundforce_per_square_inch</v>
      </c>
      <c r="D128" t="str">
        <f>VLOOKUP($A128,MeasuresAndUnits!$AB$3:$AE$226,D$2,FALSE)</f>
        <v>=6895*kg/(m*Math.pow(s,2))</v>
      </c>
      <c r="E128" s="30">
        <f t="shared" si="6"/>
        <v>376</v>
      </c>
      <c r="F128" t="str">
        <f t="shared" si="4"/>
        <v>var PressureMeasure_poundforce_per_square_inch =6895*kg/(m*Math.pow(s,2))</v>
      </c>
      <c r="G128" s="30">
        <f t="shared" si="7"/>
        <v>377</v>
      </c>
      <c r="H128" t="str">
        <f t="shared" si="5"/>
        <v>console.log('PressureMeasure_poundforce_per_square_inch =  '+PressureMeasure_poundforce_per_square_inch)</v>
      </c>
    </row>
    <row r="129" spans="1:8" x14ac:dyDescent="0.2">
      <c r="A129">
        <v>127</v>
      </c>
      <c r="B129" t="str">
        <f>VLOOKUP($A129,MeasuresAndUnits!$AB$3:$AE$226,B$2,FALSE)</f>
        <v>PressureMeasure</v>
      </c>
      <c r="C129" t="str">
        <f>VLOOKUP($A129,MeasuresAndUnits!$AB$3:$AE$226,C$2,FALSE)</f>
        <v>gigapascal</v>
      </c>
      <c r="D129" t="str">
        <f>VLOOKUP($A129,MeasuresAndUnits!$AB$3:$AE$226,D$2,FALSE)</f>
        <v>=kg/(m*Math.pow(s,2))*Math.pow(10,9)</v>
      </c>
      <c r="E129" s="30">
        <f t="shared" si="6"/>
        <v>379</v>
      </c>
      <c r="F129" t="str">
        <f t="shared" si="4"/>
        <v>var PressureMeasure_gigapascal =kg/(m*Math.pow(s,2))*Math.pow(10,9)</v>
      </c>
      <c r="G129" s="30">
        <f t="shared" si="7"/>
        <v>380</v>
      </c>
      <c r="H129" t="str">
        <f t="shared" si="5"/>
        <v>console.log('PressureMeasure_gigapascal =  '+PressureMeasure_gigapascal)</v>
      </c>
    </row>
    <row r="130" spans="1:8" x14ac:dyDescent="0.2">
      <c r="A130">
        <v>128</v>
      </c>
      <c r="B130" t="str">
        <f>VLOOKUP($A130,MeasuresAndUnits!$AB$3:$AE$226,B$2,FALSE)</f>
        <v>PressureMeasure</v>
      </c>
      <c r="C130" t="str">
        <f>VLOOKUP($A130,MeasuresAndUnits!$AB$3:$AE$226,C$2,FALSE)</f>
        <v>megapascal</v>
      </c>
      <c r="D130" t="str">
        <f>VLOOKUP($A130,MeasuresAndUnits!$AB$3:$AE$226,D$2,FALSE)</f>
        <v>=kg/(m*Math.pow(s,2))*Math.pow(10,6)</v>
      </c>
      <c r="E130" s="30">
        <f t="shared" si="6"/>
        <v>382</v>
      </c>
      <c r="F130" t="str">
        <f t="shared" si="4"/>
        <v>var PressureMeasure_megapascal =kg/(m*Math.pow(s,2))*Math.pow(10,6)</v>
      </c>
      <c r="G130" s="30">
        <f t="shared" si="7"/>
        <v>383</v>
      </c>
      <c r="H130" t="str">
        <f t="shared" si="5"/>
        <v>console.log('PressureMeasure_megapascal =  '+PressureMeasure_megapascal)</v>
      </c>
    </row>
    <row r="131" spans="1:8" x14ac:dyDescent="0.2">
      <c r="A131">
        <v>129</v>
      </c>
      <c r="B131" t="str">
        <f>VLOOKUP($A131,MeasuresAndUnits!$AB$3:$AE$226,B$2,FALSE)</f>
        <v>PressureMeasure</v>
      </c>
      <c r="C131" t="str">
        <f>VLOOKUP($A131,MeasuresAndUnits!$AB$3:$AE$226,C$2,FALSE)</f>
        <v>kilopascal</v>
      </c>
      <c r="D131" t="str">
        <f>VLOOKUP($A131,MeasuresAndUnits!$AB$3:$AE$226,D$2,FALSE)</f>
        <v>=kg/(m*Math.pow(s,2))*Math.pow(10,3)</v>
      </c>
      <c r="E131" s="30">
        <f t="shared" si="6"/>
        <v>385</v>
      </c>
      <c r="F131" t="str">
        <f t="shared" si="4"/>
        <v>var PressureMeasure_kilopascal =kg/(m*Math.pow(s,2))*Math.pow(10,3)</v>
      </c>
      <c r="G131" s="30">
        <f t="shared" si="7"/>
        <v>386</v>
      </c>
      <c r="H131" t="str">
        <f t="shared" si="5"/>
        <v>console.log('PressureMeasure_kilopascal =  '+PressureMeasure_kilopascal)</v>
      </c>
    </row>
    <row r="132" spans="1:8" x14ac:dyDescent="0.2">
      <c r="A132">
        <v>130</v>
      </c>
      <c r="B132" t="str">
        <f>VLOOKUP($A132,MeasuresAndUnits!$AB$3:$AE$226,B$2,FALSE)</f>
        <v>PressureMeasure</v>
      </c>
      <c r="C132" t="str">
        <f>VLOOKUP($A132,MeasuresAndUnits!$AB$3:$AE$226,C$2,FALSE)</f>
        <v>hectopascal</v>
      </c>
      <c r="D132" t="str">
        <f>VLOOKUP($A132,MeasuresAndUnits!$AB$3:$AE$226,D$2,FALSE)</f>
        <v>=kg/(m*Math.pow(s,2))*Math.pow(10,2)</v>
      </c>
      <c r="E132" s="30">
        <f t="shared" si="6"/>
        <v>388</v>
      </c>
      <c r="F132" t="str">
        <f t="shared" ref="F132:F187" si="8">"var "&amp;B132&amp;"_"&amp;C132&amp;" "&amp;D132</f>
        <v>var PressureMeasure_hectopascal =kg/(m*Math.pow(s,2))*Math.pow(10,2)</v>
      </c>
      <c r="G132" s="30">
        <f t="shared" si="7"/>
        <v>389</v>
      </c>
      <c r="H132" t="str">
        <f t="shared" ref="H132:H187" si="9">"console.log('"&amp;B132&amp;"_"&amp;C132&amp;" =  '+"&amp;B132&amp;"_"&amp;C132&amp;")"</f>
        <v>console.log('PressureMeasure_hectopascal =  '+PressureMeasure_hectopascal)</v>
      </c>
    </row>
    <row r="133" spans="1:8" x14ac:dyDescent="0.2">
      <c r="A133">
        <v>131</v>
      </c>
      <c r="B133" t="str">
        <f>VLOOKUP($A133,MeasuresAndUnits!$AB$3:$AE$226,B$2,FALSE)</f>
        <v>PressureMeasure</v>
      </c>
      <c r="C133" t="str">
        <f>VLOOKUP($A133,MeasuresAndUnits!$AB$3:$AE$226,C$2,FALSE)</f>
        <v>decapascal</v>
      </c>
      <c r="D133" t="str">
        <f>VLOOKUP($A133,MeasuresAndUnits!$AB$3:$AE$226,D$2,FALSE)</f>
        <v>=kg/(m*Math.pow(s,2))*Math.pow(10,1)</v>
      </c>
      <c r="E133" s="30">
        <f t="shared" ref="E133:E187" si="10">E132+$E$2</f>
        <v>391</v>
      </c>
      <c r="F133" t="str">
        <f t="shared" si="8"/>
        <v>var PressureMeasure_decapascal =kg/(m*Math.pow(s,2))*Math.pow(10,1)</v>
      </c>
      <c r="G133" s="30">
        <f t="shared" ref="G133:G187" si="11">G132+$E$2</f>
        <v>392</v>
      </c>
      <c r="H133" t="str">
        <f t="shared" si="9"/>
        <v>console.log('PressureMeasure_decapascal =  '+PressureMeasure_decapascal)</v>
      </c>
    </row>
    <row r="134" spans="1:8" x14ac:dyDescent="0.2">
      <c r="A134">
        <v>132</v>
      </c>
      <c r="B134" t="str">
        <f>VLOOKUP($A134,MeasuresAndUnits!$AB$3:$AE$226,B$2,FALSE)</f>
        <v>PressureMeasure</v>
      </c>
      <c r="C134" t="str">
        <f>VLOOKUP($A134,MeasuresAndUnits!$AB$3:$AE$226,C$2,FALSE)</f>
        <v>pascal</v>
      </c>
      <c r="D134" t="str">
        <f>VLOOKUP($A134,MeasuresAndUnits!$AB$3:$AE$226,D$2,FALSE)</f>
        <v>=kg/(m*Math.pow(s,2))</v>
      </c>
      <c r="E134" s="30">
        <f t="shared" si="10"/>
        <v>394</v>
      </c>
      <c r="F134" t="str">
        <f t="shared" si="8"/>
        <v>var PressureMeasure_pascal =kg/(m*Math.pow(s,2))</v>
      </c>
      <c r="G134" s="30">
        <f t="shared" si="11"/>
        <v>395</v>
      </c>
      <c r="H134" t="str">
        <f t="shared" si="9"/>
        <v>console.log('PressureMeasure_pascal =  '+PressureMeasure_pascal)</v>
      </c>
    </row>
    <row r="135" spans="1:8" x14ac:dyDescent="0.2">
      <c r="A135">
        <v>133</v>
      </c>
      <c r="B135" t="str">
        <f>VLOOKUP($A135,MeasuresAndUnits!$AB$3:$AE$226,B$2,FALSE)</f>
        <v>PressureMeasure</v>
      </c>
      <c r="C135" t="str">
        <f>VLOOKUP($A135,MeasuresAndUnits!$AB$3:$AE$226,C$2,FALSE)</f>
        <v>micropascal</v>
      </c>
      <c r="D135" t="str">
        <f>VLOOKUP($A135,MeasuresAndUnits!$AB$3:$AE$226,D$2,FALSE)</f>
        <v>=kg/(m*Math.pow(s,2)*Math.pow(10,6))</v>
      </c>
      <c r="E135" s="30">
        <f t="shared" si="10"/>
        <v>397</v>
      </c>
      <c r="F135" t="str">
        <f t="shared" si="8"/>
        <v>var PressureMeasure_micropascal =kg/(m*Math.pow(s,2)*Math.pow(10,6))</v>
      </c>
      <c r="G135" s="30">
        <f t="shared" si="11"/>
        <v>398</v>
      </c>
      <c r="H135" t="str">
        <f t="shared" si="9"/>
        <v>console.log('PressureMeasure_micropascal =  '+PressureMeasure_micropascal)</v>
      </c>
    </row>
    <row r="136" spans="1:8" x14ac:dyDescent="0.2">
      <c r="A136">
        <v>134</v>
      </c>
      <c r="B136" t="str">
        <f>VLOOKUP($A136,MeasuresAndUnits!$AB$3:$AE$226,B$2,FALSE)</f>
        <v>PressureMeasure</v>
      </c>
      <c r="C136" t="str">
        <f>VLOOKUP($A136,MeasuresAndUnits!$AB$3:$AE$226,C$2,FALSE)</f>
        <v>bar</v>
      </c>
      <c r="D136" t="str">
        <f>VLOOKUP($A136,MeasuresAndUnits!$AB$3:$AE$226,D$2,FALSE)</f>
        <v>=kg/(m*Math.pow(s,2))*Math.pow(10,5)</v>
      </c>
      <c r="E136" s="30">
        <f t="shared" si="10"/>
        <v>400</v>
      </c>
      <c r="F136" t="str">
        <f t="shared" si="8"/>
        <v>var PressureMeasure_bar =kg/(m*Math.pow(s,2))*Math.pow(10,5)</v>
      </c>
      <c r="G136" s="30">
        <f t="shared" si="11"/>
        <v>401</v>
      </c>
      <c r="H136" t="str">
        <f t="shared" si="9"/>
        <v>console.log('PressureMeasure_bar =  '+PressureMeasure_bar)</v>
      </c>
    </row>
    <row r="137" spans="1:8" x14ac:dyDescent="0.2">
      <c r="A137">
        <v>135</v>
      </c>
      <c r="B137" t="str">
        <f>VLOOKUP($A137,MeasuresAndUnits!$AB$3:$AE$226,B$2,FALSE)</f>
        <v>PressureMeasure</v>
      </c>
      <c r="C137" t="str">
        <f>VLOOKUP($A137,MeasuresAndUnits!$AB$3:$AE$226,C$2,FALSE)</f>
        <v>millibar</v>
      </c>
      <c r="D137" t="str">
        <f>VLOOKUP($A137,MeasuresAndUnits!$AB$3:$AE$226,D$2,FALSE)</f>
        <v>=kg/(m*Math.pow(s,2))*Math.pow(10,2)</v>
      </c>
      <c r="E137" s="30">
        <f t="shared" si="10"/>
        <v>403</v>
      </c>
      <c r="F137" t="str">
        <f t="shared" si="8"/>
        <v>var PressureMeasure_millibar =kg/(m*Math.pow(s,2))*Math.pow(10,2)</v>
      </c>
      <c r="G137" s="30">
        <f t="shared" si="11"/>
        <v>404</v>
      </c>
      <c r="H137" t="str">
        <f t="shared" si="9"/>
        <v>console.log('PressureMeasure_millibar =  '+PressureMeasure_millibar)</v>
      </c>
    </row>
    <row r="138" spans="1:8" x14ac:dyDescent="0.2">
      <c r="A138">
        <v>136</v>
      </c>
      <c r="B138" t="str">
        <f>VLOOKUP($A138,MeasuresAndUnits!$AB$3:$AE$226,B$2,FALSE)</f>
        <v>PressureMeasure</v>
      </c>
      <c r="C138" t="str">
        <f>VLOOKUP($A138,MeasuresAndUnits!$AB$3:$AE$226,C$2,FALSE)</f>
        <v>newton_per_square_millimetre</v>
      </c>
      <c r="D138" t="str">
        <f>VLOOKUP($A138,MeasuresAndUnits!$AB$3:$AE$226,D$2,FALSE)</f>
        <v>=Math.pow(10,6) * kg /(m *  Math.pow(s,2))</v>
      </c>
      <c r="E138" s="30">
        <f t="shared" si="10"/>
        <v>406</v>
      </c>
      <c r="F138" t="str">
        <f t="shared" si="8"/>
        <v>var PressureMeasure_newton_per_square_millimetre =Math.pow(10,6) * kg /(m *  Math.pow(s,2))</v>
      </c>
      <c r="G138" s="30">
        <f t="shared" si="11"/>
        <v>407</v>
      </c>
      <c r="H138" t="str">
        <f t="shared" si="9"/>
        <v>console.log('PressureMeasure_newton_per_square_millimetre =  '+PressureMeasure_newton_per_square_millimetre)</v>
      </c>
    </row>
    <row r="139" spans="1:8" x14ac:dyDescent="0.2">
      <c r="A139">
        <v>137</v>
      </c>
      <c r="B139" t="str">
        <f>VLOOKUP($A139,MeasuresAndUnits!$AB$3:$AE$226,B$2,FALSE)</f>
        <v>RotationalMassMeasure</v>
      </c>
      <c r="C139" t="str">
        <f>VLOOKUP($A139,MeasuresAndUnits!$AB$3:$AE$226,C$2,FALSE)</f>
        <v>kilogramm_sqaremeter</v>
      </c>
      <c r="D139" t="str">
        <f>VLOOKUP($A139,MeasuresAndUnits!$AB$3:$AE$226,D$2,FALSE)</f>
        <v>=kg*Math.pow(m,2)</v>
      </c>
      <c r="E139" s="30">
        <f t="shared" si="10"/>
        <v>409</v>
      </c>
      <c r="F139" t="str">
        <f t="shared" si="8"/>
        <v>var RotationalMassMeasure_kilogramm_sqaremeter =kg*Math.pow(m,2)</v>
      </c>
      <c r="G139" s="30">
        <f t="shared" si="11"/>
        <v>410</v>
      </c>
      <c r="H139" t="str">
        <f t="shared" si="9"/>
        <v>console.log('RotationalMassMeasure_kilogramm_sqaremeter =  '+RotationalMassMeasure_kilogramm_sqaremeter)</v>
      </c>
    </row>
    <row r="140" spans="1:8" x14ac:dyDescent="0.2">
      <c r="A140">
        <v>138</v>
      </c>
      <c r="B140" t="str">
        <f>VLOOKUP($A140,MeasuresAndUnits!$AB$3:$AE$226,B$2,FALSE)</f>
        <v>SectionalAreaIntegralMeasure</v>
      </c>
      <c r="C140" t="str">
        <f>VLOOKUP($A140,MeasuresAndUnits!$AB$3:$AE$226,C$2,FALSE)</f>
        <v/>
      </c>
      <c r="D140" t="str">
        <f>VLOOKUP($A140,MeasuresAndUnits!$AB$3:$AE$226,D$2,FALSE)</f>
        <v>=Math.pow(m,5)</v>
      </c>
      <c r="E140" s="30">
        <f t="shared" si="10"/>
        <v>412</v>
      </c>
      <c r="F140" t="str">
        <f t="shared" si="8"/>
        <v>var SectionalAreaIntegralMeasure_ =Math.pow(m,5)</v>
      </c>
      <c r="G140" s="30">
        <f t="shared" si="11"/>
        <v>413</v>
      </c>
      <c r="H140" t="str">
        <f t="shared" si="9"/>
        <v>console.log('SectionalAreaIntegralMeasure_ =  '+SectionalAreaIntegralMeasure_)</v>
      </c>
    </row>
    <row r="141" spans="1:8" x14ac:dyDescent="0.2">
      <c r="A141">
        <v>139</v>
      </c>
      <c r="B141" t="str">
        <f>VLOOKUP($A141,MeasuresAndUnits!$AB$3:$AE$226,B$2,FALSE)</f>
        <v>SectionModulusMeasure</v>
      </c>
      <c r="C141" t="str">
        <f>VLOOKUP($A141,MeasuresAndUnits!$AB$3:$AE$226,C$2,FALSE)</f>
        <v/>
      </c>
      <c r="D141" t="str">
        <f>VLOOKUP($A141,MeasuresAndUnits!$AB$3:$AE$226,D$2,FALSE)</f>
        <v>=Math.pow(m,3)</v>
      </c>
      <c r="E141" s="30">
        <f t="shared" si="10"/>
        <v>415</v>
      </c>
      <c r="F141" t="str">
        <f t="shared" si="8"/>
        <v>var SectionModulusMeasure_ =Math.pow(m,3)</v>
      </c>
      <c r="G141" s="30">
        <f t="shared" si="11"/>
        <v>416</v>
      </c>
      <c r="H141" t="str">
        <f t="shared" si="9"/>
        <v>console.log('SectionModulusMeasure_ =  '+SectionModulusMeasure_)</v>
      </c>
    </row>
    <row r="142" spans="1:8" x14ac:dyDescent="0.2">
      <c r="A142">
        <v>140</v>
      </c>
      <c r="B142" t="str">
        <f>VLOOKUP($A142,MeasuresAndUnits!$AB$3:$AE$226,B$2,FALSE)</f>
        <v>ShearModulusMeasure</v>
      </c>
      <c r="C142" t="str">
        <f>VLOOKUP($A142,MeasuresAndUnits!$AB$3:$AE$226,C$2,FALSE)</f>
        <v>newton_per_squarem_metre</v>
      </c>
      <c r="D142" t="str">
        <f>VLOOKUP($A142,MeasuresAndUnits!$AB$3:$AE$226,D$2,FALSE)</f>
        <v>=kg/(m*Math.pow(s,2))</v>
      </c>
      <c r="E142" s="30">
        <f t="shared" si="10"/>
        <v>418</v>
      </c>
      <c r="F142" t="str">
        <f t="shared" si="8"/>
        <v>var ShearModulusMeasure_newton_per_squarem_metre =kg/(m*Math.pow(s,2))</v>
      </c>
      <c r="G142" s="30">
        <f t="shared" si="11"/>
        <v>419</v>
      </c>
      <c r="H142" t="str">
        <f t="shared" si="9"/>
        <v>console.log('ShearModulusMeasure_newton_per_squarem_metre =  '+ShearModulusMeasure_newton_per_squarem_metre)</v>
      </c>
    </row>
    <row r="143" spans="1:8" x14ac:dyDescent="0.2">
      <c r="A143">
        <v>141</v>
      </c>
      <c r="B143" t="str">
        <f>VLOOKUP($A143,MeasuresAndUnits!$AB$3:$AE$226,B$2,FALSE)</f>
        <v>SoundPowerMeasure</v>
      </c>
      <c r="C143" t="str">
        <f>VLOOKUP($A143,MeasuresAndUnits!$AB$3:$AE$226,C$2,FALSE)</f>
        <v>watt</v>
      </c>
      <c r="D143" t="str">
        <f>VLOOKUP($A143,MeasuresAndUnits!$AB$3:$AE$226,D$2,FALSE)</f>
        <v>=(kg*Math.pow(m,2))/Math.pow(s,3)</v>
      </c>
      <c r="E143" s="30">
        <f t="shared" si="10"/>
        <v>421</v>
      </c>
      <c r="F143" t="str">
        <f t="shared" si="8"/>
        <v>var SoundPowerMeasure_watt =(kg*Math.pow(m,2))/Math.pow(s,3)</v>
      </c>
      <c r="G143" s="30">
        <f t="shared" si="11"/>
        <v>422</v>
      </c>
      <c r="H143" t="str">
        <f t="shared" si="9"/>
        <v>console.log('SoundPowerMeasure_watt =  '+SoundPowerMeasure_watt)</v>
      </c>
    </row>
    <row r="144" spans="1:8" x14ac:dyDescent="0.2">
      <c r="A144">
        <v>142</v>
      </c>
      <c r="B144" t="str">
        <f>VLOOKUP($A144,MeasuresAndUnits!$AB$3:$AE$226,B$2,FALSE)</f>
        <v>SoundPowerLevelMeasure</v>
      </c>
      <c r="C144" t="str">
        <f>VLOOKUP($A144,MeasuresAndUnits!$AB$3:$AE$226,C$2,FALSE)</f>
        <v>decibel</v>
      </c>
      <c r="D144" t="str">
        <f>VLOOKUP($A144,MeasuresAndUnits!$AB$3:$AE$226,D$2,FALSE)</f>
        <v>=1</v>
      </c>
      <c r="E144" s="30">
        <f t="shared" si="10"/>
        <v>424</v>
      </c>
      <c r="F144" t="str">
        <f t="shared" si="8"/>
        <v>var SoundPowerLevelMeasure_decibel =1</v>
      </c>
      <c r="G144" s="30">
        <f t="shared" si="11"/>
        <v>425</v>
      </c>
      <c r="H144" t="str">
        <f t="shared" si="9"/>
        <v>console.log('SoundPowerLevelMeasure_decibel =  '+SoundPowerLevelMeasure_decibel)</v>
      </c>
    </row>
    <row r="145" spans="1:8" x14ac:dyDescent="0.2">
      <c r="A145">
        <v>143</v>
      </c>
      <c r="B145" t="str">
        <f>VLOOKUP($A145,MeasuresAndUnits!$AB$3:$AE$226,B$2,FALSE)</f>
        <v>SoundPressureMeasure</v>
      </c>
      <c r="C145" t="str">
        <f>VLOOKUP($A145,MeasuresAndUnits!$AB$3:$AE$226,C$2,FALSE)</f>
        <v>pascal</v>
      </c>
      <c r="D145" t="str">
        <f>VLOOKUP($A145,MeasuresAndUnits!$AB$3:$AE$226,D$2,FALSE)</f>
        <v>=kg/(m*Math.pow(s,2))</v>
      </c>
      <c r="E145" s="30">
        <f t="shared" si="10"/>
        <v>427</v>
      </c>
      <c r="F145" t="str">
        <f t="shared" si="8"/>
        <v>var SoundPressureMeasure_pascal =kg/(m*Math.pow(s,2))</v>
      </c>
      <c r="G145" s="30">
        <f t="shared" si="11"/>
        <v>428</v>
      </c>
      <c r="H145" t="str">
        <f t="shared" si="9"/>
        <v>console.log('SoundPressureMeasure_pascal =  '+SoundPressureMeasure_pascal)</v>
      </c>
    </row>
    <row r="146" spans="1:8" x14ac:dyDescent="0.2">
      <c r="A146">
        <v>144</v>
      </c>
      <c r="B146" t="str">
        <f>VLOOKUP($A146,MeasuresAndUnits!$AB$3:$AE$226,B$2,FALSE)</f>
        <v>SoundPressureLevelMeasure</v>
      </c>
      <c r="C146" t="str">
        <f>VLOOKUP($A146,MeasuresAndUnits!$AB$3:$AE$226,C$2,FALSE)</f>
        <v>decibel</v>
      </c>
      <c r="D146" t="str">
        <f>VLOOKUP($A146,MeasuresAndUnits!$AB$3:$AE$226,D$2,FALSE)</f>
        <v>=1</v>
      </c>
      <c r="E146" s="30">
        <f t="shared" si="10"/>
        <v>430</v>
      </c>
      <c r="F146" t="str">
        <f t="shared" si="8"/>
        <v>var SoundPressureLevelMeasure_decibel =1</v>
      </c>
      <c r="G146" s="30">
        <f t="shared" si="11"/>
        <v>431</v>
      </c>
      <c r="H146" t="str">
        <f t="shared" si="9"/>
        <v>console.log('SoundPressureLevelMeasure_decibel =  '+SoundPressureLevelMeasure_decibel)</v>
      </c>
    </row>
    <row r="147" spans="1:8" x14ac:dyDescent="0.2">
      <c r="A147">
        <v>145</v>
      </c>
      <c r="B147" t="str">
        <f>VLOOKUP($A147,MeasuresAndUnits!$AB$3:$AE$226,B$2,FALSE)</f>
        <v>SpecificHeatCapacityMeasure</v>
      </c>
      <c r="C147" t="str">
        <f>VLOOKUP($A147,MeasuresAndUnits!$AB$3:$AE$226,C$2,FALSE)</f>
        <v>joule_per_kilogram</v>
      </c>
      <c r="D147" t="str">
        <f>VLOOKUP($A147,MeasuresAndUnits!$AB$3:$AE$226,D$2,FALSE)</f>
        <v>=Math.pow(m,2)/Math.pow(s,2)</v>
      </c>
      <c r="E147" s="30">
        <f t="shared" si="10"/>
        <v>433</v>
      </c>
      <c r="F147" t="str">
        <f t="shared" si="8"/>
        <v>var SpecificHeatCapacityMeasure_joule_per_kilogram =Math.pow(m,2)/Math.pow(s,2)</v>
      </c>
      <c r="G147" s="30">
        <f t="shared" si="11"/>
        <v>434</v>
      </c>
      <c r="H147" t="str">
        <f t="shared" si="9"/>
        <v>console.log('SpecificHeatCapacityMeasure_joule_per_kilogram =  '+SpecificHeatCapacityMeasure_joule_per_kilogram)</v>
      </c>
    </row>
    <row r="148" spans="1:8" x14ac:dyDescent="0.2">
      <c r="A148">
        <v>146</v>
      </c>
      <c r="B148" t="str">
        <f>VLOOKUP($A148,MeasuresAndUnits!$AB$3:$AE$226,B$2,FALSE)</f>
        <v>TemperatureGradientMeasure</v>
      </c>
      <c r="C148" t="str">
        <f>VLOOKUP($A148,MeasuresAndUnits!$AB$3:$AE$226,C$2,FALSE)</f>
        <v>Kelvin_per_metre</v>
      </c>
      <c r="D148" t="str">
        <f>VLOOKUP($A148,MeasuresAndUnits!$AB$3:$AE$226,D$2,FALSE)</f>
        <v>=K/m</v>
      </c>
      <c r="E148" s="30">
        <f t="shared" si="10"/>
        <v>436</v>
      </c>
      <c r="F148" t="str">
        <f t="shared" si="8"/>
        <v>var TemperatureGradientMeasure_Kelvin_per_metre =K/m</v>
      </c>
      <c r="G148" s="30">
        <f t="shared" si="11"/>
        <v>437</v>
      </c>
      <c r="H148" t="str">
        <f t="shared" si="9"/>
        <v>console.log('TemperatureGradientMeasure_Kelvin_per_metre =  '+TemperatureGradientMeasure_Kelvin_per_metre)</v>
      </c>
    </row>
    <row r="149" spans="1:8" x14ac:dyDescent="0.2">
      <c r="A149">
        <v>147</v>
      </c>
      <c r="B149" t="str">
        <f>VLOOKUP($A149,MeasuresAndUnits!$AB$3:$AE$226,B$2,FALSE)</f>
        <v>TemperatureRateOfChangeMeasure</v>
      </c>
      <c r="C149" t="str">
        <f>VLOOKUP($A149,MeasuresAndUnits!$AB$3:$AE$226,C$2,FALSE)</f>
        <v>Kelvin_per_second</v>
      </c>
      <c r="D149" t="str">
        <f>VLOOKUP($A149,MeasuresAndUnits!$AB$3:$AE$226,D$2,FALSE)</f>
        <v>=K/s</v>
      </c>
      <c r="E149" s="30">
        <f t="shared" si="10"/>
        <v>439</v>
      </c>
      <c r="F149" t="str">
        <f t="shared" si="8"/>
        <v>var TemperatureRateOfChangeMeasure_Kelvin_per_second =K/s</v>
      </c>
      <c r="G149" s="30">
        <f t="shared" si="11"/>
        <v>440</v>
      </c>
      <c r="H149" t="str">
        <f t="shared" si="9"/>
        <v>console.log('TemperatureRateOfChangeMeasure_Kelvin_per_second =  '+TemperatureRateOfChangeMeasure_Kelvin_per_second)</v>
      </c>
    </row>
    <row r="150" spans="1:8" x14ac:dyDescent="0.2">
      <c r="A150">
        <v>148</v>
      </c>
      <c r="B150" t="str">
        <f>VLOOKUP($A150,MeasuresAndUnits!$AB$3:$AE$226,B$2,FALSE)</f>
        <v/>
      </c>
      <c r="C150" t="str">
        <f>VLOOKUP($A150,MeasuresAndUnits!$AB$3:$AE$226,C$2,FALSE)</f>
        <v>watt_per_square_metre_and_kelvin</v>
      </c>
      <c r="D150" t="str">
        <f>VLOOKUP($A150,MeasuresAndUnits!$AB$3:$AE$226,D$2,FALSE)</f>
        <v>=kg/(Math.pow(s,3)*K)</v>
      </c>
      <c r="E150" s="30">
        <f t="shared" si="10"/>
        <v>442</v>
      </c>
      <c r="F150" t="str">
        <f t="shared" si="8"/>
        <v>var _watt_per_square_metre_and_kelvin =kg/(Math.pow(s,3)*K)</v>
      </c>
      <c r="G150" s="30">
        <f t="shared" si="11"/>
        <v>443</v>
      </c>
      <c r="H150" t="str">
        <f t="shared" si="9"/>
        <v>console.log('_watt_per_square_metre_and_kelvin =  '+_watt_per_square_metre_and_kelvin)</v>
      </c>
    </row>
    <row r="151" spans="1:8" x14ac:dyDescent="0.2">
      <c r="A151">
        <v>149</v>
      </c>
      <c r="B151" t="str">
        <f>VLOOKUP($A151,MeasuresAndUnits!$AB$3:$AE$226,B$2,FALSE)</f>
        <v>ThermalConductivityMeasure</v>
      </c>
      <c r="C151" t="str">
        <f>VLOOKUP($A151,MeasuresAndUnits!$AB$3:$AE$226,C$2,FALSE)</f>
        <v>watt_per_metre_and_kelvin</v>
      </c>
      <c r="D151" t="str">
        <f>VLOOKUP($A151,MeasuresAndUnits!$AB$3:$AE$226,D$2,FALSE)</f>
        <v>=(kg*m)/(Math.pow(s,3)*K)</v>
      </c>
      <c r="E151" s="30">
        <f t="shared" si="10"/>
        <v>445</v>
      </c>
      <c r="F151" t="str">
        <f t="shared" si="8"/>
        <v>var ThermalConductivityMeasure_watt_per_metre_and_kelvin =(kg*m)/(Math.pow(s,3)*K)</v>
      </c>
      <c r="G151" s="30">
        <f t="shared" si="11"/>
        <v>446</v>
      </c>
      <c r="H151" t="str">
        <f t="shared" si="9"/>
        <v>console.log('ThermalConductivityMeasure_watt_per_metre_and_kelvin =  '+ThermalConductivityMeasure_watt_per_metre_and_kelvin)</v>
      </c>
    </row>
    <row r="152" spans="1:8" x14ac:dyDescent="0.2">
      <c r="A152">
        <v>150</v>
      </c>
      <c r="B152" t="str">
        <f>VLOOKUP($A152,MeasuresAndUnits!$AB$3:$AE$226,B$2,FALSE)</f>
        <v/>
      </c>
      <c r="C152" t="str">
        <f>VLOOKUP($A152,MeasuresAndUnits!$AB$3:$AE$226,C$2,FALSE)</f>
        <v>squaremetre_and_kelvin_per_watt</v>
      </c>
      <c r="D152" t="str">
        <f>VLOOKUP($A152,MeasuresAndUnits!$AB$3:$AE$226,D$2,FALSE)</f>
        <v>=Math.pow(s,3)*K/kg</v>
      </c>
      <c r="E152" s="30">
        <f t="shared" si="10"/>
        <v>448</v>
      </c>
      <c r="F152" t="str">
        <f t="shared" si="8"/>
        <v>var _squaremetre_and_kelvin_per_watt =Math.pow(s,3)*K/kg</v>
      </c>
      <c r="G152" s="30">
        <f t="shared" si="11"/>
        <v>449</v>
      </c>
      <c r="H152" t="str">
        <f t="shared" si="9"/>
        <v>console.log('_squaremetre_and_kelvin_per_watt =  '+_squaremetre_and_kelvin_per_watt)</v>
      </c>
    </row>
    <row r="153" spans="1:8" x14ac:dyDescent="0.2">
      <c r="A153">
        <v>151</v>
      </c>
      <c r="B153" t="str">
        <f>VLOOKUP($A153,MeasuresAndUnits!$AB$3:$AE$226,B$2,FALSE)</f>
        <v>ThermalTransmittanceMeasure</v>
      </c>
      <c r="C153" t="str">
        <f>VLOOKUP($A153,MeasuresAndUnits!$AB$3:$AE$226,C$2,FALSE)</f>
        <v>watt_per_square_metre_and_kelvin</v>
      </c>
      <c r="D153" t="str">
        <f>VLOOKUP($A153,MeasuresAndUnits!$AB$3:$AE$226,D$2,FALSE)</f>
        <v>=kg/(Math.pow(s,3)*K)</v>
      </c>
      <c r="E153" s="30">
        <f t="shared" si="10"/>
        <v>451</v>
      </c>
      <c r="F153" t="str">
        <f t="shared" si="8"/>
        <v>var ThermalTransmittanceMeasure_watt_per_square_metre_and_kelvin =kg/(Math.pow(s,3)*K)</v>
      </c>
      <c r="G153" s="30">
        <f t="shared" si="11"/>
        <v>452</v>
      </c>
      <c r="H153" t="str">
        <f t="shared" si="9"/>
        <v>console.log('ThermalTransmittanceMeasure_watt_per_square_metre_and_kelvin =  '+ThermalTransmittanceMeasure_watt_per_square_metre_and_kelvin)</v>
      </c>
    </row>
    <row r="154" spans="1:8" x14ac:dyDescent="0.2">
      <c r="A154">
        <v>152</v>
      </c>
      <c r="B154" t="str">
        <f>VLOOKUP($A154,MeasuresAndUnits!$AB$3:$AE$226,B$2,FALSE)</f>
        <v>ThermodynamicTemperatureMeasure</v>
      </c>
      <c r="C154" t="str">
        <f>VLOOKUP($A154,MeasuresAndUnits!$AB$3:$AE$226,C$2,FALSE)</f>
        <v>kelvin</v>
      </c>
      <c r="D154" t="str">
        <f>VLOOKUP($A154,MeasuresAndUnits!$AB$3:$AE$226,D$2,FALSE)</f>
        <v>=K</v>
      </c>
      <c r="E154" s="30">
        <f t="shared" si="10"/>
        <v>454</v>
      </c>
      <c r="F154" t="str">
        <f t="shared" si="8"/>
        <v>var ThermodynamicTemperatureMeasure_kelvin =K</v>
      </c>
      <c r="G154" s="30">
        <f t="shared" si="11"/>
        <v>455</v>
      </c>
      <c r="H154" t="str">
        <f t="shared" si="9"/>
        <v>console.log('ThermodynamicTemperatureMeasure_kelvin =  '+ThermodynamicTemperatureMeasure_kelvin)</v>
      </c>
    </row>
    <row r="155" spans="1:8" x14ac:dyDescent="0.2">
      <c r="A155">
        <v>153</v>
      </c>
      <c r="B155" t="str">
        <f>VLOOKUP($A155,MeasuresAndUnits!$AB$3:$AE$226,B$2,FALSE)</f>
        <v>ThermodynamicTemperatureMeasure</v>
      </c>
      <c r="C155" t="str">
        <f>VLOOKUP($A155,MeasuresAndUnits!$AB$3:$AE$226,C$2,FALSE)</f>
        <v>fahrenheit</v>
      </c>
      <c r="D155" t="str">
        <f>VLOOKUP($A155,MeasuresAndUnits!$AB$3:$AE$226,D$2,FALSE)</f>
        <v>=K*(9/5)+(459,67)</v>
      </c>
      <c r="E155" s="30">
        <f t="shared" si="10"/>
        <v>457</v>
      </c>
      <c r="F155" t="str">
        <f t="shared" si="8"/>
        <v>var ThermodynamicTemperatureMeasure_fahrenheit =K*(9/5)+(459,67)</v>
      </c>
      <c r="G155" s="30">
        <f t="shared" si="11"/>
        <v>458</v>
      </c>
      <c r="H155" t="str">
        <f t="shared" si="9"/>
        <v>console.log('ThermodynamicTemperatureMeasure_fahrenheit =  '+ThermodynamicTemperatureMeasure_fahrenheit)</v>
      </c>
    </row>
    <row r="156" spans="1:8" x14ac:dyDescent="0.2">
      <c r="A156">
        <v>154</v>
      </c>
      <c r="B156" t="str">
        <f>VLOOKUP($A156,MeasuresAndUnits!$AB$3:$AE$226,B$2,FALSE)</f>
        <v>ThermodynamicTemperatureMeasure</v>
      </c>
      <c r="C156" t="str">
        <f>VLOOKUP($A156,MeasuresAndUnits!$AB$3:$AE$226,C$2,FALSE)</f>
        <v>celsius</v>
      </c>
      <c r="D156" t="str">
        <f>VLOOKUP($A156,MeasuresAndUnits!$AB$3:$AE$226,D$2,FALSE)</f>
        <v>=K-(273,15)</v>
      </c>
      <c r="E156" s="30">
        <f t="shared" si="10"/>
        <v>460</v>
      </c>
      <c r="F156" t="str">
        <f t="shared" si="8"/>
        <v>var ThermodynamicTemperatureMeasure_celsius =K-(273,15)</v>
      </c>
      <c r="G156" s="30">
        <f t="shared" si="11"/>
        <v>461</v>
      </c>
      <c r="H156" t="str">
        <f t="shared" si="9"/>
        <v>console.log('ThermodynamicTemperatureMeasure_celsius =  '+ThermodynamicTemperatureMeasure_celsius)</v>
      </c>
    </row>
    <row r="157" spans="1:8" x14ac:dyDescent="0.2">
      <c r="A157">
        <v>155</v>
      </c>
      <c r="B157" t="str">
        <f>VLOOKUP($A157,MeasuresAndUnits!$AB$3:$AE$226,B$2,FALSE)</f>
        <v>ThermodynamicTemperatureMeasure</v>
      </c>
      <c r="C157" t="str">
        <f>VLOOKUP($A157,MeasuresAndUnits!$AB$3:$AE$226,C$2,FALSE)</f>
        <v>rankine</v>
      </c>
      <c r="D157" t="str">
        <f>VLOOKUP($A157,MeasuresAndUnits!$AB$3:$AE$226,D$2,FALSE)</f>
        <v>=K*(9/5)</v>
      </c>
      <c r="E157" s="30">
        <f t="shared" si="10"/>
        <v>463</v>
      </c>
      <c r="F157" t="str">
        <f t="shared" si="8"/>
        <v>var ThermodynamicTemperatureMeasure_rankine =K*(9/5)</v>
      </c>
      <c r="G157" s="30">
        <f t="shared" si="11"/>
        <v>464</v>
      </c>
      <c r="H157" t="str">
        <f t="shared" si="9"/>
        <v>console.log('ThermodynamicTemperatureMeasure_rankine =  '+ThermodynamicTemperatureMeasure_rankine)</v>
      </c>
    </row>
    <row r="158" spans="1:8" x14ac:dyDescent="0.2">
      <c r="A158">
        <v>156</v>
      </c>
      <c r="B158" t="str">
        <f>VLOOKUP($A158,MeasuresAndUnits!$AB$3:$AE$226,B$2,FALSE)</f>
        <v>Time</v>
      </c>
      <c r="C158" t="str">
        <f>VLOOKUP($A158,MeasuresAndUnits!$AB$3:$AE$226,C$2,FALSE)</f>
        <v>second</v>
      </c>
      <c r="D158" t="str">
        <f>VLOOKUP($A158,MeasuresAndUnits!$AB$3:$AE$226,D$2,FALSE)</f>
        <v>=s</v>
      </c>
      <c r="E158" s="30">
        <f t="shared" si="10"/>
        <v>466</v>
      </c>
      <c r="F158" t="str">
        <f t="shared" si="8"/>
        <v>var Time_second =s</v>
      </c>
      <c r="G158" s="30">
        <f t="shared" si="11"/>
        <v>467</v>
      </c>
      <c r="H158" t="str">
        <f t="shared" si="9"/>
        <v>console.log('Time_second =  '+Time_second)</v>
      </c>
    </row>
    <row r="159" spans="1:8" x14ac:dyDescent="0.2">
      <c r="A159">
        <v>157</v>
      </c>
      <c r="B159" t="str">
        <f>VLOOKUP($A159,MeasuresAndUnits!$AB$3:$AE$226,B$2,FALSE)</f>
        <v>Time</v>
      </c>
      <c r="C159" t="str">
        <f>VLOOKUP($A159,MeasuresAndUnits!$AB$3:$AE$226,C$2,FALSE)</f>
        <v>minute</v>
      </c>
      <c r="D159" t="str">
        <f>VLOOKUP($A159,MeasuresAndUnits!$AB$3:$AE$226,D$2,FALSE)</f>
        <v>=60*s</v>
      </c>
      <c r="E159" s="30">
        <f t="shared" si="10"/>
        <v>469</v>
      </c>
      <c r="F159" t="str">
        <f t="shared" si="8"/>
        <v>var Time_minute =60*s</v>
      </c>
      <c r="G159" s="30">
        <f t="shared" si="11"/>
        <v>470</v>
      </c>
      <c r="H159" t="str">
        <f t="shared" si="9"/>
        <v>console.log('Time_minute =  '+Time_minute)</v>
      </c>
    </row>
    <row r="160" spans="1:8" x14ac:dyDescent="0.2">
      <c r="A160">
        <v>158</v>
      </c>
      <c r="B160" t="str">
        <f>VLOOKUP($A160,MeasuresAndUnits!$AB$3:$AE$226,B$2,FALSE)</f>
        <v>Time</v>
      </c>
      <c r="C160" t="str">
        <f>VLOOKUP($A160,MeasuresAndUnits!$AB$3:$AE$226,C$2,FALSE)</f>
        <v>hour</v>
      </c>
      <c r="D160" t="str">
        <f>VLOOKUP($A160,MeasuresAndUnits!$AB$3:$AE$226,D$2,FALSE)</f>
        <v>=3600*s</v>
      </c>
      <c r="E160" s="30">
        <f t="shared" si="10"/>
        <v>472</v>
      </c>
      <c r="F160" t="str">
        <f t="shared" si="8"/>
        <v>var Time_hour =3600*s</v>
      </c>
      <c r="G160" s="30">
        <f t="shared" si="11"/>
        <v>473</v>
      </c>
      <c r="H160" t="str">
        <f t="shared" si="9"/>
        <v>console.log('Time_hour =  '+Time_hour)</v>
      </c>
    </row>
    <row r="161" spans="1:8" x14ac:dyDescent="0.2">
      <c r="A161">
        <v>159</v>
      </c>
      <c r="B161" t="str">
        <f>VLOOKUP($A161,MeasuresAndUnits!$AB$3:$AE$226,B$2,FALSE)</f>
        <v>Time</v>
      </c>
      <c r="C161" t="str">
        <f>VLOOKUP($A161,MeasuresAndUnits!$AB$3:$AE$226,C$2,FALSE)</f>
        <v>millisecond</v>
      </c>
      <c r="D161" t="str">
        <f>VLOOKUP($A161,MeasuresAndUnits!$AB$3:$AE$226,D$2,FALSE)</f>
        <v>=s/Math.pow(10,3)</v>
      </c>
      <c r="E161" s="30">
        <f t="shared" si="10"/>
        <v>475</v>
      </c>
      <c r="F161" t="str">
        <f t="shared" si="8"/>
        <v>var Time_millisecond =s/Math.pow(10,3)</v>
      </c>
      <c r="G161" s="30">
        <f t="shared" si="11"/>
        <v>476</v>
      </c>
      <c r="H161" t="str">
        <f t="shared" si="9"/>
        <v>console.log('Time_millisecond =  '+Time_millisecond)</v>
      </c>
    </row>
    <row r="162" spans="1:8" x14ac:dyDescent="0.2">
      <c r="A162">
        <v>160</v>
      </c>
      <c r="B162" t="str">
        <f>VLOOKUP($A162,MeasuresAndUnits!$AB$3:$AE$226,B$2,FALSE)</f>
        <v>Time</v>
      </c>
      <c r="C162" t="str">
        <f>VLOOKUP($A162,MeasuresAndUnits!$AB$3:$AE$226,C$2,FALSE)</f>
        <v>microsecond</v>
      </c>
      <c r="D162" t="str">
        <f>VLOOKUP($A162,MeasuresAndUnits!$AB$3:$AE$226,D$2,FALSE)</f>
        <v>=s/Math.pow(10,6)</v>
      </c>
      <c r="E162" s="30">
        <f t="shared" si="10"/>
        <v>478</v>
      </c>
      <c r="F162" t="str">
        <f t="shared" si="8"/>
        <v>var Time_microsecond =s/Math.pow(10,6)</v>
      </c>
      <c r="G162" s="30">
        <f t="shared" si="11"/>
        <v>479</v>
      </c>
      <c r="H162" t="str">
        <f t="shared" si="9"/>
        <v>console.log('Time_microsecond =  '+Time_microsecond)</v>
      </c>
    </row>
    <row r="163" spans="1:8" x14ac:dyDescent="0.2">
      <c r="A163">
        <v>161</v>
      </c>
      <c r="B163" t="str">
        <f>VLOOKUP($A163,MeasuresAndUnits!$AB$3:$AE$226,B$2,FALSE)</f>
        <v>Time</v>
      </c>
      <c r="C163" t="str">
        <f>VLOOKUP($A163,MeasuresAndUnits!$AB$3:$AE$226,C$2,FALSE)</f>
        <v>day</v>
      </c>
      <c r="D163" t="str">
        <f>VLOOKUP($A163,MeasuresAndUnits!$AB$3:$AE$226,D$2,FALSE)</f>
        <v>=86400*s</v>
      </c>
      <c r="E163" s="30">
        <f t="shared" si="10"/>
        <v>481</v>
      </c>
      <c r="F163" t="str">
        <f t="shared" si="8"/>
        <v>var Time_day =86400*s</v>
      </c>
      <c r="G163" s="30">
        <f t="shared" si="11"/>
        <v>482</v>
      </c>
      <c r="H163" t="str">
        <f t="shared" si="9"/>
        <v>console.log('Time_day =  '+Time_day)</v>
      </c>
    </row>
    <row r="164" spans="1:8" x14ac:dyDescent="0.2">
      <c r="A164">
        <v>162</v>
      </c>
      <c r="B164" t="str">
        <f>VLOOKUP($A164,MeasuresAndUnits!$AB$3:$AE$226,B$2,FALSE)</f>
        <v>TorqueMeasure</v>
      </c>
      <c r="C164" t="str">
        <f>VLOOKUP($A164,MeasuresAndUnits!$AB$3:$AE$226,C$2,FALSE)</f>
        <v>newtonmetre</v>
      </c>
      <c r="D164" t="str">
        <f>VLOOKUP($A164,MeasuresAndUnits!$AB$3:$AE$226,D$2,FALSE)</f>
        <v>=kg*Math.pow(m,2)/Math.pow(s,2)</v>
      </c>
      <c r="E164" s="30">
        <f t="shared" si="10"/>
        <v>484</v>
      </c>
      <c r="F164" t="str">
        <f t="shared" si="8"/>
        <v>var TorqueMeasure_newtonmetre =kg*Math.pow(m,2)/Math.pow(s,2)</v>
      </c>
      <c r="G164" s="30">
        <f t="shared" si="11"/>
        <v>485</v>
      </c>
      <c r="H164" t="str">
        <f t="shared" si="9"/>
        <v>console.log('TorqueMeasure_newtonmetre =  '+TorqueMeasure_newtonmetre)</v>
      </c>
    </row>
    <row r="165" spans="1:8" x14ac:dyDescent="0.2">
      <c r="A165">
        <v>163</v>
      </c>
      <c r="B165" t="str">
        <f>VLOOKUP($A165,MeasuresAndUnits!$AB$3:$AE$226,B$2,FALSE)</f>
        <v>VolumeMeasure</v>
      </c>
      <c r="C165" t="str">
        <f>VLOOKUP($A165,MeasuresAndUnits!$AB$3:$AE$226,C$2,FALSE)</f>
        <v>cubic_metre</v>
      </c>
      <c r="D165" t="str">
        <f>VLOOKUP($A165,MeasuresAndUnits!$AB$3:$AE$226,D$2,FALSE)</f>
        <v>=Math.pow(m,3)</v>
      </c>
      <c r="E165" s="30">
        <f t="shared" si="10"/>
        <v>487</v>
      </c>
      <c r="F165" t="str">
        <f t="shared" si="8"/>
        <v>var VolumeMeasure_cubic_metre =Math.pow(m,3)</v>
      </c>
      <c r="G165" s="30">
        <f t="shared" si="11"/>
        <v>488</v>
      </c>
      <c r="H165" t="str">
        <f t="shared" si="9"/>
        <v>console.log('VolumeMeasure_cubic_metre =  '+VolumeMeasure_cubic_metre)</v>
      </c>
    </row>
    <row r="166" spans="1:8" x14ac:dyDescent="0.2">
      <c r="A166">
        <v>164</v>
      </c>
      <c r="B166" t="str">
        <f>VLOOKUP($A166,MeasuresAndUnits!$AB$3:$AE$226,B$2,FALSE)</f>
        <v>VolumeMeasure</v>
      </c>
      <c r="C166" t="str">
        <f>VLOOKUP($A166,MeasuresAndUnits!$AB$3:$AE$226,C$2,FALSE)</f>
        <v>litre</v>
      </c>
      <c r="D166" t="str">
        <f>VLOOKUP($A166,MeasuresAndUnits!$AB$3:$AE$226,D$2,FALSE)</f>
        <v>=Math.pow(m,3)/Math.pow(10,3)</v>
      </c>
      <c r="E166" s="30">
        <f t="shared" si="10"/>
        <v>490</v>
      </c>
      <c r="F166" t="str">
        <f t="shared" si="8"/>
        <v>var VolumeMeasure_litre =Math.pow(m,3)/Math.pow(10,3)</v>
      </c>
      <c r="G166" s="30">
        <f t="shared" si="11"/>
        <v>491</v>
      </c>
      <c r="H166" t="str">
        <f t="shared" si="9"/>
        <v>console.log('VolumeMeasure_litre =  '+VolumeMeasure_litre)</v>
      </c>
    </row>
    <row r="167" spans="1:8" x14ac:dyDescent="0.2">
      <c r="A167">
        <v>165</v>
      </c>
      <c r="B167" t="str">
        <f>VLOOKUP($A167,MeasuresAndUnits!$AB$3:$AE$226,B$2,FALSE)</f>
        <v>VolumetricFlowRateMeasure</v>
      </c>
      <c r="C167" t="str">
        <f>VLOOKUP($A167,MeasuresAndUnits!$AB$3:$AE$226,C$2,FALSE)</f>
        <v>litre_per_second</v>
      </c>
      <c r="D167" t="str">
        <f>VLOOKUP($A167,MeasuresAndUnits!$AB$3:$AE$226,D$2,FALSE)</f>
        <v>=Math.pow(m,3)/(Math.pow(10,3)*s)</v>
      </c>
      <c r="E167" s="30">
        <f t="shared" si="10"/>
        <v>493</v>
      </c>
      <c r="F167" t="str">
        <f t="shared" si="8"/>
        <v>var VolumetricFlowRateMeasure_litre_per_second =Math.pow(m,3)/(Math.pow(10,3)*s)</v>
      </c>
      <c r="G167" s="30">
        <f t="shared" si="11"/>
        <v>494</v>
      </c>
      <c r="H167" t="str">
        <f t="shared" si="9"/>
        <v>console.log('VolumetricFlowRateMeasure_litre_per_second =  '+VolumetricFlowRateMeasure_litre_per_second)</v>
      </c>
    </row>
    <row r="168" spans="1:8" x14ac:dyDescent="0.2">
      <c r="A168">
        <v>166</v>
      </c>
      <c r="B168" t="str">
        <f>VLOOKUP($A168,MeasuresAndUnits!$AB$3:$AE$226,B$2,FALSE)</f>
        <v>VolumetricFlowRateMeasure</v>
      </c>
      <c r="C168" t="str">
        <f>VLOOKUP($A168,MeasuresAndUnits!$AB$3:$AE$226,C$2,FALSE)</f>
        <v>litre_per_minute</v>
      </c>
      <c r="D168" t="str">
        <f>VLOOKUP($A168,MeasuresAndUnits!$AB$3:$AE$226,D$2,FALSE)</f>
        <v>=Math.pow(m,3)/(Math.pow(10,3)*60*s)</v>
      </c>
      <c r="E168" s="30">
        <f t="shared" si="10"/>
        <v>496</v>
      </c>
      <c r="F168" t="str">
        <f t="shared" si="8"/>
        <v>var VolumetricFlowRateMeasure_litre_per_minute =Math.pow(m,3)/(Math.pow(10,3)*60*s)</v>
      </c>
      <c r="G168" s="30">
        <f t="shared" si="11"/>
        <v>497</v>
      </c>
      <c r="H168" t="str">
        <f t="shared" si="9"/>
        <v>console.log('VolumetricFlowRateMeasure_litre_per_minute =  '+VolumetricFlowRateMeasure_litre_per_minute)</v>
      </c>
    </row>
    <row r="169" spans="1:8" x14ac:dyDescent="0.2">
      <c r="A169">
        <v>167</v>
      </c>
      <c r="B169" t="str">
        <f>VLOOKUP($A169,MeasuresAndUnits!$AB$3:$AE$226,B$2,FALSE)</f>
        <v>VolumetricFlowRateMeasure</v>
      </c>
      <c r="C169" t="str">
        <f>VLOOKUP($A169,MeasuresAndUnits!$AB$3:$AE$226,C$2,FALSE)</f>
        <v>cubicmetre_per_second</v>
      </c>
      <c r="D169" t="str">
        <f>VLOOKUP($A169,MeasuresAndUnits!$AB$3:$AE$226,D$2,FALSE)</f>
        <v>=Math.pow(m,3)*s</v>
      </c>
      <c r="E169" s="30">
        <f t="shared" si="10"/>
        <v>499</v>
      </c>
      <c r="F169" t="str">
        <f t="shared" si="8"/>
        <v>var VolumetricFlowRateMeasure_cubicmetre_per_second =Math.pow(m,3)*s</v>
      </c>
      <c r="G169" s="30">
        <f t="shared" si="11"/>
        <v>500</v>
      </c>
      <c r="H169" t="str">
        <f t="shared" si="9"/>
        <v>console.log('VolumetricFlowRateMeasure_cubicmetre_per_second =  '+VolumetricFlowRateMeasure_cubicmetre_per_second)</v>
      </c>
    </row>
    <row r="170" spans="1:8" x14ac:dyDescent="0.2">
      <c r="A170">
        <v>168</v>
      </c>
      <c r="B170" t="str">
        <f>VLOOKUP($A170,MeasuresAndUnits!$AB$3:$AE$226,B$2,FALSE)</f>
        <v>WarpingConstantMeasure</v>
      </c>
      <c r="C170" t="str">
        <f>VLOOKUP($A170,MeasuresAndUnits!$AB$3:$AE$226,C$2,FALSE)</f>
        <v/>
      </c>
      <c r="D170" t="str">
        <f>VLOOKUP($A170,MeasuresAndUnits!$AB$3:$AE$226,D$2,FALSE)</f>
        <v>=Math.pow(m,6)*s</v>
      </c>
      <c r="E170" s="30">
        <f t="shared" si="10"/>
        <v>502</v>
      </c>
      <c r="F170" t="str">
        <f t="shared" si="8"/>
        <v>var WarpingConstantMeasure_ =Math.pow(m,6)*s</v>
      </c>
      <c r="G170" s="30">
        <f t="shared" si="11"/>
        <v>503</v>
      </c>
      <c r="H170" t="str">
        <f t="shared" si="9"/>
        <v>console.log('WarpingConstantMeasure_ =  '+WarpingConstantMeasure_)</v>
      </c>
    </row>
    <row r="171" spans="1:8" x14ac:dyDescent="0.2">
      <c r="A171">
        <v>169</v>
      </c>
      <c r="B171" t="str">
        <f>VLOOKUP($A171,MeasuresAndUnits!$AB$3:$AE$226,B$2,FALSE)</f>
        <v>WarpingMomentMeasure</v>
      </c>
      <c r="C171" t="str">
        <f>VLOOKUP($A171,MeasuresAndUnits!$AB$3:$AE$226,C$2,FALSE)</f>
        <v>kilonewton_squaremeter</v>
      </c>
      <c r="D171" t="str">
        <f>VLOOKUP($A171,MeasuresAndUnits!$AB$3:$AE$226,D$2,FALSE)</f>
        <v>=kg*Math.pow(m,3)/Math.pow(s,2)</v>
      </c>
      <c r="E171" s="30">
        <f t="shared" si="10"/>
        <v>505</v>
      </c>
      <c r="F171" t="str">
        <f t="shared" si="8"/>
        <v>var WarpingMomentMeasure_kilonewton_squaremeter =kg*Math.pow(m,3)/Math.pow(s,2)</v>
      </c>
      <c r="G171" s="30">
        <f t="shared" si="11"/>
        <v>506</v>
      </c>
      <c r="H171" t="str">
        <f t="shared" si="9"/>
        <v>console.log('WarpingMomentMeasure_kilonewton_squaremeter =  '+WarpingMomentMeasure_kilonewton_squaremeter)</v>
      </c>
    </row>
    <row r="172" spans="1:8" x14ac:dyDescent="0.2">
      <c r="A172">
        <v>170</v>
      </c>
      <c r="B172" t="e">
        <f>VLOOKUP($A172,MeasuresAndUnits!$AB$3:$AE$226,B$2,FALSE)</f>
        <v>#N/A</v>
      </c>
      <c r="C172" t="e">
        <f>VLOOKUP($A172,MeasuresAndUnits!$AB$3:$AE$226,C$2,FALSE)</f>
        <v>#N/A</v>
      </c>
      <c r="D172" t="e">
        <f>VLOOKUP($A172,MeasuresAndUnits!$AB$3:$AE$226,D$2,FALSE)</f>
        <v>#N/A</v>
      </c>
      <c r="E172" s="30">
        <f t="shared" si="10"/>
        <v>508</v>
      </c>
      <c r="F172" t="e">
        <f t="shared" si="8"/>
        <v>#N/A</v>
      </c>
      <c r="G172" s="30">
        <f t="shared" si="11"/>
        <v>509</v>
      </c>
      <c r="H172" t="e">
        <f t="shared" si="9"/>
        <v>#N/A</v>
      </c>
    </row>
    <row r="173" spans="1:8" x14ac:dyDescent="0.2">
      <c r="A173">
        <v>171</v>
      </c>
      <c r="B173" t="e">
        <f>VLOOKUP($A173,MeasuresAndUnits!$AB$3:$AE$226,B$2,FALSE)</f>
        <v>#N/A</v>
      </c>
      <c r="C173" t="e">
        <f>VLOOKUP($A173,MeasuresAndUnits!$AB$3:$AE$226,C$2,FALSE)</f>
        <v>#N/A</v>
      </c>
      <c r="D173" t="e">
        <f>VLOOKUP($A173,MeasuresAndUnits!$AB$3:$AE$226,D$2,FALSE)</f>
        <v>#N/A</v>
      </c>
      <c r="E173" s="30">
        <f t="shared" si="10"/>
        <v>511</v>
      </c>
      <c r="F173" t="e">
        <f t="shared" si="8"/>
        <v>#N/A</v>
      </c>
      <c r="G173" s="30">
        <f t="shared" si="11"/>
        <v>512</v>
      </c>
      <c r="H173" t="e">
        <f t="shared" si="9"/>
        <v>#N/A</v>
      </c>
    </row>
    <row r="174" spans="1:8" x14ac:dyDescent="0.2">
      <c r="A174">
        <v>172</v>
      </c>
      <c r="B174" t="e">
        <f>VLOOKUP($A174,MeasuresAndUnits!$AB$3:$AE$226,B$2,FALSE)</f>
        <v>#N/A</v>
      </c>
      <c r="C174" t="e">
        <f>VLOOKUP($A174,MeasuresAndUnits!$AB$3:$AE$226,C$2,FALSE)</f>
        <v>#N/A</v>
      </c>
      <c r="D174" t="e">
        <f>VLOOKUP($A174,MeasuresAndUnits!$AB$3:$AE$226,D$2,FALSE)</f>
        <v>#N/A</v>
      </c>
      <c r="E174" s="30">
        <f t="shared" si="10"/>
        <v>514</v>
      </c>
      <c r="F174" t="e">
        <f t="shared" si="8"/>
        <v>#N/A</v>
      </c>
      <c r="G174" s="30">
        <f t="shared" si="11"/>
        <v>515</v>
      </c>
      <c r="H174" t="e">
        <f t="shared" si="9"/>
        <v>#N/A</v>
      </c>
    </row>
    <row r="175" spans="1:8" x14ac:dyDescent="0.2">
      <c r="A175">
        <v>173</v>
      </c>
      <c r="B175" t="e">
        <f>VLOOKUP($A175,MeasuresAndUnits!$AB$3:$AE$226,B$2,FALSE)</f>
        <v>#N/A</v>
      </c>
      <c r="C175" t="e">
        <f>VLOOKUP($A175,MeasuresAndUnits!$AB$3:$AE$226,C$2,FALSE)</f>
        <v>#N/A</v>
      </c>
      <c r="D175" t="e">
        <f>VLOOKUP($A175,MeasuresAndUnits!$AB$3:$AE$226,D$2,FALSE)</f>
        <v>#N/A</v>
      </c>
      <c r="E175" s="30">
        <f t="shared" si="10"/>
        <v>517</v>
      </c>
      <c r="F175" t="e">
        <f t="shared" si="8"/>
        <v>#N/A</v>
      </c>
      <c r="G175" s="30">
        <f t="shared" si="11"/>
        <v>518</v>
      </c>
      <c r="H175" t="e">
        <f t="shared" si="9"/>
        <v>#N/A</v>
      </c>
    </row>
    <row r="176" spans="1:8" x14ac:dyDescent="0.2">
      <c r="A176">
        <v>174</v>
      </c>
      <c r="B176" t="e">
        <f>VLOOKUP($A176,MeasuresAndUnits!$AB$3:$AE$226,B$2,FALSE)</f>
        <v>#N/A</v>
      </c>
      <c r="C176" t="e">
        <f>VLOOKUP($A176,MeasuresAndUnits!$AB$3:$AE$226,C$2,FALSE)</f>
        <v>#N/A</v>
      </c>
      <c r="D176" t="e">
        <f>VLOOKUP($A176,MeasuresAndUnits!$AB$3:$AE$226,D$2,FALSE)</f>
        <v>#N/A</v>
      </c>
      <c r="E176" s="30">
        <f t="shared" si="10"/>
        <v>520</v>
      </c>
      <c r="F176" t="e">
        <f t="shared" si="8"/>
        <v>#N/A</v>
      </c>
      <c r="G176" s="30">
        <f t="shared" si="11"/>
        <v>521</v>
      </c>
      <c r="H176" t="e">
        <f t="shared" si="9"/>
        <v>#N/A</v>
      </c>
    </row>
    <row r="177" spans="1:8" x14ac:dyDescent="0.2">
      <c r="A177">
        <v>175</v>
      </c>
      <c r="B177" t="e">
        <f>VLOOKUP($A177,MeasuresAndUnits!$AB$3:$AE$226,B$2,FALSE)</f>
        <v>#N/A</v>
      </c>
      <c r="C177" t="e">
        <f>VLOOKUP($A177,MeasuresAndUnits!$AB$3:$AE$226,C$2,FALSE)</f>
        <v>#N/A</v>
      </c>
      <c r="D177" t="e">
        <f>VLOOKUP($A177,MeasuresAndUnits!$AB$3:$AE$226,D$2,FALSE)</f>
        <v>#N/A</v>
      </c>
      <c r="E177" s="30">
        <f t="shared" si="10"/>
        <v>523</v>
      </c>
      <c r="F177" t="e">
        <f t="shared" si="8"/>
        <v>#N/A</v>
      </c>
      <c r="G177" s="30">
        <f t="shared" si="11"/>
        <v>524</v>
      </c>
      <c r="H177" t="e">
        <f t="shared" si="9"/>
        <v>#N/A</v>
      </c>
    </row>
    <row r="178" spans="1:8" x14ac:dyDescent="0.2">
      <c r="A178">
        <v>176</v>
      </c>
      <c r="B178" t="e">
        <f>VLOOKUP($A178,MeasuresAndUnits!$AB$3:$AE$226,B$2,FALSE)</f>
        <v>#N/A</v>
      </c>
      <c r="C178" t="e">
        <f>VLOOKUP($A178,MeasuresAndUnits!$AB$3:$AE$226,C$2,FALSE)</f>
        <v>#N/A</v>
      </c>
      <c r="D178" t="e">
        <f>VLOOKUP($A178,MeasuresAndUnits!$AB$3:$AE$226,D$2,FALSE)</f>
        <v>#N/A</v>
      </c>
      <c r="E178" s="30">
        <f t="shared" si="10"/>
        <v>526</v>
      </c>
      <c r="F178" t="e">
        <f t="shared" si="8"/>
        <v>#N/A</v>
      </c>
      <c r="G178" s="30">
        <f t="shared" si="11"/>
        <v>527</v>
      </c>
      <c r="H178" t="e">
        <f t="shared" si="9"/>
        <v>#N/A</v>
      </c>
    </row>
    <row r="179" spans="1:8" x14ac:dyDescent="0.2">
      <c r="A179">
        <v>177</v>
      </c>
      <c r="B179" t="e">
        <f>VLOOKUP($A179,MeasuresAndUnits!$AB$3:$AE$226,B$2,FALSE)</f>
        <v>#N/A</v>
      </c>
      <c r="C179" t="e">
        <f>VLOOKUP($A179,MeasuresAndUnits!$AB$3:$AE$226,C$2,FALSE)</f>
        <v>#N/A</v>
      </c>
      <c r="D179" t="e">
        <f>VLOOKUP($A179,MeasuresAndUnits!$AB$3:$AE$226,D$2,FALSE)</f>
        <v>#N/A</v>
      </c>
      <c r="E179" s="30">
        <f t="shared" si="10"/>
        <v>529</v>
      </c>
      <c r="F179" t="e">
        <f t="shared" si="8"/>
        <v>#N/A</v>
      </c>
      <c r="G179" s="30">
        <f t="shared" si="11"/>
        <v>530</v>
      </c>
      <c r="H179" t="e">
        <f t="shared" si="9"/>
        <v>#N/A</v>
      </c>
    </row>
    <row r="180" spans="1:8" x14ac:dyDescent="0.2">
      <c r="A180">
        <v>178</v>
      </c>
      <c r="B180" t="e">
        <f>VLOOKUP($A180,MeasuresAndUnits!$AB$3:$AE$226,B$2,FALSE)</f>
        <v>#N/A</v>
      </c>
      <c r="C180" t="e">
        <f>VLOOKUP($A180,MeasuresAndUnits!$AB$3:$AE$226,C$2,FALSE)</f>
        <v>#N/A</v>
      </c>
      <c r="D180" t="e">
        <f>VLOOKUP($A180,MeasuresAndUnits!$AB$3:$AE$226,D$2,FALSE)</f>
        <v>#N/A</v>
      </c>
      <c r="E180" s="30">
        <f t="shared" si="10"/>
        <v>532</v>
      </c>
      <c r="F180" t="e">
        <f t="shared" si="8"/>
        <v>#N/A</v>
      </c>
      <c r="G180" s="30">
        <f t="shared" si="11"/>
        <v>533</v>
      </c>
      <c r="H180" t="e">
        <f t="shared" si="9"/>
        <v>#N/A</v>
      </c>
    </row>
    <row r="181" spans="1:8" x14ac:dyDescent="0.2">
      <c r="A181">
        <v>179</v>
      </c>
      <c r="B181" t="e">
        <f>VLOOKUP($A181,MeasuresAndUnits!$AB$3:$AE$226,B$2,FALSE)</f>
        <v>#N/A</v>
      </c>
      <c r="C181" t="e">
        <f>VLOOKUP($A181,MeasuresAndUnits!$AB$3:$AE$226,C$2,FALSE)</f>
        <v>#N/A</v>
      </c>
      <c r="D181" t="e">
        <f>VLOOKUP($A181,MeasuresAndUnits!$AB$3:$AE$226,D$2,FALSE)</f>
        <v>#N/A</v>
      </c>
      <c r="E181" s="30">
        <f t="shared" si="10"/>
        <v>535</v>
      </c>
      <c r="F181" t="e">
        <f t="shared" si="8"/>
        <v>#N/A</v>
      </c>
      <c r="G181" s="30">
        <f t="shared" si="11"/>
        <v>536</v>
      </c>
      <c r="H181" t="e">
        <f t="shared" si="9"/>
        <v>#N/A</v>
      </c>
    </row>
    <row r="182" spans="1:8" x14ac:dyDescent="0.2">
      <c r="A182">
        <v>180</v>
      </c>
      <c r="B182" t="e">
        <f>VLOOKUP($A182,MeasuresAndUnits!$AB$3:$AE$226,B$2,FALSE)</f>
        <v>#N/A</v>
      </c>
      <c r="C182" t="e">
        <f>VLOOKUP($A182,MeasuresAndUnits!$AB$3:$AE$226,C$2,FALSE)</f>
        <v>#N/A</v>
      </c>
      <c r="D182" t="e">
        <f>VLOOKUP($A182,MeasuresAndUnits!$AB$3:$AE$226,D$2,FALSE)</f>
        <v>#N/A</v>
      </c>
      <c r="E182" s="30">
        <f t="shared" si="10"/>
        <v>538</v>
      </c>
      <c r="F182" t="e">
        <f t="shared" si="8"/>
        <v>#N/A</v>
      </c>
      <c r="G182" s="30">
        <f t="shared" si="11"/>
        <v>539</v>
      </c>
      <c r="H182" t="e">
        <f t="shared" si="9"/>
        <v>#N/A</v>
      </c>
    </row>
    <row r="183" spans="1:8" x14ac:dyDescent="0.2">
      <c r="A183">
        <v>181</v>
      </c>
      <c r="B183" t="e">
        <f>VLOOKUP($A183,MeasuresAndUnits!$AB$3:$AE$226,B$2,FALSE)</f>
        <v>#N/A</v>
      </c>
      <c r="C183" t="e">
        <f>VLOOKUP($A183,MeasuresAndUnits!$AB$3:$AE$226,C$2,FALSE)</f>
        <v>#N/A</v>
      </c>
      <c r="D183" t="e">
        <f>VLOOKUP($A183,MeasuresAndUnits!$AB$3:$AE$226,D$2,FALSE)</f>
        <v>#N/A</v>
      </c>
      <c r="E183" s="30">
        <f t="shared" si="10"/>
        <v>541</v>
      </c>
      <c r="F183" t="e">
        <f t="shared" si="8"/>
        <v>#N/A</v>
      </c>
      <c r="G183" s="30">
        <f t="shared" si="11"/>
        <v>542</v>
      </c>
      <c r="H183" t="e">
        <f t="shared" si="9"/>
        <v>#N/A</v>
      </c>
    </row>
    <row r="184" spans="1:8" x14ac:dyDescent="0.2">
      <c r="A184">
        <v>182</v>
      </c>
      <c r="B184" t="e">
        <f>VLOOKUP($A184,MeasuresAndUnits!$AB$3:$AE$226,B$2,FALSE)</f>
        <v>#N/A</v>
      </c>
      <c r="C184" t="e">
        <f>VLOOKUP($A184,MeasuresAndUnits!$AB$3:$AE$226,C$2,FALSE)</f>
        <v>#N/A</v>
      </c>
      <c r="D184" t="e">
        <f>VLOOKUP($A184,MeasuresAndUnits!$AB$3:$AE$226,D$2,FALSE)</f>
        <v>#N/A</v>
      </c>
      <c r="E184" s="30">
        <f t="shared" si="10"/>
        <v>544</v>
      </c>
      <c r="F184" t="e">
        <f t="shared" si="8"/>
        <v>#N/A</v>
      </c>
      <c r="G184" s="30">
        <f t="shared" si="11"/>
        <v>545</v>
      </c>
      <c r="H184" t="e">
        <f t="shared" si="9"/>
        <v>#N/A</v>
      </c>
    </row>
    <row r="185" spans="1:8" x14ac:dyDescent="0.2">
      <c r="A185">
        <v>183</v>
      </c>
      <c r="B185" t="e">
        <f>VLOOKUP($A185,MeasuresAndUnits!$AB$3:$AE$226,B$2,FALSE)</f>
        <v>#N/A</v>
      </c>
      <c r="C185" t="e">
        <f>VLOOKUP($A185,MeasuresAndUnits!$AB$3:$AE$226,C$2,FALSE)</f>
        <v>#N/A</v>
      </c>
      <c r="D185" t="e">
        <f>VLOOKUP($A185,MeasuresAndUnits!$AB$3:$AE$226,D$2,FALSE)</f>
        <v>#N/A</v>
      </c>
      <c r="E185" s="30">
        <f t="shared" si="10"/>
        <v>547</v>
      </c>
      <c r="F185" t="e">
        <f t="shared" si="8"/>
        <v>#N/A</v>
      </c>
      <c r="G185" s="30">
        <f t="shared" si="11"/>
        <v>548</v>
      </c>
      <c r="H185" t="e">
        <f t="shared" si="9"/>
        <v>#N/A</v>
      </c>
    </row>
    <row r="186" spans="1:8" x14ac:dyDescent="0.2">
      <c r="A186">
        <v>184</v>
      </c>
      <c r="B186" t="e">
        <f>VLOOKUP($A186,MeasuresAndUnits!$AB$3:$AE$226,B$2,FALSE)</f>
        <v>#N/A</v>
      </c>
      <c r="C186" t="e">
        <f>VLOOKUP($A186,MeasuresAndUnits!$AB$3:$AE$226,C$2,FALSE)</f>
        <v>#N/A</v>
      </c>
      <c r="D186" t="e">
        <f>VLOOKUP($A186,MeasuresAndUnits!$AB$3:$AE$226,D$2,FALSE)</f>
        <v>#N/A</v>
      </c>
      <c r="E186" s="30">
        <f t="shared" si="10"/>
        <v>550</v>
      </c>
      <c r="F186" t="e">
        <f t="shared" si="8"/>
        <v>#N/A</v>
      </c>
      <c r="G186" s="30">
        <f t="shared" si="11"/>
        <v>551</v>
      </c>
      <c r="H186" t="e">
        <f t="shared" si="9"/>
        <v>#N/A</v>
      </c>
    </row>
    <row r="187" spans="1:8" x14ac:dyDescent="0.2">
      <c r="A187">
        <v>185</v>
      </c>
      <c r="B187" t="e">
        <f>VLOOKUP($A187,MeasuresAndUnits!$AB$3:$AE$226,B$2,FALSE)</f>
        <v>#N/A</v>
      </c>
      <c r="C187" t="e">
        <f>VLOOKUP($A187,MeasuresAndUnits!$AB$3:$AE$226,C$2,FALSE)</f>
        <v>#N/A</v>
      </c>
      <c r="D187" t="e">
        <f>VLOOKUP($A187,MeasuresAndUnits!$AB$3:$AE$226,D$2,FALSE)</f>
        <v>#N/A</v>
      </c>
      <c r="E187" s="30">
        <f t="shared" si="10"/>
        <v>553</v>
      </c>
      <c r="F187" t="e">
        <f t="shared" si="8"/>
        <v>#N/A</v>
      </c>
      <c r="G187" s="30">
        <f t="shared" si="11"/>
        <v>554</v>
      </c>
      <c r="H187" t="e">
        <f t="shared" si="9"/>
        <v>#N/A</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6B769-E2CE-4BEC-B89E-902C6774D698}">
  <dimension ref="A1:H510"/>
  <sheetViews>
    <sheetView topLeftCell="A25" workbookViewId="0">
      <selection activeCell="B26" sqref="B25:B26"/>
    </sheetView>
  </sheetViews>
  <sheetFormatPr baseColWidth="10" defaultRowHeight="12.75" x14ac:dyDescent="0.2"/>
  <cols>
    <col min="1" max="1" width="5.28515625" style="29" customWidth="1"/>
    <col min="2" max="2" width="160.7109375" customWidth="1"/>
    <col min="4" max="4" width="8.28515625" hidden="1" customWidth="1"/>
    <col min="5" max="5" width="38.42578125" customWidth="1"/>
    <col min="6" max="6" width="49.28515625" customWidth="1"/>
  </cols>
  <sheetData>
    <row r="1" spans="1:8" x14ac:dyDescent="0.2">
      <c r="A1" s="29">
        <v>1</v>
      </c>
      <c r="B1" t="str">
        <f>IFERROR(IFERROR(VLOOKUP(A1,JavaScript!$E$3:$F$187,2,FALSE),VLOOKUP(A1,JavaScript!$G$3:$H$187,2,FALSE)),"")</f>
        <v>var AbsorbedDoseMeasure_gray =Math.pow(m, 2)/Math.pow(s, 2)</v>
      </c>
      <c r="D1" t="s">
        <v>1393</v>
      </c>
      <c r="E1" t="str">
        <f>RIGHT(D1,LEN(D1)-1)</f>
        <v>AbsorbedDoseMeasure_gray =  1'</v>
      </c>
      <c r="F1" t="str">
        <f>LEFT(E1,FIND(" =",E1,1)-1)</f>
        <v>AbsorbedDoseMeasure_gray</v>
      </c>
      <c r="G1" t="str">
        <f>RIGHT(E1,LEN(E1)-FIND("=",E1,1)-2)</f>
        <v>1'</v>
      </c>
      <c r="H1" t="str">
        <f>LEFT(G1,LEN(G1)-1)</f>
        <v>1</v>
      </c>
    </row>
    <row r="2" spans="1:8" x14ac:dyDescent="0.2">
      <c r="A2" s="29">
        <v>2</v>
      </c>
      <c r="B2" t="str">
        <f>IFERROR(IFERROR(VLOOKUP(A2,JavaScript!$E$3:$F$187,2,FALSE),VLOOKUP(A2,JavaScript!$G$3:$H$187,2,FALSE)),"")</f>
        <v>console.log('AbsorbedDoseMeasure_gray =  '+AbsorbedDoseMeasure_gray)</v>
      </c>
      <c r="D2" t="s">
        <v>1394</v>
      </c>
      <c r="E2" t="str">
        <f t="shared" ref="E2:E65" si="0">RIGHT(D2,LEN(D2)-1)</f>
        <v>AccelerationMeasure_meter_per_square_second =  1'</v>
      </c>
      <c r="F2" t="str">
        <f t="shared" ref="F2:F65" si="1">LEFT(E2,FIND(" =",E2,1)-1)</f>
        <v>AccelerationMeasure_meter_per_square_second</v>
      </c>
      <c r="G2" t="str">
        <f t="shared" ref="G2:G65" si="2">RIGHT(E2,LEN(E2)-FIND("=",E2,1)-2)</f>
        <v>1'</v>
      </c>
      <c r="H2" t="str">
        <f t="shared" ref="H2:H65" si="3">LEFT(G2,LEN(G2)-1)</f>
        <v>1</v>
      </c>
    </row>
    <row r="3" spans="1:8" x14ac:dyDescent="0.2">
      <c r="A3" s="29">
        <v>3</v>
      </c>
      <c r="B3" t="str">
        <f>IFERROR(IFERROR(VLOOKUP(A3,JavaScript!$E$3:$F$187,2,FALSE),VLOOKUP(A3,JavaScript!$G$3:$H$187,2,FALSE)),"")</f>
        <v/>
      </c>
      <c r="D3" t="s">
        <v>1395</v>
      </c>
      <c r="E3" t="str">
        <f t="shared" si="0"/>
        <v>RadioActivityMeasure_becquerel =  1'</v>
      </c>
      <c r="F3" t="str">
        <f t="shared" si="1"/>
        <v>RadioActivityMeasure_becquerel</v>
      </c>
      <c r="G3" t="str">
        <f t="shared" si="2"/>
        <v>1'</v>
      </c>
      <c r="H3" t="str">
        <f t="shared" si="3"/>
        <v>1</v>
      </c>
    </row>
    <row r="4" spans="1:8" x14ac:dyDescent="0.2">
      <c r="A4" s="29">
        <v>4</v>
      </c>
      <c r="B4" t="str">
        <f>IFERROR(IFERROR(VLOOKUP(A4,JavaScript!$E$3:$F$187,2,FALSE),VLOOKUP(A4,JavaScript!$G$3:$H$187,2,FALSE)),"")</f>
        <v>var AccelerationMeasure_meter_per_square_second =m/(Math.pow(s, 2))</v>
      </c>
      <c r="D4" t="s">
        <v>1396</v>
      </c>
      <c r="E4" t="str">
        <f t="shared" si="0"/>
        <v>AmountOfSubstanceMeasure_mole =  1'</v>
      </c>
      <c r="F4" t="str">
        <f t="shared" si="1"/>
        <v>AmountOfSubstanceMeasure_mole</v>
      </c>
      <c r="G4" t="str">
        <f t="shared" si="2"/>
        <v>1'</v>
      </c>
      <c r="H4" t="str">
        <f t="shared" si="3"/>
        <v>1</v>
      </c>
    </row>
    <row r="5" spans="1:8" x14ac:dyDescent="0.2">
      <c r="A5" s="29">
        <v>5</v>
      </c>
      <c r="B5" t="str">
        <f>IFERROR(IFERROR(VLOOKUP(A5,JavaScript!$E$3:$F$187,2,FALSE),VLOOKUP(A5,JavaScript!$G$3:$H$187,2,FALSE)),"")</f>
        <v>console.log('AccelerationMeasure_meter_per_square_second =  '+AccelerationMeasure_meter_per_square_second)</v>
      </c>
      <c r="D5" t="s">
        <v>1397</v>
      </c>
      <c r="E5" t="str">
        <f t="shared" si="0"/>
        <v>AreaMeasure_square_metre =  1'</v>
      </c>
      <c r="F5" t="str">
        <f t="shared" si="1"/>
        <v>AreaMeasure_square_metre</v>
      </c>
      <c r="G5" t="str">
        <f t="shared" si="2"/>
        <v>1'</v>
      </c>
      <c r="H5" t="str">
        <f t="shared" si="3"/>
        <v>1</v>
      </c>
    </row>
    <row r="6" spans="1:8" x14ac:dyDescent="0.2">
      <c r="A6" s="29">
        <v>6</v>
      </c>
      <c r="B6" t="str">
        <f>IFERROR(IFERROR(VLOOKUP(A6,JavaScript!$E$3:$F$187,2,FALSE),VLOOKUP(A6,JavaScript!$G$3:$H$187,2,FALSE)),"")</f>
        <v/>
      </c>
      <c r="D6" t="s">
        <v>1398</v>
      </c>
      <c r="E6" t="str">
        <f t="shared" si="0"/>
        <v>AreaMeasure_square_centimetre =  10000'</v>
      </c>
      <c r="F6" t="str">
        <f t="shared" si="1"/>
        <v>AreaMeasure_square_centimetre</v>
      </c>
      <c r="G6" t="str">
        <f t="shared" si="2"/>
        <v>10000'</v>
      </c>
      <c r="H6" t="str">
        <f t="shared" si="3"/>
        <v>10000</v>
      </c>
    </row>
    <row r="7" spans="1:8" x14ac:dyDescent="0.2">
      <c r="A7" s="29">
        <v>7</v>
      </c>
      <c r="B7" t="str">
        <f>IFERROR(IFERROR(VLOOKUP(A7,JavaScript!$E$3:$F$187,2,FALSE),VLOOKUP(A7,JavaScript!$G$3:$H$187,2,FALSE)),"")</f>
        <v>var PHMeasure_pH =- Math.log(Math.pow(mol/l))</v>
      </c>
      <c r="D7" t="s">
        <v>1399</v>
      </c>
      <c r="E7" t="str">
        <f t="shared" si="0"/>
        <v>AreaMeasure_square_millimetre =  1000000'</v>
      </c>
      <c r="F7" t="str">
        <f t="shared" si="1"/>
        <v>AreaMeasure_square_millimetre</v>
      </c>
      <c r="G7" t="str">
        <f t="shared" si="2"/>
        <v>1000000'</v>
      </c>
      <c r="H7" t="str">
        <f t="shared" si="3"/>
        <v>1000000</v>
      </c>
    </row>
    <row r="8" spans="1:8" x14ac:dyDescent="0.2">
      <c r="A8" s="29">
        <v>8</v>
      </c>
      <c r="B8" t="str">
        <f>IFERROR(IFERROR(VLOOKUP(A8,JavaScript!$E$3:$F$187,2,FALSE),VLOOKUP(A8,JavaScript!$G$3:$H$187,2,FALSE)),"")</f>
        <v>console.log('PHMeasure_pH =  '+PHMeasure_pH)</v>
      </c>
      <c r="D8" t="s">
        <v>1400</v>
      </c>
      <c r="E8" t="str">
        <f t="shared" si="0"/>
        <v>AreaDensityMeasure_kilogram_per_squaremetre =  1'</v>
      </c>
      <c r="F8" t="str">
        <f t="shared" si="1"/>
        <v>AreaDensityMeasure_kilogram_per_squaremetre</v>
      </c>
      <c r="G8" t="str">
        <f t="shared" si="2"/>
        <v>1'</v>
      </c>
      <c r="H8" t="str">
        <f t="shared" si="3"/>
        <v>1</v>
      </c>
    </row>
    <row r="9" spans="1:8" x14ac:dyDescent="0.2">
      <c r="A9" s="29">
        <v>9</v>
      </c>
      <c r="B9" t="str">
        <f>IFERROR(IFERROR(VLOOKUP(A9,JavaScript!$E$3:$F$187,2,FALSE),VLOOKUP(A9,JavaScript!$G$3:$H$187,2,FALSE)),"")</f>
        <v/>
      </c>
      <c r="D9" t="s">
        <v>1401</v>
      </c>
      <c r="E9" t="str">
        <f t="shared" si="0"/>
        <v>CompoundPlaneAngleMeasure_minutes =  60'</v>
      </c>
      <c r="F9" t="str">
        <f t="shared" si="1"/>
        <v>CompoundPlaneAngleMeasure_minutes</v>
      </c>
      <c r="G9" t="str">
        <f t="shared" si="2"/>
        <v>60'</v>
      </c>
      <c r="H9" t="str">
        <f t="shared" si="3"/>
        <v>60</v>
      </c>
    </row>
    <row r="10" spans="1:8" x14ac:dyDescent="0.2">
      <c r="A10" s="29">
        <v>10</v>
      </c>
      <c r="B10" t="str">
        <f>IFERROR(IFERROR(VLOOKUP(A10,JavaScript!$E$3:$F$187,2,FALSE),VLOOKUP(A10,JavaScript!$G$3:$H$187,2,FALSE)),"")</f>
        <v>var RadioActivityMeasure_becquerel =Math.pow(s, -1)</v>
      </c>
      <c r="D10" t="s">
        <v>1402</v>
      </c>
      <c r="E10" t="str">
        <f t="shared" si="0"/>
        <v>CompoundPlaneAngleMeasure_seconds =  1'</v>
      </c>
      <c r="F10" t="str">
        <f t="shared" si="1"/>
        <v>CompoundPlaneAngleMeasure_seconds</v>
      </c>
      <c r="G10" t="str">
        <f t="shared" si="2"/>
        <v>1'</v>
      </c>
      <c r="H10" t="str">
        <f t="shared" si="3"/>
        <v>1</v>
      </c>
    </row>
    <row r="11" spans="1:8" x14ac:dyDescent="0.2">
      <c r="A11" s="29">
        <v>11</v>
      </c>
      <c r="B11" t="str">
        <f>IFERROR(IFERROR(VLOOKUP(A11,JavaScript!$E$3:$F$187,2,FALSE),VLOOKUP(A11,JavaScript!$G$3:$H$187,2,FALSE)),"")</f>
        <v>console.log('RadioActivityMeasure_becquerel =  '+RadioActivityMeasure_becquerel)</v>
      </c>
      <c r="D11" t="s">
        <v>1403</v>
      </c>
      <c r="E11" t="str">
        <f t="shared" si="0"/>
        <v>CompoundPlaneAngleMeasure_microseconds =  0.000001'</v>
      </c>
      <c r="F11" t="str">
        <f t="shared" si="1"/>
        <v>CompoundPlaneAngleMeasure_microseconds</v>
      </c>
      <c r="G11" t="str">
        <f t="shared" si="2"/>
        <v>0.000001'</v>
      </c>
      <c r="H11" t="str">
        <f t="shared" si="3"/>
        <v>0.000001</v>
      </c>
    </row>
    <row r="12" spans="1:8" x14ac:dyDescent="0.2">
      <c r="A12" s="29">
        <v>12</v>
      </c>
      <c r="B12" t="str">
        <f>IFERROR(IFERROR(VLOOKUP(A12,JavaScript!$E$3:$F$187,2,FALSE),VLOOKUP(A12,JavaScript!$G$3:$H$187,2,FALSE)),"")</f>
        <v/>
      </c>
      <c r="D12" t="s">
        <v>1404</v>
      </c>
      <c r="E12" t="str">
        <f t="shared" si="0"/>
        <v>ElectricCapacityMeasure_farad =  461.47'</v>
      </c>
      <c r="F12" t="str">
        <f t="shared" si="1"/>
        <v>ElectricCapacityMeasure_farad</v>
      </c>
      <c r="G12" t="str">
        <f t="shared" si="2"/>
        <v>461.47'</v>
      </c>
      <c r="H12" t="str">
        <f t="shared" si="3"/>
        <v>461.47</v>
      </c>
    </row>
    <row r="13" spans="1:8" x14ac:dyDescent="0.2">
      <c r="A13" s="29">
        <v>13</v>
      </c>
      <c r="B13" t="str">
        <f>IFERROR(IFERROR(VLOOKUP(A13,JavaScript!$E$3:$F$187,2,FALSE),VLOOKUP(A13,JavaScript!$G$3:$H$187,2,FALSE)),"")</f>
        <v>var AmountOfSubstanceMeasure_mole =Mol</v>
      </c>
      <c r="D13" t="s">
        <v>1405</v>
      </c>
      <c r="E13" t="str">
        <f t="shared" si="0"/>
        <v>ThermodynamicTemperatureMeasure_degree_celsius =  -272.15'</v>
      </c>
      <c r="F13" t="str">
        <f t="shared" si="1"/>
        <v>ThermodynamicTemperatureMeasure_degree_celsius</v>
      </c>
      <c r="G13" t="str">
        <f t="shared" si="2"/>
        <v>-272.15'</v>
      </c>
      <c r="H13" t="str">
        <f t="shared" si="3"/>
        <v>-272.15</v>
      </c>
    </row>
    <row r="14" spans="1:8" x14ac:dyDescent="0.2">
      <c r="A14" s="29">
        <v>14</v>
      </c>
      <c r="B14" t="str">
        <f>IFERROR(IFERROR(VLOOKUP(A14,JavaScript!$E$3:$F$187,2,FALSE),VLOOKUP(A14,JavaScript!$G$3:$H$187,2,FALSE)),"")</f>
        <v>console.log('AmountOfSubstanceMeasure_mole =  '+AmountOfSubstanceMeasure_mole)</v>
      </c>
      <c r="D14" t="s">
        <v>1406</v>
      </c>
      <c r="E14" t="str">
        <f t="shared" si="0"/>
        <v>DoseEquivalentMeasure_sievert =  1'</v>
      </c>
      <c r="F14" t="str">
        <f t="shared" si="1"/>
        <v>DoseEquivalentMeasure_sievert</v>
      </c>
      <c r="G14" t="str">
        <f t="shared" si="2"/>
        <v>1'</v>
      </c>
      <c r="H14" t="str">
        <f t="shared" si="3"/>
        <v>1</v>
      </c>
    </row>
    <row r="15" spans="1:8" x14ac:dyDescent="0.2">
      <c r="A15" s="29">
        <v>15</v>
      </c>
      <c r="B15" t="str">
        <f>IFERROR(IFERROR(VLOOKUP(A15,JavaScript!$E$3:$F$187,2,FALSE),VLOOKUP(A15,JavaScript!$G$3:$H$187,2,FALSE)),"")</f>
        <v/>
      </c>
      <c r="D15" t="s">
        <v>1407</v>
      </c>
      <c r="E15" t="str">
        <f t="shared" si="0"/>
        <v>DynamicViscosityMeasure_pascal_second =  1'</v>
      </c>
      <c r="F15" t="str">
        <f t="shared" si="1"/>
        <v>DynamicViscosityMeasure_pascal_second</v>
      </c>
      <c r="G15" t="str">
        <f t="shared" si="2"/>
        <v>1'</v>
      </c>
      <c r="H15" t="str">
        <f t="shared" si="3"/>
        <v>1</v>
      </c>
    </row>
    <row r="16" spans="1:8" x14ac:dyDescent="0.2">
      <c r="A16" s="29">
        <v>16</v>
      </c>
      <c r="B16" t="str">
        <f>IFERROR(IFERROR(VLOOKUP(A16,JavaScript!$E$3:$F$187,2,FALSE),VLOOKUP(A16,JavaScript!$G$3:$H$187,2,FALSE)),"")</f>
        <v>var AngularVelocityMeasure_radian_per_second 0</v>
      </c>
      <c r="D16" t="s">
        <v>1408</v>
      </c>
      <c r="E16" t="str">
        <f t="shared" si="0"/>
        <v>ElectricChargeMeasure_coulomb =  1'</v>
      </c>
      <c r="F16" t="str">
        <f t="shared" si="1"/>
        <v>ElectricChargeMeasure_coulomb</v>
      </c>
      <c r="G16" t="str">
        <f t="shared" si="2"/>
        <v>1'</v>
      </c>
      <c r="H16" t="str">
        <f t="shared" si="3"/>
        <v>1</v>
      </c>
    </row>
    <row r="17" spans="1:8" x14ac:dyDescent="0.2">
      <c r="A17" s="29">
        <v>17</v>
      </c>
      <c r="B17" t="str">
        <f>IFERROR(IFERROR(VLOOKUP(A17,JavaScript!$E$3:$F$187,2,FALSE),VLOOKUP(A17,JavaScript!$G$3:$H$187,2,FALSE)),"")</f>
        <v>console.log('AngularVelocityMeasure_radian_per_second =  '+AngularVelocityMeasure_radian_per_second)</v>
      </c>
      <c r="D17" t="s">
        <v>1409</v>
      </c>
      <c r="E17" t="str">
        <f t="shared" si="0"/>
        <v>ElectricConductanceMeasure_siemens =  1'</v>
      </c>
      <c r="F17" t="str">
        <f t="shared" si="1"/>
        <v>ElectricConductanceMeasure_siemens</v>
      </c>
      <c r="G17" t="str">
        <f t="shared" si="2"/>
        <v>1'</v>
      </c>
      <c r="H17" t="str">
        <f t="shared" si="3"/>
        <v>1</v>
      </c>
    </row>
    <row r="18" spans="1:8" x14ac:dyDescent="0.2">
      <c r="A18" s="29">
        <v>18</v>
      </c>
      <c r="B18" t="str">
        <f>IFERROR(IFERROR(VLOOKUP(A18,JavaScript!$E$3:$F$187,2,FALSE),VLOOKUP(A18,JavaScript!$G$3:$H$187,2,FALSE)),"")</f>
        <v/>
      </c>
      <c r="D18" t="s">
        <v>1410</v>
      </c>
      <c r="E18" t="str">
        <f t="shared" si="0"/>
        <v>ElectricCurrentMeasure_ampere =  1'</v>
      </c>
      <c r="F18" t="str">
        <f t="shared" si="1"/>
        <v>ElectricCurrentMeasure_ampere</v>
      </c>
      <c r="G18" t="str">
        <f t="shared" si="2"/>
        <v>1'</v>
      </c>
      <c r="H18" t="str">
        <f t="shared" si="3"/>
        <v>1</v>
      </c>
    </row>
    <row r="19" spans="1:8" x14ac:dyDescent="0.2">
      <c r="A19" s="29">
        <v>19</v>
      </c>
      <c r="B19" t="str">
        <f>IFERROR(IFERROR(VLOOKUP(A19,JavaScript!$E$3:$F$187,2,FALSE),VLOOKUP(A19,JavaScript!$G$3:$H$187,2,FALSE)),"")</f>
        <v>var AreaMeasure_square_metre =Math.pow(m,2)</v>
      </c>
      <c r="D19" t="s">
        <v>1411</v>
      </c>
      <c r="E19" t="str">
        <f t="shared" si="0"/>
        <v>ElectricVoltageMeasure_volt =  1'</v>
      </c>
      <c r="F19" t="str">
        <f t="shared" si="1"/>
        <v>ElectricVoltageMeasure_volt</v>
      </c>
      <c r="G19" t="str">
        <f t="shared" si="2"/>
        <v>1'</v>
      </c>
      <c r="H19" t="str">
        <f t="shared" si="3"/>
        <v>1</v>
      </c>
    </row>
    <row r="20" spans="1:8" x14ac:dyDescent="0.2">
      <c r="A20" s="29">
        <v>20</v>
      </c>
      <c r="B20" t="str">
        <f>IFERROR(IFERROR(VLOOKUP(A20,JavaScript!$E$3:$F$187,2,FALSE),VLOOKUP(A20,JavaScript!$G$3:$H$187,2,FALSE)),"")</f>
        <v>console.log('AreaMeasure_square_metre =  '+AreaMeasure_square_metre)</v>
      </c>
      <c r="D20" t="s">
        <v>1412</v>
      </c>
      <c r="E20" t="str">
        <f t="shared" si="0"/>
        <v>ElectricVoltageMeasure_kilovolt =  1000'</v>
      </c>
      <c r="F20" t="str">
        <f t="shared" si="1"/>
        <v>ElectricVoltageMeasure_kilovolt</v>
      </c>
      <c r="G20" t="str">
        <f t="shared" si="2"/>
        <v>1000'</v>
      </c>
      <c r="H20" t="str">
        <f t="shared" si="3"/>
        <v>1000</v>
      </c>
    </row>
    <row r="21" spans="1:8" x14ac:dyDescent="0.2">
      <c r="A21" s="29">
        <v>21</v>
      </c>
      <c r="B21" t="str">
        <f>IFERROR(IFERROR(VLOOKUP(A21,JavaScript!$E$3:$F$187,2,FALSE),VLOOKUP(A21,JavaScript!$G$3:$H$187,2,FALSE)),"")</f>
        <v/>
      </c>
      <c r="D21" t="s">
        <v>1413</v>
      </c>
      <c r="E21" t="str">
        <f t="shared" si="0"/>
        <v>ElectricVoltageMeasure_megavolt =  1000000'</v>
      </c>
      <c r="F21" t="str">
        <f t="shared" si="1"/>
        <v>ElectricVoltageMeasure_megavolt</v>
      </c>
      <c r="G21" t="str">
        <f t="shared" si="2"/>
        <v>1000000'</v>
      </c>
      <c r="H21" t="str">
        <f t="shared" si="3"/>
        <v>1000000</v>
      </c>
    </row>
    <row r="22" spans="1:8" x14ac:dyDescent="0.2">
      <c r="A22" s="29">
        <v>22</v>
      </c>
      <c r="B22" t="str">
        <f>IFERROR(IFERROR(VLOOKUP(A22,JavaScript!$E$3:$F$187,2,FALSE),VLOOKUP(A22,JavaScript!$G$3:$H$187,2,FALSE)),"")</f>
        <v>var AreaMeasure_square_centimetre =Math.pow(m*10, 4)</v>
      </c>
      <c r="D22" t="s">
        <v>1414</v>
      </c>
      <c r="E22" t="str">
        <f t="shared" si="0"/>
        <v>ElectricVoltageMeasure_millivolt =  0.001'</v>
      </c>
      <c r="F22" t="str">
        <f t="shared" si="1"/>
        <v>ElectricVoltageMeasure_millivolt</v>
      </c>
      <c r="G22" t="str">
        <f t="shared" si="2"/>
        <v>0.001'</v>
      </c>
      <c r="H22" t="str">
        <f t="shared" si="3"/>
        <v>0.001</v>
      </c>
    </row>
    <row r="23" spans="1:8" x14ac:dyDescent="0.2">
      <c r="A23" s="29">
        <v>23</v>
      </c>
      <c r="B23" t="str">
        <f>IFERROR(IFERROR(VLOOKUP(A23,JavaScript!$E$3:$F$187,2,FALSE),VLOOKUP(A23,JavaScript!$G$3:$H$187,2,FALSE)),"")</f>
        <v>console.log('AreaMeasure_square_centimetre =  '+AreaMeasure_square_centimetre)</v>
      </c>
      <c r="D23" t="s">
        <v>1415</v>
      </c>
      <c r="E23" t="str">
        <f t="shared" si="0"/>
        <v>ElectricVoltageMeasure_mikrovolt =  0.000001'</v>
      </c>
      <c r="F23" t="str">
        <f t="shared" si="1"/>
        <v>ElectricVoltageMeasure_mikrovolt</v>
      </c>
      <c r="G23" t="str">
        <f t="shared" si="2"/>
        <v>0.000001'</v>
      </c>
      <c r="H23" t="str">
        <f t="shared" si="3"/>
        <v>0.000001</v>
      </c>
    </row>
    <row r="24" spans="1:8" x14ac:dyDescent="0.2">
      <c r="A24" s="29">
        <v>24</v>
      </c>
      <c r="B24" t="str">
        <f>IFERROR(IFERROR(VLOOKUP(A24,JavaScript!$E$3:$F$187,2,FALSE),VLOOKUP(A24,JavaScript!$G$3:$H$187,2,FALSE)),"")</f>
        <v/>
      </c>
      <c r="D24" t="s">
        <v>1416</v>
      </c>
      <c r="E24" t="str">
        <f t="shared" si="0"/>
        <v>ElectricResistanceMeasure_ohm =  1'</v>
      </c>
      <c r="F24" t="str">
        <f t="shared" si="1"/>
        <v>ElectricResistanceMeasure_ohm</v>
      </c>
      <c r="G24" t="str">
        <f t="shared" si="2"/>
        <v>1'</v>
      </c>
      <c r="H24" t="str">
        <f t="shared" si="3"/>
        <v>1</v>
      </c>
    </row>
    <row r="25" spans="1:8" x14ac:dyDescent="0.2">
      <c r="A25" s="29">
        <v>25</v>
      </c>
      <c r="B25" t="str">
        <f>IFERROR(IFERROR(VLOOKUP(A25,JavaScript!$E$3:$F$187,2,FALSE),VLOOKUP(A25,JavaScript!$G$3:$H$187,2,FALSE)),"")</f>
        <v>var AreaMeasure_square_millimetre =Math.pow(m*10,6)</v>
      </c>
      <c r="D25" t="s">
        <v>1417</v>
      </c>
      <c r="E25" t="str">
        <f t="shared" si="0"/>
        <v>EnergyMeasure_joule =  1'</v>
      </c>
      <c r="F25" t="str">
        <f t="shared" si="1"/>
        <v>EnergyMeasure_joule</v>
      </c>
      <c r="G25" t="str">
        <f t="shared" si="2"/>
        <v>1'</v>
      </c>
      <c r="H25" t="str">
        <f t="shared" si="3"/>
        <v>1</v>
      </c>
    </row>
    <row r="26" spans="1:8" x14ac:dyDescent="0.2">
      <c r="A26" s="29">
        <v>26</v>
      </c>
      <c r="B26" t="str">
        <f>IFERROR(IFERROR(VLOOKUP(A26,JavaScript!$E$3:$F$187,2,FALSE),VLOOKUP(A26,JavaScript!$G$3:$H$187,2,FALSE)),"")</f>
        <v>console.log('AreaMeasure_square_millimetre =  '+AreaMeasure_square_millimetre)</v>
      </c>
      <c r="D26" t="s">
        <v>1418</v>
      </c>
      <c r="E26" t="str">
        <f t="shared" si="0"/>
        <v>ForceMeasure_newton =  1'</v>
      </c>
      <c r="F26" t="str">
        <f t="shared" si="1"/>
        <v>ForceMeasure_newton</v>
      </c>
      <c r="G26" t="str">
        <f t="shared" si="2"/>
        <v>1'</v>
      </c>
      <c r="H26" t="str">
        <f t="shared" si="3"/>
        <v>1</v>
      </c>
    </row>
    <row r="27" spans="1:8" x14ac:dyDescent="0.2">
      <c r="A27" s="29">
        <v>27</v>
      </c>
      <c r="B27" t="str">
        <f>IFERROR(IFERROR(VLOOKUP(A27,JavaScript!$E$3:$F$187,2,FALSE),VLOOKUP(A27,JavaScript!$G$3:$H$187,2,FALSE)),"")</f>
        <v/>
      </c>
      <c r="D27" t="s">
        <v>1419</v>
      </c>
      <c r="E27" t="str">
        <f t="shared" si="0"/>
        <v>ForceMeasure_centinewton =  0.01'</v>
      </c>
      <c r="F27" t="str">
        <f t="shared" si="1"/>
        <v>ForceMeasure_centinewton</v>
      </c>
      <c r="G27" t="str">
        <f t="shared" si="2"/>
        <v>0.01'</v>
      </c>
      <c r="H27" t="str">
        <f t="shared" si="3"/>
        <v>0.01</v>
      </c>
    </row>
    <row r="28" spans="1:8" x14ac:dyDescent="0.2">
      <c r="A28" s="29">
        <v>28</v>
      </c>
      <c r="B28" t="str">
        <f>IFERROR(IFERROR(VLOOKUP(A28,JavaScript!$E$3:$F$187,2,FALSE),VLOOKUP(A28,JavaScript!$G$3:$H$187,2,FALSE)),"")</f>
        <v>var AreaDensityMeasure_kilogram_per_squaremetre =kg/Math.pow(m, 2)</v>
      </c>
      <c r="D28" t="s">
        <v>1420</v>
      </c>
      <c r="E28" t="str">
        <f t="shared" si="0"/>
        <v>ForceMeasure_decanewton =  10'</v>
      </c>
      <c r="F28" t="str">
        <f t="shared" si="1"/>
        <v>ForceMeasure_decanewton</v>
      </c>
      <c r="G28" t="str">
        <f t="shared" si="2"/>
        <v>10'</v>
      </c>
      <c r="H28" t="str">
        <f t="shared" si="3"/>
        <v>10</v>
      </c>
    </row>
    <row r="29" spans="1:8" x14ac:dyDescent="0.2">
      <c r="A29" s="29">
        <v>29</v>
      </c>
      <c r="B29" t="str">
        <f>IFERROR(IFERROR(VLOOKUP(A29,JavaScript!$E$3:$F$187,2,FALSE),VLOOKUP(A29,JavaScript!$G$3:$H$187,2,FALSE)),"")</f>
        <v>console.log('AreaDensityMeasure_kilogram_per_squaremetre =  '+AreaDensityMeasure_kilogram_per_squaremetre)</v>
      </c>
      <c r="D29" t="s">
        <v>1421</v>
      </c>
      <c r="E29" t="str">
        <f t="shared" si="0"/>
        <v>ForceMeasure_kilonewton =  1000'</v>
      </c>
      <c r="F29" t="str">
        <f t="shared" si="1"/>
        <v>ForceMeasure_kilonewton</v>
      </c>
      <c r="G29" t="str">
        <f t="shared" si="2"/>
        <v>1000'</v>
      </c>
      <c r="H29" t="str">
        <f t="shared" si="3"/>
        <v>1000</v>
      </c>
    </row>
    <row r="30" spans="1:8" x14ac:dyDescent="0.2">
      <c r="A30" s="29">
        <v>30</v>
      </c>
      <c r="B30" t="str">
        <f>IFERROR(IFERROR(VLOOKUP(A30,JavaScript!$E$3:$F$187,2,FALSE),VLOOKUP(A30,JavaScript!$G$3:$H$187,2,FALSE)),"")</f>
        <v/>
      </c>
      <c r="D30" t="s">
        <v>1422</v>
      </c>
      <c r="E30" t="str">
        <f t="shared" si="0"/>
        <v>ForceMeasure_meganewton =  1000000'</v>
      </c>
      <c r="F30" t="str">
        <f t="shared" si="1"/>
        <v>ForceMeasure_meganewton</v>
      </c>
      <c r="G30" t="str">
        <f t="shared" si="2"/>
        <v>1000000'</v>
      </c>
      <c r="H30" t="str">
        <f t="shared" si="3"/>
        <v>1000000</v>
      </c>
    </row>
    <row r="31" spans="1:8" x14ac:dyDescent="0.2">
      <c r="A31" s="29">
        <v>31</v>
      </c>
      <c r="B31" t="str">
        <f>IFERROR(IFERROR(VLOOKUP(A31,JavaScript!$E$3:$F$187,2,FALSE),VLOOKUP(A31,JavaScript!$G$3:$H$187,2,FALSE)),"")</f>
        <v>var CompoundPlaneAngleMeasure_minutes =60*s</v>
      </c>
      <c r="D31" t="s">
        <v>1423</v>
      </c>
      <c r="E31" t="str">
        <f t="shared" si="0"/>
        <v>ForceMeasure_millnewton =  0.001'</v>
      </c>
      <c r="F31" t="str">
        <f t="shared" si="1"/>
        <v>ForceMeasure_millnewton</v>
      </c>
      <c r="G31" t="str">
        <f t="shared" si="2"/>
        <v>0.001'</v>
      </c>
      <c r="H31" t="str">
        <f t="shared" si="3"/>
        <v>0.001</v>
      </c>
    </row>
    <row r="32" spans="1:8" x14ac:dyDescent="0.2">
      <c r="A32" s="29">
        <v>32</v>
      </c>
      <c r="B32" t="str">
        <f>IFERROR(IFERROR(VLOOKUP(A32,JavaScript!$E$3:$F$187,2,FALSE),VLOOKUP(A32,JavaScript!$G$3:$H$187,2,FALSE)),"")</f>
        <v>console.log('CompoundPlaneAngleMeasure_minutes =  '+CompoundPlaneAngleMeasure_minutes)</v>
      </c>
      <c r="D32" t="s">
        <v>1424</v>
      </c>
      <c r="E32" t="str">
        <f t="shared" si="0"/>
        <v>ForceMeasure_micronewton =  0.000001'</v>
      </c>
      <c r="F32" t="str">
        <f t="shared" si="1"/>
        <v>ForceMeasure_micronewton</v>
      </c>
      <c r="G32" t="str">
        <f t="shared" si="2"/>
        <v>0.000001'</v>
      </c>
      <c r="H32" t="str">
        <f t="shared" si="3"/>
        <v>0.000001</v>
      </c>
    </row>
    <row r="33" spans="1:8" x14ac:dyDescent="0.2">
      <c r="A33" s="29">
        <v>33</v>
      </c>
      <c r="B33" t="str">
        <f>IFERROR(IFERROR(VLOOKUP(A33,JavaScript!$E$3:$F$187,2,FALSE),VLOOKUP(A33,JavaScript!$G$3:$H$187,2,FALSE)),"")</f>
        <v/>
      </c>
      <c r="D33" t="s">
        <v>1425</v>
      </c>
      <c r="E33" t="str">
        <f t="shared" si="0"/>
        <v>ForceMeasure_nanonewton =  1e-9'</v>
      </c>
      <c r="F33" t="str">
        <f t="shared" si="1"/>
        <v>ForceMeasure_nanonewton</v>
      </c>
      <c r="G33" t="str">
        <f t="shared" si="2"/>
        <v>1e-9'</v>
      </c>
      <c r="H33" t="str">
        <f t="shared" si="3"/>
        <v>1e-9</v>
      </c>
    </row>
    <row r="34" spans="1:8" x14ac:dyDescent="0.2">
      <c r="A34" s="29">
        <v>34</v>
      </c>
      <c r="B34" t="str">
        <f>IFERROR(IFERROR(VLOOKUP(A34,JavaScript!$E$3:$F$187,2,FALSE),VLOOKUP(A34,JavaScript!$G$3:$H$187,2,FALSE)),"")</f>
        <v>var CompoundPlaneAngleMeasure_seconds =s</v>
      </c>
      <c r="D34" t="s">
        <v>1426</v>
      </c>
      <c r="E34" t="str">
        <f t="shared" si="0"/>
        <v>ForceMeasure_piconewton =  1e-12'</v>
      </c>
      <c r="F34" t="str">
        <f t="shared" si="1"/>
        <v>ForceMeasure_piconewton</v>
      </c>
      <c r="G34" t="str">
        <f t="shared" si="2"/>
        <v>1e-12'</v>
      </c>
      <c r="H34" t="str">
        <f t="shared" si="3"/>
        <v>1e-12</v>
      </c>
    </row>
    <row r="35" spans="1:8" x14ac:dyDescent="0.2">
      <c r="A35" s="29">
        <v>35</v>
      </c>
      <c r="B35" t="str">
        <f>IFERROR(IFERROR(VLOOKUP(A35,JavaScript!$E$3:$F$187,2,FALSE),VLOOKUP(A35,JavaScript!$G$3:$H$187,2,FALSE)),"")</f>
        <v>console.log('CompoundPlaneAngleMeasure_seconds =  '+CompoundPlaneAngleMeasure_seconds)</v>
      </c>
      <c r="D35" t="s">
        <v>1427</v>
      </c>
      <c r="E35" t="str">
        <f t="shared" si="0"/>
        <v>ForceMeasure_femtonewton =  1e-15'</v>
      </c>
      <c r="F35" t="str">
        <f t="shared" si="1"/>
        <v>ForceMeasure_femtonewton</v>
      </c>
      <c r="G35" t="str">
        <f t="shared" si="2"/>
        <v>1e-15'</v>
      </c>
      <c r="H35" t="str">
        <f t="shared" si="3"/>
        <v>1e-15</v>
      </c>
    </row>
    <row r="36" spans="1:8" x14ac:dyDescent="0.2">
      <c r="A36" s="29">
        <v>36</v>
      </c>
      <c r="B36" t="str">
        <f>IFERROR(IFERROR(VLOOKUP(A36,JavaScript!$E$3:$F$187,2,FALSE),VLOOKUP(A36,JavaScript!$G$3:$H$187,2,FALSE)),"")</f>
        <v/>
      </c>
      <c r="D36" t="s">
        <v>1428</v>
      </c>
      <c r="E36" t="str">
        <f t="shared" si="0"/>
        <v>ForceMeasure_yoctonewton =  1e-18'</v>
      </c>
      <c r="F36" t="str">
        <f t="shared" si="1"/>
        <v>ForceMeasure_yoctonewton</v>
      </c>
      <c r="G36" t="str">
        <f t="shared" si="2"/>
        <v>1e-18'</v>
      </c>
      <c r="H36" t="str">
        <f t="shared" si="3"/>
        <v>1e-18</v>
      </c>
    </row>
    <row r="37" spans="1:8" x14ac:dyDescent="0.2">
      <c r="A37" s="29">
        <v>37</v>
      </c>
      <c r="B37" t="str">
        <f>IFERROR(IFERROR(VLOOKUP(A37,JavaScript!$E$3:$F$187,2,FALSE),VLOOKUP(A37,JavaScript!$G$3:$H$187,2,FALSE)),"")</f>
        <v>var CompoundPlaneAngleMeasure_microseconds =s/Math.pow(10,6)</v>
      </c>
      <c r="D37" t="s">
        <v>1429</v>
      </c>
      <c r="E37" t="str">
        <f t="shared" si="0"/>
        <v>FrequencyMeasure_hertz =  1'</v>
      </c>
      <c r="F37" t="str">
        <f t="shared" si="1"/>
        <v>FrequencyMeasure_hertz</v>
      </c>
      <c r="G37" t="str">
        <f t="shared" si="2"/>
        <v>1'</v>
      </c>
      <c r="H37" t="str">
        <f t="shared" si="3"/>
        <v>1</v>
      </c>
    </row>
    <row r="38" spans="1:8" x14ac:dyDescent="0.2">
      <c r="A38" s="29">
        <v>38</v>
      </c>
      <c r="B38" t="str">
        <f>IFERROR(IFERROR(VLOOKUP(A38,JavaScript!$E$3:$F$187,2,FALSE),VLOOKUP(A38,JavaScript!$G$3:$H$187,2,FALSE)),"")</f>
        <v>console.log('CompoundPlaneAngleMeasure_microseconds =  '+CompoundPlaneAngleMeasure_microseconds)</v>
      </c>
      <c r="D38" t="s">
        <v>1430</v>
      </c>
      <c r="E38" t="str">
        <f t="shared" si="0"/>
        <v>HeatFluxDensityMeasure_watt_per_squaremetre =  1'</v>
      </c>
      <c r="F38" t="str">
        <f t="shared" si="1"/>
        <v>HeatFluxDensityMeasure_watt_per_squaremetre</v>
      </c>
      <c r="G38" t="str">
        <f t="shared" si="2"/>
        <v>1'</v>
      </c>
      <c r="H38" t="str">
        <f t="shared" si="3"/>
        <v>1</v>
      </c>
    </row>
    <row r="39" spans="1:8" x14ac:dyDescent="0.2">
      <c r="A39" s="29">
        <v>39</v>
      </c>
      <c r="B39" t="str">
        <f>IFERROR(IFERROR(VLOOKUP(A39,JavaScript!$E$3:$F$187,2,FALSE),VLOOKUP(A39,JavaScript!$G$3:$H$187,2,FALSE)),"")</f>
        <v/>
      </c>
      <c r="D39" t="s">
        <v>1431</v>
      </c>
      <c r="E39" t="str">
        <f t="shared" si="0"/>
        <v>HeatingValueMeasure_kilojoule_per_kilogram =  1000'</v>
      </c>
      <c r="F39" t="str">
        <f t="shared" si="1"/>
        <v>HeatingValueMeasure_kilojoule_per_kilogram</v>
      </c>
      <c r="G39" t="str">
        <f t="shared" si="2"/>
        <v>1000'</v>
      </c>
      <c r="H39" t="str">
        <f t="shared" si="3"/>
        <v>1000</v>
      </c>
    </row>
    <row r="40" spans="1:8" x14ac:dyDescent="0.2">
      <c r="A40" s="29">
        <v>40</v>
      </c>
      <c r="B40" t="str">
        <f>IFERROR(IFERROR(VLOOKUP(A40,JavaScript!$E$3:$F$187,2,FALSE),VLOOKUP(A40,JavaScript!$G$3:$H$187,2,FALSE)),"")</f>
        <v>var ElectricCapacityMeasure_farad =K*(9/5)+(459,67)</v>
      </c>
      <c r="D40" t="s">
        <v>1432</v>
      </c>
      <c r="E40" t="str">
        <f t="shared" si="0"/>
        <v>HeatingValueMeasure_megajoule_per_kilogram =  1000000'</v>
      </c>
      <c r="F40" t="str">
        <f t="shared" si="1"/>
        <v>HeatingValueMeasure_megajoule_per_kilogram</v>
      </c>
      <c r="G40" t="str">
        <f t="shared" si="2"/>
        <v>1000000'</v>
      </c>
      <c r="H40" t="str">
        <f t="shared" si="3"/>
        <v>1000000</v>
      </c>
    </row>
    <row r="41" spans="1:8" x14ac:dyDescent="0.2">
      <c r="A41" s="29">
        <v>41</v>
      </c>
      <c r="B41" t="str">
        <f>IFERROR(IFERROR(VLOOKUP(A41,JavaScript!$E$3:$F$187,2,FALSE),VLOOKUP(A41,JavaScript!$G$3:$H$187,2,FALSE)),"")</f>
        <v>console.log('ElectricCapacityMeasure_farad =  '+ElectricCapacityMeasure_farad)</v>
      </c>
      <c r="D41" t="s">
        <v>1433</v>
      </c>
      <c r="E41" t="str">
        <f t="shared" si="0"/>
        <v>HeatingValueMeasure_kilojoule_per_gram =  1000000'</v>
      </c>
      <c r="F41" t="str">
        <f t="shared" si="1"/>
        <v>HeatingValueMeasure_kilojoule_per_gram</v>
      </c>
      <c r="G41" t="str">
        <f t="shared" si="2"/>
        <v>1000000'</v>
      </c>
      <c r="H41" t="str">
        <f t="shared" si="3"/>
        <v>1000000</v>
      </c>
    </row>
    <row r="42" spans="1:8" x14ac:dyDescent="0.2">
      <c r="A42" s="29">
        <v>42</v>
      </c>
      <c r="B42" t="str">
        <f>IFERROR(IFERROR(VLOOKUP(A42,JavaScript!$E$3:$F$187,2,FALSE),VLOOKUP(A42,JavaScript!$G$3:$H$187,2,FALSE)),"")</f>
        <v/>
      </c>
      <c r="D42" t="s">
        <v>1434</v>
      </c>
      <c r="E42" t="str">
        <f t="shared" si="0"/>
        <v>InductanceMeasure_henry =  1'</v>
      </c>
      <c r="F42" t="str">
        <f t="shared" si="1"/>
        <v>InductanceMeasure_henry</v>
      </c>
      <c r="G42" t="str">
        <f t="shared" si="2"/>
        <v>1'</v>
      </c>
      <c r="H42" t="str">
        <f t="shared" si="3"/>
        <v>1</v>
      </c>
    </row>
    <row r="43" spans="1:8" x14ac:dyDescent="0.2">
      <c r="A43" s="29">
        <v>43</v>
      </c>
      <c r="B43" t="str">
        <f>IFERROR(IFERROR(VLOOKUP(A43,JavaScript!$E$3:$F$187,2,FALSE),VLOOKUP(A43,JavaScript!$G$3:$H$187,2,FALSE)),"")</f>
        <v>var ThermodynamicTemperatureMeasure_degree_celsius =K-(273,15)</v>
      </c>
      <c r="D43" t="s">
        <v>1435</v>
      </c>
      <c r="E43" t="str">
        <f t="shared" si="0"/>
        <v>IonConcentrationMeasure_mol_per_litre =  1000'</v>
      </c>
      <c r="F43" t="str">
        <f t="shared" si="1"/>
        <v>IonConcentrationMeasure_mol_per_litre</v>
      </c>
      <c r="G43" t="str">
        <f t="shared" si="2"/>
        <v>1000'</v>
      </c>
      <c r="H43" t="str">
        <f t="shared" si="3"/>
        <v>1000</v>
      </c>
    </row>
    <row r="44" spans="1:8" x14ac:dyDescent="0.2">
      <c r="A44" s="29">
        <v>44</v>
      </c>
      <c r="B44" t="str">
        <f>IFERROR(IFERROR(VLOOKUP(A44,JavaScript!$E$3:$F$187,2,FALSE),VLOOKUP(A44,JavaScript!$G$3:$H$187,2,FALSE)),"")</f>
        <v>console.log('ThermodynamicTemperatureMeasure_degree_celsius =  '+ThermodynamicTemperatureMeasure_degree_celsius)</v>
      </c>
      <c r="D44" t="s">
        <v>1436</v>
      </c>
      <c r="E44" t="str">
        <f t="shared" si="0"/>
        <v>IonConcentrationMeasure_milligram_per_litre =  1'</v>
      </c>
      <c r="F44" t="str">
        <f t="shared" si="1"/>
        <v>IonConcentrationMeasure_milligram_per_litre</v>
      </c>
      <c r="G44" t="str">
        <f t="shared" si="2"/>
        <v>1'</v>
      </c>
      <c r="H44" t="str">
        <f t="shared" si="3"/>
        <v>1</v>
      </c>
    </row>
    <row r="45" spans="1:8" x14ac:dyDescent="0.2">
      <c r="A45" s="29">
        <v>45</v>
      </c>
      <c r="B45" t="str">
        <f>IFERROR(IFERROR(VLOOKUP(A45,JavaScript!$E$3:$F$187,2,FALSE),VLOOKUP(A45,JavaScript!$G$3:$H$187,2,FALSE)),"")</f>
        <v/>
      </c>
      <c r="D45" t="s">
        <v>1437</v>
      </c>
      <c r="E45" t="str">
        <f t="shared" si="0"/>
        <v>KinematicViscosityMeasure_quadratmetre_per_second =  1'</v>
      </c>
      <c r="F45" t="str">
        <f t="shared" si="1"/>
        <v>KinematicViscosityMeasure_quadratmetre_per_second</v>
      </c>
      <c r="G45" t="str">
        <f t="shared" si="2"/>
        <v>1'</v>
      </c>
      <c r="H45" t="str">
        <f t="shared" si="3"/>
        <v>1</v>
      </c>
    </row>
    <row r="46" spans="1:8" x14ac:dyDescent="0.2">
      <c r="A46" s="29">
        <v>46</v>
      </c>
      <c r="B46" t="str">
        <f>IFERROR(IFERROR(VLOOKUP(A46,JavaScript!$E$3:$F$187,2,FALSE),VLOOKUP(A46,JavaScript!$G$3:$H$187,2,FALSE)),"")</f>
        <v>var DoseEquivalentMeasure_sievert =Math.pow(m,2)/Math.pow(s,2)</v>
      </c>
      <c r="D46" t="s">
        <v>1438</v>
      </c>
      <c r="E46" t="str">
        <f t="shared" si="0"/>
        <v>LengthMeasure_metre =  1'</v>
      </c>
      <c r="F46" t="str">
        <f t="shared" si="1"/>
        <v>LengthMeasure_metre</v>
      </c>
      <c r="G46" t="str">
        <f t="shared" si="2"/>
        <v>1'</v>
      </c>
      <c r="H46" t="str">
        <f t="shared" si="3"/>
        <v>1</v>
      </c>
    </row>
    <row r="47" spans="1:8" x14ac:dyDescent="0.2">
      <c r="A47" s="29">
        <v>47</v>
      </c>
      <c r="B47" t="str">
        <f>IFERROR(IFERROR(VLOOKUP(A47,JavaScript!$E$3:$F$187,2,FALSE),VLOOKUP(A47,JavaScript!$G$3:$H$187,2,FALSE)),"")</f>
        <v>console.log('DoseEquivalentMeasure_sievert =  '+DoseEquivalentMeasure_sievert)</v>
      </c>
      <c r="D47" t="s">
        <v>1439</v>
      </c>
      <c r="E47" t="str">
        <f t="shared" si="0"/>
        <v>LengthMeasure_millimetre =  0.001'</v>
      </c>
      <c r="F47" t="str">
        <f t="shared" si="1"/>
        <v>LengthMeasure_millimetre</v>
      </c>
      <c r="G47" t="str">
        <f t="shared" si="2"/>
        <v>0.001'</v>
      </c>
      <c r="H47" t="str">
        <f t="shared" si="3"/>
        <v>0.001</v>
      </c>
    </row>
    <row r="48" spans="1:8" x14ac:dyDescent="0.2">
      <c r="A48" s="29">
        <v>48</v>
      </c>
      <c r="B48" t="str">
        <f>IFERROR(IFERROR(VLOOKUP(A48,JavaScript!$E$3:$F$187,2,FALSE),VLOOKUP(A48,JavaScript!$G$3:$H$187,2,FALSE)),"")</f>
        <v/>
      </c>
      <c r="D48" t="s">
        <v>1440</v>
      </c>
      <c r="E48" t="str">
        <f t="shared" si="0"/>
        <v>LengthMeasure_centimeter =  0.01'</v>
      </c>
      <c r="F48" t="str">
        <f t="shared" si="1"/>
        <v>LengthMeasure_centimeter</v>
      </c>
      <c r="G48" t="str">
        <f t="shared" si="2"/>
        <v>0.01'</v>
      </c>
      <c r="H48" t="str">
        <f t="shared" si="3"/>
        <v>0.01</v>
      </c>
    </row>
    <row r="49" spans="1:8" x14ac:dyDescent="0.2">
      <c r="A49" s="29">
        <v>49</v>
      </c>
      <c r="B49" t="str">
        <f>IFERROR(IFERROR(VLOOKUP(A49,JavaScript!$E$3:$F$187,2,FALSE),VLOOKUP(A49,JavaScript!$G$3:$H$187,2,FALSE)),"")</f>
        <v>var DynamicViscosityMeasure_pascal_second =kg/(m*s)</v>
      </c>
      <c r="D49" t="s">
        <v>1441</v>
      </c>
      <c r="E49" t="str">
        <f t="shared" si="0"/>
        <v>LengthMeasure_kilometer =  1000'</v>
      </c>
      <c r="F49" t="str">
        <f t="shared" si="1"/>
        <v>LengthMeasure_kilometer</v>
      </c>
      <c r="G49" t="str">
        <f t="shared" si="2"/>
        <v>1000'</v>
      </c>
      <c r="H49" t="str">
        <f t="shared" si="3"/>
        <v>1000</v>
      </c>
    </row>
    <row r="50" spans="1:8" x14ac:dyDescent="0.2">
      <c r="A50" s="29">
        <v>50</v>
      </c>
      <c r="B50" t="str">
        <f>IFERROR(IFERROR(VLOOKUP(A50,JavaScript!$E$3:$F$187,2,FALSE),VLOOKUP(A50,JavaScript!$G$3:$H$187,2,FALSE)),"")</f>
        <v>console.log('DynamicViscosityMeasure_pascal_second =  '+DynamicViscosityMeasure_pascal_second)</v>
      </c>
      <c r="D50" t="s">
        <v>1442</v>
      </c>
      <c r="E50" t="str">
        <f t="shared" si="0"/>
        <v>LengthMeasure_hectometre =  100'</v>
      </c>
      <c r="F50" t="str">
        <f t="shared" si="1"/>
        <v>LengthMeasure_hectometre</v>
      </c>
      <c r="G50" t="str">
        <f t="shared" si="2"/>
        <v>100'</v>
      </c>
      <c r="H50" t="str">
        <f t="shared" si="3"/>
        <v>100</v>
      </c>
    </row>
    <row r="51" spans="1:8" x14ac:dyDescent="0.2">
      <c r="A51" s="29">
        <v>51</v>
      </c>
      <c r="B51" t="str">
        <f>IFERROR(IFERROR(VLOOKUP(A51,JavaScript!$E$3:$F$187,2,FALSE),VLOOKUP(A51,JavaScript!$G$3:$H$187,2,FALSE)),"")</f>
        <v/>
      </c>
      <c r="D51" t="s">
        <v>1443</v>
      </c>
      <c r="E51" t="str">
        <f t="shared" si="0"/>
        <v>LengthMeasure_decametre =  10'</v>
      </c>
      <c r="F51" t="str">
        <f t="shared" si="1"/>
        <v>LengthMeasure_decametre</v>
      </c>
      <c r="G51" t="str">
        <f t="shared" si="2"/>
        <v>10'</v>
      </c>
      <c r="H51" t="str">
        <f t="shared" si="3"/>
        <v>10</v>
      </c>
    </row>
    <row r="52" spans="1:8" x14ac:dyDescent="0.2">
      <c r="A52" s="29">
        <v>52</v>
      </c>
      <c r="B52" t="str">
        <f>IFERROR(IFERROR(VLOOKUP(A52,JavaScript!$E$3:$F$187,2,FALSE),VLOOKUP(A52,JavaScript!$G$3:$H$187,2,FALSE)),"")</f>
        <v>var ElectricChargeMeasure_coulomb =A*s</v>
      </c>
      <c r="D52" t="s">
        <v>1444</v>
      </c>
      <c r="E52" t="str">
        <f t="shared" si="0"/>
        <v>LengthMeasure_micrometre =  0.000001'</v>
      </c>
      <c r="F52" t="str">
        <f t="shared" si="1"/>
        <v>LengthMeasure_micrometre</v>
      </c>
      <c r="G52" t="str">
        <f t="shared" si="2"/>
        <v>0.000001'</v>
      </c>
      <c r="H52" t="str">
        <f t="shared" si="3"/>
        <v>0.000001</v>
      </c>
    </row>
    <row r="53" spans="1:8" x14ac:dyDescent="0.2">
      <c r="A53" s="29">
        <v>53</v>
      </c>
      <c r="B53" t="str">
        <f>IFERROR(IFERROR(VLOOKUP(A53,JavaScript!$E$3:$F$187,2,FALSE),VLOOKUP(A53,JavaScript!$G$3:$H$187,2,FALSE)),"")</f>
        <v>console.log('ElectricChargeMeasure_coulomb =  '+ElectricChargeMeasure_coulomb)</v>
      </c>
      <c r="D53" t="s">
        <v>1445</v>
      </c>
      <c r="E53" t="str">
        <f t="shared" si="0"/>
        <v>LengthMeasure_nanometre =  1e-9'</v>
      </c>
      <c r="F53" t="str">
        <f t="shared" si="1"/>
        <v>LengthMeasure_nanometre</v>
      </c>
      <c r="G53" t="str">
        <f t="shared" si="2"/>
        <v>1e-9'</v>
      </c>
      <c r="H53" t="str">
        <f t="shared" si="3"/>
        <v>1e-9</v>
      </c>
    </row>
    <row r="54" spans="1:8" x14ac:dyDescent="0.2">
      <c r="A54" s="29">
        <v>54</v>
      </c>
      <c r="B54" t="str">
        <f>IFERROR(IFERROR(VLOOKUP(A54,JavaScript!$E$3:$F$187,2,FALSE),VLOOKUP(A54,JavaScript!$G$3:$H$187,2,FALSE)),"")</f>
        <v/>
      </c>
      <c r="D54" t="s">
        <v>1446</v>
      </c>
      <c r="E54" t="str">
        <f t="shared" si="0"/>
        <v>LengthMeasure_angstrom =  1e-10'</v>
      </c>
      <c r="F54" t="str">
        <f t="shared" si="1"/>
        <v>LengthMeasure_angstrom</v>
      </c>
      <c r="G54" t="str">
        <f t="shared" si="2"/>
        <v>1e-10'</v>
      </c>
      <c r="H54" t="str">
        <f t="shared" si="3"/>
        <v>1e-10</v>
      </c>
    </row>
    <row r="55" spans="1:8" x14ac:dyDescent="0.2">
      <c r="A55" s="29">
        <v>55</v>
      </c>
      <c r="B55" t="str">
        <f>IFERROR(IFERROR(VLOOKUP(A55,JavaScript!$E$3:$F$187,2,FALSE),VLOOKUP(A55,JavaScript!$G$3:$H$187,2,FALSE)),"")</f>
        <v>var ElectricConductanceMeasure_siemens =(Math.pow(A,4)*Math.pow(s,3))/(Math.pow(m,2)*kg)</v>
      </c>
      <c r="D55" t="s">
        <v>1447</v>
      </c>
      <c r="E55" t="str">
        <f t="shared" si="0"/>
        <v>LengthMeasure_picometre =  1e-12'</v>
      </c>
      <c r="F55" t="str">
        <f t="shared" si="1"/>
        <v>LengthMeasure_picometre</v>
      </c>
      <c r="G55" t="str">
        <f t="shared" si="2"/>
        <v>1e-12'</v>
      </c>
      <c r="H55" t="str">
        <f t="shared" si="3"/>
        <v>1e-12</v>
      </c>
    </row>
    <row r="56" spans="1:8" x14ac:dyDescent="0.2">
      <c r="A56" s="29">
        <v>56</v>
      </c>
      <c r="B56" t="str">
        <f>IFERROR(IFERROR(VLOOKUP(A56,JavaScript!$E$3:$F$187,2,FALSE),VLOOKUP(A56,JavaScript!$G$3:$H$187,2,FALSE)),"")</f>
        <v>console.log('ElectricConductanceMeasure_siemens =  '+ElectricConductanceMeasure_siemens)</v>
      </c>
      <c r="D56" t="s">
        <v>1448</v>
      </c>
      <c r="E56" t="str">
        <f t="shared" si="0"/>
        <v>LengthMeasure_femotmetre =  1e-15'</v>
      </c>
      <c r="F56" t="str">
        <f t="shared" si="1"/>
        <v>LengthMeasure_femotmetre</v>
      </c>
      <c r="G56" t="str">
        <f t="shared" si="2"/>
        <v>1e-15'</v>
      </c>
      <c r="H56" t="str">
        <f t="shared" si="3"/>
        <v>1e-15</v>
      </c>
    </row>
    <row r="57" spans="1:8" x14ac:dyDescent="0.2">
      <c r="A57" s="29">
        <v>57</v>
      </c>
      <c r="B57" t="str">
        <f>IFERROR(IFERROR(VLOOKUP(A57,JavaScript!$E$3:$F$187,2,FALSE),VLOOKUP(A57,JavaScript!$G$3:$H$187,2,FALSE)),"")</f>
        <v/>
      </c>
      <c r="D57" t="s">
        <v>1449</v>
      </c>
      <c r="E57" t="str">
        <f t="shared" si="0"/>
        <v>_newton_per_metre =  1'</v>
      </c>
      <c r="F57" t="str">
        <f t="shared" si="1"/>
        <v>_newton_per_metre</v>
      </c>
      <c r="G57" t="str">
        <f t="shared" si="2"/>
        <v>1'</v>
      </c>
      <c r="H57" t="str">
        <f t="shared" si="3"/>
        <v>1</v>
      </c>
    </row>
    <row r="58" spans="1:8" x14ac:dyDescent="0.2">
      <c r="A58" s="29">
        <v>58</v>
      </c>
      <c r="B58" t="str">
        <f>IFERROR(IFERROR(VLOOKUP(A58,JavaScript!$E$3:$F$187,2,FALSE),VLOOKUP(A58,JavaScript!$G$3:$H$187,2,FALSE)),"")</f>
        <v>var ElectricCurrentMeasure_ampere =A</v>
      </c>
      <c r="D58" t="s">
        <v>1450</v>
      </c>
      <c r="E58" t="str">
        <f t="shared" si="0"/>
        <v>LinearForceMeasure_kilonewton_per_metre =  0.001'</v>
      </c>
      <c r="F58" t="str">
        <f t="shared" si="1"/>
        <v>LinearForceMeasure_kilonewton_per_metre</v>
      </c>
      <c r="G58" t="str">
        <f t="shared" si="2"/>
        <v>0.001'</v>
      </c>
      <c r="H58" t="str">
        <f t="shared" si="3"/>
        <v>0.001</v>
      </c>
    </row>
    <row r="59" spans="1:8" x14ac:dyDescent="0.2">
      <c r="A59" s="29">
        <v>59</v>
      </c>
      <c r="B59" t="str">
        <f>IFERROR(IFERROR(VLOOKUP(A59,JavaScript!$E$3:$F$187,2,FALSE),VLOOKUP(A59,JavaScript!$G$3:$H$187,2,FALSE)),"")</f>
        <v>console.log('ElectricCurrentMeasure_ampere =  '+ElectricCurrentMeasure_ampere)</v>
      </c>
      <c r="D59" t="s">
        <v>1451</v>
      </c>
      <c r="E59" t="str">
        <f t="shared" si="0"/>
        <v>LinearForceMeasure_meganewton_per_metre =  0.000001'</v>
      </c>
      <c r="F59" t="str">
        <f t="shared" si="1"/>
        <v>LinearForceMeasure_meganewton_per_metre</v>
      </c>
      <c r="G59" t="str">
        <f t="shared" si="2"/>
        <v>0.000001'</v>
      </c>
      <c r="H59" t="str">
        <f t="shared" si="3"/>
        <v>0.000001</v>
      </c>
    </row>
    <row r="60" spans="1:8" x14ac:dyDescent="0.2">
      <c r="A60" s="29">
        <v>60</v>
      </c>
      <c r="B60" t="str">
        <f>IFERROR(IFERROR(VLOOKUP(A60,JavaScript!$E$3:$F$187,2,FALSE),VLOOKUP(A60,JavaScript!$G$3:$H$187,2,FALSE)),"")</f>
        <v/>
      </c>
      <c r="D60" t="s">
        <v>1452</v>
      </c>
      <c r="E60" t="str">
        <f t="shared" si="0"/>
        <v>LinearForceMeasure_millnewton_per_metre =  1000'</v>
      </c>
      <c r="F60" t="str">
        <f t="shared" si="1"/>
        <v>LinearForceMeasure_millnewton_per_metre</v>
      </c>
      <c r="G60" t="str">
        <f t="shared" si="2"/>
        <v>1000'</v>
      </c>
      <c r="H60" t="str">
        <f t="shared" si="3"/>
        <v>1000</v>
      </c>
    </row>
    <row r="61" spans="1:8" x14ac:dyDescent="0.2">
      <c r="A61" s="29">
        <v>61</v>
      </c>
      <c r="B61" t="str">
        <f>IFERROR(IFERROR(VLOOKUP(A61,JavaScript!$E$3:$F$187,2,FALSE),VLOOKUP(A61,JavaScript!$G$3:$H$187,2,FALSE)),"")</f>
        <v>var ElectricVoltageMeasure_volt =(kg*Math.pow(m,2))/(Math.pow(A,2)*Math.pow(s,3))</v>
      </c>
      <c r="D61" t="s">
        <v>1453</v>
      </c>
      <c r="E61" t="str">
        <f t="shared" si="0"/>
        <v>LinearForceMeasure_newton_per_centimetre =  0.01'</v>
      </c>
      <c r="F61" t="str">
        <f t="shared" si="1"/>
        <v>LinearForceMeasure_newton_per_centimetre</v>
      </c>
      <c r="G61" t="str">
        <f t="shared" si="2"/>
        <v>0.01'</v>
      </c>
      <c r="H61" t="str">
        <f t="shared" si="3"/>
        <v>0.01</v>
      </c>
    </row>
    <row r="62" spans="1:8" x14ac:dyDescent="0.2">
      <c r="A62" s="29">
        <v>62</v>
      </c>
      <c r="B62" t="str">
        <f>IFERROR(IFERROR(VLOOKUP(A62,JavaScript!$E$3:$F$187,2,FALSE),VLOOKUP(A62,JavaScript!$G$3:$H$187,2,FALSE)),"")</f>
        <v>console.log('ElectricVoltageMeasure_volt =  '+ElectricVoltageMeasure_volt)</v>
      </c>
      <c r="D62" t="s">
        <v>1454</v>
      </c>
      <c r="E62" t="str">
        <f t="shared" si="0"/>
        <v>LinearForceMeasure_kilonewton_per_centimetre =  0.00001'</v>
      </c>
      <c r="F62" t="str">
        <f t="shared" si="1"/>
        <v>LinearForceMeasure_kilonewton_per_centimetre</v>
      </c>
      <c r="G62" t="str">
        <f t="shared" si="2"/>
        <v>0.00001'</v>
      </c>
      <c r="H62" t="str">
        <f t="shared" si="3"/>
        <v>0.00001</v>
      </c>
    </row>
    <row r="63" spans="1:8" x14ac:dyDescent="0.2">
      <c r="A63" s="29">
        <v>63</v>
      </c>
      <c r="B63" t="str">
        <f>IFERROR(IFERROR(VLOOKUP(A63,JavaScript!$E$3:$F$187,2,FALSE),VLOOKUP(A63,JavaScript!$G$3:$H$187,2,FALSE)),"")</f>
        <v/>
      </c>
      <c r="D63" t="s">
        <v>1455</v>
      </c>
      <c r="E63" t="str">
        <f t="shared" si="0"/>
        <v>LinearMomentMeasure_kilonewtonmetre_per_metre =  0.001'</v>
      </c>
      <c r="F63" t="str">
        <f t="shared" si="1"/>
        <v>LinearMomentMeasure_kilonewtonmetre_per_metre</v>
      </c>
      <c r="G63" t="str">
        <f t="shared" si="2"/>
        <v>0.001'</v>
      </c>
      <c r="H63" t="str">
        <f t="shared" si="3"/>
        <v>0.001</v>
      </c>
    </row>
    <row r="64" spans="1:8" x14ac:dyDescent="0.2">
      <c r="A64" s="29">
        <v>64</v>
      </c>
      <c r="B64" t="str">
        <f>IFERROR(IFERROR(VLOOKUP(A64,JavaScript!$E$3:$F$187,2,FALSE),VLOOKUP(A64,JavaScript!$G$3:$H$187,2,FALSE)),"")</f>
        <v>var ElectricVoltageMeasure_kilovolt =(Math.pow(10,3)*kg*Math.pow(m,2))/(Math.pow(A,2)*Math.pow(s,3))</v>
      </c>
      <c r="D64" t="s">
        <v>1456</v>
      </c>
      <c r="E64" t="str">
        <f t="shared" si="0"/>
        <v>LinearMomentMeasure_meganewtonmetre_per_metra =  0.000001'</v>
      </c>
      <c r="F64" t="str">
        <f t="shared" si="1"/>
        <v>LinearMomentMeasure_meganewtonmetre_per_metra</v>
      </c>
      <c r="G64" t="str">
        <f t="shared" si="2"/>
        <v>0.000001'</v>
      </c>
      <c r="H64" t="str">
        <f t="shared" si="3"/>
        <v>0.000001</v>
      </c>
    </row>
    <row r="65" spans="1:8" x14ac:dyDescent="0.2">
      <c r="A65" s="29">
        <v>65</v>
      </c>
      <c r="B65" t="str">
        <f>IFERROR(IFERROR(VLOOKUP(A65,JavaScript!$E$3:$F$187,2,FALSE),VLOOKUP(A65,JavaScript!$G$3:$H$187,2,FALSE)),"")</f>
        <v>console.log('ElectricVoltageMeasure_kilovolt =  '+ElectricVoltageMeasure_kilovolt)</v>
      </c>
      <c r="D65" t="s">
        <v>1457</v>
      </c>
      <c r="E65" t="str">
        <f t="shared" si="0"/>
        <v>LinearMomentMeasure_newtonmetre_per_metre =  1'</v>
      </c>
      <c r="F65" t="str">
        <f t="shared" si="1"/>
        <v>LinearMomentMeasure_newtonmetre_per_metre</v>
      </c>
      <c r="G65" t="str">
        <f t="shared" si="2"/>
        <v>1'</v>
      </c>
      <c r="H65" t="str">
        <f t="shared" si="3"/>
        <v>1</v>
      </c>
    </row>
    <row r="66" spans="1:8" x14ac:dyDescent="0.2">
      <c r="A66" s="29">
        <v>66</v>
      </c>
      <c r="B66" t="str">
        <f>IFERROR(IFERROR(VLOOKUP(A66,JavaScript!$E$3:$F$187,2,FALSE),VLOOKUP(A66,JavaScript!$G$3:$H$187,2,FALSE)),"")</f>
        <v/>
      </c>
      <c r="D66" t="s">
        <v>1458</v>
      </c>
      <c r="E66" t="str">
        <f t="shared" ref="E66:E129" si="4">RIGHT(D66,LEN(D66)-1)</f>
        <v>LinearStiffnessMeasure_newton_per_metre =  1'</v>
      </c>
      <c r="F66" t="str">
        <f t="shared" ref="F66:F129" si="5">LEFT(E66,FIND(" =",E66,1)-1)</f>
        <v>LinearStiffnessMeasure_newton_per_metre</v>
      </c>
      <c r="G66" t="str">
        <f t="shared" ref="G66:G129" si="6">RIGHT(E66,LEN(E66)-FIND("=",E66,1)-2)</f>
        <v>1'</v>
      </c>
      <c r="H66" t="str">
        <f t="shared" ref="H66:H129" si="7">LEFT(G66,LEN(G66)-1)</f>
        <v>1</v>
      </c>
    </row>
    <row r="67" spans="1:8" x14ac:dyDescent="0.2">
      <c r="A67" s="29">
        <v>67</v>
      </c>
      <c r="B67" t="str">
        <f>IFERROR(IFERROR(VLOOKUP(A67,JavaScript!$E$3:$F$187,2,FALSE),VLOOKUP(A67,JavaScript!$G$3:$H$187,2,FALSE)),"")</f>
        <v>var ElectricVoltageMeasure_megavolt =(Math.pow(10,6)*kg*Math.pow(m,2))/(Math.pow(A,2)*Math.pow(s,3))</v>
      </c>
      <c r="D67" t="s">
        <v>1459</v>
      </c>
      <c r="E67" t="str">
        <f t="shared" si="4"/>
        <v>LinearVelocityMeasure_meters_per_second =  1'</v>
      </c>
      <c r="F67" t="str">
        <f t="shared" si="5"/>
        <v>LinearVelocityMeasure_meters_per_second</v>
      </c>
      <c r="G67" t="str">
        <f t="shared" si="6"/>
        <v>1'</v>
      </c>
      <c r="H67" t="str">
        <f t="shared" si="7"/>
        <v>1</v>
      </c>
    </row>
    <row r="68" spans="1:8" x14ac:dyDescent="0.2">
      <c r="A68" s="29">
        <v>68</v>
      </c>
      <c r="B68" t="str">
        <f>IFERROR(IFERROR(VLOOKUP(A68,JavaScript!$E$3:$F$187,2,FALSE),VLOOKUP(A68,JavaScript!$G$3:$H$187,2,FALSE)),"")</f>
        <v>console.log('ElectricVoltageMeasure_megavolt =  '+ElectricVoltageMeasure_megavolt)</v>
      </c>
      <c r="D68" t="s">
        <v>1460</v>
      </c>
      <c r="E68" t="str">
        <f t="shared" si="4"/>
        <v>LinearVelocityMeasure_kilometers_per_hour =  0.2777777777777778'</v>
      </c>
      <c r="F68" t="str">
        <f t="shared" si="5"/>
        <v>LinearVelocityMeasure_kilometers_per_hour</v>
      </c>
      <c r="G68" t="str">
        <f t="shared" si="6"/>
        <v>0.2777777777777778'</v>
      </c>
      <c r="H68" t="str">
        <f t="shared" si="7"/>
        <v>0.2777777777777778</v>
      </c>
    </row>
    <row r="69" spans="1:8" x14ac:dyDescent="0.2">
      <c r="A69" s="29">
        <v>69</v>
      </c>
      <c r="B69" t="str">
        <f>IFERROR(IFERROR(VLOOKUP(A69,JavaScript!$E$3:$F$187,2,FALSE),VLOOKUP(A69,JavaScript!$G$3:$H$187,2,FALSE)),"")</f>
        <v/>
      </c>
      <c r="D69" t="s">
        <v>1461</v>
      </c>
      <c r="E69" t="str">
        <f t="shared" si="4"/>
        <v>LinearVelocityMeasure_miles_per_hour =  0.09555555555555556'</v>
      </c>
      <c r="F69" t="str">
        <f t="shared" si="5"/>
        <v>LinearVelocityMeasure_miles_per_hour</v>
      </c>
      <c r="G69" t="str">
        <f t="shared" si="6"/>
        <v>0.09555555555555556'</v>
      </c>
      <c r="H69" t="str">
        <f t="shared" si="7"/>
        <v>0.09555555555555556</v>
      </c>
    </row>
    <row r="70" spans="1:8" x14ac:dyDescent="0.2">
      <c r="A70" s="29">
        <v>70</v>
      </c>
      <c r="B70" t="str">
        <f>IFERROR(IFERROR(VLOOKUP(A70,JavaScript!$E$3:$F$187,2,FALSE),VLOOKUP(A70,JavaScript!$G$3:$H$187,2,FALSE)),"")</f>
        <v>var ElectricVoltageMeasure_millivolt =(kg*Math.pow(m,2))/(Math.pow(A,2)*Math.pow(s,3)*Math.pow(10,3))</v>
      </c>
      <c r="D70" t="s">
        <v>1462</v>
      </c>
      <c r="E70" t="str">
        <f t="shared" si="4"/>
        <v>LuminousIntensityMeasure_candela =  1'</v>
      </c>
      <c r="F70" t="str">
        <f t="shared" si="5"/>
        <v>LuminousIntensityMeasure_candela</v>
      </c>
      <c r="G70" t="str">
        <f t="shared" si="6"/>
        <v>1'</v>
      </c>
      <c r="H70" t="str">
        <f t="shared" si="7"/>
        <v>1</v>
      </c>
    </row>
    <row r="71" spans="1:8" x14ac:dyDescent="0.2">
      <c r="A71" s="29">
        <v>71</v>
      </c>
      <c r="B71" t="str">
        <f>IFERROR(IFERROR(VLOOKUP(A71,JavaScript!$E$3:$F$187,2,FALSE),VLOOKUP(A71,JavaScript!$G$3:$H$187,2,FALSE)),"")</f>
        <v>console.log('ElectricVoltageMeasure_millivolt =  '+ElectricVoltageMeasure_millivolt)</v>
      </c>
      <c r="D71" t="s">
        <v>1463</v>
      </c>
      <c r="E71" t="str">
        <f t="shared" si="4"/>
        <v>LuminousIntensityDistributionMeasure_candela =  1'</v>
      </c>
      <c r="F71" t="str">
        <f t="shared" si="5"/>
        <v>LuminousIntensityDistributionMeasure_candela</v>
      </c>
      <c r="G71" t="str">
        <f t="shared" si="6"/>
        <v>1'</v>
      </c>
      <c r="H71" t="str">
        <f t="shared" si="7"/>
        <v>1</v>
      </c>
    </row>
    <row r="72" spans="1:8" x14ac:dyDescent="0.2">
      <c r="A72" s="29">
        <v>72</v>
      </c>
      <c r="B72" t="str">
        <f>IFERROR(IFERROR(VLOOKUP(A72,JavaScript!$E$3:$F$187,2,FALSE),VLOOKUP(A72,JavaScript!$G$3:$H$187,2,FALSE)),"")</f>
        <v/>
      </c>
      <c r="D72" t="s">
        <v>1464</v>
      </c>
      <c r="E72" t="str">
        <f t="shared" si="4"/>
        <v>MagneticFluxMeasure_weber =  1'</v>
      </c>
      <c r="F72" t="str">
        <f t="shared" si="5"/>
        <v>MagneticFluxMeasure_weber</v>
      </c>
      <c r="G72" t="str">
        <f t="shared" si="6"/>
        <v>1'</v>
      </c>
      <c r="H72" t="str">
        <f t="shared" si="7"/>
        <v>1</v>
      </c>
    </row>
    <row r="73" spans="1:8" x14ac:dyDescent="0.2">
      <c r="A73" s="29">
        <v>73</v>
      </c>
      <c r="B73" t="str">
        <f>IFERROR(IFERROR(VLOOKUP(A73,JavaScript!$E$3:$F$187,2,FALSE),VLOOKUP(A73,JavaScript!$G$3:$H$187,2,FALSE)),"")</f>
        <v>var ElectricVoltageMeasure_mikrovolt =(kg*Math.pow(m,2))/(Math.pow(A,2)*Math.pow(s,3)*Math.pow(10,6))</v>
      </c>
      <c r="D73" t="s">
        <v>1465</v>
      </c>
      <c r="E73" t="str">
        <f t="shared" si="4"/>
        <v>MagneticFluxDensityMeasure_tesla =  1'</v>
      </c>
      <c r="F73" t="str">
        <f t="shared" si="5"/>
        <v>MagneticFluxDensityMeasure_tesla</v>
      </c>
      <c r="G73" t="str">
        <f t="shared" si="6"/>
        <v>1'</v>
      </c>
      <c r="H73" t="str">
        <f t="shared" si="7"/>
        <v>1</v>
      </c>
    </row>
    <row r="74" spans="1:8" x14ac:dyDescent="0.2">
      <c r="A74" s="29">
        <v>74</v>
      </c>
      <c r="B74" t="str">
        <f>IFERROR(IFERROR(VLOOKUP(A74,JavaScript!$E$3:$F$187,2,FALSE),VLOOKUP(A74,JavaScript!$G$3:$H$187,2,FALSE)),"")</f>
        <v>console.log('ElectricVoltageMeasure_mikrovolt =  '+ElectricVoltageMeasure_mikrovolt)</v>
      </c>
      <c r="D74" t="s">
        <v>1466</v>
      </c>
      <c r="E74" t="str">
        <f t="shared" si="4"/>
        <v>MassMeasure_gram =  0.001'</v>
      </c>
      <c r="F74" t="str">
        <f t="shared" si="5"/>
        <v>MassMeasure_gram</v>
      </c>
      <c r="G74" t="str">
        <f t="shared" si="6"/>
        <v>0.001'</v>
      </c>
      <c r="H74" t="str">
        <f t="shared" si="7"/>
        <v>0.001</v>
      </c>
    </row>
    <row r="75" spans="1:8" x14ac:dyDescent="0.2">
      <c r="A75" s="29">
        <v>75</v>
      </c>
      <c r="B75" t="str">
        <f>IFERROR(IFERROR(VLOOKUP(A75,JavaScript!$E$3:$F$187,2,FALSE),VLOOKUP(A75,JavaScript!$G$3:$H$187,2,FALSE)),"")</f>
        <v/>
      </c>
      <c r="D75" t="s">
        <v>1467</v>
      </c>
      <c r="E75" t="str">
        <f t="shared" si="4"/>
        <v>MassMeasure_kilogram =  1'</v>
      </c>
      <c r="F75" t="str">
        <f t="shared" si="5"/>
        <v>MassMeasure_kilogram</v>
      </c>
      <c r="G75" t="str">
        <f t="shared" si="6"/>
        <v>1'</v>
      </c>
      <c r="H75" t="str">
        <f t="shared" si="7"/>
        <v>1</v>
      </c>
    </row>
    <row r="76" spans="1:8" x14ac:dyDescent="0.2">
      <c r="A76" s="29">
        <v>76</v>
      </c>
      <c r="B76" t="str">
        <f>IFERROR(IFERROR(VLOOKUP(A76,JavaScript!$E$3:$F$187,2,FALSE),VLOOKUP(A76,JavaScript!$G$3:$H$187,2,FALSE)),"")</f>
        <v>var ElectricResistanceMeasure_ohm =(kg*Math.pow(m,2))/(Math.pow(A,2)*Math.pow(s,3))</v>
      </c>
      <c r="D76" t="s">
        <v>1468</v>
      </c>
      <c r="E76" t="str">
        <f t="shared" si="4"/>
        <v>MassMeasure_ton =  1000'</v>
      </c>
      <c r="F76" t="str">
        <f t="shared" si="5"/>
        <v>MassMeasure_ton</v>
      </c>
      <c r="G76" t="str">
        <f t="shared" si="6"/>
        <v>1000'</v>
      </c>
      <c r="H76" t="str">
        <f t="shared" si="7"/>
        <v>1000</v>
      </c>
    </row>
    <row r="77" spans="1:8" x14ac:dyDescent="0.2">
      <c r="A77" s="29">
        <v>77</v>
      </c>
      <c r="B77" t="str">
        <f>IFERROR(IFERROR(VLOOKUP(A77,JavaScript!$E$3:$F$187,2,FALSE),VLOOKUP(A77,JavaScript!$G$3:$H$187,2,FALSE)),"")</f>
        <v>console.log('ElectricResistanceMeasure_ohm =  '+ElectricResistanceMeasure_ohm)</v>
      </c>
      <c r="D77" t="s">
        <v>1469</v>
      </c>
      <c r="E77" t="str">
        <f t="shared" si="4"/>
        <v>MassMeasure_milligram =  0.000001'</v>
      </c>
      <c r="F77" t="str">
        <f t="shared" si="5"/>
        <v>MassMeasure_milligram</v>
      </c>
      <c r="G77" t="str">
        <f t="shared" si="6"/>
        <v>0.000001'</v>
      </c>
      <c r="H77" t="str">
        <f t="shared" si="7"/>
        <v>0.000001</v>
      </c>
    </row>
    <row r="78" spans="1:8" x14ac:dyDescent="0.2">
      <c r="A78" s="29">
        <v>78</v>
      </c>
      <c r="B78" t="str">
        <f>IFERROR(IFERROR(VLOOKUP(A78,JavaScript!$E$3:$F$187,2,FALSE),VLOOKUP(A78,JavaScript!$G$3:$H$187,2,FALSE)),"")</f>
        <v/>
      </c>
      <c r="D78" t="s">
        <v>1470</v>
      </c>
      <c r="E78" t="str">
        <f t="shared" si="4"/>
        <v>MassMeasure_microgram =  1e-9'</v>
      </c>
      <c r="F78" t="str">
        <f t="shared" si="5"/>
        <v>MassMeasure_microgram</v>
      </c>
      <c r="G78" t="str">
        <f t="shared" si="6"/>
        <v>1e-9'</v>
      </c>
      <c r="H78" t="str">
        <f t="shared" si="7"/>
        <v>1e-9</v>
      </c>
    </row>
    <row r="79" spans="1:8" x14ac:dyDescent="0.2">
      <c r="A79" s="29">
        <v>79</v>
      </c>
      <c r="B79" t="str">
        <f>IFERROR(IFERROR(VLOOKUP(A79,JavaScript!$E$3:$F$187,2,FALSE),VLOOKUP(A79,JavaScript!$G$3:$H$187,2,FALSE)),"")</f>
        <v>var EnergyMeasure_joule =(kg*Math.pow(m,2))/Math.pow(s,2)</v>
      </c>
      <c r="D79" t="s">
        <v>1471</v>
      </c>
      <c r="E79" t="str">
        <f t="shared" si="4"/>
        <v>MassDensityMeasure_kilogram_per_cubicmetre =  1'</v>
      </c>
      <c r="F79" t="str">
        <f t="shared" si="5"/>
        <v>MassDensityMeasure_kilogram_per_cubicmetre</v>
      </c>
      <c r="G79" t="str">
        <f t="shared" si="6"/>
        <v>1'</v>
      </c>
      <c r="H79" t="str">
        <f t="shared" si="7"/>
        <v>1</v>
      </c>
    </row>
    <row r="80" spans="1:8" x14ac:dyDescent="0.2">
      <c r="A80" s="29">
        <v>80</v>
      </c>
      <c r="B80" t="str">
        <f>IFERROR(IFERROR(VLOOKUP(A80,JavaScript!$E$3:$F$187,2,FALSE),VLOOKUP(A80,JavaScript!$G$3:$H$187,2,FALSE)),"")</f>
        <v>console.log('EnergyMeasure_joule =  '+EnergyMeasure_joule)</v>
      </c>
      <c r="D80" t="s">
        <v>1472</v>
      </c>
      <c r="E80" t="str">
        <f t="shared" si="4"/>
        <v>MassDensityMeasure_kilogram_per_cubicdecimetre =  1000'</v>
      </c>
      <c r="F80" t="str">
        <f t="shared" si="5"/>
        <v>MassDensityMeasure_kilogram_per_cubicdecimetre</v>
      </c>
      <c r="G80" t="str">
        <f t="shared" si="6"/>
        <v>1000'</v>
      </c>
      <c r="H80" t="str">
        <f t="shared" si="7"/>
        <v>1000</v>
      </c>
    </row>
    <row r="81" spans="1:8" x14ac:dyDescent="0.2">
      <c r="A81" s="29">
        <v>81</v>
      </c>
      <c r="B81" t="str">
        <f>IFERROR(IFERROR(VLOOKUP(A81,JavaScript!$E$3:$F$187,2,FALSE),VLOOKUP(A81,JavaScript!$G$3:$H$187,2,FALSE)),"")</f>
        <v/>
      </c>
      <c r="D81" t="s">
        <v>1473</v>
      </c>
      <c r="E81" t="str">
        <f t="shared" si="4"/>
        <v>MassDensityMeasure_tonne_per_cubicmetre =  1000'</v>
      </c>
      <c r="F81" t="str">
        <f t="shared" si="5"/>
        <v>MassDensityMeasure_tonne_per_cubicmetre</v>
      </c>
      <c r="G81" t="str">
        <f t="shared" si="6"/>
        <v>1000'</v>
      </c>
      <c r="H81" t="str">
        <f t="shared" si="7"/>
        <v>1000</v>
      </c>
    </row>
    <row r="82" spans="1:8" x14ac:dyDescent="0.2">
      <c r="A82" s="29">
        <v>82</v>
      </c>
      <c r="B82" t="str">
        <f>IFERROR(IFERROR(VLOOKUP(A82,JavaScript!$E$3:$F$187,2,FALSE),VLOOKUP(A82,JavaScript!$G$3:$H$187,2,FALSE)),"")</f>
        <v>var ForceMeasure_newton =(kg*m)/Math.pow(s,2)</v>
      </c>
      <c r="D82" t="s">
        <v>1474</v>
      </c>
      <c r="E82" t="str">
        <f t="shared" si="4"/>
        <v>MassFlowRateMeasure_kilogram_per_second =  1'</v>
      </c>
      <c r="F82" t="str">
        <f t="shared" si="5"/>
        <v>MassFlowRateMeasure_kilogram_per_second</v>
      </c>
      <c r="G82" t="str">
        <f t="shared" si="6"/>
        <v>1'</v>
      </c>
      <c r="H82" t="str">
        <f t="shared" si="7"/>
        <v>1</v>
      </c>
    </row>
    <row r="83" spans="1:8" x14ac:dyDescent="0.2">
      <c r="A83" s="29">
        <v>83</v>
      </c>
      <c r="B83" t="str">
        <f>IFERROR(IFERROR(VLOOKUP(A83,JavaScript!$E$3:$F$187,2,FALSE),VLOOKUP(A83,JavaScript!$G$3:$H$187,2,FALSE)),"")</f>
        <v>console.log('ForceMeasure_newton =  '+ForceMeasure_newton)</v>
      </c>
      <c r="D83" t="s">
        <v>1475</v>
      </c>
      <c r="E83" t="str">
        <f t="shared" si="4"/>
        <v>MassPerLengthMeasure_kilogram_per_metre =  1'</v>
      </c>
      <c r="F83" t="str">
        <f t="shared" si="5"/>
        <v>MassPerLengthMeasure_kilogram_per_metre</v>
      </c>
      <c r="G83" t="str">
        <f t="shared" si="6"/>
        <v>1'</v>
      </c>
      <c r="H83" t="str">
        <f t="shared" si="7"/>
        <v>1</v>
      </c>
    </row>
    <row r="84" spans="1:8" x14ac:dyDescent="0.2">
      <c r="A84" s="29">
        <v>84</v>
      </c>
      <c r="B84" t="str">
        <f>IFERROR(IFERROR(VLOOKUP(A84,JavaScript!$E$3:$F$187,2,FALSE),VLOOKUP(A84,JavaScript!$G$3:$H$187,2,FALSE)),"")</f>
        <v/>
      </c>
      <c r="D84" t="s">
        <v>1476</v>
      </c>
      <c r="E84" t="str">
        <f t="shared" si="4"/>
        <v>ModulusOfElasticityMeasure_newton_per_square_millimetre =  1000000'</v>
      </c>
      <c r="F84" t="str">
        <f t="shared" si="5"/>
        <v>ModulusOfElasticityMeasure_newton_per_square_millimetre</v>
      </c>
      <c r="G84" t="str">
        <f t="shared" si="6"/>
        <v>1000000'</v>
      </c>
      <c r="H84" t="str">
        <f t="shared" si="7"/>
        <v>1000000</v>
      </c>
    </row>
    <row r="85" spans="1:8" x14ac:dyDescent="0.2">
      <c r="A85" s="29">
        <v>85</v>
      </c>
      <c r="B85" t="str">
        <f>IFERROR(IFERROR(VLOOKUP(A85,JavaScript!$E$3:$F$187,2,FALSE),VLOOKUP(A85,JavaScript!$G$3:$H$187,2,FALSE)),"")</f>
        <v>var ForceMeasure_centinewton =(kg*m)/(Math.pow(s,2)*Math.pow(10,2))</v>
      </c>
      <c r="D85" t="s">
        <v>1477</v>
      </c>
      <c r="E85" t="str">
        <f t="shared" si="4"/>
        <v>ModulusOfElasticityMeasure_newton_per_square_centimeter =  10000'</v>
      </c>
      <c r="F85" t="str">
        <f t="shared" si="5"/>
        <v>ModulusOfElasticityMeasure_newton_per_square_centimeter</v>
      </c>
      <c r="G85" t="str">
        <f t="shared" si="6"/>
        <v>10000'</v>
      </c>
      <c r="H85" t="str">
        <f t="shared" si="7"/>
        <v>10000</v>
      </c>
    </row>
    <row r="86" spans="1:8" x14ac:dyDescent="0.2">
      <c r="A86" s="29">
        <v>86</v>
      </c>
      <c r="B86" t="str">
        <f>IFERROR(IFERROR(VLOOKUP(A86,JavaScript!$E$3:$F$187,2,FALSE),VLOOKUP(A86,JavaScript!$G$3:$H$187,2,FALSE)),"")</f>
        <v>console.log('ForceMeasure_centinewton =  '+ForceMeasure_centinewton)</v>
      </c>
      <c r="D86" t="s">
        <v>1478</v>
      </c>
      <c r="E86" t="str">
        <f t="shared" si="4"/>
        <v>ModulusOfElasticityMeasure_kilonewton_per_square_millimetre =  1000000000'</v>
      </c>
      <c r="F86" t="str">
        <f t="shared" si="5"/>
        <v>ModulusOfElasticityMeasure_kilonewton_per_square_millimetre</v>
      </c>
      <c r="G86" t="str">
        <f t="shared" si="6"/>
        <v>1000000000'</v>
      </c>
      <c r="H86" t="str">
        <f t="shared" si="7"/>
        <v>1000000000</v>
      </c>
    </row>
    <row r="87" spans="1:8" x14ac:dyDescent="0.2">
      <c r="A87" s="29">
        <v>87</v>
      </c>
      <c r="B87" t="str">
        <f>IFERROR(IFERROR(VLOOKUP(A87,JavaScript!$E$3:$F$187,2,FALSE),VLOOKUP(A87,JavaScript!$G$3:$H$187,2,FALSE)),"")</f>
        <v/>
      </c>
      <c r="D87" t="s">
        <v>1479</v>
      </c>
      <c r="E87" t="str">
        <f t="shared" si="4"/>
        <v>ModulusOfElasticityMeasure_kilonewton_per_square_centimeter =  10000000'</v>
      </c>
      <c r="F87" t="str">
        <f t="shared" si="5"/>
        <v>ModulusOfElasticityMeasure_kilonewton_per_square_centimeter</v>
      </c>
      <c r="G87" t="str">
        <f t="shared" si="6"/>
        <v>10000000'</v>
      </c>
      <c r="H87" t="str">
        <f t="shared" si="7"/>
        <v>10000000</v>
      </c>
    </row>
    <row r="88" spans="1:8" x14ac:dyDescent="0.2">
      <c r="A88" s="29">
        <v>88</v>
      </c>
      <c r="B88" t="str">
        <f>IFERROR(IFERROR(VLOOKUP(A88,JavaScript!$E$3:$F$187,2,FALSE),VLOOKUP(A88,JavaScript!$G$3:$H$187,2,FALSE)),"")</f>
        <v>var ForceMeasure_decanewton =(kg*m)/Math.pow(s,2) * 10</v>
      </c>
      <c r="D88" t="s">
        <v>1480</v>
      </c>
      <c r="E88" t="str">
        <f t="shared" si="4"/>
        <v>ModulusOfElasticityMeasure_newton_per_metre =  1'</v>
      </c>
      <c r="F88" t="str">
        <f t="shared" si="5"/>
        <v>ModulusOfElasticityMeasure_newton_per_metre</v>
      </c>
      <c r="G88" t="str">
        <f t="shared" si="6"/>
        <v>1'</v>
      </c>
      <c r="H88" t="str">
        <f t="shared" si="7"/>
        <v>1</v>
      </c>
    </row>
    <row r="89" spans="1:8" x14ac:dyDescent="0.2">
      <c r="A89" s="29">
        <v>89</v>
      </c>
      <c r="B89" t="str">
        <f>IFERROR(IFERROR(VLOOKUP(A89,JavaScript!$E$3:$F$187,2,FALSE),VLOOKUP(A89,JavaScript!$G$3:$H$187,2,FALSE)),"")</f>
        <v>console.log('ForceMeasure_decanewton =  '+ForceMeasure_decanewton)</v>
      </c>
      <c r="D89" t="s">
        <v>1481</v>
      </c>
      <c r="E89" t="str">
        <f t="shared" si="4"/>
        <v>ModulusOfElasticityMeasure_gigapascal =  1000000000'</v>
      </c>
      <c r="F89" t="str">
        <f t="shared" si="5"/>
        <v>ModulusOfElasticityMeasure_gigapascal</v>
      </c>
      <c r="G89" t="str">
        <f t="shared" si="6"/>
        <v>1000000000'</v>
      </c>
      <c r="H89" t="str">
        <f t="shared" si="7"/>
        <v>1000000000</v>
      </c>
    </row>
    <row r="90" spans="1:8" x14ac:dyDescent="0.2">
      <c r="A90" s="29">
        <v>90</v>
      </c>
      <c r="B90" t="str">
        <f>IFERROR(IFERROR(VLOOKUP(A90,JavaScript!$E$3:$F$187,2,FALSE),VLOOKUP(A90,JavaScript!$G$3:$H$187,2,FALSE)),"")</f>
        <v/>
      </c>
      <c r="D90" t="s">
        <v>1482</v>
      </c>
      <c r="E90" t="str">
        <f t="shared" si="4"/>
        <v>ModulusOfElasticityMeasure_megapascal =  1000000'</v>
      </c>
      <c r="F90" t="str">
        <f t="shared" si="5"/>
        <v>ModulusOfElasticityMeasure_megapascal</v>
      </c>
      <c r="G90" t="str">
        <f t="shared" si="6"/>
        <v>1000000'</v>
      </c>
      <c r="H90" t="str">
        <f t="shared" si="7"/>
        <v>1000000</v>
      </c>
    </row>
    <row r="91" spans="1:8" x14ac:dyDescent="0.2">
      <c r="A91" s="29">
        <v>91</v>
      </c>
      <c r="B91" t="str">
        <f>IFERROR(IFERROR(VLOOKUP(A91,JavaScript!$E$3:$F$187,2,FALSE),VLOOKUP(A91,JavaScript!$G$3:$H$187,2,FALSE)),"")</f>
        <v>var ForceMeasure_kilonewton =(kg*m)/(Math.pow(s,2))*Math.pow(10,3)</v>
      </c>
      <c r="D91" t="s">
        <v>1483</v>
      </c>
      <c r="E91" t="str">
        <f t="shared" si="4"/>
        <v>ModulusOfElasticityMeasure_kilopascal =  1000'</v>
      </c>
      <c r="F91" t="str">
        <f t="shared" si="5"/>
        <v>ModulusOfElasticityMeasure_kilopascal</v>
      </c>
      <c r="G91" t="str">
        <f t="shared" si="6"/>
        <v>1000'</v>
      </c>
      <c r="H91" t="str">
        <f t="shared" si="7"/>
        <v>1000</v>
      </c>
    </row>
    <row r="92" spans="1:8" x14ac:dyDescent="0.2">
      <c r="A92" s="29">
        <v>92</v>
      </c>
      <c r="B92" t="str">
        <f>IFERROR(IFERROR(VLOOKUP(A92,JavaScript!$E$3:$F$187,2,FALSE),VLOOKUP(A92,JavaScript!$G$3:$H$187,2,FALSE)),"")</f>
        <v>console.log('ForceMeasure_kilonewton =  '+ForceMeasure_kilonewton)</v>
      </c>
      <c r="D92" t="s">
        <v>1484</v>
      </c>
      <c r="E92" t="str">
        <f t="shared" si="4"/>
        <v>ModulusOfElasticityMeasure_hectopascal =  100'</v>
      </c>
      <c r="F92" t="str">
        <f t="shared" si="5"/>
        <v>ModulusOfElasticityMeasure_hectopascal</v>
      </c>
      <c r="G92" t="str">
        <f t="shared" si="6"/>
        <v>100'</v>
      </c>
      <c r="H92" t="str">
        <f t="shared" si="7"/>
        <v>100</v>
      </c>
    </row>
    <row r="93" spans="1:8" x14ac:dyDescent="0.2">
      <c r="A93" s="29">
        <v>93</v>
      </c>
      <c r="B93" t="str">
        <f>IFERROR(IFERROR(VLOOKUP(A93,JavaScript!$E$3:$F$187,2,FALSE),VLOOKUP(A93,JavaScript!$G$3:$H$187,2,FALSE)),"")</f>
        <v/>
      </c>
      <c r="D93" t="s">
        <v>1485</v>
      </c>
      <c r="E93" t="str">
        <f t="shared" si="4"/>
        <v>ModulusOfElasticityMeasure_pascal =  1'</v>
      </c>
      <c r="F93" t="str">
        <f t="shared" si="5"/>
        <v>ModulusOfElasticityMeasure_pascal</v>
      </c>
      <c r="G93" t="str">
        <f t="shared" si="6"/>
        <v>1'</v>
      </c>
      <c r="H93" t="str">
        <f t="shared" si="7"/>
        <v>1</v>
      </c>
    </row>
    <row r="94" spans="1:8" x14ac:dyDescent="0.2">
      <c r="A94" s="29">
        <v>94</v>
      </c>
      <c r="B94" t="str">
        <f>IFERROR(IFERROR(VLOOKUP(A94,JavaScript!$E$3:$F$187,2,FALSE),VLOOKUP(A94,JavaScript!$G$3:$H$187,2,FALSE)),"")</f>
        <v>var ForceMeasure_meganewton =(kg*m)/(Math.pow(s,2))*Math.pow(10,6)</v>
      </c>
      <c r="D94" t="s">
        <v>1486</v>
      </c>
      <c r="E94" t="str">
        <f t="shared" si="4"/>
        <v>ModulusOfLinearSubgradeReactionMeasure_newton_per_square_millimetre =  1000000'</v>
      </c>
      <c r="F94" t="str">
        <f t="shared" si="5"/>
        <v>ModulusOfLinearSubgradeReactionMeasure_newton_per_square_millimetre</v>
      </c>
      <c r="G94" t="str">
        <f t="shared" si="6"/>
        <v>1000000'</v>
      </c>
      <c r="H94" t="str">
        <f t="shared" si="7"/>
        <v>1000000</v>
      </c>
    </row>
    <row r="95" spans="1:8" x14ac:dyDescent="0.2">
      <c r="A95" s="29">
        <v>95</v>
      </c>
      <c r="B95" t="str">
        <f>IFERROR(IFERROR(VLOOKUP(A95,JavaScript!$E$3:$F$187,2,FALSE),VLOOKUP(A95,JavaScript!$G$3:$H$187,2,FALSE)),"")</f>
        <v>console.log('ForceMeasure_meganewton =  '+ForceMeasure_meganewton)</v>
      </c>
      <c r="D95" t="s">
        <v>1487</v>
      </c>
      <c r="E95" t="str">
        <f t="shared" si="4"/>
        <v>ModulusOfLinearSubgradeReactionMeasure_newton_per_square_centimeter =  10000'</v>
      </c>
      <c r="F95" t="str">
        <f t="shared" si="5"/>
        <v>ModulusOfLinearSubgradeReactionMeasure_newton_per_square_centimeter</v>
      </c>
      <c r="G95" t="str">
        <f t="shared" si="6"/>
        <v>10000'</v>
      </c>
      <c r="H95" t="str">
        <f t="shared" si="7"/>
        <v>10000</v>
      </c>
    </row>
    <row r="96" spans="1:8" x14ac:dyDescent="0.2">
      <c r="A96" s="29">
        <v>96</v>
      </c>
      <c r="B96" t="str">
        <f>IFERROR(IFERROR(VLOOKUP(A96,JavaScript!$E$3:$F$187,2,FALSE),VLOOKUP(A96,JavaScript!$G$3:$H$187,2,FALSE)),"")</f>
        <v/>
      </c>
      <c r="D96" t="s">
        <v>1488</v>
      </c>
      <c r="E96" t="str">
        <f t="shared" si="4"/>
        <v>ModulusOfLinearSubgradeReactionMeasure_kilonewton_per_square_millimetre =  1000000000'</v>
      </c>
      <c r="F96" t="str">
        <f t="shared" si="5"/>
        <v>ModulusOfLinearSubgradeReactionMeasure_kilonewton_per_square_millimetre</v>
      </c>
      <c r="G96" t="str">
        <f t="shared" si="6"/>
        <v>1000000000'</v>
      </c>
      <c r="H96" t="str">
        <f t="shared" si="7"/>
        <v>1000000000</v>
      </c>
    </row>
    <row r="97" spans="1:8" x14ac:dyDescent="0.2">
      <c r="A97" s="29">
        <v>97</v>
      </c>
      <c r="B97" t="str">
        <f>IFERROR(IFERROR(VLOOKUP(A97,JavaScript!$E$3:$F$187,2,FALSE),VLOOKUP(A97,JavaScript!$G$3:$H$187,2,FALSE)),"")</f>
        <v>var ForceMeasure_millnewton =(kg*m)/(Math.pow(s,2)*Math.pow(10,3))</v>
      </c>
      <c r="D97" t="s">
        <v>1489</v>
      </c>
      <c r="E97" t="str">
        <f t="shared" si="4"/>
        <v>ModulusOfLinearSubgradeReactionMeasure_kilonewton_per_square_centimeter =  10000000'</v>
      </c>
      <c r="F97" t="str">
        <f t="shared" si="5"/>
        <v>ModulusOfLinearSubgradeReactionMeasure_kilonewton_per_square_centimeter</v>
      </c>
      <c r="G97" t="str">
        <f t="shared" si="6"/>
        <v>10000000'</v>
      </c>
      <c r="H97" t="str">
        <f t="shared" si="7"/>
        <v>10000000</v>
      </c>
    </row>
    <row r="98" spans="1:8" x14ac:dyDescent="0.2">
      <c r="A98" s="29">
        <v>98</v>
      </c>
      <c r="B98" t="str">
        <f>IFERROR(IFERROR(VLOOKUP(A98,JavaScript!$E$3:$F$187,2,FALSE),VLOOKUP(A98,JavaScript!$G$3:$H$187,2,FALSE)),"")</f>
        <v>console.log('ForceMeasure_millnewton =  '+ForceMeasure_millnewton)</v>
      </c>
      <c r="D98" t="s">
        <v>1490</v>
      </c>
      <c r="E98" t="str">
        <f t="shared" si="4"/>
        <v>ModulusOfLinearSubgradeReactionMeasure_newton_per_metre =  1'</v>
      </c>
      <c r="F98" t="str">
        <f t="shared" si="5"/>
        <v>ModulusOfLinearSubgradeReactionMeasure_newton_per_metre</v>
      </c>
      <c r="G98" t="str">
        <f t="shared" si="6"/>
        <v>1'</v>
      </c>
      <c r="H98" t="str">
        <f t="shared" si="7"/>
        <v>1</v>
      </c>
    </row>
    <row r="99" spans="1:8" x14ac:dyDescent="0.2">
      <c r="A99" s="29">
        <v>99</v>
      </c>
      <c r="B99" t="str">
        <f>IFERROR(IFERROR(VLOOKUP(A99,JavaScript!$E$3:$F$187,2,FALSE),VLOOKUP(A99,JavaScript!$G$3:$H$187,2,FALSE)),"")</f>
        <v/>
      </c>
      <c r="D99" t="s">
        <v>1491</v>
      </c>
      <c r="E99" t="str">
        <f t="shared" si="4"/>
        <v>ModulusOfLinearSubgradeReactionMeasure_gigapascal =  1000000000'</v>
      </c>
      <c r="F99" t="str">
        <f t="shared" si="5"/>
        <v>ModulusOfLinearSubgradeReactionMeasure_gigapascal</v>
      </c>
      <c r="G99" t="str">
        <f t="shared" si="6"/>
        <v>1000000000'</v>
      </c>
      <c r="H99" t="str">
        <f t="shared" si="7"/>
        <v>1000000000</v>
      </c>
    </row>
    <row r="100" spans="1:8" x14ac:dyDescent="0.2">
      <c r="A100" s="29">
        <v>100</v>
      </c>
      <c r="B100" t="str">
        <f>IFERROR(IFERROR(VLOOKUP(A100,JavaScript!$E$3:$F$187,2,FALSE),VLOOKUP(A100,JavaScript!$G$3:$H$187,2,FALSE)),"")</f>
        <v>var ForceMeasure_micronewton =(kg*m)/(Math.pow(s,2)*Math.pow(10,6))</v>
      </c>
      <c r="D100" t="s">
        <v>1492</v>
      </c>
      <c r="E100" t="str">
        <f t="shared" si="4"/>
        <v>ModulusOfLinearSubgradeReactionMeasure_megapascal =  1000000'</v>
      </c>
      <c r="F100" t="str">
        <f t="shared" si="5"/>
        <v>ModulusOfLinearSubgradeReactionMeasure_megapascal</v>
      </c>
      <c r="G100" t="str">
        <f t="shared" si="6"/>
        <v>1000000'</v>
      </c>
      <c r="H100" t="str">
        <f t="shared" si="7"/>
        <v>1000000</v>
      </c>
    </row>
    <row r="101" spans="1:8" x14ac:dyDescent="0.2">
      <c r="A101" s="29">
        <v>101</v>
      </c>
      <c r="B101" t="str">
        <f>IFERROR(IFERROR(VLOOKUP(A101,JavaScript!$E$3:$F$187,2,FALSE),VLOOKUP(A101,JavaScript!$G$3:$H$187,2,FALSE)),"")</f>
        <v>console.log('ForceMeasure_micronewton =  '+ForceMeasure_micronewton)</v>
      </c>
      <c r="D101" t="s">
        <v>1493</v>
      </c>
      <c r="E101" t="str">
        <f t="shared" si="4"/>
        <v>ModulusOfLinearSubgradeReactionMeasure_kilopascal =  1000'</v>
      </c>
      <c r="F101" t="str">
        <f t="shared" si="5"/>
        <v>ModulusOfLinearSubgradeReactionMeasure_kilopascal</v>
      </c>
      <c r="G101" t="str">
        <f t="shared" si="6"/>
        <v>1000'</v>
      </c>
      <c r="H101" t="str">
        <f t="shared" si="7"/>
        <v>1000</v>
      </c>
    </row>
    <row r="102" spans="1:8" x14ac:dyDescent="0.2">
      <c r="A102" s="29">
        <v>102</v>
      </c>
      <c r="B102" t="str">
        <f>IFERROR(IFERROR(VLOOKUP(A102,JavaScript!$E$3:$F$187,2,FALSE),VLOOKUP(A102,JavaScript!$G$3:$H$187,2,FALSE)),"")</f>
        <v/>
      </c>
      <c r="D102" t="s">
        <v>1494</v>
      </c>
      <c r="E102" t="str">
        <f t="shared" si="4"/>
        <v>ModulusOfLinearSubgradeReactionMeasure_hectopascal =  100'</v>
      </c>
      <c r="F102" t="str">
        <f t="shared" si="5"/>
        <v>ModulusOfLinearSubgradeReactionMeasure_hectopascal</v>
      </c>
      <c r="G102" t="str">
        <f t="shared" si="6"/>
        <v>100'</v>
      </c>
      <c r="H102" t="str">
        <f t="shared" si="7"/>
        <v>100</v>
      </c>
    </row>
    <row r="103" spans="1:8" x14ac:dyDescent="0.2">
      <c r="A103" s="29">
        <v>103</v>
      </c>
      <c r="B103" t="str">
        <f>IFERROR(IFERROR(VLOOKUP(A103,JavaScript!$E$3:$F$187,2,FALSE),VLOOKUP(A103,JavaScript!$G$3:$H$187,2,FALSE)),"")</f>
        <v>var ForceMeasure_nanonewton =(kg*m)/(Math.pow(s,2)*Math.pow(10,9))</v>
      </c>
      <c r="D103" t="s">
        <v>1495</v>
      </c>
      <c r="E103" t="str">
        <f t="shared" si="4"/>
        <v>ModulusOfLinearSubgradeReactionMeasure_pascal =  1'</v>
      </c>
      <c r="F103" t="str">
        <f t="shared" si="5"/>
        <v>ModulusOfLinearSubgradeReactionMeasure_pascal</v>
      </c>
      <c r="G103" t="str">
        <f t="shared" si="6"/>
        <v>1'</v>
      </c>
      <c r="H103" t="str">
        <f t="shared" si="7"/>
        <v>1</v>
      </c>
    </row>
    <row r="104" spans="1:8" x14ac:dyDescent="0.2">
      <c r="A104" s="29">
        <v>104</v>
      </c>
      <c r="B104" t="str">
        <f>IFERROR(IFERROR(VLOOKUP(A104,JavaScript!$E$3:$F$187,2,FALSE),VLOOKUP(A104,JavaScript!$G$3:$H$187,2,FALSE)),"")</f>
        <v>console.log('ForceMeasure_nanonewton =  '+ForceMeasure_nanonewton)</v>
      </c>
      <c r="D104" t="s">
        <v>1496</v>
      </c>
      <c r="E104" t="str">
        <f t="shared" si="4"/>
        <v>ModulusOfSubgradeReactionMeasure_newton_per_cubicmetre =  1'</v>
      </c>
      <c r="F104" t="str">
        <f t="shared" si="5"/>
        <v>ModulusOfSubgradeReactionMeasure_newton_per_cubicmetre</v>
      </c>
      <c r="G104" t="str">
        <f t="shared" si="6"/>
        <v>1'</v>
      </c>
      <c r="H104" t="str">
        <f t="shared" si="7"/>
        <v>1</v>
      </c>
    </row>
    <row r="105" spans="1:8" x14ac:dyDescent="0.2">
      <c r="A105" s="29">
        <v>105</v>
      </c>
      <c r="B105" t="str">
        <f>IFERROR(IFERROR(VLOOKUP(A105,JavaScript!$E$3:$F$187,2,FALSE),VLOOKUP(A105,JavaScript!$G$3:$H$187,2,FALSE)),"")</f>
        <v/>
      </c>
      <c r="D105" t="s">
        <v>1497</v>
      </c>
      <c r="E105" t="str">
        <f t="shared" si="4"/>
        <v>MoistureDiffusivityMeasure_cubicmetre_per_second =  1'</v>
      </c>
      <c r="F105" t="str">
        <f t="shared" si="5"/>
        <v>MoistureDiffusivityMeasure_cubicmetre_per_second</v>
      </c>
      <c r="G105" t="str">
        <f t="shared" si="6"/>
        <v>1'</v>
      </c>
      <c r="H105" t="str">
        <f t="shared" si="7"/>
        <v>1</v>
      </c>
    </row>
    <row r="106" spans="1:8" x14ac:dyDescent="0.2">
      <c r="A106" s="29">
        <v>106</v>
      </c>
      <c r="B106" t="str">
        <f>IFERROR(IFERROR(VLOOKUP(A106,JavaScript!$E$3:$F$187,2,FALSE),VLOOKUP(A106,JavaScript!$G$3:$H$187,2,FALSE)),"")</f>
        <v>var ForceMeasure_piconewton =(kg*m)/(Math.pow(s,2)*Math.pow(10,12))</v>
      </c>
      <c r="D106" t="s">
        <v>1498</v>
      </c>
      <c r="E106" t="str">
        <f t="shared" si="4"/>
        <v>MolecularWeightMeasure_gram_per_mole =  0.001'</v>
      </c>
      <c r="F106" t="str">
        <f t="shared" si="5"/>
        <v>MolecularWeightMeasure_gram_per_mole</v>
      </c>
      <c r="G106" t="str">
        <f t="shared" si="6"/>
        <v>0.001'</v>
      </c>
      <c r="H106" t="str">
        <f t="shared" si="7"/>
        <v>0.001</v>
      </c>
    </row>
    <row r="107" spans="1:8" x14ac:dyDescent="0.2">
      <c r="A107" s="29">
        <v>107</v>
      </c>
      <c r="B107" t="str">
        <f>IFERROR(IFERROR(VLOOKUP(A107,JavaScript!$E$3:$F$187,2,FALSE),VLOOKUP(A107,JavaScript!$G$3:$H$187,2,FALSE)),"")</f>
        <v>console.log('ForceMeasure_piconewton =  '+ForceMeasure_piconewton)</v>
      </c>
      <c r="D107" t="s">
        <v>1499</v>
      </c>
      <c r="E107" t="str">
        <f t="shared" si="4"/>
        <v>MolecularWeightMeasure_kilogram_per_mole =  1'</v>
      </c>
      <c r="F107" t="str">
        <f t="shared" si="5"/>
        <v>MolecularWeightMeasure_kilogram_per_mole</v>
      </c>
      <c r="G107" t="str">
        <f t="shared" si="6"/>
        <v>1'</v>
      </c>
      <c r="H107" t="str">
        <f t="shared" si="7"/>
        <v>1</v>
      </c>
    </row>
    <row r="108" spans="1:8" x14ac:dyDescent="0.2">
      <c r="A108" s="29">
        <v>108</v>
      </c>
      <c r="B108" t="str">
        <f>IFERROR(IFERROR(VLOOKUP(A108,JavaScript!$E$3:$F$187,2,FALSE),VLOOKUP(A108,JavaScript!$G$3:$H$187,2,FALSE)),"")</f>
        <v/>
      </c>
      <c r="D108" t="s">
        <v>1500</v>
      </c>
      <c r="E108" t="str">
        <f t="shared" si="4"/>
        <v>MomentOfInertiaMeasure_kilogram_per_squaremetre =  1'</v>
      </c>
      <c r="F108" t="str">
        <f t="shared" si="5"/>
        <v>MomentOfInertiaMeasure_kilogram_per_squaremetre</v>
      </c>
      <c r="G108" t="str">
        <f t="shared" si="6"/>
        <v>1'</v>
      </c>
      <c r="H108" t="str">
        <f t="shared" si="7"/>
        <v>1</v>
      </c>
    </row>
    <row r="109" spans="1:8" x14ac:dyDescent="0.2">
      <c r="A109" s="29">
        <v>109</v>
      </c>
      <c r="B109" t="str">
        <f>IFERROR(IFERROR(VLOOKUP(A109,JavaScript!$E$3:$F$187,2,FALSE),VLOOKUP(A109,JavaScript!$G$3:$H$187,2,FALSE)),"")</f>
        <v>var ForceMeasure_femtonewton =(kg*m)/(Math.pow(s,2)*Math.pow(10,15))</v>
      </c>
      <c r="D109" t="s">
        <v>1501</v>
      </c>
      <c r="E109" t="str">
        <f t="shared" si="4"/>
        <v>PlanarForceMeasure_newton_per_square_millimetre =  1000000'</v>
      </c>
      <c r="F109" t="str">
        <f t="shared" si="5"/>
        <v>PlanarForceMeasure_newton_per_square_millimetre</v>
      </c>
      <c r="G109" t="str">
        <f t="shared" si="6"/>
        <v>1000000'</v>
      </c>
      <c r="H109" t="str">
        <f t="shared" si="7"/>
        <v>1000000</v>
      </c>
    </row>
    <row r="110" spans="1:8" x14ac:dyDescent="0.2">
      <c r="A110" s="29">
        <v>110</v>
      </c>
      <c r="B110" t="str">
        <f>IFERROR(IFERROR(VLOOKUP(A110,JavaScript!$E$3:$F$187,2,FALSE),VLOOKUP(A110,JavaScript!$G$3:$H$187,2,FALSE)),"")</f>
        <v>console.log('ForceMeasure_femtonewton =  '+ForceMeasure_femtonewton)</v>
      </c>
      <c r="D110" t="s">
        <v>1502</v>
      </c>
      <c r="E110" t="str">
        <f t="shared" si="4"/>
        <v>PlanarForceMeasure_newton_per_square_centimeter =  10000'</v>
      </c>
      <c r="F110" t="str">
        <f t="shared" si="5"/>
        <v>PlanarForceMeasure_newton_per_square_centimeter</v>
      </c>
      <c r="G110" t="str">
        <f t="shared" si="6"/>
        <v>10000'</v>
      </c>
      <c r="H110" t="str">
        <f t="shared" si="7"/>
        <v>10000</v>
      </c>
    </row>
    <row r="111" spans="1:8" x14ac:dyDescent="0.2">
      <c r="A111" s="29">
        <v>111</v>
      </c>
      <c r="B111" t="str">
        <f>IFERROR(IFERROR(VLOOKUP(A111,JavaScript!$E$3:$F$187,2,FALSE),VLOOKUP(A111,JavaScript!$G$3:$H$187,2,FALSE)),"")</f>
        <v/>
      </c>
      <c r="D111" t="s">
        <v>1503</v>
      </c>
      <c r="E111" t="str">
        <f t="shared" si="4"/>
        <v>PlanarForceMeasure_kilonewton_per_square_millimetre =  1000000000'</v>
      </c>
      <c r="F111" t="str">
        <f t="shared" si="5"/>
        <v>PlanarForceMeasure_kilonewton_per_square_millimetre</v>
      </c>
      <c r="G111" t="str">
        <f t="shared" si="6"/>
        <v>1000000000'</v>
      </c>
      <c r="H111" t="str">
        <f t="shared" si="7"/>
        <v>1000000000</v>
      </c>
    </row>
    <row r="112" spans="1:8" x14ac:dyDescent="0.2">
      <c r="A112" s="29">
        <v>112</v>
      </c>
      <c r="B112" t="str">
        <f>IFERROR(IFERROR(VLOOKUP(A112,JavaScript!$E$3:$F$187,2,FALSE),VLOOKUP(A112,JavaScript!$G$3:$H$187,2,FALSE)),"")</f>
        <v>var ForceMeasure_yoctonewton =(kg*m)/(Math.pow(s,2)*Math.pow(10,18))</v>
      </c>
      <c r="D112" t="s">
        <v>1504</v>
      </c>
      <c r="E112" t="str">
        <f t="shared" si="4"/>
        <v>PlanarForceMeasure_kilonewton_per_square_centimeter =  10000000'</v>
      </c>
      <c r="F112" t="str">
        <f t="shared" si="5"/>
        <v>PlanarForceMeasure_kilonewton_per_square_centimeter</v>
      </c>
      <c r="G112" t="str">
        <f t="shared" si="6"/>
        <v>10000000'</v>
      </c>
      <c r="H112" t="str">
        <f t="shared" si="7"/>
        <v>10000000</v>
      </c>
    </row>
    <row r="113" spans="1:8" x14ac:dyDescent="0.2">
      <c r="A113" s="29">
        <v>113</v>
      </c>
      <c r="B113" t="str">
        <f>IFERROR(IFERROR(VLOOKUP(A113,JavaScript!$E$3:$F$187,2,FALSE),VLOOKUP(A113,JavaScript!$G$3:$H$187,2,FALSE)),"")</f>
        <v>console.log('ForceMeasure_yoctonewton =  '+ForceMeasure_yoctonewton)</v>
      </c>
      <c r="D113" t="s">
        <v>1505</v>
      </c>
      <c r="E113" t="str">
        <f t="shared" si="4"/>
        <v>PlanarForceMeasure_newton_per_squaremeter =  1'</v>
      </c>
      <c r="F113" t="str">
        <f t="shared" si="5"/>
        <v>PlanarForceMeasure_newton_per_squaremeter</v>
      </c>
      <c r="G113" t="str">
        <f t="shared" si="6"/>
        <v>1'</v>
      </c>
      <c r="H113" t="str">
        <f t="shared" si="7"/>
        <v>1</v>
      </c>
    </row>
    <row r="114" spans="1:8" x14ac:dyDescent="0.2">
      <c r="A114" s="29">
        <v>114</v>
      </c>
      <c r="B114" t="str">
        <f>IFERROR(IFERROR(VLOOKUP(A114,JavaScript!$E$3:$F$187,2,FALSE),VLOOKUP(A114,JavaScript!$G$3:$H$187,2,FALSE)),"")</f>
        <v/>
      </c>
      <c r="D114" t="s">
        <v>1506</v>
      </c>
      <c r="E114" t="str">
        <f t="shared" si="4"/>
        <v>PowerMeasure_ =  1e-12'</v>
      </c>
      <c r="F114" t="str">
        <f t="shared" si="5"/>
        <v>PowerMeasure_</v>
      </c>
      <c r="G114" t="str">
        <f t="shared" si="6"/>
        <v>1e-12'</v>
      </c>
      <c r="H114" t="str">
        <f t="shared" si="7"/>
        <v>1e-12</v>
      </c>
    </row>
    <row r="115" spans="1:8" x14ac:dyDescent="0.2">
      <c r="A115" s="29">
        <v>115</v>
      </c>
      <c r="B115" t="str">
        <f>IFERROR(IFERROR(VLOOKUP(A115,JavaScript!$E$3:$F$187,2,FALSE),VLOOKUP(A115,JavaScript!$G$3:$H$187,2,FALSE)),"")</f>
        <v>var FrequencyMeasure_hertz =Math.pow(s, -1)</v>
      </c>
      <c r="D115" t="s">
        <v>1507</v>
      </c>
      <c r="E115" t="str">
        <f t="shared" si="4"/>
        <v>PowerMeasure_ =  1e-9'</v>
      </c>
      <c r="F115" t="str">
        <f t="shared" si="5"/>
        <v>PowerMeasure_</v>
      </c>
      <c r="G115" t="str">
        <f t="shared" si="6"/>
        <v>1e-9'</v>
      </c>
      <c r="H115" t="str">
        <f t="shared" si="7"/>
        <v>1e-9</v>
      </c>
    </row>
    <row r="116" spans="1:8" x14ac:dyDescent="0.2">
      <c r="A116" s="29">
        <v>116</v>
      </c>
      <c r="B116" t="str">
        <f>IFERROR(IFERROR(VLOOKUP(A116,JavaScript!$E$3:$F$187,2,FALSE),VLOOKUP(A116,JavaScript!$G$3:$H$187,2,FALSE)),"")</f>
        <v>console.log('FrequencyMeasure_hertz =  '+FrequencyMeasure_hertz)</v>
      </c>
      <c r="D116" t="s">
        <v>1508</v>
      </c>
      <c r="E116" t="str">
        <f t="shared" si="4"/>
        <v>PowerMeasure_ =  0.000001'</v>
      </c>
      <c r="F116" t="str">
        <f t="shared" si="5"/>
        <v>PowerMeasure_</v>
      </c>
      <c r="G116" t="str">
        <f t="shared" si="6"/>
        <v>0.000001'</v>
      </c>
      <c r="H116" t="str">
        <f t="shared" si="7"/>
        <v>0.000001</v>
      </c>
    </row>
    <row r="117" spans="1:8" x14ac:dyDescent="0.2">
      <c r="A117" s="29">
        <v>117</v>
      </c>
      <c r="B117" t="str">
        <f>IFERROR(IFERROR(VLOOKUP(A117,JavaScript!$E$3:$F$187,2,FALSE),VLOOKUP(A117,JavaScript!$G$3:$H$187,2,FALSE)),"")</f>
        <v/>
      </c>
      <c r="D117" t="s">
        <v>1509</v>
      </c>
      <c r="E117" t="str">
        <f t="shared" si="4"/>
        <v>PowerMeasure_ =  0.001'</v>
      </c>
      <c r="F117" t="str">
        <f t="shared" si="5"/>
        <v>PowerMeasure_</v>
      </c>
      <c r="G117" t="str">
        <f t="shared" si="6"/>
        <v>0.001'</v>
      </c>
      <c r="H117" t="str">
        <f t="shared" si="7"/>
        <v>0.001</v>
      </c>
    </row>
    <row r="118" spans="1:8" x14ac:dyDescent="0.2">
      <c r="A118" s="29">
        <v>118</v>
      </c>
      <c r="B118" t="str">
        <f>IFERROR(IFERROR(VLOOKUP(A118,JavaScript!$E$3:$F$187,2,FALSE),VLOOKUP(A118,JavaScript!$G$3:$H$187,2,FALSE)),"")</f>
        <v>var HeatFluxDensityMeasure_watt_per_squaremetre =kg/Math.pow(s, 3)</v>
      </c>
      <c r="D118" t="s">
        <v>1510</v>
      </c>
      <c r="E118" t="str">
        <f t="shared" si="4"/>
        <v>PowerMeasure_watt =  1'</v>
      </c>
      <c r="F118" t="str">
        <f t="shared" si="5"/>
        <v>PowerMeasure_watt</v>
      </c>
      <c r="G118" t="str">
        <f t="shared" si="6"/>
        <v>1'</v>
      </c>
      <c r="H118" t="str">
        <f t="shared" si="7"/>
        <v>1</v>
      </c>
    </row>
    <row r="119" spans="1:8" x14ac:dyDescent="0.2">
      <c r="A119" s="29">
        <v>119</v>
      </c>
      <c r="B119" t="str">
        <f>IFERROR(IFERROR(VLOOKUP(A119,JavaScript!$E$3:$F$187,2,FALSE),VLOOKUP(A119,JavaScript!$G$3:$H$187,2,FALSE)),"")</f>
        <v>console.log('HeatFluxDensityMeasure_watt_per_squaremetre =  '+HeatFluxDensityMeasure_watt_per_squaremetre)</v>
      </c>
      <c r="D119" t="s">
        <v>1511</v>
      </c>
      <c r="E119" t="str">
        <f t="shared" si="4"/>
        <v>PowerMeasure_kilowatt =  1000'</v>
      </c>
      <c r="F119" t="str">
        <f t="shared" si="5"/>
        <v>PowerMeasure_kilowatt</v>
      </c>
      <c r="G119" t="str">
        <f t="shared" si="6"/>
        <v>1000'</v>
      </c>
      <c r="H119" t="str">
        <f t="shared" si="7"/>
        <v>1000</v>
      </c>
    </row>
    <row r="120" spans="1:8" x14ac:dyDescent="0.2">
      <c r="A120" s="29">
        <v>120</v>
      </c>
      <c r="B120" t="str">
        <f>IFERROR(IFERROR(VLOOKUP(A120,JavaScript!$E$3:$F$187,2,FALSE),VLOOKUP(A120,JavaScript!$G$3:$H$187,2,FALSE)),"")</f>
        <v/>
      </c>
      <c r="D120" t="s">
        <v>1512</v>
      </c>
      <c r="E120" t="str">
        <f t="shared" si="4"/>
        <v>PowerMeasure_megawatt =  1000000'</v>
      </c>
      <c r="F120" t="str">
        <f t="shared" si="5"/>
        <v>PowerMeasure_megawatt</v>
      </c>
      <c r="G120" t="str">
        <f t="shared" si="6"/>
        <v>1000000'</v>
      </c>
      <c r="H120" t="str">
        <f t="shared" si="7"/>
        <v>1000000</v>
      </c>
    </row>
    <row r="121" spans="1:8" x14ac:dyDescent="0.2">
      <c r="A121" s="29">
        <v>121</v>
      </c>
      <c r="B121" t="str">
        <f>IFERROR(IFERROR(VLOOKUP(A121,JavaScript!$E$3:$F$187,2,FALSE),VLOOKUP(A121,JavaScript!$G$3:$H$187,2,FALSE)),"")</f>
        <v>var HeatingValueMeasure_kilojoule_per_kilogram =(kg*Math.pow(m,2)*Math.pow(10,3))/(kg*Math.pow(s,2))</v>
      </c>
      <c r="D121" t="s">
        <v>1513</v>
      </c>
      <c r="E121" t="str">
        <f t="shared" si="4"/>
        <v>PowerMeasure_gigawatt =  1000000000'</v>
      </c>
      <c r="F121" t="str">
        <f t="shared" si="5"/>
        <v>PowerMeasure_gigawatt</v>
      </c>
      <c r="G121" t="str">
        <f t="shared" si="6"/>
        <v>1000000000'</v>
      </c>
      <c r="H121" t="str">
        <f t="shared" si="7"/>
        <v>1000000000</v>
      </c>
    </row>
    <row r="122" spans="1:8" x14ac:dyDescent="0.2">
      <c r="A122" s="29">
        <v>122</v>
      </c>
      <c r="B122" t="str">
        <f>IFERROR(IFERROR(VLOOKUP(A122,JavaScript!$E$3:$F$187,2,FALSE),VLOOKUP(A122,JavaScript!$G$3:$H$187,2,FALSE)),"")</f>
        <v>console.log('HeatingValueMeasure_kilojoule_per_kilogram =  '+HeatingValueMeasure_kilojoule_per_kilogram)</v>
      </c>
      <c r="D122" t="s">
        <v>1514</v>
      </c>
      <c r="E122" t="str">
        <f t="shared" si="4"/>
        <v>PowerMeasure_terawatt =  1000000000000'</v>
      </c>
      <c r="F122" t="str">
        <f t="shared" si="5"/>
        <v>PowerMeasure_terawatt</v>
      </c>
      <c r="G122" t="str">
        <f t="shared" si="6"/>
        <v>1000000000000'</v>
      </c>
      <c r="H122" t="str">
        <f t="shared" si="7"/>
        <v>1000000000000</v>
      </c>
    </row>
    <row r="123" spans="1:8" x14ac:dyDescent="0.2">
      <c r="A123" s="29">
        <v>123</v>
      </c>
      <c r="B123" t="str">
        <f>IFERROR(IFERROR(VLOOKUP(A123,JavaScript!$E$3:$F$187,2,FALSE),VLOOKUP(A123,JavaScript!$G$3:$H$187,2,FALSE)),"")</f>
        <v/>
      </c>
      <c r="D123" t="s">
        <v>1515</v>
      </c>
      <c r="E123" t="str">
        <f t="shared" si="4"/>
        <v>PowerMeasure_horsepower =  1'</v>
      </c>
      <c r="F123" t="str">
        <f t="shared" si="5"/>
        <v>PowerMeasure_horsepower</v>
      </c>
      <c r="G123" t="str">
        <f t="shared" si="6"/>
        <v>1'</v>
      </c>
      <c r="H123" t="str">
        <f t="shared" si="7"/>
        <v>1</v>
      </c>
    </row>
    <row r="124" spans="1:8" x14ac:dyDescent="0.2">
      <c r="A124" s="29">
        <v>124</v>
      </c>
      <c r="B124" t="str">
        <f>IFERROR(IFERROR(VLOOKUP(A124,JavaScript!$E$3:$F$187,2,FALSE),VLOOKUP(A124,JavaScript!$G$3:$H$187,2,FALSE)),"")</f>
        <v>var HeatingValueMeasure_megajoule_per_kilogram =(kg*Math.pow(m,2)*Math.pow(10,6))/(kg*Math.pow(s,2))</v>
      </c>
      <c r="D124" t="s">
        <v>1516</v>
      </c>
      <c r="E124" t="str">
        <f t="shared" si="4"/>
        <v>PressureMeasure_poundforce_per_square_inch =  6895'</v>
      </c>
      <c r="F124" t="str">
        <f t="shared" si="5"/>
        <v>PressureMeasure_poundforce_per_square_inch</v>
      </c>
      <c r="G124" t="str">
        <f t="shared" si="6"/>
        <v>6895'</v>
      </c>
      <c r="H124" t="str">
        <f t="shared" si="7"/>
        <v>6895</v>
      </c>
    </row>
    <row r="125" spans="1:8" x14ac:dyDescent="0.2">
      <c r="A125" s="29">
        <v>125</v>
      </c>
      <c r="B125" t="str">
        <f>IFERROR(IFERROR(VLOOKUP(A125,JavaScript!$E$3:$F$187,2,FALSE),VLOOKUP(A125,JavaScript!$G$3:$H$187,2,FALSE)),"")</f>
        <v>console.log('HeatingValueMeasure_megajoule_per_kilogram =  '+HeatingValueMeasure_megajoule_per_kilogram)</v>
      </c>
      <c r="D125" t="s">
        <v>1517</v>
      </c>
      <c r="E125" t="str">
        <f t="shared" si="4"/>
        <v>PressureMeasure_gigapascal =  1000000000'</v>
      </c>
      <c r="F125" t="str">
        <f t="shared" si="5"/>
        <v>PressureMeasure_gigapascal</v>
      </c>
      <c r="G125" t="str">
        <f t="shared" si="6"/>
        <v>1000000000'</v>
      </c>
      <c r="H125" t="str">
        <f t="shared" si="7"/>
        <v>1000000000</v>
      </c>
    </row>
    <row r="126" spans="1:8" x14ac:dyDescent="0.2">
      <c r="A126" s="29">
        <v>126</v>
      </c>
      <c r="B126" t="str">
        <f>IFERROR(IFERROR(VLOOKUP(A126,JavaScript!$E$3:$F$187,2,FALSE),VLOOKUP(A126,JavaScript!$G$3:$H$187,2,FALSE)),"")</f>
        <v/>
      </c>
      <c r="D126" t="s">
        <v>1518</v>
      </c>
      <c r="E126" t="str">
        <f t="shared" si="4"/>
        <v>PressureMeasure_megapascal =  1000000'</v>
      </c>
      <c r="F126" t="str">
        <f t="shared" si="5"/>
        <v>PressureMeasure_megapascal</v>
      </c>
      <c r="G126" t="str">
        <f t="shared" si="6"/>
        <v>1000000'</v>
      </c>
      <c r="H126" t="str">
        <f t="shared" si="7"/>
        <v>1000000</v>
      </c>
    </row>
    <row r="127" spans="1:8" x14ac:dyDescent="0.2">
      <c r="A127" s="29">
        <v>127</v>
      </c>
      <c r="B127" t="str">
        <f>IFERROR(IFERROR(VLOOKUP(A127,JavaScript!$E$3:$F$187,2,FALSE),VLOOKUP(A127,JavaScript!$G$3:$H$187,2,FALSE)),"")</f>
        <v>var HeatingValueMeasure_kilojoule_per_gram =(kg*Math.pow(m,2)*Math.pow(10,6))/(kg*Math.pow(s,2))</v>
      </c>
      <c r="D127" t="s">
        <v>1519</v>
      </c>
      <c r="E127" t="str">
        <f t="shared" si="4"/>
        <v>PressureMeasure_kilopascal =  1000'</v>
      </c>
      <c r="F127" t="str">
        <f t="shared" si="5"/>
        <v>PressureMeasure_kilopascal</v>
      </c>
      <c r="G127" t="str">
        <f t="shared" si="6"/>
        <v>1000'</v>
      </c>
      <c r="H127" t="str">
        <f t="shared" si="7"/>
        <v>1000</v>
      </c>
    </row>
    <row r="128" spans="1:8" x14ac:dyDescent="0.2">
      <c r="A128" s="29">
        <v>128</v>
      </c>
      <c r="B128" t="str">
        <f>IFERROR(IFERROR(VLOOKUP(A128,JavaScript!$E$3:$F$187,2,FALSE),VLOOKUP(A128,JavaScript!$G$3:$H$187,2,FALSE)),"")</f>
        <v>console.log('HeatingValueMeasure_kilojoule_per_gram =  '+HeatingValueMeasure_kilojoule_per_gram)</v>
      </c>
      <c r="D128" t="s">
        <v>1520</v>
      </c>
      <c r="E128" t="str">
        <f t="shared" si="4"/>
        <v>PressureMeasure_hectopascal =  100'</v>
      </c>
      <c r="F128" t="str">
        <f t="shared" si="5"/>
        <v>PressureMeasure_hectopascal</v>
      </c>
      <c r="G128" t="str">
        <f t="shared" si="6"/>
        <v>100'</v>
      </c>
      <c r="H128" t="str">
        <f t="shared" si="7"/>
        <v>100</v>
      </c>
    </row>
    <row r="129" spans="1:8" x14ac:dyDescent="0.2">
      <c r="A129" s="29">
        <v>129</v>
      </c>
      <c r="B129" t="str">
        <f>IFERROR(IFERROR(VLOOKUP(A129,JavaScript!$E$3:$F$187,2,FALSE),VLOOKUP(A129,JavaScript!$G$3:$H$187,2,FALSE)),"")</f>
        <v/>
      </c>
      <c r="D129" t="s">
        <v>1521</v>
      </c>
      <c r="E129" t="str">
        <f t="shared" si="4"/>
        <v>PressureMeasure_decapascal =  10'</v>
      </c>
      <c r="F129" t="str">
        <f t="shared" si="5"/>
        <v>PressureMeasure_decapascal</v>
      </c>
      <c r="G129" t="str">
        <f t="shared" si="6"/>
        <v>10'</v>
      </c>
      <c r="H129" t="str">
        <f t="shared" si="7"/>
        <v>10</v>
      </c>
    </row>
    <row r="130" spans="1:8" x14ac:dyDescent="0.2">
      <c r="A130" s="29">
        <v>130</v>
      </c>
      <c r="B130" t="str">
        <f>IFERROR(IFERROR(VLOOKUP(A130,JavaScript!$E$3:$F$187,2,FALSE),VLOOKUP(A130,JavaScript!$G$3:$H$187,2,FALSE)),"")</f>
        <v>var InductanceMeasure_henry =(kg*Math.pow(m,2))/(Math.pow(A,2)*Math.pow(s,2))</v>
      </c>
      <c r="D130" t="s">
        <v>1522</v>
      </c>
      <c r="E130" t="str">
        <f t="shared" ref="E130:E167" si="8">RIGHT(D130,LEN(D130)-1)</f>
        <v>PressureMeasure_pascal =  1'</v>
      </c>
      <c r="F130" t="str">
        <f t="shared" ref="F130:F167" si="9">LEFT(E130,FIND(" =",E130,1)-1)</f>
        <v>PressureMeasure_pascal</v>
      </c>
      <c r="G130" t="str">
        <f t="shared" ref="G130:G167" si="10">RIGHT(E130,LEN(E130)-FIND("=",E130,1)-2)</f>
        <v>1'</v>
      </c>
      <c r="H130" t="str">
        <f t="shared" ref="H130:H167" si="11">LEFT(G130,LEN(G130)-1)</f>
        <v>1</v>
      </c>
    </row>
    <row r="131" spans="1:8" x14ac:dyDescent="0.2">
      <c r="A131" s="29">
        <v>131</v>
      </c>
      <c r="B131" t="str">
        <f>IFERROR(IFERROR(VLOOKUP(A131,JavaScript!$E$3:$F$187,2,FALSE),VLOOKUP(A131,JavaScript!$G$3:$H$187,2,FALSE)),"")</f>
        <v>console.log('InductanceMeasure_henry =  '+InductanceMeasure_henry)</v>
      </c>
      <c r="D131" t="s">
        <v>1523</v>
      </c>
      <c r="E131" t="str">
        <f t="shared" si="8"/>
        <v>PressureMeasure_micropascal =  0.000001'</v>
      </c>
      <c r="F131" t="str">
        <f t="shared" si="9"/>
        <v>PressureMeasure_micropascal</v>
      </c>
      <c r="G131" t="str">
        <f t="shared" si="10"/>
        <v>0.000001'</v>
      </c>
      <c r="H131" t="str">
        <f t="shared" si="11"/>
        <v>0.000001</v>
      </c>
    </row>
    <row r="132" spans="1:8" x14ac:dyDescent="0.2">
      <c r="A132" s="29">
        <v>132</v>
      </c>
      <c r="B132" t="str">
        <f>IFERROR(IFERROR(VLOOKUP(A132,JavaScript!$E$3:$F$187,2,FALSE),VLOOKUP(A132,JavaScript!$G$3:$H$187,2,FALSE)),"")</f>
        <v/>
      </c>
      <c r="D132" t="s">
        <v>1524</v>
      </c>
      <c r="E132" t="str">
        <f t="shared" si="8"/>
        <v>PressureMeasure_bar =  100000'</v>
      </c>
      <c r="F132" t="str">
        <f t="shared" si="9"/>
        <v>PressureMeasure_bar</v>
      </c>
      <c r="G132" t="str">
        <f t="shared" si="10"/>
        <v>100000'</v>
      </c>
      <c r="H132" t="str">
        <f t="shared" si="11"/>
        <v>100000</v>
      </c>
    </row>
    <row r="133" spans="1:8" x14ac:dyDescent="0.2">
      <c r="A133" s="29">
        <v>133</v>
      </c>
      <c r="B133" t="str">
        <f>IFERROR(IFERROR(VLOOKUP(A133,JavaScript!$E$3:$F$187,2,FALSE),VLOOKUP(A133,JavaScript!$G$3:$H$187,2,FALSE)),"")</f>
        <v>var IonConcentrationMeasure_mol_per_litre =Mol/Math.pow(m,3)*Math.pow(10,3)</v>
      </c>
      <c r="D133" t="s">
        <v>1525</v>
      </c>
      <c r="E133" t="str">
        <f t="shared" si="8"/>
        <v>PressureMeasure_millibar =  100'</v>
      </c>
      <c r="F133" t="str">
        <f t="shared" si="9"/>
        <v>PressureMeasure_millibar</v>
      </c>
      <c r="G133" t="str">
        <f t="shared" si="10"/>
        <v>100'</v>
      </c>
      <c r="H133" t="str">
        <f t="shared" si="11"/>
        <v>100</v>
      </c>
    </row>
    <row r="134" spans="1:8" x14ac:dyDescent="0.2">
      <c r="A134" s="29">
        <v>134</v>
      </c>
      <c r="B134" t="str">
        <f>IFERROR(IFERROR(VLOOKUP(A134,JavaScript!$E$3:$F$187,2,FALSE),VLOOKUP(A134,JavaScript!$G$3:$H$187,2,FALSE)),"")</f>
        <v>console.log('IonConcentrationMeasure_mol_per_litre =  '+IonConcentrationMeasure_mol_per_litre)</v>
      </c>
      <c r="D134" t="s">
        <v>1526</v>
      </c>
      <c r="E134" t="str">
        <f t="shared" si="8"/>
        <v>PressureMeasure_newton_per_square_millimetre =  1000000'</v>
      </c>
      <c r="F134" t="str">
        <f t="shared" si="9"/>
        <v>PressureMeasure_newton_per_square_millimetre</v>
      </c>
      <c r="G134" t="str">
        <f t="shared" si="10"/>
        <v>1000000'</v>
      </c>
      <c r="H134" t="str">
        <f t="shared" si="11"/>
        <v>1000000</v>
      </c>
    </row>
    <row r="135" spans="1:8" x14ac:dyDescent="0.2">
      <c r="A135" s="29">
        <v>135</v>
      </c>
      <c r="B135" t="str">
        <f>IFERROR(IFERROR(VLOOKUP(A135,JavaScript!$E$3:$F$187,2,FALSE),VLOOKUP(A135,JavaScript!$G$3:$H$187,2,FALSE)),"")</f>
        <v/>
      </c>
      <c r="D135" t="s">
        <v>1527</v>
      </c>
      <c r="E135" t="str">
        <f t="shared" si="8"/>
        <v>RotationalMassMeasure_kilogramm_sqaremeter =  1'</v>
      </c>
      <c r="F135" t="str">
        <f t="shared" si="9"/>
        <v>RotationalMassMeasure_kilogramm_sqaremeter</v>
      </c>
      <c r="G135" t="str">
        <f t="shared" si="10"/>
        <v>1'</v>
      </c>
      <c r="H135" t="str">
        <f t="shared" si="11"/>
        <v>1</v>
      </c>
    </row>
    <row r="136" spans="1:8" x14ac:dyDescent="0.2">
      <c r="A136" s="29">
        <v>136</v>
      </c>
      <c r="B136" t="str">
        <f>IFERROR(IFERROR(VLOOKUP(A136,JavaScript!$E$3:$F$187,2,FALSE),VLOOKUP(A136,JavaScript!$G$3:$H$187,2,FALSE)),"")</f>
        <v>var IonConcentrationMeasure_milligram_per_litre =kg/Math.pow(m,3)</v>
      </c>
      <c r="D136" t="s">
        <v>1528</v>
      </c>
      <c r="E136" t="str">
        <f t="shared" si="8"/>
        <v>SectionalAreaIntegralMeasure_ =  1'</v>
      </c>
      <c r="F136" t="str">
        <f t="shared" si="9"/>
        <v>SectionalAreaIntegralMeasure_</v>
      </c>
      <c r="G136" t="str">
        <f t="shared" si="10"/>
        <v>1'</v>
      </c>
      <c r="H136" t="str">
        <f t="shared" si="11"/>
        <v>1</v>
      </c>
    </row>
    <row r="137" spans="1:8" x14ac:dyDescent="0.2">
      <c r="A137" s="29">
        <v>137</v>
      </c>
      <c r="B137" t="str">
        <f>IFERROR(IFERROR(VLOOKUP(A137,JavaScript!$E$3:$F$187,2,FALSE),VLOOKUP(A137,JavaScript!$G$3:$H$187,2,FALSE)),"")</f>
        <v>console.log('IonConcentrationMeasure_milligram_per_litre =  '+IonConcentrationMeasure_milligram_per_litre)</v>
      </c>
      <c r="D137" t="s">
        <v>1529</v>
      </c>
      <c r="E137" t="str">
        <f t="shared" si="8"/>
        <v>SectionModulusMeasure_ =  1'</v>
      </c>
      <c r="F137" t="str">
        <f t="shared" si="9"/>
        <v>SectionModulusMeasure_</v>
      </c>
      <c r="G137" t="str">
        <f t="shared" si="10"/>
        <v>1'</v>
      </c>
      <c r="H137" t="str">
        <f t="shared" si="11"/>
        <v>1</v>
      </c>
    </row>
    <row r="138" spans="1:8" x14ac:dyDescent="0.2">
      <c r="A138" s="29">
        <v>138</v>
      </c>
      <c r="B138" t="str">
        <f>IFERROR(IFERROR(VLOOKUP(A138,JavaScript!$E$3:$F$187,2,FALSE),VLOOKUP(A138,JavaScript!$G$3:$H$187,2,FALSE)),"")</f>
        <v/>
      </c>
      <c r="D138" t="s">
        <v>1530</v>
      </c>
      <c r="E138" t="str">
        <f t="shared" si="8"/>
        <v>ShearModulusMeasure_newton_per_squarem_metre =  1'</v>
      </c>
      <c r="F138" t="str">
        <f t="shared" si="9"/>
        <v>ShearModulusMeasure_newton_per_squarem_metre</v>
      </c>
      <c r="G138" t="str">
        <f t="shared" si="10"/>
        <v>1'</v>
      </c>
      <c r="H138" t="str">
        <f t="shared" si="11"/>
        <v>1</v>
      </c>
    </row>
    <row r="139" spans="1:8" x14ac:dyDescent="0.2">
      <c r="A139" s="29">
        <v>139</v>
      </c>
      <c r="B139" t="str">
        <f>IFERROR(IFERROR(VLOOKUP(A139,JavaScript!$E$3:$F$187,2,FALSE),VLOOKUP(A139,JavaScript!$G$3:$H$187,2,FALSE)),"")</f>
        <v>var KinematicViscosityMeasure_quadratmetre_per_second =Math.pow(m,2)/s</v>
      </c>
      <c r="D139" t="s">
        <v>1531</v>
      </c>
      <c r="E139" t="str">
        <f t="shared" si="8"/>
        <v>SoundPowerMeasure_watt =  1'</v>
      </c>
      <c r="F139" t="str">
        <f t="shared" si="9"/>
        <v>SoundPowerMeasure_watt</v>
      </c>
      <c r="G139" t="str">
        <f t="shared" si="10"/>
        <v>1'</v>
      </c>
      <c r="H139" t="str">
        <f t="shared" si="11"/>
        <v>1</v>
      </c>
    </row>
    <row r="140" spans="1:8" x14ac:dyDescent="0.2">
      <c r="A140" s="29">
        <v>140</v>
      </c>
      <c r="B140" t="str">
        <f>IFERROR(IFERROR(VLOOKUP(A140,JavaScript!$E$3:$F$187,2,FALSE),VLOOKUP(A140,JavaScript!$G$3:$H$187,2,FALSE)),"")</f>
        <v>console.log('KinematicViscosityMeasure_quadratmetre_per_second =  '+KinematicViscosityMeasure_quadratmetre_per_second)</v>
      </c>
      <c r="D140" t="s">
        <v>1532</v>
      </c>
      <c r="E140" t="str">
        <f t="shared" si="8"/>
        <v>SoundPowerLevelMeasure_decibel =  1'</v>
      </c>
      <c r="F140" t="str">
        <f t="shared" si="9"/>
        <v>SoundPowerLevelMeasure_decibel</v>
      </c>
      <c r="G140" t="str">
        <f t="shared" si="10"/>
        <v>1'</v>
      </c>
      <c r="H140" t="str">
        <f t="shared" si="11"/>
        <v>1</v>
      </c>
    </row>
    <row r="141" spans="1:8" x14ac:dyDescent="0.2">
      <c r="A141" s="29">
        <v>141</v>
      </c>
      <c r="B141" t="str">
        <f>IFERROR(IFERROR(VLOOKUP(A141,JavaScript!$E$3:$F$187,2,FALSE),VLOOKUP(A141,JavaScript!$G$3:$H$187,2,FALSE)),"")</f>
        <v/>
      </c>
      <c r="D141" t="s">
        <v>1533</v>
      </c>
      <c r="E141" t="str">
        <f t="shared" si="8"/>
        <v>SoundPressureMeasure_pascal =  1'</v>
      </c>
      <c r="F141" t="str">
        <f t="shared" si="9"/>
        <v>SoundPressureMeasure_pascal</v>
      </c>
      <c r="G141" t="str">
        <f t="shared" si="10"/>
        <v>1'</v>
      </c>
      <c r="H141" t="str">
        <f t="shared" si="11"/>
        <v>1</v>
      </c>
    </row>
    <row r="142" spans="1:8" x14ac:dyDescent="0.2">
      <c r="A142" s="29">
        <v>142</v>
      </c>
      <c r="B142" t="str">
        <f>IFERROR(IFERROR(VLOOKUP(A142,JavaScript!$E$3:$F$187,2,FALSE),VLOOKUP(A142,JavaScript!$G$3:$H$187,2,FALSE)),"")</f>
        <v>var LengthMeasure_metre =m</v>
      </c>
      <c r="D142" t="s">
        <v>1534</v>
      </c>
      <c r="E142" t="str">
        <f t="shared" si="8"/>
        <v>SoundPressureLevelMeasure_decibel =  1'</v>
      </c>
      <c r="F142" t="str">
        <f t="shared" si="9"/>
        <v>SoundPressureLevelMeasure_decibel</v>
      </c>
      <c r="G142" t="str">
        <f t="shared" si="10"/>
        <v>1'</v>
      </c>
      <c r="H142" t="str">
        <f t="shared" si="11"/>
        <v>1</v>
      </c>
    </row>
    <row r="143" spans="1:8" x14ac:dyDescent="0.2">
      <c r="A143" s="29">
        <v>143</v>
      </c>
      <c r="B143" t="str">
        <f>IFERROR(IFERROR(VLOOKUP(A143,JavaScript!$E$3:$F$187,2,FALSE),VLOOKUP(A143,JavaScript!$G$3:$H$187,2,FALSE)),"")</f>
        <v>console.log('LengthMeasure_metre =  '+LengthMeasure_metre)</v>
      </c>
      <c r="D143" t="s">
        <v>1535</v>
      </c>
      <c r="E143" t="str">
        <f t="shared" si="8"/>
        <v>SpecificHeatCapacityMeasure_joule_per_kilogram =  1'</v>
      </c>
      <c r="F143" t="str">
        <f t="shared" si="9"/>
        <v>SpecificHeatCapacityMeasure_joule_per_kilogram</v>
      </c>
      <c r="G143" t="str">
        <f t="shared" si="10"/>
        <v>1'</v>
      </c>
      <c r="H143" t="str">
        <f t="shared" si="11"/>
        <v>1</v>
      </c>
    </row>
    <row r="144" spans="1:8" x14ac:dyDescent="0.2">
      <c r="A144" s="29">
        <v>144</v>
      </c>
      <c r="B144" t="str">
        <f>IFERROR(IFERROR(VLOOKUP(A144,JavaScript!$E$3:$F$187,2,FALSE),VLOOKUP(A144,JavaScript!$G$3:$H$187,2,FALSE)),"")</f>
        <v/>
      </c>
      <c r="D144" t="s">
        <v>1536</v>
      </c>
      <c r="E144" t="str">
        <f t="shared" si="8"/>
        <v>TemperatureGradientMeasure_Kelvin_per_metre =  1'</v>
      </c>
      <c r="F144" t="str">
        <f t="shared" si="9"/>
        <v>TemperatureGradientMeasure_Kelvin_per_metre</v>
      </c>
      <c r="G144" t="str">
        <f t="shared" si="10"/>
        <v>1'</v>
      </c>
      <c r="H144" t="str">
        <f t="shared" si="11"/>
        <v>1</v>
      </c>
    </row>
    <row r="145" spans="1:8" x14ac:dyDescent="0.2">
      <c r="A145" s="29">
        <v>145</v>
      </c>
      <c r="B145" t="str">
        <f>IFERROR(IFERROR(VLOOKUP(A145,JavaScript!$E$3:$F$187,2,FALSE),VLOOKUP(A145,JavaScript!$G$3:$H$187,2,FALSE)),"")</f>
        <v>var LengthMeasure_millimetre =m/Math.pow(10,3)</v>
      </c>
      <c r="D145" t="s">
        <v>1537</v>
      </c>
      <c r="E145" t="str">
        <f t="shared" si="8"/>
        <v>TemperatureRateOfChangeMeasure_Kelvin_per_second =  1'</v>
      </c>
      <c r="F145" t="str">
        <f t="shared" si="9"/>
        <v>TemperatureRateOfChangeMeasure_Kelvin_per_second</v>
      </c>
      <c r="G145" t="str">
        <f t="shared" si="10"/>
        <v>1'</v>
      </c>
      <c r="H145" t="str">
        <f t="shared" si="11"/>
        <v>1</v>
      </c>
    </row>
    <row r="146" spans="1:8" x14ac:dyDescent="0.2">
      <c r="A146" s="29">
        <v>146</v>
      </c>
      <c r="B146" t="str">
        <f>IFERROR(IFERROR(VLOOKUP(A146,JavaScript!$E$3:$F$187,2,FALSE),VLOOKUP(A146,JavaScript!$G$3:$H$187,2,FALSE)),"")</f>
        <v>console.log('LengthMeasure_millimetre =  '+LengthMeasure_millimetre)</v>
      </c>
      <c r="D146" t="s">
        <v>1538</v>
      </c>
      <c r="E146" t="str">
        <f t="shared" si="8"/>
        <v>_watt_per_square_metre_and_kelvin =  1'</v>
      </c>
      <c r="F146" t="str">
        <f t="shared" si="9"/>
        <v>_watt_per_square_metre_and_kelvin</v>
      </c>
      <c r="G146" t="str">
        <f t="shared" si="10"/>
        <v>1'</v>
      </c>
      <c r="H146" t="str">
        <f t="shared" si="11"/>
        <v>1</v>
      </c>
    </row>
    <row r="147" spans="1:8" x14ac:dyDescent="0.2">
      <c r="A147" s="29">
        <v>147</v>
      </c>
      <c r="B147" t="str">
        <f>IFERROR(IFERROR(VLOOKUP(A147,JavaScript!$E$3:$F$187,2,FALSE),VLOOKUP(A147,JavaScript!$G$3:$H$187,2,FALSE)),"")</f>
        <v/>
      </c>
      <c r="D147" t="s">
        <v>1539</v>
      </c>
      <c r="E147" t="str">
        <f t="shared" si="8"/>
        <v>ThermalConductivityMeasure_watt_per_metre_and_kelvin =  1'</v>
      </c>
      <c r="F147" t="str">
        <f t="shared" si="9"/>
        <v>ThermalConductivityMeasure_watt_per_metre_and_kelvin</v>
      </c>
      <c r="G147" t="str">
        <f t="shared" si="10"/>
        <v>1'</v>
      </c>
      <c r="H147" t="str">
        <f t="shared" si="11"/>
        <v>1</v>
      </c>
    </row>
    <row r="148" spans="1:8" x14ac:dyDescent="0.2">
      <c r="A148" s="29">
        <v>148</v>
      </c>
      <c r="B148" t="str">
        <f>IFERROR(IFERROR(VLOOKUP(A148,JavaScript!$E$3:$F$187,2,FALSE),VLOOKUP(A148,JavaScript!$G$3:$H$187,2,FALSE)),"")</f>
        <v>var LengthMeasure_centimeter =m/Math.pow(10,2)</v>
      </c>
      <c r="D148" t="s">
        <v>1540</v>
      </c>
      <c r="E148" t="str">
        <f t="shared" si="8"/>
        <v>_squaremetre_and_kelvin_per_watt =  1'</v>
      </c>
      <c r="F148" t="str">
        <f t="shared" si="9"/>
        <v>_squaremetre_and_kelvin_per_watt</v>
      </c>
      <c r="G148" t="str">
        <f t="shared" si="10"/>
        <v>1'</v>
      </c>
      <c r="H148" t="str">
        <f t="shared" si="11"/>
        <v>1</v>
      </c>
    </row>
    <row r="149" spans="1:8" x14ac:dyDescent="0.2">
      <c r="A149" s="29">
        <v>149</v>
      </c>
      <c r="B149" t="str">
        <f>IFERROR(IFERROR(VLOOKUP(A149,JavaScript!$E$3:$F$187,2,FALSE),VLOOKUP(A149,JavaScript!$G$3:$H$187,2,FALSE)),"")</f>
        <v>console.log('LengthMeasure_centimeter =  '+LengthMeasure_centimeter)</v>
      </c>
      <c r="D149" t="s">
        <v>1541</v>
      </c>
      <c r="E149" t="str">
        <f t="shared" si="8"/>
        <v>ThermalTransmittanceMeasure_watt_per_square_metre_and_kelvin =  1'</v>
      </c>
      <c r="F149" t="str">
        <f t="shared" si="9"/>
        <v>ThermalTransmittanceMeasure_watt_per_square_metre_and_kelvin</v>
      </c>
      <c r="G149" t="str">
        <f t="shared" si="10"/>
        <v>1'</v>
      </c>
      <c r="H149" t="str">
        <f t="shared" si="11"/>
        <v>1</v>
      </c>
    </row>
    <row r="150" spans="1:8" x14ac:dyDescent="0.2">
      <c r="A150" s="29">
        <v>150</v>
      </c>
      <c r="B150" t="str">
        <f>IFERROR(IFERROR(VLOOKUP(A150,JavaScript!$E$3:$F$187,2,FALSE),VLOOKUP(A150,JavaScript!$G$3:$H$187,2,FALSE)),"")</f>
        <v/>
      </c>
      <c r="D150" t="s">
        <v>1542</v>
      </c>
      <c r="E150" t="str">
        <f t="shared" si="8"/>
        <v>ThermodynamicTemperatureMeasure_kelvin =  1'</v>
      </c>
      <c r="F150" t="str">
        <f t="shared" si="9"/>
        <v>ThermodynamicTemperatureMeasure_kelvin</v>
      </c>
      <c r="G150" t="str">
        <f t="shared" si="10"/>
        <v>1'</v>
      </c>
      <c r="H150" t="str">
        <f t="shared" si="11"/>
        <v>1</v>
      </c>
    </row>
    <row r="151" spans="1:8" x14ac:dyDescent="0.2">
      <c r="A151" s="29">
        <v>151</v>
      </c>
      <c r="B151" t="str">
        <f>IFERROR(IFERROR(VLOOKUP(A151,JavaScript!$E$3:$F$187,2,FALSE),VLOOKUP(A151,JavaScript!$G$3:$H$187,2,FALSE)),"")</f>
        <v>var LengthMeasure_kilometer =m*Math.pow(10,3)</v>
      </c>
      <c r="D151" t="s">
        <v>1543</v>
      </c>
      <c r="E151" t="str">
        <f t="shared" si="8"/>
        <v>ThermodynamicTemperatureMeasure_fahrenheit =  68.8'</v>
      </c>
      <c r="F151" t="str">
        <f t="shared" si="9"/>
        <v>ThermodynamicTemperatureMeasure_fahrenheit</v>
      </c>
      <c r="G151" t="str">
        <f t="shared" si="10"/>
        <v>68.8'</v>
      </c>
      <c r="H151" t="str">
        <f t="shared" si="11"/>
        <v>68.8</v>
      </c>
    </row>
    <row r="152" spans="1:8" x14ac:dyDescent="0.2">
      <c r="A152" s="29">
        <v>152</v>
      </c>
      <c r="B152" t="str">
        <f>IFERROR(IFERROR(VLOOKUP(A152,JavaScript!$E$3:$F$187,2,FALSE),VLOOKUP(A152,JavaScript!$G$3:$H$187,2,FALSE)),"")</f>
        <v>console.log('LengthMeasure_kilometer =  '+LengthMeasure_kilometer)</v>
      </c>
      <c r="D152" t="s">
        <v>1544</v>
      </c>
      <c r="E152" t="str">
        <f t="shared" si="8"/>
        <v>ThermodynamicTemperatureMeasure_celsius =  -14'</v>
      </c>
      <c r="F152" t="str">
        <f t="shared" si="9"/>
        <v>ThermodynamicTemperatureMeasure_celsius</v>
      </c>
      <c r="G152" t="str">
        <f t="shared" si="10"/>
        <v>-14'</v>
      </c>
      <c r="H152" t="str">
        <f t="shared" si="11"/>
        <v>-14</v>
      </c>
    </row>
    <row r="153" spans="1:8" x14ac:dyDescent="0.2">
      <c r="A153" s="29">
        <v>153</v>
      </c>
      <c r="B153" t="str">
        <f>IFERROR(IFERROR(VLOOKUP(A153,JavaScript!$E$3:$F$187,2,FALSE),VLOOKUP(A153,JavaScript!$G$3:$H$187,2,FALSE)),"")</f>
        <v/>
      </c>
      <c r="D153" t="s">
        <v>1545</v>
      </c>
      <c r="E153" t="str">
        <f t="shared" si="8"/>
        <v>ThermodynamicTemperatureMeasure_rankine =  1.8'</v>
      </c>
      <c r="F153" t="str">
        <f t="shared" si="9"/>
        <v>ThermodynamicTemperatureMeasure_rankine</v>
      </c>
      <c r="G153" t="str">
        <f t="shared" si="10"/>
        <v>1.8'</v>
      </c>
      <c r="H153" t="str">
        <f t="shared" si="11"/>
        <v>1.8</v>
      </c>
    </row>
    <row r="154" spans="1:8" x14ac:dyDescent="0.2">
      <c r="A154" s="29">
        <v>154</v>
      </c>
      <c r="B154" t="str">
        <f>IFERROR(IFERROR(VLOOKUP(A154,JavaScript!$E$3:$F$187,2,FALSE),VLOOKUP(A154,JavaScript!$G$3:$H$187,2,FALSE)),"")</f>
        <v>var LengthMeasure_hectometre =m*Math.pow(10,2)</v>
      </c>
      <c r="D154" t="s">
        <v>1546</v>
      </c>
      <c r="E154" t="str">
        <f t="shared" si="8"/>
        <v>Time_second =  1'</v>
      </c>
      <c r="F154" t="str">
        <f t="shared" si="9"/>
        <v>Time_second</v>
      </c>
      <c r="G154" t="str">
        <f t="shared" si="10"/>
        <v>1'</v>
      </c>
      <c r="H154" t="str">
        <f t="shared" si="11"/>
        <v>1</v>
      </c>
    </row>
    <row r="155" spans="1:8" x14ac:dyDescent="0.2">
      <c r="A155" s="29">
        <v>155</v>
      </c>
      <c r="B155" t="str">
        <f>IFERROR(IFERROR(VLOOKUP(A155,JavaScript!$E$3:$F$187,2,FALSE),VLOOKUP(A155,JavaScript!$G$3:$H$187,2,FALSE)),"")</f>
        <v>console.log('LengthMeasure_hectometre =  '+LengthMeasure_hectometre)</v>
      </c>
      <c r="D155" t="s">
        <v>1547</v>
      </c>
      <c r="E155" t="str">
        <f t="shared" si="8"/>
        <v>Time_minute =  60'</v>
      </c>
      <c r="F155" t="str">
        <f t="shared" si="9"/>
        <v>Time_minute</v>
      </c>
      <c r="G155" t="str">
        <f t="shared" si="10"/>
        <v>60'</v>
      </c>
      <c r="H155" t="str">
        <f t="shared" si="11"/>
        <v>60</v>
      </c>
    </row>
    <row r="156" spans="1:8" x14ac:dyDescent="0.2">
      <c r="A156" s="29">
        <v>156</v>
      </c>
      <c r="B156" t="str">
        <f>IFERROR(IFERROR(VLOOKUP(A156,JavaScript!$E$3:$F$187,2,FALSE),VLOOKUP(A156,JavaScript!$G$3:$H$187,2,FALSE)),"")</f>
        <v/>
      </c>
      <c r="D156" t="s">
        <v>1548</v>
      </c>
      <c r="E156" t="str">
        <f t="shared" si="8"/>
        <v>Time_hour =  3600'</v>
      </c>
      <c r="F156" t="str">
        <f t="shared" si="9"/>
        <v>Time_hour</v>
      </c>
      <c r="G156" t="str">
        <f t="shared" si="10"/>
        <v>3600'</v>
      </c>
      <c r="H156" t="str">
        <f t="shared" si="11"/>
        <v>3600</v>
      </c>
    </row>
    <row r="157" spans="1:8" x14ac:dyDescent="0.2">
      <c r="A157" s="29">
        <v>157</v>
      </c>
      <c r="B157" t="str">
        <f>IFERROR(IFERROR(VLOOKUP(A157,JavaScript!$E$3:$F$187,2,FALSE),VLOOKUP(A157,JavaScript!$G$3:$H$187,2,FALSE)),"")</f>
        <v>var LengthMeasure_decametre =m*Math.pow(10,1)</v>
      </c>
      <c r="D157" t="s">
        <v>1549</v>
      </c>
      <c r="E157" t="str">
        <f t="shared" si="8"/>
        <v>Time_millisecond =  0.001'</v>
      </c>
      <c r="F157" t="str">
        <f t="shared" si="9"/>
        <v>Time_millisecond</v>
      </c>
      <c r="G157" t="str">
        <f t="shared" si="10"/>
        <v>0.001'</v>
      </c>
      <c r="H157" t="str">
        <f t="shared" si="11"/>
        <v>0.001</v>
      </c>
    </row>
    <row r="158" spans="1:8" x14ac:dyDescent="0.2">
      <c r="A158" s="29">
        <v>158</v>
      </c>
      <c r="B158" t="str">
        <f>IFERROR(IFERROR(VLOOKUP(A158,JavaScript!$E$3:$F$187,2,FALSE),VLOOKUP(A158,JavaScript!$G$3:$H$187,2,FALSE)),"")</f>
        <v>console.log('LengthMeasure_decametre =  '+LengthMeasure_decametre)</v>
      </c>
      <c r="D158" t="s">
        <v>1550</v>
      </c>
      <c r="E158" t="str">
        <f t="shared" si="8"/>
        <v>Time_microsecond =  0.000001'</v>
      </c>
      <c r="F158" t="str">
        <f t="shared" si="9"/>
        <v>Time_microsecond</v>
      </c>
      <c r="G158" t="str">
        <f t="shared" si="10"/>
        <v>0.000001'</v>
      </c>
      <c r="H158" t="str">
        <f t="shared" si="11"/>
        <v>0.000001</v>
      </c>
    </row>
    <row r="159" spans="1:8" x14ac:dyDescent="0.2">
      <c r="A159" s="29">
        <v>159</v>
      </c>
      <c r="B159" t="str">
        <f>IFERROR(IFERROR(VLOOKUP(A159,JavaScript!$E$3:$F$187,2,FALSE),VLOOKUP(A159,JavaScript!$G$3:$H$187,2,FALSE)),"")</f>
        <v/>
      </c>
      <c r="D159" t="s">
        <v>1551</v>
      </c>
      <c r="E159" t="str">
        <f t="shared" si="8"/>
        <v>Time_day =  86400'</v>
      </c>
      <c r="F159" t="str">
        <f t="shared" si="9"/>
        <v>Time_day</v>
      </c>
      <c r="G159" t="str">
        <f t="shared" si="10"/>
        <v>86400'</v>
      </c>
      <c r="H159" t="str">
        <f t="shared" si="11"/>
        <v>86400</v>
      </c>
    </row>
    <row r="160" spans="1:8" x14ac:dyDescent="0.2">
      <c r="A160" s="29">
        <v>160</v>
      </c>
      <c r="B160" t="str">
        <f>IFERROR(IFERROR(VLOOKUP(A160,JavaScript!$E$3:$F$187,2,FALSE),VLOOKUP(A160,JavaScript!$G$3:$H$187,2,FALSE)),"")</f>
        <v>var LengthMeasure_micrometre =m/Math.pow(10,6)</v>
      </c>
      <c r="D160" t="s">
        <v>1552</v>
      </c>
      <c r="E160" t="str">
        <f t="shared" si="8"/>
        <v>TorqueMeasure_newtonmetre =  1'</v>
      </c>
      <c r="F160" t="str">
        <f t="shared" si="9"/>
        <v>TorqueMeasure_newtonmetre</v>
      </c>
      <c r="G160" t="str">
        <f t="shared" si="10"/>
        <v>1'</v>
      </c>
      <c r="H160" t="str">
        <f t="shared" si="11"/>
        <v>1</v>
      </c>
    </row>
    <row r="161" spans="1:8" x14ac:dyDescent="0.2">
      <c r="A161" s="29">
        <v>161</v>
      </c>
      <c r="B161" t="str">
        <f>IFERROR(IFERROR(VLOOKUP(A161,JavaScript!$E$3:$F$187,2,FALSE),VLOOKUP(A161,JavaScript!$G$3:$H$187,2,FALSE)),"")</f>
        <v>console.log('LengthMeasure_micrometre =  '+LengthMeasure_micrometre)</v>
      </c>
      <c r="D161" t="s">
        <v>1553</v>
      </c>
      <c r="E161" t="str">
        <f t="shared" si="8"/>
        <v>VolumeMeasure_cubic_metre =  1'</v>
      </c>
      <c r="F161" t="str">
        <f t="shared" si="9"/>
        <v>VolumeMeasure_cubic_metre</v>
      </c>
      <c r="G161" t="str">
        <f t="shared" si="10"/>
        <v>1'</v>
      </c>
      <c r="H161" t="str">
        <f t="shared" si="11"/>
        <v>1</v>
      </c>
    </row>
    <row r="162" spans="1:8" x14ac:dyDescent="0.2">
      <c r="A162" s="29">
        <v>162</v>
      </c>
      <c r="B162" t="str">
        <f>IFERROR(IFERROR(VLOOKUP(A162,JavaScript!$E$3:$F$187,2,FALSE),VLOOKUP(A162,JavaScript!$G$3:$H$187,2,FALSE)),"")</f>
        <v/>
      </c>
      <c r="D162" t="s">
        <v>1554</v>
      </c>
      <c r="E162" t="str">
        <f t="shared" si="8"/>
        <v>VolumeMeasure_litre =  0.001'</v>
      </c>
      <c r="F162" t="str">
        <f t="shared" si="9"/>
        <v>VolumeMeasure_litre</v>
      </c>
      <c r="G162" t="str">
        <f t="shared" si="10"/>
        <v>0.001'</v>
      </c>
      <c r="H162" t="str">
        <f t="shared" si="11"/>
        <v>0.001</v>
      </c>
    </row>
    <row r="163" spans="1:8" x14ac:dyDescent="0.2">
      <c r="A163" s="29">
        <v>163</v>
      </c>
      <c r="B163" t="str">
        <f>IFERROR(IFERROR(VLOOKUP(A163,JavaScript!$E$3:$F$187,2,FALSE),VLOOKUP(A163,JavaScript!$G$3:$H$187,2,FALSE)),"")</f>
        <v>var LengthMeasure_nanometre =m/Math.pow(10,9)</v>
      </c>
      <c r="D163" t="s">
        <v>1555</v>
      </c>
      <c r="E163" t="str">
        <f t="shared" si="8"/>
        <v>VolumetricFlowRateMeasure_litre_per_second =  0.001'</v>
      </c>
      <c r="F163" t="str">
        <f t="shared" si="9"/>
        <v>VolumetricFlowRateMeasure_litre_per_second</v>
      </c>
      <c r="G163" t="str">
        <f t="shared" si="10"/>
        <v>0.001'</v>
      </c>
      <c r="H163" t="str">
        <f t="shared" si="11"/>
        <v>0.001</v>
      </c>
    </row>
    <row r="164" spans="1:8" x14ac:dyDescent="0.2">
      <c r="A164" s="29">
        <v>164</v>
      </c>
      <c r="B164" t="str">
        <f>IFERROR(IFERROR(VLOOKUP(A164,JavaScript!$E$3:$F$187,2,FALSE),VLOOKUP(A164,JavaScript!$G$3:$H$187,2,FALSE)),"")</f>
        <v>console.log('LengthMeasure_nanometre =  '+LengthMeasure_nanometre)</v>
      </c>
      <c r="D164" t="s">
        <v>1556</v>
      </c>
      <c r="E164" t="str">
        <f t="shared" si="8"/>
        <v>VolumetricFlowRateMeasure_litre_per_minute =  0.000016666666666666667'</v>
      </c>
      <c r="F164" t="str">
        <f t="shared" si="9"/>
        <v>VolumetricFlowRateMeasure_litre_per_minute</v>
      </c>
      <c r="G164" t="str">
        <f t="shared" si="10"/>
        <v>0.000016666666666666667'</v>
      </c>
      <c r="H164" t="str">
        <f t="shared" si="11"/>
        <v>0.000016666666666666667</v>
      </c>
    </row>
    <row r="165" spans="1:8" x14ac:dyDescent="0.2">
      <c r="A165" s="29">
        <v>165</v>
      </c>
      <c r="B165" t="str">
        <f>IFERROR(IFERROR(VLOOKUP(A165,JavaScript!$E$3:$F$187,2,FALSE),VLOOKUP(A165,JavaScript!$G$3:$H$187,2,FALSE)),"")</f>
        <v/>
      </c>
      <c r="D165" t="s">
        <v>1557</v>
      </c>
      <c r="E165" t="str">
        <f t="shared" si="8"/>
        <v>VolumetricFlowRateMeasure_cubicmetre_per_second =  1'</v>
      </c>
      <c r="F165" t="str">
        <f t="shared" si="9"/>
        <v>VolumetricFlowRateMeasure_cubicmetre_per_second</v>
      </c>
      <c r="G165" t="str">
        <f t="shared" si="10"/>
        <v>1'</v>
      </c>
      <c r="H165" t="str">
        <f t="shared" si="11"/>
        <v>1</v>
      </c>
    </row>
    <row r="166" spans="1:8" x14ac:dyDescent="0.2">
      <c r="A166" s="29">
        <v>166</v>
      </c>
      <c r="B166" t="str">
        <f>IFERROR(IFERROR(VLOOKUP(A166,JavaScript!$E$3:$F$187,2,FALSE),VLOOKUP(A166,JavaScript!$G$3:$H$187,2,FALSE)),"")</f>
        <v>var LengthMeasure_angstrom =m/Math.pow(10,10)</v>
      </c>
      <c r="D166" t="s">
        <v>1558</v>
      </c>
      <c r="E166" t="str">
        <f t="shared" si="8"/>
        <v>WarpingConstantMeasure_ =  1'</v>
      </c>
      <c r="F166" t="str">
        <f t="shared" si="9"/>
        <v>WarpingConstantMeasure_</v>
      </c>
      <c r="G166" t="str">
        <f t="shared" si="10"/>
        <v>1'</v>
      </c>
      <c r="H166" t="str">
        <f t="shared" si="11"/>
        <v>1</v>
      </c>
    </row>
    <row r="167" spans="1:8" x14ac:dyDescent="0.2">
      <c r="A167" s="29">
        <v>167</v>
      </c>
      <c r="B167" t="str">
        <f>IFERROR(IFERROR(VLOOKUP(A167,JavaScript!$E$3:$F$187,2,FALSE),VLOOKUP(A167,JavaScript!$G$3:$H$187,2,FALSE)),"")</f>
        <v>console.log('LengthMeasure_angstrom =  '+LengthMeasure_angstrom)</v>
      </c>
      <c r="D167" t="s">
        <v>1559</v>
      </c>
      <c r="E167" t="str">
        <f t="shared" si="8"/>
        <v>WarpingMomentMeasure_kilonewton_squaremeter =  1'</v>
      </c>
      <c r="F167" t="str">
        <f t="shared" si="9"/>
        <v>WarpingMomentMeasure_kilonewton_squaremeter</v>
      </c>
      <c r="G167" t="str">
        <f t="shared" si="10"/>
        <v>1'</v>
      </c>
      <c r="H167" t="str">
        <f t="shared" si="11"/>
        <v>1</v>
      </c>
    </row>
    <row r="168" spans="1:8" x14ac:dyDescent="0.2">
      <c r="A168" s="29">
        <v>168</v>
      </c>
      <c r="B168" t="str">
        <f>IFERROR(IFERROR(VLOOKUP(A168,JavaScript!$E$3:$F$187,2,FALSE),VLOOKUP(A168,JavaScript!$G$3:$H$187,2,FALSE)),"")</f>
        <v/>
      </c>
    </row>
    <row r="169" spans="1:8" x14ac:dyDescent="0.2">
      <c r="A169" s="29">
        <v>169</v>
      </c>
      <c r="B169" t="str">
        <f>IFERROR(IFERROR(VLOOKUP(A169,JavaScript!$E$3:$F$187,2,FALSE),VLOOKUP(A169,JavaScript!$G$3:$H$187,2,FALSE)),"")</f>
        <v>var LengthMeasure_picometre =m/Math.pow(10,12)</v>
      </c>
    </row>
    <row r="170" spans="1:8" x14ac:dyDescent="0.2">
      <c r="A170" s="29">
        <v>170</v>
      </c>
      <c r="B170" t="str">
        <f>IFERROR(IFERROR(VLOOKUP(A170,JavaScript!$E$3:$F$187,2,FALSE),VLOOKUP(A170,JavaScript!$G$3:$H$187,2,FALSE)),"")</f>
        <v>console.log('LengthMeasure_picometre =  '+LengthMeasure_picometre)</v>
      </c>
    </row>
    <row r="171" spans="1:8" x14ac:dyDescent="0.2">
      <c r="A171" s="29">
        <v>171</v>
      </c>
      <c r="B171" t="str">
        <f>IFERROR(IFERROR(VLOOKUP(A171,JavaScript!$E$3:$F$187,2,FALSE),VLOOKUP(A171,JavaScript!$G$3:$H$187,2,FALSE)),"")</f>
        <v/>
      </c>
    </row>
    <row r="172" spans="1:8" x14ac:dyDescent="0.2">
      <c r="A172" s="29">
        <v>172</v>
      </c>
      <c r="B172" t="str">
        <f>IFERROR(IFERROR(VLOOKUP(A172,JavaScript!$E$3:$F$187,2,FALSE),VLOOKUP(A172,JavaScript!$G$3:$H$187,2,FALSE)),"")</f>
        <v>var LengthMeasure_femotmetre =m/Math.pow(10,15)</v>
      </c>
    </row>
    <row r="173" spans="1:8" x14ac:dyDescent="0.2">
      <c r="A173" s="29">
        <v>173</v>
      </c>
      <c r="B173" t="str">
        <f>IFERROR(IFERROR(VLOOKUP(A173,JavaScript!$E$3:$F$187,2,FALSE),VLOOKUP(A173,JavaScript!$G$3:$H$187,2,FALSE)),"")</f>
        <v>console.log('LengthMeasure_femotmetre =  '+LengthMeasure_femotmetre)</v>
      </c>
    </row>
    <row r="174" spans="1:8" x14ac:dyDescent="0.2">
      <c r="A174" s="29">
        <v>174</v>
      </c>
      <c r="B174" t="str">
        <f>IFERROR(IFERROR(VLOOKUP(A174,JavaScript!$E$3:$F$187,2,FALSE),VLOOKUP(A174,JavaScript!$G$3:$H$187,2,FALSE)),"")</f>
        <v/>
      </c>
    </row>
    <row r="175" spans="1:8" x14ac:dyDescent="0.2">
      <c r="A175" s="29">
        <v>175</v>
      </c>
      <c r="B175" t="str">
        <f>IFERROR(IFERROR(VLOOKUP(A175,JavaScript!$E$3:$F$187,2,FALSE),VLOOKUP(A175,JavaScript!$G$3:$H$187,2,FALSE)),"")</f>
        <v>var _newton_per_metre =kg/Math.pow(s,2)</v>
      </c>
    </row>
    <row r="176" spans="1:8" x14ac:dyDescent="0.2">
      <c r="A176" s="29">
        <v>176</v>
      </c>
      <c r="B176" t="str">
        <f>IFERROR(IFERROR(VLOOKUP(A176,JavaScript!$E$3:$F$187,2,FALSE),VLOOKUP(A176,JavaScript!$G$3:$H$187,2,FALSE)),"")</f>
        <v>console.log('_newton_per_metre =  '+_newton_per_metre)</v>
      </c>
    </row>
    <row r="177" spans="1:2" x14ac:dyDescent="0.2">
      <c r="A177" s="29">
        <v>177</v>
      </c>
      <c r="B177" t="str">
        <f>IFERROR(IFERROR(VLOOKUP(A177,JavaScript!$E$3:$F$187,2,FALSE),VLOOKUP(A177,JavaScript!$G$3:$H$187,2,FALSE)),"")</f>
        <v/>
      </c>
    </row>
    <row r="178" spans="1:2" x14ac:dyDescent="0.2">
      <c r="A178" s="29">
        <v>178</v>
      </c>
      <c r="B178" t="str">
        <f>IFERROR(IFERROR(VLOOKUP(A178,JavaScript!$E$3:$F$187,2,FALSE),VLOOKUP(A178,JavaScript!$G$3:$H$187,2,FALSE)),"")</f>
        <v>var LinearForceMeasure_kilonewton_per_metre =kg/(Math.pow(s,2)*Math.pow(10,3))</v>
      </c>
    </row>
    <row r="179" spans="1:2" x14ac:dyDescent="0.2">
      <c r="A179" s="29">
        <v>179</v>
      </c>
      <c r="B179" t="str">
        <f>IFERROR(IFERROR(VLOOKUP(A179,JavaScript!$E$3:$F$187,2,FALSE),VLOOKUP(A179,JavaScript!$G$3:$H$187,2,FALSE)),"")</f>
        <v>console.log('LinearForceMeasure_kilonewton_per_metre =  '+LinearForceMeasure_kilonewton_per_metre)</v>
      </c>
    </row>
    <row r="180" spans="1:2" x14ac:dyDescent="0.2">
      <c r="A180" s="29">
        <v>180</v>
      </c>
      <c r="B180" t="str">
        <f>IFERROR(IFERROR(VLOOKUP(A180,JavaScript!$E$3:$F$187,2,FALSE),VLOOKUP(A180,JavaScript!$G$3:$H$187,2,FALSE)),"")</f>
        <v/>
      </c>
    </row>
    <row r="181" spans="1:2" x14ac:dyDescent="0.2">
      <c r="A181" s="29">
        <v>181</v>
      </c>
      <c r="B181" t="str">
        <f>IFERROR(IFERROR(VLOOKUP(A181,JavaScript!$E$3:$F$187,2,FALSE),VLOOKUP(A181,JavaScript!$G$3:$H$187,2,FALSE)),"")</f>
        <v>var LinearForceMeasure_meganewton_per_metre =kg/(Math.pow(s,2)*Math.pow(10,6))</v>
      </c>
    </row>
    <row r="182" spans="1:2" x14ac:dyDescent="0.2">
      <c r="A182" s="29">
        <v>182</v>
      </c>
      <c r="B182" t="str">
        <f>IFERROR(IFERROR(VLOOKUP(A182,JavaScript!$E$3:$F$187,2,FALSE),VLOOKUP(A182,JavaScript!$G$3:$H$187,2,FALSE)),"")</f>
        <v>console.log('LinearForceMeasure_meganewton_per_metre =  '+LinearForceMeasure_meganewton_per_metre)</v>
      </c>
    </row>
    <row r="183" spans="1:2" x14ac:dyDescent="0.2">
      <c r="A183" s="29">
        <v>183</v>
      </c>
      <c r="B183" t="str">
        <f>IFERROR(IFERROR(VLOOKUP(A183,JavaScript!$E$3:$F$187,2,FALSE),VLOOKUP(A183,JavaScript!$G$3:$H$187,2,FALSE)),"")</f>
        <v/>
      </c>
    </row>
    <row r="184" spans="1:2" x14ac:dyDescent="0.2">
      <c r="A184" s="29">
        <v>184</v>
      </c>
      <c r="B184" t="str">
        <f>IFERROR(IFERROR(VLOOKUP(A184,JavaScript!$E$3:$F$187,2,FALSE),VLOOKUP(A184,JavaScript!$G$3:$H$187,2,FALSE)),"")</f>
        <v>var LinearForceMeasure_millinewton_per_metre =(kg/Math.pow(s,2)) * Math.pow(10,3)</v>
      </c>
    </row>
    <row r="185" spans="1:2" x14ac:dyDescent="0.2">
      <c r="A185" s="29">
        <v>185</v>
      </c>
      <c r="B185" t="str">
        <f>IFERROR(IFERROR(VLOOKUP(A185,JavaScript!$E$3:$F$187,2,FALSE),VLOOKUP(A185,JavaScript!$G$3:$H$187,2,FALSE)),"")</f>
        <v>console.log('LinearForceMeasure_millinewton_per_metre =  '+LinearForceMeasure_millinewton_per_metre)</v>
      </c>
    </row>
    <row r="186" spans="1:2" x14ac:dyDescent="0.2">
      <c r="A186" s="29">
        <v>186</v>
      </c>
      <c r="B186" t="str">
        <f>IFERROR(IFERROR(VLOOKUP(A186,JavaScript!$E$3:$F$187,2,FALSE),VLOOKUP(A186,JavaScript!$G$3:$H$187,2,FALSE)),"")</f>
        <v/>
      </c>
    </row>
    <row r="187" spans="1:2" x14ac:dyDescent="0.2">
      <c r="A187" s="29">
        <v>187</v>
      </c>
      <c r="B187" t="str">
        <f>IFERROR(IFERROR(VLOOKUP(A187,JavaScript!$E$3:$F$187,2,FALSE),VLOOKUP(A187,JavaScript!$G$3:$H$187,2,FALSE)),"")</f>
        <v>var LinearForceMeasure_newton_per_centimetre =kg/(Math.pow(s,2)*Math.pow(10,2))</v>
      </c>
    </row>
    <row r="188" spans="1:2" x14ac:dyDescent="0.2">
      <c r="A188" s="29">
        <v>188</v>
      </c>
      <c r="B188" t="str">
        <f>IFERROR(IFERROR(VLOOKUP(A188,JavaScript!$E$3:$F$187,2,FALSE),VLOOKUP(A188,JavaScript!$G$3:$H$187,2,FALSE)),"")</f>
        <v>console.log('LinearForceMeasure_newton_per_centimetre =  '+LinearForceMeasure_newton_per_centimetre)</v>
      </c>
    </row>
    <row r="189" spans="1:2" x14ac:dyDescent="0.2">
      <c r="A189" s="29">
        <v>189</v>
      </c>
      <c r="B189" t="str">
        <f>IFERROR(IFERROR(VLOOKUP(A189,JavaScript!$E$3:$F$187,2,FALSE),VLOOKUP(A189,JavaScript!$G$3:$H$187,2,FALSE)),"")</f>
        <v/>
      </c>
    </row>
    <row r="190" spans="1:2" x14ac:dyDescent="0.2">
      <c r="A190" s="29">
        <v>190</v>
      </c>
      <c r="B190" t="str">
        <f>IFERROR(IFERROR(VLOOKUP(A190,JavaScript!$E$3:$F$187,2,FALSE),VLOOKUP(A190,JavaScript!$G$3:$H$187,2,FALSE)),"")</f>
        <v>var LinearForceMeasure_kilonewton_per_centimetre =kg/(Math.pow(s,2)*Math.pow(10,5))</v>
      </c>
    </row>
    <row r="191" spans="1:2" x14ac:dyDescent="0.2">
      <c r="A191" s="29">
        <v>191</v>
      </c>
      <c r="B191" t="str">
        <f>IFERROR(IFERROR(VLOOKUP(A191,JavaScript!$E$3:$F$187,2,FALSE),VLOOKUP(A191,JavaScript!$G$3:$H$187,2,FALSE)),"")</f>
        <v>console.log('LinearForceMeasure_kilonewton_per_centimetre =  '+LinearForceMeasure_kilonewton_per_centimetre)</v>
      </c>
    </row>
    <row r="192" spans="1:2" x14ac:dyDescent="0.2">
      <c r="A192" s="29">
        <v>192</v>
      </c>
      <c r="B192" t="str">
        <f>IFERROR(IFERROR(VLOOKUP(A192,JavaScript!$E$3:$F$187,2,FALSE),VLOOKUP(A192,JavaScript!$G$3:$H$187,2,FALSE)),"")</f>
        <v/>
      </c>
    </row>
    <row r="193" spans="1:2" x14ac:dyDescent="0.2">
      <c r="A193" s="29">
        <v>193</v>
      </c>
      <c r="B193" t="str">
        <f>IFERROR(IFERROR(VLOOKUP(A193,JavaScript!$E$3:$F$187,2,FALSE),VLOOKUP(A193,JavaScript!$G$3:$H$187,2,FALSE)),"")</f>
        <v>var LinearMomentMeasure_kilonewtonmetre_per_metre =(kg*m)/(Math.pow(s,2)*Math.pow(10,3))</v>
      </c>
    </row>
    <row r="194" spans="1:2" x14ac:dyDescent="0.2">
      <c r="A194" s="29">
        <v>194</v>
      </c>
      <c r="B194" t="str">
        <f>IFERROR(IFERROR(VLOOKUP(A194,JavaScript!$E$3:$F$187,2,FALSE),VLOOKUP(A194,JavaScript!$G$3:$H$187,2,FALSE)),"")</f>
        <v>console.log('LinearMomentMeasure_kilonewtonmetre_per_metre =  '+LinearMomentMeasure_kilonewtonmetre_per_metre)</v>
      </c>
    </row>
    <row r="195" spans="1:2" x14ac:dyDescent="0.2">
      <c r="A195" s="29">
        <v>195</v>
      </c>
      <c r="B195" t="str">
        <f>IFERROR(IFERROR(VLOOKUP(A195,JavaScript!$E$3:$F$187,2,FALSE),VLOOKUP(A195,JavaScript!$G$3:$H$187,2,FALSE)),"")</f>
        <v/>
      </c>
    </row>
    <row r="196" spans="1:2" x14ac:dyDescent="0.2">
      <c r="A196" s="29">
        <v>196</v>
      </c>
      <c r="B196" t="str">
        <f>IFERROR(IFERROR(VLOOKUP(A196,JavaScript!$E$3:$F$187,2,FALSE),VLOOKUP(A196,JavaScript!$G$3:$H$187,2,FALSE)),"")</f>
        <v>var LinearMomentMeasure_meganewtonmetre_per_metra =(kg*m)/(Math.pow(s,2)*Math.pow(10,6))</v>
      </c>
    </row>
    <row r="197" spans="1:2" x14ac:dyDescent="0.2">
      <c r="A197" s="29">
        <v>197</v>
      </c>
      <c r="B197" t="str">
        <f>IFERROR(IFERROR(VLOOKUP(A197,JavaScript!$E$3:$F$187,2,FALSE),VLOOKUP(A197,JavaScript!$G$3:$H$187,2,FALSE)),"")</f>
        <v>console.log('LinearMomentMeasure_meganewtonmetre_per_metra =  '+LinearMomentMeasure_meganewtonmetre_per_metra)</v>
      </c>
    </row>
    <row r="198" spans="1:2" x14ac:dyDescent="0.2">
      <c r="A198" s="29">
        <v>198</v>
      </c>
      <c r="B198" t="str">
        <f>IFERROR(IFERROR(VLOOKUP(A198,JavaScript!$E$3:$F$187,2,FALSE),VLOOKUP(A198,JavaScript!$G$3:$H$187,2,FALSE)),"")</f>
        <v/>
      </c>
    </row>
    <row r="199" spans="1:2" x14ac:dyDescent="0.2">
      <c r="A199" s="29">
        <v>199</v>
      </c>
      <c r="B199" t="str">
        <f>IFERROR(IFERROR(VLOOKUP(A199,JavaScript!$E$3:$F$187,2,FALSE),VLOOKUP(A199,JavaScript!$G$3:$H$187,2,FALSE)),"")</f>
        <v>var LinearMomentMeasure_newtonmetre_per_metre =(kg*m)/(Math.pow(s,2))</v>
      </c>
    </row>
    <row r="200" spans="1:2" x14ac:dyDescent="0.2">
      <c r="A200" s="29">
        <v>200</v>
      </c>
      <c r="B200" t="str">
        <f>IFERROR(IFERROR(VLOOKUP(A200,JavaScript!$E$3:$F$187,2,FALSE),VLOOKUP(A200,JavaScript!$G$3:$H$187,2,FALSE)),"")</f>
        <v>console.log('LinearMomentMeasure_newtonmetre_per_metre =  '+LinearMomentMeasure_newtonmetre_per_metre)</v>
      </c>
    </row>
    <row r="201" spans="1:2" x14ac:dyDescent="0.2">
      <c r="A201" s="29">
        <v>201</v>
      </c>
      <c r="B201" t="str">
        <f>IFERROR(IFERROR(VLOOKUP(A201,JavaScript!$E$3:$F$187,2,FALSE),VLOOKUP(A201,JavaScript!$G$3:$H$187,2,FALSE)),"")</f>
        <v/>
      </c>
    </row>
    <row r="202" spans="1:2" x14ac:dyDescent="0.2">
      <c r="A202" s="29">
        <v>202</v>
      </c>
      <c r="B202" t="str">
        <f>IFERROR(IFERROR(VLOOKUP(A202,JavaScript!$E$3:$F$187,2,FALSE),VLOOKUP(A202,JavaScript!$G$3:$H$187,2,FALSE)),"")</f>
        <v>var LinearStiffnessMeasure_newton_per_metre =(kg)/(Math.pow(s,2))</v>
      </c>
    </row>
    <row r="203" spans="1:2" x14ac:dyDescent="0.2">
      <c r="A203" s="29">
        <v>203</v>
      </c>
      <c r="B203" t="str">
        <f>IFERROR(IFERROR(VLOOKUP(A203,JavaScript!$E$3:$F$187,2,FALSE),VLOOKUP(A203,JavaScript!$G$3:$H$187,2,FALSE)),"")</f>
        <v>console.log('LinearStiffnessMeasure_newton_per_metre =  '+LinearStiffnessMeasure_newton_per_metre)</v>
      </c>
    </row>
    <row r="204" spans="1:2" x14ac:dyDescent="0.2">
      <c r="A204" s="29">
        <v>204</v>
      </c>
      <c r="B204" t="str">
        <f>IFERROR(IFERROR(VLOOKUP(A204,JavaScript!$E$3:$F$187,2,FALSE),VLOOKUP(A204,JavaScript!$G$3:$H$187,2,FALSE)),"")</f>
        <v/>
      </c>
    </row>
    <row r="205" spans="1:2" x14ac:dyDescent="0.2">
      <c r="A205" s="29">
        <v>205</v>
      </c>
      <c r="B205" t="str">
        <f>IFERROR(IFERROR(VLOOKUP(A205,JavaScript!$E$3:$F$187,2,FALSE),VLOOKUP(A205,JavaScript!$G$3:$H$187,2,FALSE)),"")</f>
        <v>var LinearVelocityMeasure_meters_per_second =m/s</v>
      </c>
    </row>
    <row r="206" spans="1:2" x14ac:dyDescent="0.2">
      <c r="A206" s="29">
        <v>206</v>
      </c>
      <c r="B206" t="str">
        <f>IFERROR(IFERROR(VLOOKUP(A206,JavaScript!$E$3:$F$187,2,FALSE),VLOOKUP(A206,JavaScript!$G$3:$H$187,2,FALSE)),"")</f>
        <v>console.log('LinearVelocityMeasure_meters_per_second =  '+LinearVelocityMeasure_meters_per_second)</v>
      </c>
    </row>
    <row r="207" spans="1:2" x14ac:dyDescent="0.2">
      <c r="A207" s="29">
        <v>207</v>
      </c>
      <c r="B207" t="str">
        <f>IFERROR(IFERROR(VLOOKUP(A207,JavaScript!$E$3:$F$187,2,FALSE),VLOOKUP(A207,JavaScript!$G$3:$H$187,2,FALSE)),"")</f>
        <v/>
      </c>
    </row>
    <row r="208" spans="1:2" x14ac:dyDescent="0.2">
      <c r="A208" s="29">
        <v>208</v>
      </c>
      <c r="B208" t="str">
        <f>IFERROR(IFERROR(VLOOKUP(A208,JavaScript!$E$3:$F$187,2,FALSE),VLOOKUP(A208,JavaScript!$G$3:$H$187,2,FALSE)),"")</f>
        <v>var LinearVelocityMeasure_kilometers_per_hour =(m*Math.pow(10,3))/(3600*s)</v>
      </c>
    </row>
    <row r="209" spans="1:2" x14ac:dyDescent="0.2">
      <c r="A209" s="29">
        <v>209</v>
      </c>
      <c r="B209" t="str">
        <f>IFERROR(IFERROR(VLOOKUP(A209,JavaScript!$E$3:$F$187,2,FALSE),VLOOKUP(A209,JavaScript!$G$3:$H$187,2,FALSE)),"")</f>
        <v>console.log('LinearVelocityMeasure_kilometers_per_hour =  '+LinearVelocityMeasure_kilometers_per_hour)</v>
      </c>
    </row>
    <row r="210" spans="1:2" x14ac:dyDescent="0.2">
      <c r="A210" s="29">
        <v>210</v>
      </c>
      <c r="B210" t="str">
        <f>IFERROR(IFERROR(VLOOKUP(A210,JavaScript!$E$3:$F$187,2,FALSE),VLOOKUP(A210,JavaScript!$G$3:$H$187,2,FALSE)),"")</f>
        <v/>
      </c>
    </row>
    <row r="211" spans="1:2" x14ac:dyDescent="0.2">
      <c r="A211" s="29">
        <v>211</v>
      </c>
      <c r="B211" t="str">
        <f>IFERROR(IFERROR(VLOOKUP(A211,JavaScript!$E$3:$F$187,2,FALSE),VLOOKUP(A211,JavaScript!$G$3:$H$187,2,FALSE)),"")</f>
        <v>var LinearVelocityMeasure_miles_per_hour =(1609,344*m)/(3600*s)</v>
      </c>
    </row>
    <row r="212" spans="1:2" x14ac:dyDescent="0.2">
      <c r="A212" s="29">
        <v>212</v>
      </c>
      <c r="B212" t="str">
        <f>IFERROR(IFERROR(VLOOKUP(A212,JavaScript!$E$3:$F$187,2,FALSE),VLOOKUP(A212,JavaScript!$G$3:$H$187,2,FALSE)),"")</f>
        <v>console.log('LinearVelocityMeasure_miles_per_hour =  '+LinearVelocityMeasure_miles_per_hour)</v>
      </c>
    </row>
    <row r="213" spans="1:2" x14ac:dyDescent="0.2">
      <c r="A213" s="29">
        <v>213</v>
      </c>
      <c r="B213" t="str">
        <f>IFERROR(IFERROR(VLOOKUP(A213,JavaScript!$E$3:$F$187,2,FALSE),VLOOKUP(A213,JavaScript!$G$3:$H$187,2,FALSE)),"")</f>
        <v/>
      </c>
    </row>
    <row r="214" spans="1:2" x14ac:dyDescent="0.2">
      <c r="A214" s="29">
        <v>214</v>
      </c>
      <c r="B214" t="str">
        <f>IFERROR(IFERROR(VLOOKUP(A214,JavaScript!$E$3:$F$187,2,FALSE),VLOOKUP(A214,JavaScript!$G$3:$H$187,2,FALSE)),"")</f>
        <v>var LuminousIntensityMeasure_candela =cd</v>
      </c>
    </row>
    <row r="215" spans="1:2" x14ac:dyDescent="0.2">
      <c r="A215" s="29">
        <v>215</v>
      </c>
      <c r="B215" t="str">
        <f>IFERROR(IFERROR(VLOOKUP(A215,JavaScript!$E$3:$F$187,2,FALSE),VLOOKUP(A215,JavaScript!$G$3:$H$187,2,FALSE)),"")</f>
        <v>console.log('LuminousIntensityMeasure_candela =  '+LuminousIntensityMeasure_candela)</v>
      </c>
    </row>
    <row r="216" spans="1:2" x14ac:dyDescent="0.2">
      <c r="A216" s="29">
        <v>216</v>
      </c>
      <c r="B216" t="str">
        <f>IFERROR(IFERROR(VLOOKUP(A216,JavaScript!$E$3:$F$187,2,FALSE),VLOOKUP(A216,JavaScript!$G$3:$H$187,2,FALSE)),"")</f>
        <v/>
      </c>
    </row>
    <row r="217" spans="1:2" x14ac:dyDescent="0.2">
      <c r="A217" s="29">
        <v>217</v>
      </c>
      <c r="B217" t="str">
        <f>IFERROR(IFERROR(VLOOKUP(A217,JavaScript!$E$3:$F$187,2,FALSE),VLOOKUP(A217,JavaScript!$G$3:$H$187,2,FALSE)),"")</f>
        <v>var LuminousIntensityDistributionMeasure_candela =cd</v>
      </c>
    </row>
    <row r="218" spans="1:2" x14ac:dyDescent="0.2">
      <c r="A218" s="29">
        <v>218</v>
      </c>
      <c r="B218" t="str">
        <f>IFERROR(IFERROR(VLOOKUP(A218,JavaScript!$E$3:$F$187,2,FALSE),VLOOKUP(A218,JavaScript!$G$3:$H$187,2,FALSE)),"")</f>
        <v>console.log('LuminousIntensityDistributionMeasure_candela =  '+LuminousIntensityDistributionMeasure_candela)</v>
      </c>
    </row>
    <row r="219" spans="1:2" x14ac:dyDescent="0.2">
      <c r="A219" s="29">
        <v>219</v>
      </c>
      <c r="B219" t="str">
        <f>IFERROR(IFERROR(VLOOKUP(A219,JavaScript!$E$3:$F$187,2,FALSE),VLOOKUP(A219,JavaScript!$G$3:$H$187,2,FALSE)),"")</f>
        <v/>
      </c>
    </row>
    <row r="220" spans="1:2" x14ac:dyDescent="0.2">
      <c r="A220" s="29">
        <v>220</v>
      </c>
      <c r="B220" t="str">
        <f>IFERROR(IFERROR(VLOOKUP(A220,JavaScript!$E$3:$F$187,2,FALSE),VLOOKUP(A220,JavaScript!$G$3:$H$187,2,FALSE)),"")</f>
        <v>var MagneticFluxMeasure_weber =(kg*Math.pow(m,2))/(Math.pow(A,2)*Math.pow(s,2))</v>
      </c>
    </row>
    <row r="221" spans="1:2" x14ac:dyDescent="0.2">
      <c r="A221" s="29">
        <v>221</v>
      </c>
      <c r="B221" t="str">
        <f>IFERROR(IFERROR(VLOOKUP(A221,JavaScript!$E$3:$F$187,2,FALSE),VLOOKUP(A221,JavaScript!$G$3:$H$187,2,FALSE)),"")</f>
        <v>console.log('MagneticFluxMeasure_weber =  '+MagneticFluxMeasure_weber)</v>
      </c>
    </row>
    <row r="222" spans="1:2" x14ac:dyDescent="0.2">
      <c r="A222" s="29">
        <v>222</v>
      </c>
      <c r="B222" t="str">
        <f>IFERROR(IFERROR(VLOOKUP(A222,JavaScript!$E$3:$F$187,2,FALSE),VLOOKUP(A222,JavaScript!$G$3:$H$187,2,FALSE)),"")</f>
        <v/>
      </c>
    </row>
    <row r="223" spans="1:2" x14ac:dyDescent="0.2">
      <c r="A223" s="29">
        <v>223</v>
      </c>
      <c r="B223" t="str">
        <f>IFERROR(IFERROR(VLOOKUP(A223,JavaScript!$E$3:$F$187,2,FALSE),VLOOKUP(A223,JavaScript!$G$3:$H$187,2,FALSE)),"")</f>
        <v>var MagneticFluxDensityMeasure_tesla =kg/(Math.pow(A,2)*Math.pow(s,2))</v>
      </c>
    </row>
    <row r="224" spans="1:2" x14ac:dyDescent="0.2">
      <c r="A224" s="29">
        <v>224</v>
      </c>
      <c r="B224" t="str">
        <f>IFERROR(IFERROR(VLOOKUP(A224,JavaScript!$E$3:$F$187,2,FALSE),VLOOKUP(A224,JavaScript!$G$3:$H$187,2,FALSE)),"")</f>
        <v>console.log('MagneticFluxDensityMeasure_tesla =  '+MagneticFluxDensityMeasure_tesla)</v>
      </c>
    </row>
    <row r="225" spans="1:2" x14ac:dyDescent="0.2">
      <c r="A225" s="29">
        <v>225</v>
      </c>
      <c r="B225" t="str">
        <f>IFERROR(IFERROR(VLOOKUP(A225,JavaScript!$E$3:$F$187,2,FALSE),VLOOKUP(A225,JavaScript!$G$3:$H$187,2,FALSE)),"")</f>
        <v/>
      </c>
    </row>
    <row r="226" spans="1:2" x14ac:dyDescent="0.2">
      <c r="A226" s="29">
        <v>226</v>
      </c>
      <c r="B226" t="str">
        <f>IFERROR(IFERROR(VLOOKUP(A226,JavaScript!$E$3:$F$187,2,FALSE),VLOOKUP(A226,JavaScript!$G$3:$H$187,2,FALSE)),"")</f>
        <v>var MassMeasure_gram =kg/Math.pow(10,3)</v>
      </c>
    </row>
    <row r="227" spans="1:2" x14ac:dyDescent="0.2">
      <c r="A227" s="29">
        <v>227</v>
      </c>
      <c r="B227" t="str">
        <f>IFERROR(IFERROR(VLOOKUP(A227,JavaScript!$E$3:$F$187,2,FALSE),VLOOKUP(A227,JavaScript!$G$3:$H$187,2,FALSE)),"")</f>
        <v>console.log('MassMeasure_gram =  '+MassMeasure_gram)</v>
      </c>
    </row>
    <row r="228" spans="1:2" x14ac:dyDescent="0.2">
      <c r="A228" s="29">
        <v>228</v>
      </c>
      <c r="B228" t="str">
        <f>IFERROR(IFERROR(VLOOKUP(A228,JavaScript!$E$3:$F$187,2,FALSE),VLOOKUP(A228,JavaScript!$G$3:$H$187,2,FALSE)),"")</f>
        <v/>
      </c>
    </row>
    <row r="229" spans="1:2" x14ac:dyDescent="0.2">
      <c r="A229" s="29">
        <v>229</v>
      </c>
      <c r="B229" t="str">
        <f>IFERROR(IFERROR(VLOOKUP(A229,JavaScript!$E$3:$F$187,2,FALSE),VLOOKUP(A229,JavaScript!$G$3:$H$187,2,FALSE)),"")</f>
        <v>var MassMeasure_kilogram =kg</v>
      </c>
    </row>
    <row r="230" spans="1:2" x14ac:dyDescent="0.2">
      <c r="A230" s="29">
        <v>230</v>
      </c>
      <c r="B230" t="str">
        <f>IFERROR(IFERROR(VLOOKUP(A230,JavaScript!$E$3:$F$187,2,FALSE),VLOOKUP(A230,JavaScript!$G$3:$H$187,2,FALSE)),"")</f>
        <v>console.log('MassMeasure_kilogram =  '+MassMeasure_kilogram)</v>
      </c>
    </row>
    <row r="231" spans="1:2" x14ac:dyDescent="0.2">
      <c r="A231" s="29">
        <v>231</v>
      </c>
      <c r="B231" t="str">
        <f>IFERROR(IFERROR(VLOOKUP(A231,JavaScript!$E$3:$F$187,2,FALSE),VLOOKUP(A231,JavaScript!$G$3:$H$187,2,FALSE)),"")</f>
        <v/>
      </c>
    </row>
    <row r="232" spans="1:2" x14ac:dyDescent="0.2">
      <c r="A232" s="29">
        <v>232</v>
      </c>
      <c r="B232" t="str">
        <f>IFERROR(IFERROR(VLOOKUP(A232,JavaScript!$E$3:$F$187,2,FALSE),VLOOKUP(A232,JavaScript!$G$3:$H$187,2,FALSE)),"")</f>
        <v>var MassMeasure_ton =kg*Math.pow(10,3)</v>
      </c>
    </row>
    <row r="233" spans="1:2" x14ac:dyDescent="0.2">
      <c r="A233" s="29">
        <v>233</v>
      </c>
      <c r="B233" t="str">
        <f>IFERROR(IFERROR(VLOOKUP(A233,JavaScript!$E$3:$F$187,2,FALSE),VLOOKUP(A233,JavaScript!$G$3:$H$187,2,FALSE)),"")</f>
        <v>console.log('MassMeasure_ton =  '+MassMeasure_ton)</v>
      </c>
    </row>
    <row r="234" spans="1:2" x14ac:dyDescent="0.2">
      <c r="A234" s="29">
        <v>234</v>
      </c>
      <c r="B234" t="str">
        <f>IFERROR(IFERROR(VLOOKUP(A234,JavaScript!$E$3:$F$187,2,FALSE),VLOOKUP(A234,JavaScript!$G$3:$H$187,2,FALSE)),"")</f>
        <v/>
      </c>
    </row>
    <row r="235" spans="1:2" x14ac:dyDescent="0.2">
      <c r="A235" s="29">
        <v>235</v>
      </c>
      <c r="B235" t="str">
        <f>IFERROR(IFERROR(VLOOKUP(A235,JavaScript!$E$3:$F$187,2,FALSE),VLOOKUP(A235,JavaScript!$G$3:$H$187,2,FALSE)),"")</f>
        <v>var MassMeasure_milligram =kg/Math.pow(10,6)</v>
      </c>
    </row>
    <row r="236" spans="1:2" x14ac:dyDescent="0.2">
      <c r="A236" s="29">
        <v>236</v>
      </c>
      <c r="B236" t="str">
        <f>IFERROR(IFERROR(VLOOKUP(A236,JavaScript!$E$3:$F$187,2,FALSE),VLOOKUP(A236,JavaScript!$G$3:$H$187,2,FALSE)),"")</f>
        <v>console.log('MassMeasure_milligram =  '+MassMeasure_milligram)</v>
      </c>
    </row>
    <row r="237" spans="1:2" x14ac:dyDescent="0.2">
      <c r="A237" s="29">
        <v>237</v>
      </c>
      <c r="B237" t="str">
        <f>IFERROR(IFERROR(VLOOKUP(A237,JavaScript!$E$3:$F$187,2,FALSE),VLOOKUP(A237,JavaScript!$G$3:$H$187,2,FALSE)),"")</f>
        <v/>
      </c>
    </row>
    <row r="238" spans="1:2" x14ac:dyDescent="0.2">
      <c r="A238" s="29">
        <v>238</v>
      </c>
      <c r="B238" t="str">
        <f>IFERROR(IFERROR(VLOOKUP(A238,JavaScript!$E$3:$F$187,2,FALSE),VLOOKUP(A238,JavaScript!$G$3:$H$187,2,FALSE)),"")</f>
        <v>var MassMeasure_microgram =kg/Math.pow(10,9)</v>
      </c>
    </row>
    <row r="239" spans="1:2" x14ac:dyDescent="0.2">
      <c r="A239" s="29">
        <v>239</v>
      </c>
      <c r="B239" t="str">
        <f>IFERROR(IFERROR(VLOOKUP(A239,JavaScript!$E$3:$F$187,2,FALSE),VLOOKUP(A239,JavaScript!$G$3:$H$187,2,FALSE)),"")</f>
        <v>console.log('MassMeasure_microgram =  '+MassMeasure_microgram)</v>
      </c>
    </row>
    <row r="240" spans="1:2" x14ac:dyDescent="0.2">
      <c r="A240" s="29">
        <v>240</v>
      </c>
      <c r="B240" t="str">
        <f>IFERROR(IFERROR(VLOOKUP(A240,JavaScript!$E$3:$F$187,2,FALSE),VLOOKUP(A240,JavaScript!$G$3:$H$187,2,FALSE)),"")</f>
        <v/>
      </c>
    </row>
    <row r="241" spans="1:2" x14ac:dyDescent="0.2">
      <c r="A241" s="29">
        <v>241</v>
      </c>
      <c r="B241" t="str">
        <f>IFERROR(IFERROR(VLOOKUP(A241,JavaScript!$E$3:$F$187,2,FALSE),VLOOKUP(A241,JavaScript!$G$3:$H$187,2,FALSE)),"")</f>
        <v>var MassDensityMeasure_kilogram_per_cubicmetre =kg/Math.pow(m,3)</v>
      </c>
    </row>
    <row r="242" spans="1:2" x14ac:dyDescent="0.2">
      <c r="A242" s="29">
        <v>242</v>
      </c>
      <c r="B242" t="str">
        <f>IFERROR(IFERROR(VLOOKUP(A242,JavaScript!$E$3:$F$187,2,FALSE),VLOOKUP(A242,JavaScript!$G$3:$H$187,2,FALSE)),"")</f>
        <v>console.log('MassDensityMeasure_kilogram_per_cubicmetre =  '+MassDensityMeasure_kilogram_per_cubicmetre)</v>
      </c>
    </row>
    <row r="243" spans="1:2" x14ac:dyDescent="0.2">
      <c r="A243" s="29">
        <v>243</v>
      </c>
      <c r="B243" t="str">
        <f>IFERROR(IFERROR(VLOOKUP(A243,JavaScript!$E$3:$F$187,2,FALSE),VLOOKUP(A243,JavaScript!$G$3:$H$187,2,FALSE)),"")</f>
        <v/>
      </c>
    </row>
    <row r="244" spans="1:2" x14ac:dyDescent="0.2">
      <c r="A244" s="29">
        <v>244</v>
      </c>
      <c r="B244" t="str">
        <f>IFERROR(IFERROR(VLOOKUP(A244,JavaScript!$E$3:$F$187,2,FALSE),VLOOKUP(A244,JavaScript!$G$3:$H$187,2,FALSE)),"")</f>
        <v>var MassDensityMeasure_kilogram_per_cubicdecimetre =Math.pow(10,3)*kg/Math.pow(m,3)</v>
      </c>
    </row>
    <row r="245" spans="1:2" x14ac:dyDescent="0.2">
      <c r="A245" s="29">
        <v>245</v>
      </c>
      <c r="B245" t="str">
        <f>IFERROR(IFERROR(VLOOKUP(A245,JavaScript!$E$3:$F$187,2,FALSE),VLOOKUP(A245,JavaScript!$G$3:$H$187,2,FALSE)),"")</f>
        <v>console.log('MassDensityMeasure_kilogram_per_cubicdecimetre =  '+MassDensityMeasure_kilogram_per_cubicdecimetre)</v>
      </c>
    </row>
    <row r="246" spans="1:2" x14ac:dyDescent="0.2">
      <c r="A246" s="29">
        <v>246</v>
      </c>
      <c r="B246" t="str">
        <f>IFERROR(IFERROR(VLOOKUP(A246,JavaScript!$E$3:$F$187,2,FALSE),VLOOKUP(A246,JavaScript!$G$3:$H$187,2,FALSE)),"")</f>
        <v/>
      </c>
    </row>
    <row r="247" spans="1:2" x14ac:dyDescent="0.2">
      <c r="A247" s="29">
        <v>247</v>
      </c>
      <c r="B247" t="str">
        <f>IFERROR(IFERROR(VLOOKUP(A247,JavaScript!$E$3:$F$187,2,FALSE),VLOOKUP(A247,JavaScript!$G$3:$H$187,2,FALSE)),"")</f>
        <v>var MassDensityMeasure_tonne_per_cubicmetre =Math.pow(10,3)*kg/Math.pow(m,3)</v>
      </c>
    </row>
    <row r="248" spans="1:2" x14ac:dyDescent="0.2">
      <c r="A248" s="29">
        <v>248</v>
      </c>
      <c r="B248" t="str">
        <f>IFERROR(IFERROR(VLOOKUP(A248,JavaScript!$E$3:$F$187,2,FALSE),VLOOKUP(A248,JavaScript!$G$3:$H$187,2,FALSE)),"")</f>
        <v>console.log('MassDensityMeasure_tonne_per_cubicmetre =  '+MassDensityMeasure_tonne_per_cubicmetre)</v>
      </c>
    </row>
    <row r="249" spans="1:2" x14ac:dyDescent="0.2">
      <c r="A249" s="29">
        <v>249</v>
      </c>
      <c r="B249" t="str">
        <f>IFERROR(IFERROR(VLOOKUP(A249,JavaScript!$E$3:$F$187,2,FALSE),VLOOKUP(A249,JavaScript!$G$3:$H$187,2,FALSE)),"")</f>
        <v/>
      </c>
    </row>
    <row r="250" spans="1:2" x14ac:dyDescent="0.2">
      <c r="A250" s="29">
        <v>250</v>
      </c>
      <c r="B250" t="str">
        <f>IFERROR(IFERROR(VLOOKUP(A250,JavaScript!$E$3:$F$187,2,FALSE),VLOOKUP(A250,JavaScript!$G$3:$H$187,2,FALSE)),"")</f>
        <v>var MassFlowRateMeasure_kilogram_per_second =kg/s</v>
      </c>
    </row>
    <row r="251" spans="1:2" x14ac:dyDescent="0.2">
      <c r="A251" s="29">
        <v>251</v>
      </c>
      <c r="B251" t="str">
        <f>IFERROR(IFERROR(VLOOKUP(A251,JavaScript!$E$3:$F$187,2,FALSE),VLOOKUP(A251,JavaScript!$G$3:$H$187,2,FALSE)),"")</f>
        <v>console.log('MassFlowRateMeasure_kilogram_per_second =  '+MassFlowRateMeasure_kilogram_per_second)</v>
      </c>
    </row>
    <row r="252" spans="1:2" x14ac:dyDescent="0.2">
      <c r="A252" s="29">
        <v>252</v>
      </c>
      <c r="B252" t="str">
        <f>IFERROR(IFERROR(VLOOKUP(A252,JavaScript!$E$3:$F$187,2,FALSE),VLOOKUP(A252,JavaScript!$G$3:$H$187,2,FALSE)),"")</f>
        <v/>
      </c>
    </row>
    <row r="253" spans="1:2" x14ac:dyDescent="0.2">
      <c r="A253" s="29">
        <v>253</v>
      </c>
      <c r="B253" t="str">
        <f>IFERROR(IFERROR(VLOOKUP(A253,JavaScript!$E$3:$F$187,2,FALSE),VLOOKUP(A253,JavaScript!$G$3:$H$187,2,FALSE)),"")</f>
        <v>var MassPerLengthMeasure_kilogram_per_metre =kg/m</v>
      </c>
    </row>
    <row r="254" spans="1:2" x14ac:dyDescent="0.2">
      <c r="A254" s="29">
        <v>254</v>
      </c>
      <c r="B254" t="str">
        <f>IFERROR(IFERROR(VLOOKUP(A254,JavaScript!$E$3:$F$187,2,FALSE),VLOOKUP(A254,JavaScript!$G$3:$H$187,2,FALSE)),"")</f>
        <v>console.log('MassPerLengthMeasure_kilogram_per_metre =  '+MassPerLengthMeasure_kilogram_per_metre)</v>
      </c>
    </row>
    <row r="255" spans="1:2" x14ac:dyDescent="0.2">
      <c r="A255" s="29">
        <v>255</v>
      </c>
      <c r="B255" t="str">
        <f>IFERROR(IFERROR(VLOOKUP(A255,JavaScript!$E$3:$F$187,2,FALSE),VLOOKUP(A255,JavaScript!$G$3:$H$187,2,FALSE)),"")</f>
        <v/>
      </c>
    </row>
    <row r="256" spans="1:2" x14ac:dyDescent="0.2">
      <c r="A256" s="29">
        <v>256</v>
      </c>
      <c r="B256" t="str">
        <f>IFERROR(IFERROR(VLOOKUP(A256,JavaScript!$E$3:$F$187,2,FALSE),VLOOKUP(A256,JavaScript!$G$3:$H$187,2,FALSE)),"")</f>
        <v>var ModulusOfElasticityMeasure_newton_per_square_millimetre =Math.pow(10,6)*kg/(m*Math.pow(s,2))</v>
      </c>
    </row>
    <row r="257" spans="1:2" x14ac:dyDescent="0.2">
      <c r="A257" s="29">
        <v>257</v>
      </c>
      <c r="B257" t="str">
        <f>IFERROR(IFERROR(VLOOKUP(A257,JavaScript!$E$3:$F$187,2,FALSE),VLOOKUP(A257,JavaScript!$G$3:$H$187,2,FALSE)),"")</f>
        <v>console.log('ModulusOfElasticityMeasure_newton_per_square_millimetre =  '+ModulusOfElasticityMeasure_newton_per_square_millimetre)</v>
      </c>
    </row>
    <row r="258" spans="1:2" x14ac:dyDescent="0.2">
      <c r="A258" s="29">
        <v>258</v>
      </c>
      <c r="B258" t="str">
        <f>IFERROR(IFERROR(VLOOKUP(A258,JavaScript!$E$3:$F$187,2,FALSE),VLOOKUP(A258,JavaScript!$G$3:$H$187,2,FALSE)),"")</f>
        <v/>
      </c>
    </row>
    <row r="259" spans="1:2" x14ac:dyDescent="0.2">
      <c r="A259" s="29">
        <v>259</v>
      </c>
      <c r="B259" t="str">
        <f>IFERROR(IFERROR(VLOOKUP(A259,JavaScript!$E$3:$F$187,2,FALSE),VLOOKUP(A259,JavaScript!$G$3:$H$187,2,FALSE)),"")</f>
        <v>var ModulusOfElasticityMeasure_newton_per_square_centimeter =Math.pow(10,4)*kg/(m*Math.pow(s,2))</v>
      </c>
    </row>
    <row r="260" spans="1:2" x14ac:dyDescent="0.2">
      <c r="A260" s="29">
        <v>260</v>
      </c>
      <c r="B260" t="str">
        <f>IFERROR(IFERROR(VLOOKUP(A260,JavaScript!$E$3:$F$187,2,FALSE),VLOOKUP(A260,JavaScript!$G$3:$H$187,2,FALSE)),"")</f>
        <v>console.log('ModulusOfElasticityMeasure_newton_per_square_centimeter =  '+ModulusOfElasticityMeasure_newton_per_square_centimeter)</v>
      </c>
    </row>
    <row r="261" spans="1:2" x14ac:dyDescent="0.2">
      <c r="A261" s="29">
        <v>261</v>
      </c>
      <c r="B261" t="str">
        <f>IFERROR(IFERROR(VLOOKUP(A261,JavaScript!$E$3:$F$187,2,FALSE),VLOOKUP(A261,JavaScript!$G$3:$H$187,2,FALSE)),"")</f>
        <v/>
      </c>
    </row>
    <row r="262" spans="1:2" x14ac:dyDescent="0.2">
      <c r="A262" s="29">
        <v>262</v>
      </c>
      <c r="B262" t="str">
        <f>IFERROR(IFERROR(VLOOKUP(A262,JavaScript!$E$3:$F$187,2,FALSE),VLOOKUP(A262,JavaScript!$G$3:$H$187,2,FALSE)),"")</f>
        <v>var ModulusOfElasticityMeasure_kilonewton_per_square_millimetre =Math.pow(10,9)*kg/(m*Math.pow(s,2))</v>
      </c>
    </row>
    <row r="263" spans="1:2" x14ac:dyDescent="0.2">
      <c r="A263" s="29">
        <v>263</v>
      </c>
      <c r="B263" t="str">
        <f>IFERROR(IFERROR(VLOOKUP(A263,JavaScript!$E$3:$F$187,2,FALSE),VLOOKUP(A263,JavaScript!$G$3:$H$187,2,FALSE)),"")</f>
        <v>console.log('ModulusOfElasticityMeasure_kilonewton_per_square_millimetre =  '+ModulusOfElasticityMeasure_kilonewton_per_square_millimetre)</v>
      </c>
    </row>
    <row r="264" spans="1:2" x14ac:dyDescent="0.2">
      <c r="A264" s="29">
        <v>264</v>
      </c>
      <c r="B264" t="str">
        <f>IFERROR(IFERROR(VLOOKUP(A264,JavaScript!$E$3:$F$187,2,FALSE),VLOOKUP(A264,JavaScript!$G$3:$H$187,2,FALSE)),"")</f>
        <v/>
      </c>
    </row>
    <row r="265" spans="1:2" x14ac:dyDescent="0.2">
      <c r="A265" s="29">
        <v>265</v>
      </c>
      <c r="B265" t="str">
        <f>IFERROR(IFERROR(VLOOKUP(A265,JavaScript!$E$3:$F$187,2,FALSE),VLOOKUP(A265,JavaScript!$G$3:$H$187,2,FALSE)),"")</f>
        <v>var ModulusOfElasticityMeasure_kilonewton_per_square_centimeter =Math.pow(10,7)*kg/(m*Math.pow(s,2))</v>
      </c>
    </row>
    <row r="266" spans="1:2" x14ac:dyDescent="0.2">
      <c r="A266" s="29">
        <v>266</v>
      </c>
      <c r="B266" t="str">
        <f>IFERROR(IFERROR(VLOOKUP(A266,JavaScript!$E$3:$F$187,2,FALSE),VLOOKUP(A266,JavaScript!$G$3:$H$187,2,FALSE)),"")</f>
        <v>console.log('ModulusOfElasticityMeasure_kilonewton_per_square_centimeter =  '+ModulusOfElasticityMeasure_kilonewton_per_square_centimeter)</v>
      </c>
    </row>
    <row r="267" spans="1:2" x14ac:dyDescent="0.2">
      <c r="A267" s="29">
        <v>267</v>
      </c>
      <c r="B267" t="str">
        <f>IFERROR(IFERROR(VLOOKUP(A267,JavaScript!$E$3:$F$187,2,FALSE),VLOOKUP(A267,JavaScript!$G$3:$H$187,2,FALSE)),"")</f>
        <v/>
      </c>
    </row>
    <row r="268" spans="1:2" x14ac:dyDescent="0.2">
      <c r="A268" s="29">
        <v>268</v>
      </c>
      <c r="B268" t="str">
        <f>IFERROR(IFERROR(VLOOKUP(A268,JavaScript!$E$3:$F$187,2,FALSE),VLOOKUP(A268,JavaScript!$G$3:$H$187,2,FALSE)),"")</f>
        <v>var ModulusOfElasticityMeasure_newton_per_metre =kg/(m*Math.pow(s,2))</v>
      </c>
    </row>
    <row r="269" spans="1:2" x14ac:dyDescent="0.2">
      <c r="A269" s="29">
        <v>269</v>
      </c>
      <c r="B269" t="str">
        <f>IFERROR(IFERROR(VLOOKUP(A269,JavaScript!$E$3:$F$187,2,FALSE),VLOOKUP(A269,JavaScript!$G$3:$H$187,2,FALSE)),"")</f>
        <v>console.log('ModulusOfElasticityMeasure_newton_per_metre =  '+ModulusOfElasticityMeasure_newton_per_metre)</v>
      </c>
    </row>
    <row r="270" spans="1:2" x14ac:dyDescent="0.2">
      <c r="A270" s="29">
        <v>270</v>
      </c>
      <c r="B270" t="str">
        <f>IFERROR(IFERROR(VLOOKUP(A270,JavaScript!$E$3:$F$187,2,FALSE),VLOOKUP(A270,JavaScript!$G$3:$H$187,2,FALSE)),"")</f>
        <v/>
      </c>
    </row>
    <row r="271" spans="1:2" x14ac:dyDescent="0.2">
      <c r="A271" s="29">
        <v>271</v>
      </c>
      <c r="B271" t="str">
        <f>IFERROR(IFERROR(VLOOKUP(A271,JavaScript!$E$3:$F$187,2,FALSE),VLOOKUP(A271,JavaScript!$G$3:$H$187,2,FALSE)),"")</f>
        <v>var ModulusOfElasticityMeasure_gigapascal =Math.pow(10,9)*kg/(m*Math.pow(s,2))</v>
      </c>
    </row>
    <row r="272" spans="1:2" x14ac:dyDescent="0.2">
      <c r="A272" s="29">
        <v>272</v>
      </c>
      <c r="B272" t="str">
        <f>IFERROR(IFERROR(VLOOKUP(A272,JavaScript!$E$3:$F$187,2,FALSE),VLOOKUP(A272,JavaScript!$G$3:$H$187,2,FALSE)),"")</f>
        <v>console.log('ModulusOfElasticityMeasure_gigapascal =  '+ModulusOfElasticityMeasure_gigapascal)</v>
      </c>
    </row>
    <row r="273" spans="1:2" x14ac:dyDescent="0.2">
      <c r="A273" s="29">
        <v>273</v>
      </c>
      <c r="B273" t="str">
        <f>IFERROR(IFERROR(VLOOKUP(A273,JavaScript!$E$3:$F$187,2,FALSE),VLOOKUP(A273,JavaScript!$G$3:$H$187,2,FALSE)),"")</f>
        <v/>
      </c>
    </row>
    <row r="274" spans="1:2" x14ac:dyDescent="0.2">
      <c r="A274" s="29">
        <v>274</v>
      </c>
      <c r="B274" t="str">
        <f>IFERROR(IFERROR(VLOOKUP(A274,JavaScript!$E$3:$F$187,2,FALSE),VLOOKUP(A274,JavaScript!$G$3:$H$187,2,FALSE)),"")</f>
        <v>var ModulusOfElasticityMeasure_megapascal =Math.pow(10,6)*kg/(m*Math.pow(s,2))</v>
      </c>
    </row>
    <row r="275" spans="1:2" x14ac:dyDescent="0.2">
      <c r="A275" s="29">
        <v>275</v>
      </c>
      <c r="B275" t="str">
        <f>IFERROR(IFERROR(VLOOKUP(A275,JavaScript!$E$3:$F$187,2,FALSE),VLOOKUP(A275,JavaScript!$G$3:$H$187,2,FALSE)),"")</f>
        <v>console.log('ModulusOfElasticityMeasure_megapascal =  '+ModulusOfElasticityMeasure_megapascal)</v>
      </c>
    </row>
    <row r="276" spans="1:2" x14ac:dyDescent="0.2">
      <c r="A276" s="29">
        <v>276</v>
      </c>
      <c r="B276" t="str">
        <f>IFERROR(IFERROR(VLOOKUP(A276,JavaScript!$E$3:$F$187,2,FALSE),VLOOKUP(A276,JavaScript!$G$3:$H$187,2,FALSE)),"")</f>
        <v/>
      </c>
    </row>
    <row r="277" spans="1:2" x14ac:dyDescent="0.2">
      <c r="A277" s="29">
        <v>277</v>
      </c>
      <c r="B277" t="str">
        <f>IFERROR(IFERROR(VLOOKUP(A277,JavaScript!$E$3:$F$187,2,FALSE),VLOOKUP(A277,JavaScript!$G$3:$H$187,2,FALSE)),"")</f>
        <v>var ModulusOfElasticityMeasure_kilopascal =Math.pow(10,3)*kg/(m*Math.pow(s,2))</v>
      </c>
    </row>
    <row r="278" spans="1:2" x14ac:dyDescent="0.2">
      <c r="A278" s="29">
        <v>278</v>
      </c>
      <c r="B278" t="str">
        <f>IFERROR(IFERROR(VLOOKUP(A278,JavaScript!$E$3:$F$187,2,FALSE),VLOOKUP(A278,JavaScript!$G$3:$H$187,2,FALSE)),"")</f>
        <v>console.log('ModulusOfElasticityMeasure_kilopascal =  '+ModulusOfElasticityMeasure_kilopascal)</v>
      </c>
    </row>
    <row r="279" spans="1:2" x14ac:dyDescent="0.2">
      <c r="A279" s="29">
        <v>279</v>
      </c>
      <c r="B279" t="str">
        <f>IFERROR(IFERROR(VLOOKUP(A279,JavaScript!$E$3:$F$187,2,FALSE),VLOOKUP(A279,JavaScript!$G$3:$H$187,2,FALSE)),"")</f>
        <v/>
      </c>
    </row>
    <row r="280" spans="1:2" x14ac:dyDescent="0.2">
      <c r="A280" s="29">
        <v>280</v>
      </c>
      <c r="B280" t="str">
        <f>IFERROR(IFERROR(VLOOKUP(A280,JavaScript!$E$3:$F$187,2,FALSE),VLOOKUP(A280,JavaScript!$G$3:$H$187,2,FALSE)),"")</f>
        <v>var ModulusOfElasticityMeasure_hectopascal =Math.pow(10,2)*kg/(m*Math.pow(s,2))</v>
      </c>
    </row>
    <row r="281" spans="1:2" x14ac:dyDescent="0.2">
      <c r="A281" s="29">
        <v>281</v>
      </c>
      <c r="B281" t="str">
        <f>IFERROR(IFERROR(VLOOKUP(A281,JavaScript!$E$3:$F$187,2,FALSE),VLOOKUP(A281,JavaScript!$G$3:$H$187,2,FALSE)),"")</f>
        <v>console.log('ModulusOfElasticityMeasure_hectopascal =  '+ModulusOfElasticityMeasure_hectopascal)</v>
      </c>
    </row>
    <row r="282" spans="1:2" x14ac:dyDescent="0.2">
      <c r="A282" s="29">
        <v>282</v>
      </c>
      <c r="B282" t="str">
        <f>IFERROR(IFERROR(VLOOKUP(A282,JavaScript!$E$3:$F$187,2,FALSE),VLOOKUP(A282,JavaScript!$G$3:$H$187,2,FALSE)),"")</f>
        <v/>
      </c>
    </row>
    <row r="283" spans="1:2" x14ac:dyDescent="0.2">
      <c r="A283" s="29">
        <v>283</v>
      </c>
      <c r="B283" t="str">
        <f>IFERROR(IFERROR(VLOOKUP(A283,JavaScript!$E$3:$F$187,2,FALSE),VLOOKUP(A283,JavaScript!$G$3:$H$187,2,FALSE)),"")</f>
        <v>var ModulusOfElasticityMeasure_pascal =kg/(m*Math.pow(s,2))</v>
      </c>
    </row>
    <row r="284" spans="1:2" x14ac:dyDescent="0.2">
      <c r="A284" s="29">
        <v>284</v>
      </c>
      <c r="B284" t="str">
        <f>IFERROR(IFERROR(VLOOKUP(A284,JavaScript!$E$3:$F$187,2,FALSE),VLOOKUP(A284,JavaScript!$G$3:$H$187,2,FALSE)),"")</f>
        <v>console.log('ModulusOfElasticityMeasure_pascal =  '+ModulusOfElasticityMeasure_pascal)</v>
      </c>
    </row>
    <row r="285" spans="1:2" x14ac:dyDescent="0.2">
      <c r="A285" s="29">
        <v>285</v>
      </c>
      <c r="B285" t="str">
        <f>IFERROR(IFERROR(VLOOKUP(A285,JavaScript!$E$3:$F$187,2,FALSE),VLOOKUP(A285,JavaScript!$G$3:$H$187,2,FALSE)),"")</f>
        <v/>
      </c>
    </row>
    <row r="286" spans="1:2" x14ac:dyDescent="0.2">
      <c r="A286" s="29">
        <v>286</v>
      </c>
      <c r="B286" t="str">
        <f>IFERROR(IFERROR(VLOOKUP(A286,JavaScript!$E$3:$F$187,2,FALSE),VLOOKUP(A286,JavaScript!$G$3:$H$187,2,FALSE)),"")</f>
        <v>var ModulusOfLinearSubgradeReactionMeasure_newton_per_square_millimetre =Math.pow(10,6)*kg/(m*Math.pow(s,2))</v>
      </c>
    </row>
    <row r="287" spans="1:2" x14ac:dyDescent="0.2">
      <c r="A287" s="29">
        <v>287</v>
      </c>
      <c r="B287" t="str">
        <f>IFERROR(IFERROR(VLOOKUP(A287,JavaScript!$E$3:$F$187,2,FALSE),VLOOKUP(A287,JavaScript!$G$3:$H$187,2,FALSE)),"")</f>
        <v>console.log('ModulusOfLinearSubgradeReactionMeasure_newton_per_square_millimetre =  '+ModulusOfLinearSubgradeReactionMeasure_newton_per_square_millimetre)</v>
      </c>
    </row>
    <row r="288" spans="1:2" x14ac:dyDescent="0.2">
      <c r="A288" s="29">
        <v>288</v>
      </c>
      <c r="B288" t="str">
        <f>IFERROR(IFERROR(VLOOKUP(A288,JavaScript!$E$3:$F$187,2,FALSE),VLOOKUP(A288,JavaScript!$G$3:$H$187,2,FALSE)),"")</f>
        <v/>
      </c>
    </row>
    <row r="289" spans="1:2" x14ac:dyDescent="0.2">
      <c r="A289" s="29">
        <v>289</v>
      </c>
      <c r="B289" t="str">
        <f>IFERROR(IFERROR(VLOOKUP(A289,JavaScript!$E$3:$F$187,2,FALSE),VLOOKUP(A289,JavaScript!$G$3:$H$187,2,FALSE)),"")</f>
        <v>var ModulusOfLinearSubgradeReactionMeasure_newton_per_square_centimeter =Math.pow(10,4)*kg/(m*Math.pow(s,2))</v>
      </c>
    </row>
    <row r="290" spans="1:2" x14ac:dyDescent="0.2">
      <c r="A290" s="29">
        <v>290</v>
      </c>
      <c r="B290" t="str">
        <f>IFERROR(IFERROR(VLOOKUP(A290,JavaScript!$E$3:$F$187,2,FALSE),VLOOKUP(A290,JavaScript!$G$3:$H$187,2,FALSE)),"")</f>
        <v>console.log('ModulusOfLinearSubgradeReactionMeasure_newton_per_square_centimeter =  '+ModulusOfLinearSubgradeReactionMeasure_newton_per_square_centimeter)</v>
      </c>
    </row>
    <row r="291" spans="1:2" x14ac:dyDescent="0.2">
      <c r="A291" s="29">
        <v>291</v>
      </c>
      <c r="B291" t="str">
        <f>IFERROR(IFERROR(VLOOKUP(A291,JavaScript!$E$3:$F$187,2,FALSE),VLOOKUP(A291,JavaScript!$G$3:$H$187,2,FALSE)),"")</f>
        <v/>
      </c>
    </row>
    <row r="292" spans="1:2" x14ac:dyDescent="0.2">
      <c r="A292" s="29">
        <v>292</v>
      </c>
      <c r="B292" t="str">
        <f>IFERROR(IFERROR(VLOOKUP(A292,JavaScript!$E$3:$F$187,2,FALSE),VLOOKUP(A292,JavaScript!$G$3:$H$187,2,FALSE)),"")</f>
        <v>var ModulusOfLinearSubgradeReactionMeasure_kilonewton_per_square_millimetre =Math.pow(10,9)*kg/(m*Math.pow(s,2))</v>
      </c>
    </row>
    <row r="293" spans="1:2" x14ac:dyDescent="0.2">
      <c r="A293" s="29">
        <v>293</v>
      </c>
      <c r="B293" t="str">
        <f>IFERROR(IFERROR(VLOOKUP(A293,JavaScript!$E$3:$F$187,2,FALSE),VLOOKUP(A293,JavaScript!$G$3:$H$187,2,FALSE)),"")</f>
        <v>console.log('ModulusOfLinearSubgradeReactionMeasure_kilonewton_per_square_millimetre =  '+ModulusOfLinearSubgradeReactionMeasure_kilonewton_per_square_millimetre)</v>
      </c>
    </row>
    <row r="294" spans="1:2" x14ac:dyDescent="0.2">
      <c r="A294" s="29">
        <v>294</v>
      </c>
      <c r="B294" t="str">
        <f>IFERROR(IFERROR(VLOOKUP(A294,JavaScript!$E$3:$F$187,2,FALSE),VLOOKUP(A294,JavaScript!$G$3:$H$187,2,FALSE)),"")</f>
        <v/>
      </c>
    </row>
    <row r="295" spans="1:2" x14ac:dyDescent="0.2">
      <c r="A295" s="29">
        <v>295</v>
      </c>
      <c r="B295" t="str">
        <f>IFERROR(IFERROR(VLOOKUP(A295,JavaScript!$E$3:$F$187,2,FALSE),VLOOKUP(A295,JavaScript!$G$3:$H$187,2,FALSE)),"")</f>
        <v>var ModulusOfLinearSubgradeReactionMeasure_kilonewton_per_square_centimeter =Math.pow(10,7)*kg/(m*Math.pow(s,2))</v>
      </c>
    </row>
    <row r="296" spans="1:2" x14ac:dyDescent="0.2">
      <c r="A296" s="29">
        <v>296</v>
      </c>
      <c r="B296" t="str">
        <f>IFERROR(IFERROR(VLOOKUP(A296,JavaScript!$E$3:$F$187,2,FALSE),VLOOKUP(A296,JavaScript!$G$3:$H$187,2,FALSE)),"")</f>
        <v>console.log('ModulusOfLinearSubgradeReactionMeasure_kilonewton_per_square_centimeter =  '+ModulusOfLinearSubgradeReactionMeasure_kilonewton_per_square_centimeter)</v>
      </c>
    </row>
    <row r="297" spans="1:2" x14ac:dyDescent="0.2">
      <c r="A297" s="29">
        <v>297</v>
      </c>
      <c r="B297" t="str">
        <f>IFERROR(IFERROR(VLOOKUP(A297,JavaScript!$E$3:$F$187,2,FALSE),VLOOKUP(A297,JavaScript!$G$3:$H$187,2,FALSE)),"")</f>
        <v/>
      </c>
    </row>
    <row r="298" spans="1:2" x14ac:dyDescent="0.2">
      <c r="A298" s="29">
        <v>298</v>
      </c>
      <c r="B298" t="str">
        <f>IFERROR(IFERROR(VLOOKUP(A298,JavaScript!$E$3:$F$187,2,FALSE),VLOOKUP(A298,JavaScript!$G$3:$H$187,2,FALSE)),"")</f>
        <v>var ModulusOfLinearSubgradeReactionMeasure_newton_per_metre =kg/(m*Math.pow(s,2))</v>
      </c>
    </row>
    <row r="299" spans="1:2" x14ac:dyDescent="0.2">
      <c r="A299" s="29">
        <v>299</v>
      </c>
      <c r="B299" t="str">
        <f>IFERROR(IFERROR(VLOOKUP(A299,JavaScript!$E$3:$F$187,2,FALSE),VLOOKUP(A299,JavaScript!$G$3:$H$187,2,FALSE)),"")</f>
        <v>console.log('ModulusOfLinearSubgradeReactionMeasure_newton_per_metre =  '+ModulusOfLinearSubgradeReactionMeasure_newton_per_metre)</v>
      </c>
    </row>
    <row r="300" spans="1:2" x14ac:dyDescent="0.2">
      <c r="A300" s="29">
        <v>300</v>
      </c>
      <c r="B300" t="str">
        <f>IFERROR(IFERROR(VLOOKUP(A300,JavaScript!$E$3:$F$187,2,FALSE),VLOOKUP(A300,JavaScript!$G$3:$H$187,2,FALSE)),"")</f>
        <v/>
      </c>
    </row>
    <row r="301" spans="1:2" x14ac:dyDescent="0.2">
      <c r="A301" s="29">
        <v>301</v>
      </c>
      <c r="B301" t="str">
        <f>IFERROR(IFERROR(VLOOKUP(A301,JavaScript!$E$3:$F$187,2,FALSE),VLOOKUP(A301,JavaScript!$G$3:$H$187,2,FALSE)),"")</f>
        <v>var ModulusOfLinearSubgradeReactionMeasure_gigapascal =Math.pow(10,9)*kg/(m*Math.pow(s,2))</v>
      </c>
    </row>
    <row r="302" spans="1:2" x14ac:dyDescent="0.2">
      <c r="A302" s="29">
        <v>302</v>
      </c>
      <c r="B302" t="str">
        <f>IFERROR(IFERROR(VLOOKUP(A302,JavaScript!$E$3:$F$187,2,FALSE),VLOOKUP(A302,JavaScript!$G$3:$H$187,2,FALSE)),"")</f>
        <v>console.log('ModulusOfLinearSubgradeReactionMeasure_gigapascal =  '+ModulusOfLinearSubgradeReactionMeasure_gigapascal)</v>
      </c>
    </row>
    <row r="303" spans="1:2" x14ac:dyDescent="0.2">
      <c r="A303" s="29">
        <v>303</v>
      </c>
      <c r="B303" t="str">
        <f>IFERROR(IFERROR(VLOOKUP(A303,JavaScript!$E$3:$F$187,2,FALSE),VLOOKUP(A303,JavaScript!$G$3:$H$187,2,FALSE)),"")</f>
        <v/>
      </c>
    </row>
    <row r="304" spans="1:2" x14ac:dyDescent="0.2">
      <c r="A304" s="29">
        <v>304</v>
      </c>
      <c r="B304" t="str">
        <f>IFERROR(IFERROR(VLOOKUP(A304,JavaScript!$E$3:$F$187,2,FALSE),VLOOKUP(A304,JavaScript!$G$3:$H$187,2,FALSE)),"")</f>
        <v>var ModulusOfLinearSubgradeReactionMeasure_megapascal =Math.pow(10,6)*kg/(m*Math.pow(s,2))</v>
      </c>
    </row>
    <row r="305" spans="1:2" x14ac:dyDescent="0.2">
      <c r="A305" s="29">
        <v>305</v>
      </c>
      <c r="B305" t="str">
        <f>IFERROR(IFERROR(VLOOKUP(A305,JavaScript!$E$3:$F$187,2,FALSE),VLOOKUP(A305,JavaScript!$G$3:$H$187,2,FALSE)),"")</f>
        <v>console.log('ModulusOfLinearSubgradeReactionMeasure_megapascal =  '+ModulusOfLinearSubgradeReactionMeasure_megapascal)</v>
      </c>
    </row>
    <row r="306" spans="1:2" x14ac:dyDescent="0.2">
      <c r="A306" s="29">
        <v>306</v>
      </c>
      <c r="B306" t="str">
        <f>IFERROR(IFERROR(VLOOKUP(A306,JavaScript!$E$3:$F$187,2,FALSE),VLOOKUP(A306,JavaScript!$G$3:$H$187,2,FALSE)),"")</f>
        <v/>
      </c>
    </row>
    <row r="307" spans="1:2" x14ac:dyDescent="0.2">
      <c r="A307" s="29">
        <v>307</v>
      </c>
      <c r="B307" t="str">
        <f>IFERROR(IFERROR(VLOOKUP(A307,JavaScript!$E$3:$F$187,2,FALSE),VLOOKUP(A307,JavaScript!$G$3:$H$187,2,FALSE)),"")</f>
        <v>var ModulusOfLinearSubgradeReactionMeasure_kilopascal =Math.pow(10,3)*kg/(m*Math.pow(s,2))</v>
      </c>
    </row>
    <row r="308" spans="1:2" x14ac:dyDescent="0.2">
      <c r="A308" s="29">
        <v>308</v>
      </c>
      <c r="B308" t="str">
        <f>IFERROR(IFERROR(VLOOKUP(A308,JavaScript!$E$3:$F$187,2,FALSE),VLOOKUP(A308,JavaScript!$G$3:$H$187,2,FALSE)),"")</f>
        <v>console.log('ModulusOfLinearSubgradeReactionMeasure_kilopascal =  '+ModulusOfLinearSubgradeReactionMeasure_kilopascal)</v>
      </c>
    </row>
    <row r="309" spans="1:2" x14ac:dyDescent="0.2">
      <c r="A309" s="29">
        <v>309</v>
      </c>
      <c r="B309" t="str">
        <f>IFERROR(IFERROR(VLOOKUP(A309,JavaScript!$E$3:$F$187,2,FALSE),VLOOKUP(A309,JavaScript!$G$3:$H$187,2,FALSE)),"")</f>
        <v/>
      </c>
    </row>
    <row r="310" spans="1:2" x14ac:dyDescent="0.2">
      <c r="A310" s="29">
        <v>310</v>
      </c>
      <c r="B310" t="str">
        <f>IFERROR(IFERROR(VLOOKUP(A310,JavaScript!$E$3:$F$187,2,FALSE),VLOOKUP(A310,JavaScript!$G$3:$H$187,2,FALSE)),"")</f>
        <v>var ModulusOfLinearSubgradeReactionMeasure_hectopascal =Math.pow(10,2)*kg/(m*Math.pow(s,2))</v>
      </c>
    </row>
    <row r="311" spans="1:2" x14ac:dyDescent="0.2">
      <c r="A311" s="29">
        <v>311</v>
      </c>
      <c r="B311" t="str">
        <f>IFERROR(IFERROR(VLOOKUP(A311,JavaScript!$E$3:$F$187,2,FALSE),VLOOKUP(A311,JavaScript!$G$3:$H$187,2,FALSE)),"")</f>
        <v>console.log('ModulusOfLinearSubgradeReactionMeasure_hectopascal =  '+ModulusOfLinearSubgradeReactionMeasure_hectopascal)</v>
      </c>
    </row>
    <row r="312" spans="1:2" x14ac:dyDescent="0.2">
      <c r="A312" s="29">
        <v>312</v>
      </c>
      <c r="B312" t="str">
        <f>IFERROR(IFERROR(VLOOKUP(A312,JavaScript!$E$3:$F$187,2,FALSE),VLOOKUP(A312,JavaScript!$G$3:$H$187,2,FALSE)),"")</f>
        <v/>
      </c>
    </row>
    <row r="313" spans="1:2" x14ac:dyDescent="0.2">
      <c r="A313" s="29">
        <v>313</v>
      </c>
      <c r="B313" t="str">
        <f>IFERROR(IFERROR(VLOOKUP(A313,JavaScript!$E$3:$F$187,2,FALSE),VLOOKUP(A313,JavaScript!$G$3:$H$187,2,FALSE)),"")</f>
        <v>var ModulusOfLinearSubgradeReactionMeasure_pascal =kg/(m*Math.pow(s,2))</v>
      </c>
    </row>
    <row r="314" spans="1:2" x14ac:dyDescent="0.2">
      <c r="A314" s="29">
        <v>314</v>
      </c>
      <c r="B314" t="str">
        <f>IFERROR(IFERROR(VLOOKUP(A314,JavaScript!$E$3:$F$187,2,FALSE),VLOOKUP(A314,JavaScript!$G$3:$H$187,2,FALSE)),"")</f>
        <v>console.log('ModulusOfLinearSubgradeReactionMeasure_pascal =  '+ModulusOfLinearSubgradeReactionMeasure_pascal)</v>
      </c>
    </row>
    <row r="315" spans="1:2" x14ac:dyDescent="0.2">
      <c r="A315" s="29">
        <v>315</v>
      </c>
      <c r="B315" t="str">
        <f>IFERROR(IFERROR(VLOOKUP(A315,JavaScript!$E$3:$F$187,2,FALSE),VLOOKUP(A315,JavaScript!$G$3:$H$187,2,FALSE)),"")</f>
        <v/>
      </c>
    </row>
    <row r="316" spans="1:2" x14ac:dyDescent="0.2">
      <c r="A316" s="29">
        <v>316</v>
      </c>
      <c r="B316" t="str">
        <f>IFERROR(IFERROR(VLOOKUP(A316,JavaScript!$E$3:$F$187,2,FALSE),VLOOKUP(A316,JavaScript!$G$3:$H$187,2,FALSE)),"")</f>
        <v>var ModulusOfSubgradeReactionMeasure_newton_per_cubicmetre =kg/(Math.pow(m,2)*Math.pow(s,2))</v>
      </c>
    </row>
    <row r="317" spans="1:2" x14ac:dyDescent="0.2">
      <c r="A317" s="29">
        <v>317</v>
      </c>
      <c r="B317" t="str">
        <f>IFERROR(IFERROR(VLOOKUP(A317,JavaScript!$E$3:$F$187,2,FALSE),VLOOKUP(A317,JavaScript!$G$3:$H$187,2,FALSE)),"")</f>
        <v>console.log('ModulusOfSubgradeReactionMeasure_newton_per_cubicmetre =  '+ModulusOfSubgradeReactionMeasure_newton_per_cubicmetre)</v>
      </c>
    </row>
    <row r="318" spans="1:2" x14ac:dyDescent="0.2">
      <c r="A318" s="29">
        <v>318</v>
      </c>
      <c r="B318" t="str">
        <f>IFERROR(IFERROR(VLOOKUP(A318,JavaScript!$E$3:$F$187,2,FALSE),VLOOKUP(A318,JavaScript!$G$3:$H$187,2,FALSE)),"")</f>
        <v/>
      </c>
    </row>
    <row r="319" spans="1:2" x14ac:dyDescent="0.2">
      <c r="A319" s="29">
        <v>319</v>
      </c>
      <c r="B319" t="str">
        <f>IFERROR(IFERROR(VLOOKUP(A319,JavaScript!$E$3:$F$187,2,FALSE),VLOOKUP(A319,JavaScript!$G$3:$H$187,2,FALSE)),"")</f>
        <v>var MoistureDiffusivityMeasure_cubicmetre_per_second =Math.pow(m,3)/s</v>
      </c>
    </row>
    <row r="320" spans="1:2" x14ac:dyDescent="0.2">
      <c r="A320" s="29">
        <v>320</v>
      </c>
      <c r="B320" t="str">
        <f>IFERROR(IFERROR(VLOOKUP(A320,JavaScript!$E$3:$F$187,2,FALSE),VLOOKUP(A320,JavaScript!$G$3:$H$187,2,FALSE)),"")</f>
        <v>console.log('MoistureDiffusivityMeasure_cubicmetre_per_second =  '+MoistureDiffusivityMeasure_cubicmetre_per_second)</v>
      </c>
    </row>
    <row r="321" spans="1:2" x14ac:dyDescent="0.2">
      <c r="A321" s="29">
        <v>321</v>
      </c>
      <c r="B321" t="str">
        <f>IFERROR(IFERROR(VLOOKUP(A321,JavaScript!$E$3:$F$187,2,FALSE),VLOOKUP(A321,JavaScript!$G$3:$H$187,2,FALSE)),"")</f>
        <v/>
      </c>
    </row>
    <row r="322" spans="1:2" x14ac:dyDescent="0.2">
      <c r="A322" s="29">
        <v>322</v>
      </c>
      <c r="B322" t="str">
        <f>IFERROR(IFERROR(VLOOKUP(A322,JavaScript!$E$3:$F$187,2,FALSE),VLOOKUP(A322,JavaScript!$G$3:$H$187,2,FALSE)),"")</f>
        <v>var MolecularWeightMeasure_gram_per_mole =kg/(Mol*Math.pow(10,3))</v>
      </c>
    </row>
    <row r="323" spans="1:2" x14ac:dyDescent="0.2">
      <c r="A323" s="29">
        <v>323</v>
      </c>
      <c r="B323" t="str">
        <f>IFERROR(IFERROR(VLOOKUP(A323,JavaScript!$E$3:$F$187,2,FALSE),VLOOKUP(A323,JavaScript!$G$3:$H$187,2,FALSE)),"")</f>
        <v>console.log('MolecularWeightMeasure_gram_per_mole =  '+MolecularWeightMeasure_gram_per_mole)</v>
      </c>
    </row>
    <row r="324" spans="1:2" x14ac:dyDescent="0.2">
      <c r="A324" s="29">
        <v>324</v>
      </c>
      <c r="B324" t="str">
        <f>IFERROR(IFERROR(VLOOKUP(A324,JavaScript!$E$3:$F$187,2,FALSE),VLOOKUP(A324,JavaScript!$G$3:$H$187,2,FALSE)),"")</f>
        <v/>
      </c>
    </row>
    <row r="325" spans="1:2" x14ac:dyDescent="0.2">
      <c r="A325" s="29">
        <v>325</v>
      </c>
      <c r="B325" t="str">
        <f>IFERROR(IFERROR(VLOOKUP(A325,JavaScript!$E$3:$F$187,2,FALSE),VLOOKUP(A325,JavaScript!$G$3:$H$187,2,FALSE)),"")</f>
        <v>var MolecularWeightMeasure_kilogram_per_mole =kg/Mol</v>
      </c>
    </row>
    <row r="326" spans="1:2" x14ac:dyDescent="0.2">
      <c r="A326" s="29">
        <v>326</v>
      </c>
      <c r="B326" t="str">
        <f>IFERROR(IFERROR(VLOOKUP(A326,JavaScript!$E$3:$F$187,2,FALSE),VLOOKUP(A326,JavaScript!$G$3:$H$187,2,FALSE)),"")</f>
        <v>console.log('MolecularWeightMeasure_kilogram_per_mole =  '+MolecularWeightMeasure_kilogram_per_mole)</v>
      </c>
    </row>
    <row r="327" spans="1:2" x14ac:dyDescent="0.2">
      <c r="A327" s="29">
        <v>327</v>
      </c>
      <c r="B327" t="str">
        <f>IFERROR(IFERROR(VLOOKUP(A327,JavaScript!$E$3:$F$187,2,FALSE),VLOOKUP(A327,JavaScript!$G$3:$H$187,2,FALSE)),"")</f>
        <v/>
      </c>
    </row>
    <row r="328" spans="1:2" x14ac:dyDescent="0.2">
      <c r="A328" s="29">
        <v>328</v>
      </c>
      <c r="B328" t="str">
        <f>IFERROR(IFERROR(VLOOKUP(A328,JavaScript!$E$3:$F$187,2,FALSE),VLOOKUP(A328,JavaScript!$G$3:$H$187,2,FALSE)),"")</f>
        <v>var MomentOfInertiaMeasure_kilogram_per_squaremetre =kg/(Math.pow(m,2))</v>
      </c>
    </row>
    <row r="329" spans="1:2" x14ac:dyDescent="0.2">
      <c r="A329" s="29">
        <v>329</v>
      </c>
      <c r="B329" t="str">
        <f>IFERROR(IFERROR(VLOOKUP(A329,JavaScript!$E$3:$F$187,2,FALSE),VLOOKUP(A329,JavaScript!$G$3:$H$187,2,FALSE)),"")</f>
        <v>console.log('MomentOfInertiaMeasure_kilogram_per_squaremetre =  '+MomentOfInertiaMeasure_kilogram_per_squaremetre)</v>
      </c>
    </row>
    <row r="330" spans="1:2" x14ac:dyDescent="0.2">
      <c r="A330" s="29">
        <v>330</v>
      </c>
      <c r="B330" t="str">
        <f>IFERROR(IFERROR(VLOOKUP(A330,JavaScript!$E$3:$F$187,2,FALSE),VLOOKUP(A330,JavaScript!$G$3:$H$187,2,FALSE)),"")</f>
        <v/>
      </c>
    </row>
    <row r="331" spans="1:2" x14ac:dyDescent="0.2">
      <c r="A331" s="29">
        <v>331</v>
      </c>
      <c r="B331" t="str">
        <f>IFERROR(IFERROR(VLOOKUP(A331,JavaScript!$E$3:$F$187,2,FALSE),VLOOKUP(A331,JavaScript!$G$3:$H$187,2,FALSE)),"")</f>
        <v>var PlanarForceMeasure_newton_per_square_millimetre =kg/(m*Math.pow(s,2))*Math.pow(10,6)</v>
      </c>
    </row>
    <row r="332" spans="1:2" x14ac:dyDescent="0.2">
      <c r="A332" s="29">
        <v>332</v>
      </c>
      <c r="B332" t="str">
        <f>IFERROR(IFERROR(VLOOKUP(A332,JavaScript!$E$3:$F$187,2,FALSE),VLOOKUP(A332,JavaScript!$G$3:$H$187,2,FALSE)),"")</f>
        <v>console.log('PlanarForceMeasure_newton_per_square_millimetre =  '+PlanarForceMeasure_newton_per_square_millimetre)</v>
      </c>
    </row>
    <row r="333" spans="1:2" x14ac:dyDescent="0.2">
      <c r="A333" s="29">
        <v>333</v>
      </c>
      <c r="B333" t="str">
        <f>IFERROR(IFERROR(VLOOKUP(A333,JavaScript!$E$3:$F$187,2,FALSE),VLOOKUP(A333,JavaScript!$G$3:$H$187,2,FALSE)),"")</f>
        <v/>
      </c>
    </row>
    <row r="334" spans="1:2" x14ac:dyDescent="0.2">
      <c r="A334" s="29">
        <v>334</v>
      </c>
      <c r="B334" t="str">
        <f>IFERROR(IFERROR(VLOOKUP(A334,JavaScript!$E$3:$F$187,2,FALSE),VLOOKUP(A334,JavaScript!$G$3:$H$187,2,FALSE)),"")</f>
        <v>var PlanarForceMeasure_newton_per_square_centimeter =kg/(m*Math.pow(s,2))*Math.pow(10,4)</v>
      </c>
    </row>
    <row r="335" spans="1:2" x14ac:dyDescent="0.2">
      <c r="A335" s="29">
        <v>335</v>
      </c>
      <c r="B335" t="str">
        <f>IFERROR(IFERROR(VLOOKUP(A335,JavaScript!$E$3:$F$187,2,FALSE),VLOOKUP(A335,JavaScript!$G$3:$H$187,2,FALSE)),"")</f>
        <v>console.log('PlanarForceMeasure_newton_per_square_centimeter =  '+PlanarForceMeasure_newton_per_square_centimeter)</v>
      </c>
    </row>
    <row r="336" spans="1:2" x14ac:dyDescent="0.2">
      <c r="A336" s="29">
        <v>336</v>
      </c>
      <c r="B336" t="str">
        <f>IFERROR(IFERROR(VLOOKUP(A336,JavaScript!$E$3:$F$187,2,FALSE),VLOOKUP(A336,JavaScript!$G$3:$H$187,2,FALSE)),"")</f>
        <v/>
      </c>
    </row>
    <row r="337" spans="1:2" x14ac:dyDescent="0.2">
      <c r="A337" s="29">
        <v>337</v>
      </c>
      <c r="B337" t="str">
        <f>IFERROR(IFERROR(VLOOKUP(A337,JavaScript!$E$3:$F$187,2,FALSE),VLOOKUP(A337,JavaScript!$G$3:$H$187,2,FALSE)),"")</f>
        <v>var PlanarForceMeasure_kilonewton_per_square_millimetre =kg/(m*Math.pow(s,2))*Math.pow(10,9)</v>
      </c>
    </row>
    <row r="338" spans="1:2" x14ac:dyDescent="0.2">
      <c r="A338" s="29">
        <v>338</v>
      </c>
      <c r="B338" t="str">
        <f>IFERROR(IFERROR(VLOOKUP(A338,JavaScript!$E$3:$F$187,2,FALSE),VLOOKUP(A338,JavaScript!$G$3:$H$187,2,FALSE)),"")</f>
        <v>console.log('PlanarForceMeasure_kilonewton_per_square_millimetre =  '+PlanarForceMeasure_kilonewton_per_square_millimetre)</v>
      </c>
    </row>
    <row r="339" spans="1:2" x14ac:dyDescent="0.2">
      <c r="A339" s="29">
        <v>339</v>
      </c>
      <c r="B339" t="str">
        <f>IFERROR(IFERROR(VLOOKUP(A339,JavaScript!$E$3:$F$187,2,FALSE),VLOOKUP(A339,JavaScript!$G$3:$H$187,2,FALSE)),"")</f>
        <v/>
      </c>
    </row>
    <row r="340" spans="1:2" x14ac:dyDescent="0.2">
      <c r="A340" s="29">
        <v>340</v>
      </c>
      <c r="B340" t="str">
        <f>IFERROR(IFERROR(VLOOKUP(A340,JavaScript!$E$3:$F$187,2,FALSE),VLOOKUP(A340,JavaScript!$G$3:$H$187,2,FALSE)),"")</f>
        <v>var PlanarForceMeasure_kilonewton_per_square_centimeter =kg/(m*Math.pow(s,2))*Math.pow(10,7)</v>
      </c>
    </row>
    <row r="341" spans="1:2" x14ac:dyDescent="0.2">
      <c r="A341" s="29">
        <v>341</v>
      </c>
      <c r="B341" t="str">
        <f>IFERROR(IFERROR(VLOOKUP(A341,JavaScript!$E$3:$F$187,2,FALSE),VLOOKUP(A341,JavaScript!$G$3:$H$187,2,FALSE)),"")</f>
        <v>console.log('PlanarForceMeasure_kilonewton_per_square_centimeter =  '+PlanarForceMeasure_kilonewton_per_square_centimeter)</v>
      </c>
    </row>
    <row r="342" spans="1:2" x14ac:dyDescent="0.2">
      <c r="A342" s="29">
        <v>342</v>
      </c>
      <c r="B342" t="str">
        <f>IFERROR(IFERROR(VLOOKUP(A342,JavaScript!$E$3:$F$187,2,FALSE),VLOOKUP(A342,JavaScript!$G$3:$H$187,2,FALSE)),"")</f>
        <v/>
      </c>
    </row>
    <row r="343" spans="1:2" x14ac:dyDescent="0.2">
      <c r="A343" s="29">
        <v>343</v>
      </c>
      <c r="B343" t="str">
        <f>IFERROR(IFERROR(VLOOKUP(A343,JavaScript!$E$3:$F$187,2,FALSE),VLOOKUP(A343,JavaScript!$G$3:$H$187,2,FALSE)),"")</f>
        <v>var PlanarForceMeasure_newton_per_squaremeter =kg/(m*Math.pow(s,2))</v>
      </c>
    </row>
    <row r="344" spans="1:2" x14ac:dyDescent="0.2">
      <c r="A344" s="29">
        <v>344</v>
      </c>
      <c r="B344" t="str">
        <f>IFERROR(IFERROR(VLOOKUP(A344,JavaScript!$E$3:$F$187,2,FALSE),VLOOKUP(A344,JavaScript!$G$3:$H$187,2,FALSE)),"")</f>
        <v>console.log('PlanarForceMeasure_newton_per_squaremeter =  '+PlanarForceMeasure_newton_per_squaremeter)</v>
      </c>
    </row>
    <row r="345" spans="1:2" x14ac:dyDescent="0.2">
      <c r="A345" s="29">
        <v>345</v>
      </c>
      <c r="B345" t="str">
        <f>IFERROR(IFERROR(VLOOKUP(A345,JavaScript!$E$3:$F$187,2,FALSE),VLOOKUP(A345,JavaScript!$G$3:$H$187,2,FALSE)),"")</f>
        <v/>
      </c>
    </row>
    <row r="346" spans="1:2" x14ac:dyDescent="0.2">
      <c r="A346" s="29">
        <v>346</v>
      </c>
      <c r="B346" t="str">
        <f>IFERROR(IFERROR(VLOOKUP(A346,JavaScript!$E$3:$F$187,2,FALSE),VLOOKUP(A346,JavaScript!$G$3:$H$187,2,FALSE)),"")</f>
        <v>var PowerMeasure_ =(kg*Math.pow(m,2))/(Math.pow(s,3)*Math.pow(10,12))</v>
      </c>
    </row>
    <row r="347" spans="1:2" x14ac:dyDescent="0.2">
      <c r="A347" s="29">
        <v>347</v>
      </c>
      <c r="B347" t="str">
        <f>IFERROR(IFERROR(VLOOKUP(A347,JavaScript!$E$3:$F$187,2,FALSE),VLOOKUP(A347,JavaScript!$G$3:$H$187,2,FALSE)),"")</f>
        <v>console.log('PowerMeasure_ =  '+PowerMeasure_)</v>
      </c>
    </row>
    <row r="348" spans="1:2" x14ac:dyDescent="0.2">
      <c r="A348" s="29">
        <v>348</v>
      </c>
      <c r="B348" t="str">
        <f>IFERROR(IFERROR(VLOOKUP(A348,JavaScript!$E$3:$F$187,2,FALSE),VLOOKUP(A348,JavaScript!$G$3:$H$187,2,FALSE)),"")</f>
        <v/>
      </c>
    </row>
    <row r="349" spans="1:2" x14ac:dyDescent="0.2">
      <c r="A349" s="29">
        <v>349</v>
      </c>
      <c r="B349" t="str">
        <f>IFERROR(IFERROR(VLOOKUP(A349,JavaScript!$E$3:$F$187,2,FALSE),VLOOKUP(A349,JavaScript!$G$3:$H$187,2,FALSE)),"")</f>
        <v>var PowerMeasure_ =(kg*Math.pow(m,2))/(Math.pow(s,3)*Math.pow(10,9))</v>
      </c>
    </row>
    <row r="350" spans="1:2" x14ac:dyDescent="0.2">
      <c r="A350" s="29">
        <v>350</v>
      </c>
      <c r="B350" t="str">
        <f>IFERROR(IFERROR(VLOOKUP(A350,JavaScript!$E$3:$F$187,2,FALSE),VLOOKUP(A350,JavaScript!$G$3:$H$187,2,FALSE)),"")</f>
        <v>console.log('PowerMeasure_ =  '+PowerMeasure_)</v>
      </c>
    </row>
    <row r="351" spans="1:2" x14ac:dyDescent="0.2">
      <c r="A351" s="29">
        <v>351</v>
      </c>
      <c r="B351" t="str">
        <f>IFERROR(IFERROR(VLOOKUP(A351,JavaScript!$E$3:$F$187,2,FALSE),VLOOKUP(A351,JavaScript!$G$3:$H$187,2,FALSE)),"")</f>
        <v/>
      </c>
    </row>
    <row r="352" spans="1:2" x14ac:dyDescent="0.2">
      <c r="A352" s="29">
        <v>352</v>
      </c>
      <c r="B352" t="str">
        <f>IFERROR(IFERROR(VLOOKUP(A352,JavaScript!$E$3:$F$187,2,FALSE),VLOOKUP(A352,JavaScript!$G$3:$H$187,2,FALSE)),"")</f>
        <v>var PowerMeasure_ =(kg*Math.pow(m,2))/(Math.pow(s,3)*Math.pow(10,6))</v>
      </c>
    </row>
    <row r="353" spans="1:2" x14ac:dyDescent="0.2">
      <c r="A353" s="29">
        <v>353</v>
      </c>
      <c r="B353" t="str">
        <f>IFERROR(IFERROR(VLOOKUP(A353,JavaScript!$E$3:$F$187,2,FALSE),VLOOKUP(A353,JavaScript!$G$3:$H$187,2,FALSE)),"")</f>
        <v>console.log('PowerMeasure_ =  '+PowerMeasure_)</v>
      </c>
    </row>
    <row r="354" spans="1:2" x14ac:dyDescent="0.2">
      <c r="A354" s="29">
        <v>354</v>
      </c>
      <c r="B354" t="str">
        <f>IFERROR(IFERROR(VLOOKUP(A354,JavaScript!$E$3:$F$187,2,FALSE),VLOOKUP(A354,JavaScript!$G$3:$H$187,2,FALSE)),"")</f>
        <v/>
      </c>
    </row>
    <row r="355" spans="1:2" x14ac:dyDescent="0.2">
      <c r="A355" s="29">
        <v>355</v>
      </c>
      <c r="B355" t="str">
        <f>IFERROR(IFERROR(VLOOKUP(A355,JavaScript!$E$3:$F$187,2,FALSE),VLOOKUP(A355,JavaScript!$G$3:$H$187,2,FALSE)),"")</f>
        <v>var PowerMeasure_ =(kg*Math.pow(m,2))/(Math.pow(s,3)*Math.pow(10,3))</v>
      </c>
    </row>
    <row r="356" spans="1:2" x14ac:dyDescent="0.2">
      <c r="A356" s="29">
        <v>356</v>
      </c>
      <c r="B356" t="str">
        <f>IFERROR(IFERROR(VLOOKUP(A356,JavaScript!$E$3:$F$187,2,FALSE),VLOOKUP(A356,JavaScript!$G$3:$H$187,2,FALSE)),"")</f>
        <v>console.log('PowerMeasure_ =  '+PowerMeasure_)</v>
      </c>
    </row>
    <row r="357" spans="1:2" x14ac:dyDescent="0.2">
      <c r="A357" s="29">
        <v>357</v>
      </c>
      <c r="B357" t="str">
        <f>IFERROR(IFERROR(VLOOKUP(A357,JavaScript!$E$3:$F$187,2,FALSE),VLOOKUP(A357,JavaScript!$G$3:$H$187,2,FALSE)),"")</f>
        <v/>
      </c>
    </row>
    <row r="358" spans="1:2" x14ac:dyDescent="0.2">
      <c r="A358" s="29">
        <v>358</v>
      </c>
      <c r="B358" t="str">
        <f>IFERROR(IFERROR(VLOOKUP(A358,JavaScript!$E$3:$F$187,2,FALSE),VLOOKUP(A358,JavaScript!$G$3:$H$187,2,FALSE)),"")</f>
        <v>var PowerMeasure_watt =(kg*Math.pow(m,2))/Math.pow(s,3)</v>
      </c>
    </row>
    <row r="359" spans="1:2" x14ac:dyDescent="0.2">
      <c r="A359" s="29">
        <v>359</v>
      </c>
      <c r="B359" t="str">
        <f>IFERROR(IFERROR(VLOOKUP(A359,JavaScript!$E$3:$F$187,2,FALSE),VLOOKUP(A359,JavaScript!$G$3:$H$187,2,FALSE)),"")</f>
        <v>console.log('PowerMeasure_watt =  '+PowerMeasure_watt)</v>
      </c>
    </row>
    <row r="360" spans="1:2" x14ac:dyDescent="0.2">
      <c r="A360" s="29">
        <v>360</v>
      </c>
      <c r="B360" t="str">
        <f>IFERROR(IFERROR(VLOOKUP(A360,JavaScript!$E$3:$F$187,2,FALSE),VLOOKUP(A360,JavaScript!$G$3:$H$187,2,FALSE)),"")</f>
        <v/>
      </c>
    </row>
    <row r="361" spans="1:2" x14ac:dyDescent="0.2">
      <c r="A361" s="29">
        <v>361</v>
      </c>
      <c r="B361" t="str">
        <f>IFERROR(IFERROR(VLOOKUP(A361,JavaScript!$E$3:$F$187,2,FALSE),VLOOKUP(A361,JavaScript!$G$3:$H$187,2,FALSE)),"")</f>
        <v>var PowerMeasure_kilowatt =Math.pow(10,3)*(kg*Math.pow(m,2))/Math.pow(s,3)</v>
      </c>
    </row>
    <row r="362" spans="1:2" x14ac:dyDescent="0.2">
      <c r="A362" s="29">
        <v>362</v>
      </c>
      <c r="B362" t="str">
        <f>IFERROR(IFERROR(VLOOKUP(A362,JavaScript!$E$3:$F$187,2,FALSE),VLOOKUP(A362,JavaScript!$G$3:$H$187,2,FALSE)),"")</f>
        <v>console.log('PowerMeasure_kilowatt =  '+PowerMeasure_kilowatt)</v>
      </c>
    </row>
    <row r="363" spans="1:2" x14ac:dyDescent="0.2">
      <c r="A363" s="29">
        <v>363</v>
      </c>
      <c r="B363" t="str">
        <f>IFERROR(IFERROR(VLOOKUP(A363,JavaScript!$E$3:$F$187,2,FALSE),VLOOKUP(A363,JavaScript!$G$3:$H$187,2,FALSE)),"")</f>
        <v/>
      </c>
    </row>
    <row r="364" spans="1:2" x14ac:dyDescent="0.2">
      <c r="A364" s="29">
        <v>364</v>
      </c>
      <c r="B364" t="str">
        <f>IFERROR(IFERROR(VLOOKUP(A364,JavaScript!$E$3:$F$187,2,FALSE),VLOOKUP(A364,JavaScript!$G$3:$H$187,2,FALSE)),"")</f>
        <v>var PowerMeasure_megawatt =Math.pow(10,6)*(kg*Math.pow(m,2))/Math.pow(s,3)</v>
      </c>
    </row>
    <row r="365" spans="1:2" x14ac:dyDescent="0.2">
      <c r="A365" s="29">
        <v>365</v>
      </c>
      <c r="B365" t="str">
        <f>IFERROR(IFERROR(VLOOKUP(A365,JavaScript!$E$3:$F$187,2,FALSE),VLOOKUP(A365,JavaScript!$G$3:$H$187,2,FALSE)),"")</f>
        <v>console.log('PowerMeasure_megawatt =  '+PowerMeasure_megawatt)</v>
      </c>
    </row>
    <row r="366" spans="1:2" x14ac:dyDescent="0.2">
      <c r="A366" s="29">
        <v>366</v>
      </c>
      <c r="B366" t="str">
        <f>IFERROR(IFERROR(VLOOKUP(A366,JavaScript!$E$3:$F$187,2,FALSE),VLOOKUP(A366,JavaScript!$G$3:$H$187,2,FALSE)),"")</f>
        <v/>
      </c>
    </row>
    <row r="367" spans="1:2" x14ac:dyDescent="0.2">
      <c r="A367" s="29">
        <v>367</v>
      </c>
      <c r="B367" t="str">
        <f>IFERROR(IFERROR(VLOOKUP(A367,JavaScript!$E$3:$F$187,2,FALSE),VLOOKUP(A367,JavaScript!$G$3:$H$187,2,FALSE)),"")</f>
        <v>var PowerMeasure_gigawatt =Math.pow(10,9)*(kg*Math.pow(m,2))/Math.pow(s,3)</v>
      </c>
    </row>
    <row r="368" spans="1:2" x14ac:dyDescent="0.2">
      <c r="A368" s="29">
        <v>368</v>
      </c>
      <c r="B368" t="str">
        <f>IFERROR(IFERROR(VLOOKUP(A368,JavaScript!$E$3:$F$187,2,FALSE),VLOOKUP(A368,JavaScript!$G$3:$H$187,2,FALSE)),"")</f>
        <v>console.log('PowerMeasure_gigawatt =  '+PowerMeasure_gigawatt)</v>
      </c>
    </row>
    <row r="369" spans="1:2" x14ac:dyDescent="0.2">
      <c r="A369" s="29">
        <v>369</v>
      </c>
      <c r="B369" t="str">
        <f>IFERROR(IFERROR(VLOOKUP(A369,JavaScript!$E$3:$F$187,2,FALSE),VLOOKUP(A369,JavaScript!$G$3:$H$187,2,FALSE)),"")</f>
        <v/>
      </c>
    </row>
    <row r="370" spans="1:2" x14ac:dyDescent="0.2">
      <c r="A370" s="29">
        <v>370</v>
      </c>
      <c r="B370" t="str">
        <f>IFERROR(IFERROR(VLOOKUP(A370,JavaScript!$E$3:$F$187,2,FALSE),VLOOKUP(A370,JavaScript!$G$3:$H$187,2,FALSE)),"")</f>
        <v>var PowerMeasure_terawatt =Math.pow(10,12)*(kg*Math.pow(m,2))/Math.pow(s,3)</v>
      </c>
    </row>
    <row r="371" spans="1:2" x14ac:dyDescent="0.2">
      <c r="A371" s="29">
        <v>371</v>
      </c>
      <c r="B371" t="str">
        <f>IFERROR(IFERROR(VLOOKUP(A371,JavaScript!$E$3:$F$187,2,FALSE),VLOOKUP(A371,JavaScript!$G$3:$H$187,2,FALSE)),"")</f>
        <v>console.log('PowerMeasure_terawatt =  '+PowerMeasure_terawatt)</v>
      </c>
    </row>
    <row r="372" spans="1:2" x14ac:dyDescent="0.2">
      <c r="A372" s="29">
        <v>372</v>
      </c>
      <c r="B372" t="str">
        <f>IFERROR(IFERROR(VLOOKUP(A372,JavaScript!$E$3:$F$187,2,FALSE),VLOOKUP(A372,JavaScript!$G$3:$H$187,2,FALSE)),"")</f>
        <v/>
      </c>
    </row>
    <row r="373" spans="1:2" x14ac:dyDescent="0.2">
      <c r="A373" s="29">
        <v>373</v>
      </c>
      <c r="B373" t="str">
        <f>IFERROR(IFERROR(VLOOKUP(A373,JavaScript!$E$3:$F$187,2,FALSE),VLOOKUP(A373,JavaScript!$G$3:$H$187,2,FALSE)),"")</f>
        <v>var PowerMeasure_horsepower =(kg*Math.pow(m,2))/Math.pow(s,3)</v>
      </c>
    </row>
    <row r="374" spans="1:2" x14ac:dyDescent="0.2">
      <c r="A374" s="29">
        <v>374</v>
      </c>
      <c r="B374" t="str">
        <f>IFERROR(IFERROR(VLOOKUP(A374,JavaScript!$E$3:$F$187,2,FALSE),VLOOKUP(A374,JavaScript!$G$3:$H$187,2,FALSE)),"")</f>
        <v>console.log('PowerMeasure_horsepower =  '+PowerMeasure_horsepower)</v>
      </c>
    </row>
    <row r="375" spans="1:2" x14ac:dyDescent="0.2">
      <c r="A375" s="29">
        <v>375</v>
      </c>
      <c r="B375" t="str">
        <f>IFERROR(IFERROR(VLOOKUP(A375,JavaScript!$E$3:$F$187,2,FALSE),VLOOKUP(A375,JavaScript!$G$3:$H$187,2,FALSE)),"")</f>
        <v/>
      </c>
    </row>
    <row r="376" spans="1:2" x14ac:dyDescent="0.2">
      <c r="A376" s="29">
        <v>376</v>
      </c>
      <c r="B376" t="str">
        <f>IFERROR(IFERROR(VLOOKUP(A376,JavaScript!$E$3:$F$187,2,FALSE),VLOOKUP(A376,JavaScript!$G$3:$H$187,2,FALSE)),"")</f>
        <v>var PressureMeasure_poundforce_per_square_inch =6895*kg/(m*Math.pow(s,2))</v>
      </c>
    </row>
    <row r="377" spans="1:2" x14ac:dyDescent="0.2">
      <c r="A377" s="29">
        <v>377</v>
      </c>
      <c r="B377" t="str">
        <f>IFERROR(IFERROR(VLOOKUP(A377,JavaScript!$E$3:$F$187,2,FALSE),VLOOKUP(A377,JavaScript!$G$3:$H$187,2,FALSE)),"")</f>
        <v>console.log('PressureMeasure_poundforce_per_square_inch =  '+PressureMeasure_poundforce_per_square_inch)</v>
      </c>
    </row>
    <row r="378" spans="1:2" x14ac:dyDescent="0.2">
      <c r="A378" s="29">
        <v>378</v>
      </c>
      <c r="B378" t="str">
        <f>IFERROR(IFERROR(VLOOKUP(A378,JavaScript!$E$3:$F$187,2,FALSE),VLOOKUP(A378,JavaScript!$G$3:$H$187,2,FALSE)),"")</f>
        <v/>
      </c>
    </row>
    <row r="379" spans="1:2" x14ac:dyDescent="0.2">
      <c r="A379" s="29">
        <v>379</v>
      </c>
      <c r="B379" t="str">
        <f>IFERROR(IFERROR(VLOOKUP(A379,JavaScript!$E$3:$F$187,2,FALSE),VLOOKUP(A379,JavaScript!$G$3:$H$187,2,FALSE)),"")</f>
        <v>var PressureMeasure_gigapascal =kg/(m*Math.pow(s,2))*Math.pow(10,9)</v>
      </c>
    </row>
    <row r="380" spans="1:2" x14ac:dyDescent="0.2">
      <c r="A380" s="29">
        <v>380</v>
      </c>
      <c r="B380" t="str">
        <f>IFERROR(IFERROR(VLOOKUP(A380,JavaScript!$E$3:$F$187,2,FALSE),VLOOKUP(A380,JavaScript!$G$3:$H$187,2,FALSE)),"")</f>
        <v>console.log('PressureMeasure_gigapascal =  '+PressureMeasure_gigapascal)</v>
      </c>
    </row>
    <row r="381" spans="1:2" x14ac:dyDescent="0.2">
      <c r="A381" s="29">
        <v>381</v>
      </c>
      <c r="B381" t="str">
        <f>IFERROR(IFERROR(VLOOKUP(A381,JavaScript!$E$3:$F$187,2,FALSE),VLOOKUP(A381,JavaScript!$G$3:$H$187,2,FALSE)),"")</f>
        <v/>
      </c>
    </row>
    <row r="382" spans="1:2" x14ac:dyDescent="0.2">
      <c r="A382" s="29">
        <v>382</v>
      </c>
      <c r="B382" t="str">
        <f>IFERROR(IFERROR(VLOOKUP(A382,JavaScript!$E$3:$F$187,2,FALSE),VLOOKUP(A382,JavaScript!$G$3:$H$187,2,FALSE)),"")</f>
        <v>var PressureMeasure_megapascal =kg/(m*Math.pow(s,2))*Math.pow(10,6)</v>
      </c>
    </row>
    <row r="383" spans="1:2" x14ac:dyDescent="0.2">
      <c r="A383" s="29">
        <v>383</v>
      </c>
      <c r="B383" t="str">
        <f>IFERROR(IFERROR(VLOOKUP(A383,JavaScript!$E$3:$F$187,2,FALSE),VLOOKUP(A383,JavaScript!$G$3:$H$187,2,FALSE)),"")</f>
        <v>console.log('PressureMeasure_megapascal =  '+PressureMeasure_megapascal)</v>
      </c>
    </row>
    <row r="384" spans="1:2" x14ac:dyDescent="0.2">
      <c r="A384" s="29">
        <v>384</v>
      </c>
      <c r="B384" t="str">
        <f>IFERROR(IFERROR(VLOOKUP(A384,JavaScript!$E$3:$F$187,2,FALSE),VLOOKUP(A384,JavaScript!$G$3:$H$187,2,FALSE)),"")</f>
        <v/>
      </c>
    </row>
    <row r="385" spans="1:2" x14ac:dyDescent="0.2">
      <c r="A385" s="29">
        <v>385</v>
      </c>
      <c r="B385" t="str">
        <f>IFERROR(IFERROR(VLOOKUP(A385,JavaScript!$E$3:$F$187,2,FALSE),VLOOKUP(A385,JavaScript!$G$3:$H$187,2,FALSE)),"")</f>
        <v>var PressureMeasure_kilopascal =kg/(m*Math.pow(s,2))*Math.pow(10,3)</v>
      </c>
    </row>
    <row r="386" spans="1:2" x14ac:dyDescent="0.2">
      <c r="A386" s="29">
        <v>386</v>
      </c>
      <c r="B386" t="str">
        <f>IFERROR(IFERROR(VLOOKUP(A386,JavaScript!$E$3:$F$187,2,FALSE),VLOOKUP(A386,JavaScript!$G$3:$H$187,2,FALSE)),"")</f>
        <v>console.log('PressureMeasure_kilopascal =  '+PressureMeasure_kilopascal)</v>
      </c>
    </row>
    <row r="387" spans="1:2" x14ac:dyDescent="0.2">
      <c r="A387" s="29">
        <v>387</v>
      </c>
      <c r="B387" t="str">
        <f>IFERROR(IFERROR(VLOOKUP(A387,JavaScript!$E$3:$F$187,2,FALSE),VLOOKUP(A387,JavaScript!$G$3:$H$187,2,FALSE)),"")</f>
        <v/>
      </c>
    </row>
    <row r="388" spans="1:2" x14ac:dyDescent="0.2">
      <c r="A388" s="29">
        <v>388</v>
      </c>
      <c r="B388" t="str">
        <f>IFERROR(IFERROR(VLOOKUP(A388,JavaScript!$E$3:$F$187,2,FALSE),VLOOKUP(A388,JavaScript!$G$3:$H$187,2,FALSE)),"")</f>
        <v>var PressureMeasure_hectopascal =kg/(m*Math.pow(s,2))*Math.pow(10,2)</v>
      </c>
    </row>
    <row r="389" spans="1:2" x14ac:dyDescent="0.2">
      <c r="A389" s="29">
        <v>389</v>
      </c>
      <c r="B389" t="str">
        <f>IFERROR(IFERROR(VLOOKUP(A389,JavaScript!$E$3:$F$187,2,FALSE),VLOOKUP(A389,JavaScript!$G$3:$H$187,2,FALSE)),"")</f>
        <v>console.log('PressureMeasure_hectopascal =  '+PressureMeasure_hectopascal)</v>
      </c>
    </row>
    <row r="390" spans="1:2" x14ac:dyDescent="0.2">
      <c r="A390" s="29">
        <v>390</v>
      </c>
      <c r="B390" t="str">
        <f>IFERROR(IFERROR(VLOOKUP(A390,JavaScript!$E$3:$F$187,2,FALSE),VLOOKUP(A390,JavaScript!$G$3:$H$187,2,FALSE)),"")</f>
        <v/>
      </c>
    </row>
    <row r="391" spans="1:2" x14ac:dyDescent="0.2">
      <c r="A391" s="29">
        <v>391</v>
      </c>
      <c r="B391" t="str">
        <f>IFERROR(IFERROR(VLOOKUP(A391,JavaScript!$E$3:$F$187,2,FALSE),VLOOKUP(A391,JavaScript!$G$3:$H$187,2,FALSE)),"")</f>
        <v>var PressureMeasure_decapascal =kg/(m*Math.pow(s,2))*Math.pow(10,1)</v>
      </c>
    </row>
    <row r="392" spans="1:2" x14ac:dyDescent="0.2">
      <c r="A392" s="29">
        <v>392</v>
      </c>
      <c r="B392" t="str">
        <f>IFERROR(IFERROR(VLOOKUP(A392,JavaScript!$E$3:$F$187,2,FALSE),VLOOKUP(A392,JavaScript!$G$3:$H$187,2,FALSE)),"")</f>
        <v>console.log('PressureMeasure_decapascal =  '+PressureMeasure_decapascal)</v>
      </c>
    </row>
    <row r="393" spans="1:2" x14ac:dyDescent="0.2">
      <c r="A393" s="29">
        <v>393</v>
      </c>
      <c r="B393" t="str">
        <f>IFERROR(IFERROR(VLOOKUP(A393,JavaScript!$E$3:$F$187,2,FALSE),VLOOKUP(A393,JavaScript!$G$3:$H$187,2,FALSE)),"")</f>
        <v/>
      </c>
    </row>
    <row r="394" spans="1:2" x14ac:dyDescent="0.2">
      <c r="A394" s="29">
        <v>394</v>
      </c>
      <c r="B394" t="str">
        <f>IFERROR(IFERROR(VLOOKUP(A394,JavaScript!$E$3:$F$187,2,FALSE),VLOOKUP(A394,JavaScript!$G$3:$H$187,2,FALSE)),"")</f>
        <v>var PressureMeasure_pascal =kg/(m*Math.pow(s,2))</v>
      </c>
    </row>
    <row r="395" spans="1:2" x14ac:dyDescent="0.2">
      <c r="A395" s="29">
        <v>395</v>
      </c>
      <c r="B395" t="str">
        <f>IFERROR(IFERROR(VLOOKUP(A395,JavaScript!$E$3:$F$187,2,FALSE),VLOOKUP(A395,JavaScript!$G$3:$H$187,2,FALSE)),"")</f>
        <v>console.log('PressureMeasure_pascal =  '+PressureMeasure_pascal)</v>
      </c>
    </row>
    <row r="396" spans="1:2" x14ac:dyDescent="0.2">
      <c r="A396" s="29">
        <v>396</v>
      </c>
      <c r="B396" t="str">
        <f>IFERROR(IFERROR(VLOOKUP(A396,JavaScript!$E$3:$F$187,2,FALSE),VLOOKUP(A396,JavaScript!$G$3:$H$187,2,FALSE)),"")</f>
        <v/>
      </c>
    </row>
    <row r="397" spans="1:2" x14ac:dyDescent="0.2">
      <c r="A397" s="29">
        <v>397</v>
      </c>
      <c r="B397" t="str">
        <f>IFERROR(IFERROR(VLOOKUP(A397,JavaScript!$E$3:$F$187,2,FALSE),VLOOKUP(A397,JavaScript!$G$3:$H$187,2,FALSE)),"")</f>
        <v>var PressureMeasure_micropascal =kg/(m*Math.pow(s,2)*Math.pow(10,6))</v>
      </c>
    </row>
    <row r="398" spans="1:2" x14ac:dyDescent="0.2">
      <c r="A398" s="29">
        <v>398</v>
      </c>
      <c r="B398" t="str">
        <f>IFERROR(IFERROR(VLOOKUP(A398,JavaScript!$E$3:$F$187,2,FALSE),VLOOKUP(A398,JavaScript!$G$3:$H$187,2,FALSE)),"")</f>
        <v>console.log('PressureMeasure_micropascal =  '+PressureMeasure_micropascal)</v>
      </c>
    </row>
    <row r="399" spans="1:2" x14ac:dyDescent="0.2">
      <c r="A399" s="29">
        <v>399</v>
      </c>
      <c r="B399" t="str">
        <f>IFERROR(IFERROR(VLOOKUP(A399,JavaScript!$E$3:$F$187,2,FALSE),VLOOKUP(A399,JavaScript!$G$3:$H$187,2,FALSE)),"")</f>
        <v/>
      </c>
    </row>
    <row r="400" spans="1:2" x14ac:dyDescent="0.2">
      <c r="A400" s="29">
        <v>400</v>
      </c>
      <c r="B400" t="str">
        <f>IFERROR(IFERROR(VLOOKUP(A400,JavaScript!$E$3:$F$187,2,FALSE),VLOOKUP(A400,JavaScript!$G$3:$H$187,2,FALSE)),"")</f>
        <v>var PressureMeasure_bar =kg/(m*Math.pow(s,2))*Math.pow(10,5)</v>
      </c>
    </row>
    <row r="401" spans="1:2" x14ac:dyDescent="0.2">
      <c r="A401" s="29">
        <v>401</v>
      </c>
      <c r="B401" t="str">
        <f>IFERROR(IFERROR(VLOOKUP(A401,JavaScript!$E$3:$F$187,2,FALSE),VLOOKUP(A401,JavaScript!$G$3:$H$187,2,FALSE)),"")</f>
        <v>console.log('PressureMeasure_bar =  '+PressureMeasure_bar)</v>
      </c>
    </row>
    <row r="402" spans="1:2" x14ac:dyDescent="0.2">
      <c r="A402" s="29">
        <v>402</v>
      </c>
      <c r="B402" t="str">
        <f>IFERROR(IFERROR(VLOOKUP(A402,JavaScript!$E$3:$F$187,2,FALSE),VLOOKUP(A402,JavaScript!$G$3:$H$187,2,FALSE)),"")</f>
        <v/>
      </c>
    </row>
    <row r="403" spans="1:2" x14ac:dyDescent="0.2">
      <c r="A403" s="29">
        <v>403</v>
      </c>
      <c r="B403" t="str">
        <f>IFERROR(IFERROR(VLOOKUP(A403,JavaScript!$E$3:$F$187,2,FALSE),VLOOKUP(A403,JavaScript!$G$3:$H$187,2,FALSE)),"")</f>
        <v>var PressureMeasure_millibar =kg/(m*Math.pow(s,2))*Math.pow(10,2)</v>
      </c>
    </row>
    <row r="404" spans="1:2" x14ac:dyDescent="0.2">
      <c r="A404" s="29">
        <v>404</v>
      </c>
      <c r="B404" t="str">
        <f>IFERROR(IFERROR(VLOOKUP(A404,JavaScript!$E$3:$F$187,2,FALSE),VLOOKUP(A404,JavaScript!$G$3:$H$187,2,FALSE)),"")</f>
        <v>console.log('PressureMeasure_millibar =  '+PressureMeasure_millibar)</v>
      </c>
    </row>
    <row r="405" spans="1:2" x14ac:dyDescent="0.2">
      <c r="A405" s="29">
        <v>405</v>
      </c>
      <c r="B405" t="str">
        <f>IFERROR(IFERROR(VLOOKUP(A405,JavaScript!$E$3:$F$187,2,FALSE),VLOOKUP(A405,JavaScript!$G$3:$H$187,2,FALSE)),"")</f>
        <v/>
      </c>
    </row>
    <row r="406" spans="1:2" x14ac:dyDescent="0.2">
      <c r="A406" s="29">
        <v>406</v>
      </c>
      <c r="B406" t="str">
        <f>IFERROR(IFERROR(VLOOKUP(A406,JavaScript!$E$3:$F$187,2,FALSE),VLOOKUP(A406,JavaScript!$G$3:$H$187,2,FALSE)),"")</f>
        <v>var PressureMeasure_newton_per_square_millimetre =Math.pow(10,6) * kg /(m *  Math.pow(s,2))</v>
      </c>
    </row>
    <row r="407" spans="1:2" x14ac:dyDescent="0.2">
      <c r="A407" s="29">
        <v>407</v>
      </c>
      <c r="B407" t="str">
        <f>IFERROR(IFERROR(VLOOKUP(A407,JavaScript!$E$3:$F$187,2,FALSE),VLOOKUP(A407,JavaScript!$G$3:$H$187,2,FALSE)),"")</f>
        <v>console.log('PressureMeasure_newton_per_square_millimetre =  '+PressureMeasure_newton_per_square_millimetre)</v>
      </c>
    </row>
    <row r="408" spans="1:2" x14ac:dyDescent="0.2">
      <c r="A408" s="29">
        <v>408</v>
      </c>
      <c r="B408" t="str">
        <f>IFERROR(IFERROR(VLOOKUP(A408,JavaScript!$E$3:$F$187,2,FALSE),VLOOKUP(A408,JavaScript!$G$3:$H$187,2,FALSE)),"")</f>
        <v/>
      </c>
    </row>
    <row r="409" spans="1:2" x14ac:dyDescent="0.2">
      <c r="A409" s="29">
        <v>409</v>
      </c>
      <c r="B409" t="str">
        <f>IFERROR(IFERROR(VLOOKUP(A409,JavaScript!$E$3:$F$187,2,FALSE),VLOOKUP(A409,JavaScript!$G$3:$H$187,2,FALSE)),"")</f>
        <v>var RotationalMassMeasure_kilogramm_sqaremeter =kg*Math.pow(m,2)</v>
      </c>
    </row>
    <row r="410" spans="1:2" x14ac:dyDescent="0.2">
      <c r="A410" s="29">
        <v>410</v>
      </c>
      <c r="B410" t="str">
        <f>IFERROR(IFERROR(VLOOKUP(A410,JavaScript!$E$3:$F$187,2,FALSE),VLOOKUP(A410,JavaScript!$G$3:$H$187,2,FALSE)),"")</f>
        <v>console.log('RotationalMassMeasure_kilogramm_sqaremeter =  '+RotationalMassMeasure_kilogramm_sqaremeter)</v>
      </c>
    </row>
    <row r="411" spans="1:2" x14ac:dyDescent="0.2">
      <c r="A411" s="29">
        <v>411</v>
      </c>
      <c r="B411" t="str">
        <f>IFERROR(IFERROR(VLOOKUP(A411,JavaScript!$E$3:$F$187,2,FALSE),VLOOKUP(A411,JavaScript!$G$3:$H$187,2,FALSE)),"")</f>
        <v/>
      </c>
    </row>
    <row r="412" spans="1:2" x14ac:dyDescent="0.2">
      <c r="A412" s="29">
        <v>412</v>
      </c>
      <c r="B412" t="str">
        <f>IFERROR(IFERROR(VLOOKUP(A412,JavaScript!$E$3:$F$187,2,FALSE),VLOOKUP(A412,JavaScript!$G$3:$H$187,2,FALSE)),"")</f>
        <v>var SectionalAreaIntegralMeasure_ =Math.pow(m,5)</v>
      </c>
    </row>
    <row r="413" spans="1:2" x14ac:dyDescent="0.2">
      <c r="A413" s="29">
        <v>413</v>
      </c>
      <c r="B413" t="str">
        <f>IFERROR(IFERROR(VLOOKUP(A413,JavaScript!$E$3:$F$187,2,FALSE),VLOOKUP(A413,JavaScript!$G$3:$H$187,2,FALSE)),"")</f>
        <v>console.log('SectionalAreaIntegralMeasure_ =  '+SectionalAreaIntegralMeasure_)</v>
      </c>
    </row>
    <row r="414" spans="1:2" x14ac:dyDescent="0.2">
      <c r="A414" s="29">
        <v>414</v>
      </c>
      <c r="B414" t="str">
        <f>IFERROR(IFERROR(VLOOKUP(A414,JavaScript!$E$3:$F$187,2,FALSE),VLOOKUP(A414,JavaScript!$G$3:$H$187,2,FALSE)),"")</f>
        <v/>
      </c>
    </row>
    <row r="415" spans="1:2" x14ac:dyDescent="0.2">
      <c r="A415" s="29">
        <v>415</v>
      </c>
      <c r="B415" t="str">
        <f>IFERROR(IFERROR(VLOOKUP(A415,JavaScript!$E$3:$F$187,2,FALSE),VLOOKUP(A415,JavaScript!$G$3:$H$187,2,FALSE)),"")</f>
        <v>var SectionModulusMeasure_ =Math.pow(m,3)</v>
      </c>
    </row>
    <row r="416" spans="1:2" x14ac:dyDescent="0.2">
      <c r="A416" s="29">
        <v>416</v>
      </c>
      <c r="B416" t="str">
        <f>IFERROR(IFERROR(VLOOKUP(A416,JavaScript!$E$3:$F$187,2,FALSE),VLOOKUP(A416,JavaScript!$G$3:$H$187,2,FALSE)),"")</f>
        <v>console.log('SectionModulusMeasure_ =  '+SectionModulusMeasure_)</v>
      </c>
    </row>
    <row r="417" spans="1:2" x14ac:dyDescent="0.2">
      <c r="A417" s="29">
        <v>417</v>
      </c>
      <c r="B417" t="str">
        <f>IFERROR(IFERROR(VLOOKUP(A417,JavaScript!$E$3:$F$187,2,FALSE),VLOOKUP(A417,JavaScript!$G$3:$H$187,2,FALSE)),"")</f>
        <v/>
      </c>
    </row>
    <row r="418" spans="1:2" x14ac:dyDescent="0.2">
      <c r="A418" s="29">
        <v>418</v>
      </c>
      <c r="B418" t="str">
        <f>IFERROR(IFERROR(VLOOKUP(A418,JavaScript!$E$3:$F$187,2,FALSE),VLOOKUP(A418,JavaScript!$G$3:$H$187,2,FALSE)),"")</f>
        <v>var ShearModulusMeasure_newton_per_squarem_metre =kg/(m*Math.pow(s,2))</v>
      </c>
    </row>
    <row r="419" spans="1:2" x14ac:dyDescent="0.2">
      <c r="A419" s="29">
        <v>419</v>
      </c>
      <c r="B419" t="str">
        <f>IFERROR(IFERROR(VLOOKUP(A419,JavaScript!$E$3:$F$187,2,FALSE),VLOOKUP(A419,JavaScript!$G$3:$H$187,2,FALSE)),"")</f>
        <v>console.log('ShearModulusMeasure_newton_per_squarem_metre =  '+ShearModulusMeasure_newton_per_squarem_metre)</v>
      </c>
    </row>
    <row r="420" spans="1:2" x14ac:dyDescent="0.2">
      <c r="A420" s="29">
        <v>420</v>
      </c>
      <c r="B420" t="str">
        <f>IFERROR(IFERROR(VLOOKUP(A420,JavaScript!$E$3:$F$187,2,FALSE),VLOOKUP(A420,JavaScript!$G$3:$H$187,2,FALSE)),"")</f>
        <v/>
      </c>
    </row>
    <row r="421" spans="1:2" x14ac:dyDescent="0.2">
      <c r="A421" s="29">
        <v>421</v>
      </c>
      <c r="B421" t="str">
        <f>IFERROR(IFERROR(VLOOKUP(A421,JavaScript!$E$3:$F$187,2,FALSE),VLOOKUP(A421,JavaScript!$G$3:$H$187,2,FALSE)),"")</f>
        <v>var SoundPowerMeasure_watt =(kg*Math.pow(m,2))/Math.pow(s,3)</v>
      </c>
    </row>
    <row r="422" spans="1:2" x14ac:dyDescent="0.2">
      <c r="A422" s="29">
        <v>422</v>
      </c>
      <c r="B422" t="str">
        <f>IFERROR(IFERROR(VLOOKUP(A422,JavaScript!$E$3:$F$187,2,FALSE),VLOOKUP(A422,JavaScript!$G$3:$H$187,2,FALSE)),"")</f>
        <v>console.log('SoundPowerMeasure_watt =  '+SoundPowerMeasure_watt)</v>
      </c>
    </row>
    <row r="423" spans="1:2" x14ac:dyDescent="0.2">
      <c r="A423" s="29">
        <v>423</v>
      </c>
      <c r="B423" t="str">
        <f>IFERROR(IFERROR(VLOOKUP(A423,JavaScript!$E$3:$F$187,2,FALSE),VLOOKUP(A423,JavaScript!$G$3:$H$187,2,FALSE)),"")</f>
        <v/>
      </c>
    </row>
    <row r="424" spans="1:2" x14ac:dyDescent="0.2">
      <c r="A424" s="29">
        <v>424</v>
      </c>
      <c r="B424" t="str">
        <f>IFERROR(IFERROR(VLOOKUP(A424,JavaScript!$E$3:$F$187,2,FALSE),VLOOKUP(A424,JavaScript!$G$3:$H$187,2,FALSE)),"")</f>
        <v>var SoundPowerLevelMeasure_decibel =1</v>
      </c>
    </row>
    <row r="425" spans="1:2" x14ac:dyDescent="0.2">
      <c r="A425" s="29">
        <v>425</v>
      </c>
      <c r="B425" t="str">
        <f>IFERROR(IFERROR(VLOOKUP(A425,JavaScript!$E$3:$F$187,2,FALSE),VLOOKUP(A425,JavaScript!$G$3:$H$187,2,FALSE)),"")</f>
        <v>console.log('SoundPowerLevelMeasure_decibel =  '+SoundPowerLevelMeasure_decibel)</v>
      </c>
    </row>
    <row r="426" spans="1:2" x14ac:dyDescent="0.2">
      <c r="A426" s="29">
        <v>426</v>
      </c>
      <c r="B426" t="str">
        <f>IFERROR(IFERROR(VLOOKUP(A426,JavaScript!$E$3:$F$187,2,FALSE),VLOOKUP(A426,JavaScript!$G$3:$H$187,2,FALSE)),"")</f>
        <v/>
      </c>
    </row>
    <row r="427" spans="1:2" x14ac:dyDescent="0.2">
      <c r="A427" s="29">
        <v>427</v>
      </c>
      <c r="B427" t="str">
        <f>IFERROR(IFERROR(VLOOKUP(A427,JavaScript!$E$3:$F$187,2,FALSE),VLOOKUP(A427,JavaScript!$G$3:$H$187,2,FALSE)),"")</f>
        <v>var SoundPressureMeasure_pascal =kg/(m*Math.pow(s,2))</v>
      </c>
    </row>
    <row r="428" spans="1:2" x14ac:dyDescent="0.2">
      <c r="A428" s="29">
        <v>428</v>
      </c>
      <c r="B428" t="str">
        <f>IFERROR(IFERROR(VLOOKUP(A428,JavaScript!$E$3:$F$187,2,FALSE),VLOOKUP(A428,JavaScript!$G$3:$H$187,2,FALSE)),"")</f>
        <v>console.log('SoundPressureMeasure_pascal =  '+SoundPressureMeasure_pascal)</v>
      </c>
    </row>
    <row r="429" spans="1:2" x14ac:dyDescent="0.2">
      <c r="A429" s="29">
        <v>429</v>
      </c>
      <c r="B429" t="str">
        <f>IFERROR(IFERROR(VLOOKUP(A429,JavaScript!$E$3:$F$187,2,FALSE),VLOOKUP(A429,JavaScript!$G$3:$H$187,2,FALSE)),"")</f>
        <v/>
      </c>
    </row>
    <row r="430" spans="1:2" x14ac:dyDescent="0.2">
      <c r="A430" s="29">
        <v>430</v>
      </c>
      <c r="B430" t="str">
        <f>IFERROR(IFERROR(VLOOKUP(A430,JavaScript!$E$3:$F$187,2,FALSE),VLOOKUP(A430,JavaScript!$G$3:$H$187,2,FALSE)),"")</f>
        <v>var SoundPressureLevelMeasure_decibel =1</v>
      </c>
    </row>
    <row r="431" spans="1:2" x14ac:dyDescent="0.2">
      <c r="A431" s="29">
        <v>431</v>
      </c>
      <c r="B431" t="str">
        <f>IFERROR(IFERROR(VLOOKUP(A431,JavaScript!$E$3:$F$187,2,FALSE),VLOOKUP(A431,JavaScript!$G$3:$H$187,2,FALSE)),"")</f>
        <v>console.log('SoundPressureLevelMeasure_decibel =  '+SoundPressureLevelMeasure_decibel)</v>
      </c>
    </row>
    <row r="432" spans="1:2" x14ac:dyDescent="0.2">
      <c r="A432" s="29">
        <v>432</v>
      </c>
      <c r="B432" t="str">
        <f>IFERROR(IFERROR(VLOOKUP(A432,JavaScript!$E$3:$F$187,2,FALSE),VLOOKUP(A432,JavaScript!$G$3:$H$187,2,FALSE)),"")</f>
        <v/>
      </c>
    </row>
    <row r="433" spans="1:2" x14ac:dyDescent="0.2">
      <c r="A433" s="29">
        <v>433</v>
      </c>
      <c r="B433" t="str">
        <f>IFERROR(IFERROR(VLOOKUP(A433,JavaScript!$E$3:$F$187,2,FALSE),VLOOKUP(A433,JavaScript!$G$3:$H$187,2,FALSE)),"")</f>
        <v>var SpecificHeatCapacityMeasure_joule_per_kilogram =Math.pow(m,2)/Math.pow(s,2)</v>
      </c>
    </row>
    <row r="434" spans="1:2" x14ac:dyDescent="0.2">
      <c r="A434" s="29">
        <v>434</v>
      </c>
      <c r="B434" t="str">
        <f>IFERROR(IFERROR(VLOOKUP(A434,JavaScript!$E$3:$F$187,2,FALSE),VLOOKUP(A434,JavaScript!$G$3:$H$187,2,FALSE)),"")</f>
        <v>console.log('SpecificHeatCapacityMeasure_joule_per_kilogram =  '+SpecificHeatCapacityMeasure_joule_per_kilogram)</v>
      </c>
    </row>
    <row r="435" spans="1:2" x14ac:dyDescent="0.2">
      <c r="A435" s="29">
        <v>435</v>
      </c>
      <c r="B435" t="str">
        <f>IFERROR(IFERROR(VLOOKUP(A435,JavaScript!$E$3:$F$187,2,FALSE),VLOOKUP(A435,JavaScript!$G$3:$H$187,2,FALSE)),"")</f>
        <v/>
      </c>
    </row>
    <row r="436" spans="1:2" x14ac:dyDescent="0.2">
      <c r="A436" s="29">
        <v>436</v>
      </c>
      <c r="B436" t="str">
        <f>IFERROR(IFERROR(VLOOKUP(A436,JavaScript!$E$3:$F$187,2,FALSE),VLOOKUP(A436,JavaScript!$G$3:$H$187,2,FALSE)),"")</f>
        <v>var TemperatureGradientMeasure_Kelvin_per_metre =K/m</v>
      </c>
    </row>
    <row r="437" spans="1:2" x14ac:dyDescent="0.2">
      <c r="A437" s="29">
        <v>437</v>
      </c>
      <c r="B437" t="str">
        <f>IFERROR(IFERROR(VLOOKUP(A437,JavaScript!$E$3:$F$187,2,FALSE),VLOOKUP(A437,JavaScript!$G$3:$H$187,2,FALSE)),"")</f>
        <v>console.log('TemperatureGradientMeasure_Kelvin_per_metre =  '+TemperatureGradientMeasure_Kelvin_per_metre)</v>
      </c>
    </row>
    <row r="438" spans="1:2" x14ac:dyDescent="0.2">
      <c r="A438" s="29">
        <v>438</v>
      </c>
      <c r="B438" t="str">
        <f>IFERROR(IFERROR(VLOOKUP(A438,JavaScript!$E$3:$F$187,2,FALSE),VLOOKUP(A438,JavaScript!$G$3:$H$187,2,FALSE)),"")</f>
        <v/>
      </c>
    </row>
    <row r="439" spans="1:2" x14ac:dyDescent="0.2">
      <c r="A439" s="29">
        <v>439</v>
      </c>
      <c r="B439" t="str">
        <f>IFERROR(IFERROR(VLOOKUP(A439,JavaScript!$E$3:$F$187,2,FALSE),VLOOKUP(A439,JavaScript!$G$3:$H$187,2,FALSE)),"")</f>
        <v>var TemperatureRateOfChangeMeasure_Kelvin_per_second =K/s</v>
      </c>
    </row>
    <row r="440" spans="1:2" x14ac:dyDescent="0.2">
      <c r="A440" s="29">
        <v>440</v>
      </c>
      <c r="B440" t="str">
        <f>IFERROR(IFERROR(VLOOKUP(A440,JavaScript!$E$3:$F$187,2,FALSE),VLOOKUP(A440,JavaScript!$G$3:$H$187,2,FALSE)),"")</f>
        <v>console.log('TemperatureRateOfChangeMeasure_Kelvin_per_second =  '+TemperatureRateOfChangeMeasure_Kelvin_per_second)</v>
      </c>
    </row>
    <row r="441" spans="1:2" x14ac:dyDescent="0.2">
      <c r="A441" s="29">
        <v>441</v>
      </c>
      <c r="B441" t="str">
        <f>IFERROR(IFERROR(VLOOKUP(A441,JavaScript!$E$3:$F$187,2,FALSE),VLOOKUP(A441,JavaScript!$G$3:$H$187,2,FALSE)),"")</f>
        <v/>
      </c>
    </row>
    <row r="442" spans="1:2" x14ac:dyDescent="0.2">
      <c r="A442" s="29">
        <v>442</v>
      </c>
      <c r="B442" t="str">
        <f>IFERROR(IFERROR(VLOOKUP(A442,JavaScript!$E$3:$F$187,2,FALSE),VLOOKUP(A442,JavaScript!$G$3:$H$187,2,FALSE)),"")</f>
        <v>var _watt_per_square_metre_and_kelvin =kg/(Math.pow(s,3)*K)</v>
      </c>
    </row>
    <row r="443" spans="1:2" x14ac:dyDescent="0.2">
      <c r="A443" s="29">
        <v>443</v>
      </c>
      <c r="B443" t="str">
        <f>IFERROR(IFERROR(VLOOKUP(A443,JavaScript!$E$3:$F$187,2,FALSE),VLOOKUP(A443,JavaScript!$G$3:$H$187,2,FALSE)),"")</f>
        <v>console.log('_watt_per_square_metre_and_kelvin =  '+_watt_per_square_metre_and_kelvin)</v>
      </c>
    </row>
    <row r="444" spans="1:2" x14ac:dyDescent="0.2">
      <c r="A444" s="29">
        <v>444</v>
      </c>
      <c r="B444" t="str">
        <f>IFERROR(IFERROR(VLOOKUP(A444,JavaScript!$E$3:$F$187,2,FALSE),VLOOKUP(A444,JavaScript!$G$3:$H$187,2,FALSE)),"")</f>
        <v/>
      </c>
    </row>
    <row r="445" spans="1:2" x14ac:dyDescent="0.2">
      <c r="A445" s="29">
        <v>445</v>
      </c>
      <c r="B445" t="str">
        <f>IFERROR(IFERROR(VLOOKUP(A445,JavaScript!$E$3:$F$187,2,FALSE),VLOOKUP(A445,JavaScript!$G$3:$H$187,2,FALSE)),"")</f>
        <v>var ThermalConductivityMeasure_watt_per_metre_and_kelvin =(kg*m)/(Math.pow(s,3)*K)</v>
      </c>
    </row>
    <row r="446" spans="1:2" x14ac:dyDescent="0.2">
      <c r="A446" s="29">
        <v>446</v>
      </c>
      <c r="B446" t="str">
        <f>IFERROR(IFERROR(VLOOKUP(A446,JavaScript!$E$3:$F$187,2,FALSE),VLOOKUP(A446,JavaScript!$G$3:$H$187,2,FALSE)),"")</f>
        <v>console.log('ThermalConductivityMeasure_watt_per_metre_and_kelvin =  '+ThermalConductivityMeasure_watt_per_metre_and_kelvin)</v>
      </c>
    </row>
    <row r="447" spans="1:2" x14ac:dyDescent="0.2">
      <c r="A447" s="29">
        <v>447</v>
      </c>
      <c r="B447" t="str">
        <f>IFERROR(IFERROR(VLOOKUP(A447,JavaScript!$E$3:$F$187,2,FALSE),VLOOKUP(A447,JavaScript!$G$3:$H$187,2,FALSE)),"")</f>
        <v/>
      </c>
    </row>
    <row r="448" spans="1:2" x14ac:dyDescent="0.2">
      <c r="A448" s="29">
        <v>448</v>
      </c>
      <c r="B448" t="str">
        <f>IFERROR(IFERROR(VLOOKUP(A448,JavaScript!$E$3:$F$187,2,FALSE),VLOOKUP(A448,JavaScript!$G$3:$H$187,2,FALSE)),"")</f>
        <v>var _squaremetre_and_kelvin_per_watt =Math.pow(s,3)*K/kg</v>
      </c>
    </row>
    <row r="449" spans="1:2" x14ac:dyDescent="0.2">
      <c r="A449" s="29">
        <v>449</v>
      </c>
      <c r="B449" t="str">
        <f>IFERROR(IFERROR(VLOOKUP(A449,JavaScript!$E$3:$F$187,2,FALSE),VLOOKUP(A449,JavaScript!$G$3:$H$187,2,FALSE)),"")</f>
        <v>console.log('_squaremetre_and_kelvin_per_watt =  '+_squaremetre_and_kelvin_per_watt)</v>
      </c>
    </row>
    <row r="450" spans="1:2" x14ac:dyDescent="0.2">
      <c r="A450" s="29">
        <v>450</v>
      </c>
      <c r="B450" t="str">
        <f>IFERROR(IFERROR(VLOOKUP(A450,JavaScript!$E$3:$F$187,2,FALSE),VLOOKUP(A450,JavaScript!$G$3:$H$187,2,FALSE)),"")</f>
        <v/>
      </c>
    </row>
    <row r="451" spans="1:2" x14ac:dyDescent="0.2">
      <c r="A451" s="29">
        <v>451</v>
      </c>
      <c r="B451" t="str">
        <f>IFERROR(IFERROR(VLOOKUP(A451,JavaScript!$E$3:$F$187,2,FALSE),VLOOKUP(A451,JavaScript!$G$3:$H$187,2,FALSE)),"")</f>
        <v>var ThermalTransmittanceMeasure_watt_per_square_metre_and_kelvin =kg/(Math.pow(s,3)*K)</v>
      </c>
    </row>
    <row r="452" spans="1:2" x14ac:dyDescent="0.2">
      <c r="A452" s="29">
        <v>452</v>
      </c>
      <c r="B452" t="str">
        <f>IFERROR(IFERROR(VLOOKUP(A452,JavaScript!$E$3:$F$187,2,FALSE),VLOOKUP(A452,JavaScript!$G$3:$H$187,2,FALSE)),"")</f>
        <v>console.log('ThermalTransmittanceMeasure_watt_per_square_metre_and_kelvin =  '+ThermalTransmittanceMeasure_watt_per_square_metre_and_kelvin)</v>
      </c>
    </row>
    <row r="453" spans="1:2" x14ac:dyDescent="0.2">
      <c r="A453" s="29">
        <v>453</v>
      </c>
      <c r="B453" t="str">
        <f>IFERROR(IFERROR(VLOOKUP(A453,JavaScript!$E$3:$F$187,2,FALSE),VLOOKUP(A453,JavaScript!$G$3:$H$187,2,FALSE)),"")</f>
        <v/>
      </c>
    </row>
    <row r="454" spans="1:2" x14ac:dyDescent="0.2">
      <c r="A454" s="29">
        <v>454</v>
      </c>
      <c r="B454" t="str">
        <f>IFERROR(IFERROR(VLOOKUP(A454,JavaScript!$E$3:$F$187,2,FALSE),VLOOKUP(A454,JavaScript!$G$3:$H$187,2,FALSE)),"")</f>
        <v>var ThermodynamicTemperatureMeasure_kelvin =K</v>
      </c>
    </row>
    <row r="455" spans="1:2" x14ac:dyDescent="0.2">
      <c r="A455" s="29">
        <v>455</v>
      </c>
      <c r="B455" t="str">
        <f>IFERROR(IFERROR(VLOOKUP(A455,JavaScript!$E$3:$F$187,2,FALSE),VLOOKUP(A455,JavaScript!$G$3:$H$187,2,FALSE)),"")</f>
        <v>console.log('ThermodynamicTemperatureMeasure_kelvin =  '+ThermodynamicTemperatureMeasure_kelvin)</v>
      </c>
    </row>
    <row r="456" spans="1:2" x14ac:dyDescent="0.2">
      <c r="A456" s="29">
        <v>456</v>
      </c>
      <c r="B456" t="str">
        <f>IFERROR(IFERROR(VLOOKUP(A456,JavaScript!$E$3:$F$187,2,FALSE),VLOOKUP(A456,JavaScript!$G$3:$H$187,2,FALSE)),"")</f>
        <v/>
      </c>
    </row>
    <row r="457" spans="1:2" x14ac:dyDescent="0.2">
      <c r="A457" s="29">
        <v>457</v>
      </c>
      <c r="B457" t="str">
        <f>IFERROR(IFERROR(VLOOKUP(A457,JavaScript!$E$3:$F$187,2,FALSE),VLOOKUP(A457,JavaScript!$G$3:$H$187,2,FALSE)),"")</f>
        <v>var ThermodynamicTemperatureMeasure_fahrenheit =K*(9/5)+(459,67)</v>
      </c>
    </row>
    <row r="458" spans="1:2" x14ac:dyDescent="0.2">
      <c r="A458" s="29">
        <v>458</v>
      </c>
      <c r="B458" t="str">
        <f>IFERROR(IFERROR(VLOOKUP(A458,JavaScript!$E$3:$F$187,2,FALSE),VLOOKUP(A458,JavaScript!$G$3:$H$187,2,FALSE)),"")</f>
        <v>console.log('ThermodynamicTemperatureMeasure_fahrenheit =  '+ThermodynamicTemperatureMeasure_fahrenheit)</v>
      </c>
    </row>
    <row r="459" spans="1:2" x14ac:dyDescent="0.2">
      <c r="A459" s="29">
        <v>459</v>
      </c>
      <c r="B459" t="str">
        <f>IFERROR(IFERROR(VLOOKUP(A459,JavaScript!$E$3:$F$187,2,FALSE),VLOOKUP(A459,JavaScript!$G$3:$H$187,2,FALSE)),"")</f>
        <v/>
      </c>
    </row>
    <row r="460" spans="1:2" x14ac:dyDescent="0.2">
      <c r="A460" s="29">
        <v>460</v>
      </c>
      <c r="B460" t="str">
        <f>IFERROR(IFERROR(VLOOKUP(A460,JavaScript!$E$3:$F$187,2,FALSE),VLOOKUP(A460,JavaScript!$G$3:$H$187,2,FALSE)),"")</f>
        <v>var ThermodynamicTemperatureMeasure_celsius =K-(273,15)</v>
      </c>
    </row>
    <row r="461" spans="1:2" x14ac:dyDescent="0.2">
      <c r="A461" s="29">
        <v>461</v>
      </c>
      <c r="B461" t="str">
        <f>IFERROR(IFERROR(VLOOKUP(A461,JavaScript!$E$3:$F$187,2,FALSE),VLOOKUP(A461,JavaScript!$G$3:$H$187,2,FALSE)),"")</f>
        <v>console.log('ThermodynamicTemperatureMeasure_celsius =  '+ThermodynamicTemperatureMeasure_celsius)</v>
      </c>
    </row>
    <row r="462" spans="1:2" x14ac:dyDescent="0.2">
      <c r="A462" s="29">
        <v>462</v>
      </c>
      <c r="B462" t="str">
        <f>IFERROR(IFERROR(VLOOKUP(A462,JavaScript!$E$3:$F$187,2,FALSE),VLOOKUP(A462,JavaScript!$G$3:$H$187,2,FALSE)),"")</f>
        <v/>
      </c>
    </row>
    <row r="463" spans="1:2" x14ac:dyDescent="0.2">
      <c r="A463" s="29">
        <v>463</v>
      </c>
      <c r="B463" t="str">
        <f>IFERROR(IFERROR(VLOOKUP(A463,JavaScript!$E$3:$F$187,2,FALSE),VLOOKUP(A463,JavaScript!$G$3:$H$187,2,FALSE)),"")</f>
        <v>var ThermodynamicTemperatureMeasure_rankine =K*(9/5)</v>
      </c>
    </row>
    <row r="464" spans="1:2" x14ac:dyDescent="0.2">
      <c r="A464" s="29">
        <v>464</v>
      </c>
      <c r="B464" t="str">
        <f>IFERROR(IFERROR(VLOOKUP(A464,JavaScript!$E$3:$F$187,2,FALSE),VLOOKUP(A464,JavaScript!$G$3:$H$187,2,FALSE)),"")</f>
        <v>console.log('ThermodynamicTemperatureMeasure_rankine =  '+ThermodynamicTemperatureMeasure_rankine)</v>
      </c>
    </row>
    <row r="465" spans="1:2" x14ac:dyDescent="0.2">
      <c r="A465" s="29">
        <v>465</v>
      </c>
      <c r="B465" t="str">
        <f>IFERROR(IFERROR(VLOOKUP(A465,JavaScript!$E$3:$F$187,2,FALSE),VLOOKUP(A465,JavaScript!$G$3:$H$187,2,FALSE)),"")</f>
        <v/>
      </c>
    </row>
    <row r="466" spans="1:2" x14ac:dyDescent="0.2">
      <c r="A466" s="29">
        <v>466</v>
      </c>
      <c r="B466" t="str">
        <f>IFERROR(IFERROR(VLOOKUP(A466,JavaScript!$E$3:$F$187,2,FALSE),VLOOKUP(A466,JavaScript!$G$3:$H$187,2,FALSE)),"")</f>
        <v>var Time_second =s</v>
      </c>
    </row>
    <row r="467" spans="1:2" x14ac:dyDescent="0.2">
      <c r="A467" s="29">
        <v>467</v>
      </c>
      <c r="B467" t="str">
        <f>IFERROR(IFERROR(VLOOKUP(A467,JavaScript!$E$3:$F$187,2,FALSE),VLOOKUP(A467,JavaScript!$G$3:$H$187,2,FALSE)),"")</f>
        <v>console.log('Time_second =  '+Time_second)</v>
      </c>
    </row>
    <row r="468" spans="1:2" x14ac:dyDescent="0.2">
      <c r="A468" s="29">
        <v>468</v>
      </c>
      <c r="B468" t="str">
        <f>IFERROR(IFERROR(VLOOKUP(A468,JavaScript!$E$3:$F$187,2,FALSE),VLOOKUP(A468,JavaScript!$G$3:$H$187,2,FALSE)),"")</f>
        <v/>
      </c>
    </row>
    <row r="469" spans="1:2" x14ac:dyDescent="0.2">
      <c r="A469" s="29">
        <v>469</v>
      </c>
      <c r="B469" t="str">
        <f>IFERROR(IFERROR(VLOOKUP(A469,JavaScript!$E$3:$F$187,2,FALSE),VLOOKUP(A469,JavaScript!$G$3:$H$187,2,FALSE)),"")</f>
        <v>var Time_minute =60*s</v>
      </c>
    </row>
    <row r="470" spans="1:2" x14ac:dyDescent="0.2">
      <c r="A470" s="29">
        <v>470</v>
      </c>
      <c r="B470" t="str">
        <f>IFERROR(IFERROR(VLOOKUP(A470,JavaScript!$E$3:$F$187,2,FALSE),VLOOKUP(A470,JavaScript!$G$3:$H$187,2,FALSE)),"")</f>
        <v>console.log('Time_minute =  '+Time_minute)</v>
      </c>
    </row>
    <row r="471" spans="1:2" x14ac:dyDescent="0.2">
      <c r="A471" s="29">
        <v>471</v>
      </c>
      <c r="B471" t="str">
        <f>IFERROR(IFERROR(VLOOKUP(A471,JavaScript!$E$3:$F$187,2,FALSE),VLOOKUP(A471,JavaScript!$G$3:$H$187,2,FALSE)),"")</f>
        <v/>
      </c>
    </row>
    <row r="472" spans="1:2" x14ac:dyDescent="0.2">
      <c r="A472" s="29">
        <v>472</v>
      </c>
      <c r="B472" t="str">
        <f>IFERROR(IFERROR(VLOOKUP(A472,JavaScript!$E$3:$F$187,2,FALSE),VLOOKUP(A472,JavaScript!$G$3:$H$187,2,FALSE)),"")</f>
        <v>var Time_hour =3600*s</v>
      </c>
    </row>
    <row r="473" spans="1:2" x14ac:dyDescent="0.2">
      <c r="A473" s="29">
        <v>473</v>
      </c>
      <c r="B473" t="str">
        <f>IFERROR(IFERROR(VLOOKUP(A473,JavaScript!$E$3:$F$187,2,FALSE),VLOOKUP(A473,JavaScript!$G$3:$H$187,2,FALSE)),"")</f>
        <v>console.log('Time_hour =  '+Time_hour)</v>
      </c>
    </row>
    <row r="474" spans="1:2" x14ac:dyDescent="0.2">
      <c r="A474" s="29">
        <v>474</v>
      </c>
      <c r="B474" t="str">
        <f>IFERROR(IFERROR(VLOOKUP(A474,JavaScript!$E$3:$F$187,2,FALSE),VLOOKUP(A474,JavaScript!$G$3:$H$187,2,FALSE)),"")</f>
        <v/>
      </c>
    </row>
    <row r="475" spans="1:2" x14ac:dyDescent="0.2">
      <c r="A475" s="29">
        <v>475</v>
      </c>
      <c r="B475" t="str">
        <f>IFERROR(IFERROR(VLOOKUP(A475,JavaScript!$E$3:$F$187,2,FALSE),VLOOKUP(A475,JavaScript!$G$3:$H$187,2,FALSE)),"")</f>
        <v>var Time_millisecond =s/Math.pow(10,3)</v>
      </c>
    </row>
    <row r="476" spans="1:2" x14ac:dyDescent="0.2">
      <c r="A476" s="29">
        <v>476</v>
      </c>
      <c r="B476" t="str">
        <f>IFERROR(IFERROR(VLOOKUP(A476,JavaScript!$E$3:$F$187,2,FALSE),VLOOKUP(A476,JavaScript!$G$3:$H$187,2,FALSE)),"")</f>
        <v>console.log('Time_millisecond =  '+Time_millisecond)</v>
      </c>
    </row>
    <row r="477" spans="1:2" x14ac:dyDescent="0.2">
      <c r="A477" s="29">
        <v>477</v>
      </c>
      <c r="B477" t="str">
        <f>IFERROR(IFERROR(VLOOKUP(A477,JavaScript!$E$3:$F$187,2,FALSE),VLOOKUP(A477,JavaScript!$G$3:$H$187,2,FALSE)),"")</f>
        <v/>
      </c>
    </row>
    <row r="478" spans="1:2" x14ac:dyDescent="0.2">
      <c r="A478" s="29">
        <v>478</v>
      </c>
      <c r="B478" t="str">
        <f>IFERROR(IFERROR(VLOOKUP(A478,JavaScript!$E$3:$F$187,2,FALSE),VLOOKUP(A478,JavaScript!$G$3:$H$187,2,FALSE)),"")</f>
        <v>var Time_microsecond =s/Math.pow(10,6)</v>
      </c>
    </row>
    <row r="479" spans="1:2" x14ac:dyDescent="0.2">
      <c r="A479" s="29">
        <v>479</v>
      </c>
      <c r="B479" t="str">
        <f>IFERROR(IFERROR(VLOOKUP(A479,JavaScript!$E$3:$F$187,2,FALSE),VLOOKUP(A479,JavaScript!$G$3:$H$187,2,FALSE)),"")</f>
        <v>console.log('Time_microsecond =  '+Time_microsecond)</v>
      </c>
    </row>
    <row r="480" spans="1:2" x14ac:dyDescent="0.2">
      <c r="A480" s="29">
        <v>480</v>
      </c>
      <c r="B480" t="str">
        <f>IFERROR(IFERROR(VLOOKUP(A480,JavaScript!$E$3:$F$187,2,FALSE),VLOOKUP(A480,JavaScript!$G$3:$H$187,2,FALSE)),"")</f>
        <v/>
      </c>
    </row>
    <row r="481" spans="1:2" x14ac:dyDescent="0.2">
      <c r="A481" s="29">
        <v>481</v>
      </c>
      <c r="B481" t="str">
        <f>IFERROR(IFERROR(VLOOKUP(A481,JavaScript!$E$3:$F$187,2,FALSE),VLOOKUP(A481,JavaScript!$G$3:$H$187,2,FALSE)),"")</f>
        <v>var Time_day =86400*s</v>
      </c>
    </row>
    <row r="482" spans="1:2" x14ac:dyDescent="0.2">
      <c r="A482" s="29">
        <v>482</v>
      </c>
      <c r="B482" t="str">
        <f>IFERROR(IFERROR(VLOOKUP(A482,JavaScript!$E$3:$F$187,2,FALSE),VLOOKUP(A482,JavaScript!$G$3:$H$187,2,FALSE)),"")</f>
        <v>console.log('Time_day =  '+Time_day)</v>
      </c>
    </row>
    <row r="483" spans="1:2" x14ac:dyDescent="0.2">
      <c r="A483" s="29">
        <v>483</v>
      </c>
      <c r="B483" t="str">
        <f>IFERROR(IFERROR(VLOOKUP(A483,JavaScript!$E$3:$F$187,2,FALSE),VLOOKUP(A483,JavaScript!$G$3:$H$187,2,FALSE)),"")</f>
        <v/>
      </c>
    </row>
    <row r="484" spans="1:2" x14ac:dyDescent="0.2">
      <c r="A484" s="29">
        <v>484</v>
      </c>
      <c r="B484" t="str">
        <f>IFERROR(IFERROR(VLOOKUP(A484,JavaScript!$E$3:$F$187,2,FALSE),VLOOKUP(A484,JavaScript!$G$3:$H$187,2,FALSE)),"")</f>
        <v>var TorqueMeasure_newtonmetre =kg*Math.pow(m,2)/Math.pow(s,2)</v>
      </c>
    </row>
    <row r="485" spans="1:2" x14ac:dyDescent="0.2">
      <c r="A485" s="29">
        <v>485</v>
      </c>
      <c r="B485" t="str">
        <f>IFERROR(IFERROR(VLOOKUP(A485,JavaScript!$E$3:$F$187,2,FALSE),VLOOKUP(A485,JavaScript!$G$3:$H$187,2,FALSE)),"")</f>
        <v>console.log('TorqueMeasure_newtonmetre =  '+TorqueMeasure_newtonmetre)</v>
      </c>
    </row>
    <row r="486" spans="1:2" x14ac:dyDescent="0.2">
      <c r="A486" s="29">
        <v>486</v>
      </c>
      <c r="B486" t="str">
        <f>IFERROR(IFERROR(VLOOKUP(A486,JavaScript!$E$3:$F$187,2,FALSE),VLOOKUP(A486,JavaScript!$G$3:$H$187,2,FALSE)),"")</f>
        <v/>
      </c>
    </row>
    <row r="487" spans="1:2" x14ac:dyDescent="0.2">
      <c r="A487" s="29">
        <v>487</v>
      </c>
      <c r="B487" t="str">
        <f>IFERROR(IFERROR(VLOOKUP(A487,JavaScript!$E$3:$F$187,2,FALSE),VLOOKUP(A487,JavaScript!$G$3:$H$187,2,FALSE)),"")</f>
        <v>var VolumeMeasure_cubic_metre =Math.pow(m,3)</v>
      </c>
    </row>
    <row r="488" spans="1:2" x14ac:dyDescent="0.2">
      <c r="A488" s="29">
        <v>488</v>
      </c>
      <c r="B488" t="str">
        <f>IFERROR(IFERROR(VLOOKUP(A488,JavaScript!$E$3:$F$187,2,FALSE),VLOOKUP(A488,JavaScript!$G$3:$H$187,2,FALSE)),"")</f>
        <v>console.log('VolumeMeasure_cubic_metre =  '+VolumeMeasure_cubic_metre)</v>
      </c>
    </row>
    <row r="489" spans="1:2" x14ac:dyDescent="0.2">
      <c r="A489" s="29">
        <v>489</v>
      </c>
      <c r="B489" t="str">
        <f>IFERROR(IFERROR(VLOOKUP(A489,JavaScript!$E$3:$F$187,2,FALSE),VLOOKUP(A489,JavaScript!$G$3:$H$187,2,FALSE)),"")</f>
        <v/>
      </c>
    </row>
    <row r="490" spans="1:2" x14ac:dyDescent="0.2">
      <c r="A490" s="29">
        <v>490</v>
      </c>
      <c r="B490" t="str">
        <f>IFERROR(IFERROR(VLOOKUP(A490,JavaScript!$E$3:$F$187,2,FALSE),VLOOKUP(A490,JavaScript!$G$3:$H$187,2,FALSE)),"")</f>
        <v>var VolumeMeasure_litre =Math.pow(m,3)/Math.pow(10,3)</v>
      </c>
    </row>
    <row r="491" spans="1:2" x14ac:dyDescent="0.2">
      <c r="A491" s="29">
        <v>491</v>
      </c>
      <c r="B491" t="str">
        <f>IFERROR(IFERROR(VLOOKUP(A491,JavaScript!$E$3:$F$187,2,FALSE),VLOOKUP(A491,JavaScript!$G$3:$H$187,2,FALSE)),"")</f>
        <v>console.log('VolumeMeasure_litre =  '+VolumeMeasure_litre)</v>
      </c>
    </row>
    <row r="492" spans="1:2" x14ac:dyDescent="0.2">
      <c r="A492" s="29">
        <v>492</v>
      </c>
      <c r="B492" t="str">
        <f>IFERROR(IFERROR(VLOOKUP(A492,JavaScript!$E$3:$F$187,2,FALSE),VLOOKUP(A492,JavaScript!$G$3:$H$187,2,FALSE)),"")</f>
        <v/>
      </c>
    </row>
    <row r="493" spans="1:2" x14ac:dyDescent="0.2">
      <c r="A493" s="29">
        <v>493</v>
      </c>
      <c r="B493" t="str">
        <f>IFERROR(IFERROR(VLOOKUP(A493,JavaScript!$E$3:$F$187,2,FALSE),VLOOKUP(A493,JavaScript!$G$3:$H$187,2,FALSE)),"")</f>
        <v>var VolumetricFlowRateMeasure_litre_per_second =Math.pow(m,3)/(Math.pow(10,3)*s)</v>
      </c>
    </row>
    <row r="494" spans="1:2" x14ac:dyDescent="0.2">
      <c r="A494" s="29">
        <v>494</v>
      </c>
      <c r="B494" t="str">
        <f>IFERROR(IFERROR(VLOOKUP(A494,JavaScript!$E$3:$F$187,2,FALSE),VLOOKUP(A494,JavaScript!$G$3:$H$187,2,FALSE)),"")</f>
        <v>console.log('VolumetricFlowRateMeasure_litre_per_second =  '+VolumetricFlowRateMeasure_litre_per_second)</v>
      </c>
    </row>
    <row r="495" spans="1:2" x14ac:dyDescent="0.2">
      <c r="A495" s="29">
        <v>495</v>
      </c>
      <c r="B495" t="str">
        <f>IFERROR(IFERROR(VLOOKUP(A495,JavaScript!$E$3:$F$187,2,FALSE),VLOOKUP(A495,JavaScript!$G$3:$H$187,2,FALSE)),"")</f>
        <v/>
      </c>
    </row>
    <row r="496" spans="1:2" x14ac:dyDescent="0.2">
      <c r="A496" s="29">
        <v>496</v>
      </c>
      <c r="B496" t="str">
        <f>IFERROR(IFERROR(VLOOKUP(A496,JavaScript!$E$3:$F$187,2,FALSE),VLOOKUP(A496,JavaScript!$G$3:$H$187,2,FALSE)),"")</f>
        <v>var VolumetricFlowRateMeasure_litre_per_minute =Math.pow(m,3)/(Math.pow(10,3)*60*s)</v>
      </c>
    </row>
    <row r="497" spans="1:2" x14ac:dyDescent="0.2">
      <c r="A497" s="29">
        <v>497</v>
      </c>
      <c r="B497" t="str">
        <f>IFERROR(IFERROR(VLOOKUP(A497,JavaScript!$E$3:$F$187,2,FALSE),VLOOKUP(A497,JavaScript!$G$3:$H$187,2,FALSE)),"")</f>
        <v>console.log('VolumetricFlowRateMeasure_litre_per_minute =  '+VolumetricFlowRateMeasure_litre_per_minute)</v>
      </c>
    </row>
    <row r="498" spans="1:2" x14ac:dyDescent="0.2">
      <c r="A498" s="29">
        <v>498</v>
      </c>
      <c r="B498" t="str">
        <f>IFERROR(IFERROR(VLOOKUP(A498,JavaScript!$E$3:$F$187,2,FALSE),VLOOKUP(A498,JavaScript!$G$3:$H$187,2,FALSE)),"")</f>
        <v/>
      </c>
    </row>
    <row r="499" spans="1:2" x14ac:dyDescent="0.2">
      <c r="A499" s="29">
        <v>499</v>
      </c>
      <c r="B499" t="str">
        <f>IFERROR(IFERROR(VLOOKUP(A499,JavaScript!$E$3:$F$187,2,FALSE),VLOOKUP(A499,JavaScript!$G$3:$H$187,2,FALSE)),"")</f>
        <v>var VolumetricFlowRateMeasure_cubicmetre_per_second =Math.pow(m,3)*s</v>
      </c>
    </row>
    <row r="500" spans="1:2" x14ac:dyDescent="0.2">
      <c r="A500" s="29">
        <v>500</v>
      </c>
      <c r="B500" t="str">
        <f>IFERROR(IFERROR(VLOOKUP(A500,JavaScript!$E$3:$F$187,2,FALSE),VLOOKUP(A500,JavaScript!$G$3:$H$187,2,FALSE)),"")</f>
        <v>console.log('VolumetricFlowRateMeasure_cubicmetre_per_second =  '+VolumetricFlowRateMeasure_cubicmetre_per_second)</v>
      </c>
    </row>
    <row r="501" spans="1:2" x14ac:dyDescent="0.2">
      <c r="A501" s="29">
        <v>501</v>
      </c>
      <c r="B501" t="str">
        <f>IFERROR(IFERROR(VLOOKUP(A501,JavaScript!$E$3:$F$187,2,FALSE),VLOOKUP(A501,JavaScript!$G$3:$H$187,2,FALSE)),"")</f>
        <v/>
      </c>
    </row>
    <row r="502" spans="1:2" x14ac:dyDescent="0.2">
      <c r="A502" s="29">
        <v>502</v>
      </c>
      <c r="B502" t="str">
        <f>IFERROR(IFERROR(VLOOKUP(A502,JavaScript!$E$3:$F$187,2,FALSE),VLOOKUP(A502,JavaScript!$G$3:$H$187,2,FALSE)),"")</f>
        <v>var WarpingConstantMeasure_ =Math.pow(m,6)*s</v>
      </c>
    </row>
    <row r="503" spans="1:2" x14ac:dyDescent="0.2">
      <c r="A503" s="29">
        <v>503</v>
      </c>
      <c r="B503" t="str">
        <f>IFERROR(IFERROR(VLOOKUP(A503,JavaScript!$E$3:$F$187,2,FALSE),VLOOKUP(A503,JavaScript!$G$3:$H$187,2,FALSE)),"")</f>
        <v>console.log('WarpingConstantMeasure_ =  '+WarpingConstantMeasure_)</v>
      </c>
    </row>
    <row r="504" spans="1:2" x14ac:dyDescent="0.2">
      <c r="A504" s="29">
        <v>504</v>
      </c>
      <c r="B504" t="str">
        <f>IFERROR(IFERROR(VLOOKUP(A504,JavaScript!$E$3:$F$187,2,FALSE),VLOOKUP(A504,JavaScript!$G$3:$H$187,2,FALSE)),"")</f>
        <v/>
      </c>
    </row>
    <row r="505" spans="1:2" x14ac:dyDescent="0.2">
      <c r="A505" s="29">
        <v>505</v>
      </c>
      <c r="B505" t="str">
        <f>IFERROR(IFERROR(VLOOKUP(A505,JavaScript!$E$3:$F$187,2,FALSE),VLOOKUP(A505,JavaScript!$G$3:$H$187,2,FALSE)),"")</f>
        <v>var WarpingMomentMeasure_kilonewton_squaremeter =kg*Math.pow(m,3)/Math.pow(s,2)</v>
      </c>
    </row>
    <row r="506" spans="1:2" x14ac:dyDescent="0.2">
      <c r="A506" s="29">
        <v>506</v>
      </c>
      <c r="B506" t="str">
        <f>IFERROR(IFERROR(VLOOKUP(A506,JavaScript!$E$3:$F$187,2,FALSE),VLOOKUP(A506,JavaScript!$G$3:$H$187,2,FALSE)),"")</f>
        <v>console.log('WarpingMomentMeasure_kilonewton_squaremeter =  '+WarpingMomentMeasure_kilonewton_squaremeter)</v>
      </c>
    </row>
    <row r="507" spans="1:2" x14ac:dyDescent="0.2">
      <c r="A507" s="29">
        <v>507</v>
      </c>
      <c r="B507" t="str">
        <f>IFERROR(IFERROR(VLOOKUP(A507,JavaScript!$E$3:$F$187,2,FALSE),VLOOKUP(A507,JavaScript!$G$3:$H$187,2,FALSE)),"")</f>
        <v/>
      </c>
    </row>
    <row r="508" spans="1:2" x14ac:dyDescent="0.2">
      <c r="A508" s="29">
        <v>508</v>
      </c>
      <c r="B508" t="str">
        <f>IFERROR(IFERROR(VLOOKUP(A508,JavaScript!$E$3:$F$187,2,FALSE),VLOOKUP(A508,JavaScript!$G$3:$H$187,2,FALSE)),"")</f>
        <v/>
      </c>
    </row>
    <row r="509" spans="1:2" x14ac:dyDescent="0.2">
      <c r="A509" s="29">
        <v>509</v>
      </c>
      <c r="B509" t="str">
        <f>IFERROR(IFERROR(VLOOKUP(A509,JavaScript!$E$3:$F$187,2,FALSE),VLOOKUP(A509,JavaScript!$G$3:$H$187,2,FALSE)),"")</f>
        <v/>
      </c>
    </row>
    <row r="510" spans="1:2" x14ac:dyDescent="0.2">
      <c r="A510" s="29">
        <v>510</v>
      </c>
      <c r="B510" t="str">
        <f>IFERROR(IFERROR(VLOOKUP(A510,JavaScript!$E$3:$F$187,2,FALSE),VLOOKUP(A510,JavaScript!$G$3:$H$187,2,FALSE)),"")</f>
        <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0276C-DFE3-4990-AFFD-A2C3B4E5FF9C}">
  <dimension ref="A1:C2"/>
  <sheetViews>
    <sheetView workbookViewId="0">
      <selection activeCell="D24" sqref="D24"/>
    </sheetView>
  </sheetViews>
  <sheetFormatPr baseColWidth="10" defaultRowHeight="12.75" x14ac:dyDescent="0.2"/>
  <cols>
    <col min="2" max="2" width="12" bestFit="1" customWidth="1"/>
  </cols>
  <sheetData>
    <row r="1" spans="1:3" x14ac:dyDescent="0.2">
      <c r="A1" s="16" t="s">
        <v>384</v>
      </c>
      <c r="B1" s="16" t="s">
        <v>385</v>
      </c>
      <c r="C1" s="16" t="s">
        <v>386</v>
      </c>
    </row>
    <row r="2" spans="1:3" x14ac:dyDescent="0.2">
      <c r="A2" s="16" t="s">
        <v>387</v>
      </c>
      <c r="B2" s="16" t="s">
        <v>5</v>
      </c>
      <c r="C2" s="16" t="s">
        <v>388</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7D3E8-7677-41CC-8675-34DB479BEC58}">
  <dimension ref="A1:F17"/>
  <sheetViews>
    <sheetView workbookViewId="0">
      <selection activeCell="F35" sqref="F35"/>
    </sheetView>
  </sheetViews>
  <sheetFormatPr baseColWidth="10" defaultRowHeight="12.75" x14ac:dyDescent="0.2"/>
  <cols>
    <col min="1" max="1" width="28.7109375" customWidth="1"/>
    <col min="3" max="3" width="26.85546875" customWidth="1"/>
    <col min="4" max="4" width="23.5703125" customWidth="1"/>
  </cols>
  <sheetData>
    <row r="1" spans="1:6" x14ac:dyDescent="0.2">
      <c r="A1" s="12" t="s">
        <v>330</v>
      </c>
      <c r="B1" s="13"/>
      <c r="C1" s="1"/>
      <c r="D1" s="1"/>
      <c r="E1" s="1"/>
      <c r="F1" s="1"/>
    </row>
    <row r="2" spans="1:6" x14ac:dyDescent="0.2">
      <c r="A2" s="2" t="s">
        <v>331</v>
      </c>
      <c r="B2" s="14"/>
      <c r="C2" s="1"/>
      <c r="D2" s="1"/>
      <c r="E2" s="1"/>
      <c r="F2" s="1"/>
    </row>
    <row r="3" spans="1:6" x14ac:dyDescent="0.2">
      <c r="A3" s="2" t="s">
        <v>332</v>
      </c>
      <c r="B3" s="14"/>
      <c r="C3" s="1"/>
      <c r="D3" s="1"/>
      <c r="E3" s="1"/>
      <c r="F3" s="1"/>
    </row>
    <row r="4" spans="1:6" x14ac:dyDescent="0.2">
      <c r="A4" s="12" t="s">
        <v>333</v>
      </c>
      <c r="B4" s="13"/>
      <c r="C4" s="1"/>
      <c r="D4" s="1"/>
      <c r="E4" s="1"/>
      <c r="F4" s="1"/>
    </row>
    <row r="5" spans="1:6" x14ac:dyDescent="0.2">
      <c r="A5" s="12" t="s">
        <v>334</v>
      </c>
      <c r="B5" s="13"/>
      <c r="C5" s="1"/>
      <c r="D5" s="1"/>
      <c r="E5" s="1"/>
      <c r="F5" s="1"/>
    </row>
    <row r="6" spans="1:6" x14ac:dyDescent="0.2">
      <c r="A6" s="12" t="s">
        <v>335</v>
      </c>
      <c r="B6" s="13"/>
      <c r="C6" s="1"/>
      <c r="D6" s="1"/>
      <c r="E6" s="1"/>
      <c r="F6" s="1"/>
    </row>
    <row r="7" spans="1:6" x14ac:dyDescent="0.2">
      <c r="A7" s="1"/>
      <c r="B7" s="1"/>
      <c r="C7" s="1"/>
      <c r="D7" s="1"/>
      <c r="E7" s="1"/>
      <c r="F7" s="1"/>
    </row>
    <row r="8" spans="1:6" x14ac:dyDescent="0.2">
      <c r="A8" s="1"/>
      <c r="B8" s="1"/>
      <c r="C8" s="1"/>
      <c r="D8" s="1"/>
      <c r="E8" s="1"/>
      <c r="F8" s="1"/>
    </row>
    <row r="9" spans="1:6" x14ac:dyDescent="0.2">
      <c r="A9" s="1"/>
      <c r="B9" s="1"/>
      <c r="C9" s="1"/>
      <c r="D9" s="1"/>
      <c r="E9" s="1"/>
      <c r="F9" s="1"/>
    </row>
    <row r="10" spans="1:6" x14ac:dyDescent="0.2">
      <c r="A10" s="158" t="s">
        <v>349</v>
      </c>
      <c r="B10" s="158"/>
      <c r="C10" s="158"/>
      <c r="D10" s="158"/>
      <c r="E10" s="158"/>
      <c r="F10" s="11" t="s">
        <v>350</v>
      </c>
    </row>
    <row r="11" spans="1:6" x14ac:dyDescent="0.2">
      <c r="A11" s="9" t="s">
        <v>337</v>
      </c>
      <c r="B11" s="9"/>
      <c r="C11" s="10" t="s">
        <v>343</v>
      </c>
      <c r="D11" s="9" t="s">
        <v>15</v>
      </c>
      <c r="E11" s="9" t="s">
        <v>341</v>
      </c>
      <c r="F11" s="9" t="s">
        <v>339</v>
      </c>
    </row>
    <row r="12" spans="1:6" x14ac:dyDescent="0.2">
      <c r="A12" s="3" t="s">
        <v>348</v>
      </c>
      <c r="B12" s="3"/>
      <c r="C12" s="3" t="s">
        <v>220</v>
      </c>
      <c r="D12" s="4" t="s">
        <v>340</v>
      </c>
      <c r="E12" s="4" t="s">
        <v>129</v>
      </c>
      <c r="F12" s="3">
        <v>0.56000000000000005</v>
      </c>
    </row>
    <row r="13" spans="1:6" x14ac:dyDescent="0.2">
      <c r="A13" s="4" t="s">
        <v>338</v>
      </c>
      <c r="B13" s="4"/>
      <c r="C13" s="3" t="s">
        <v>220</v>
      </c>
      <c r="D13" s="4" t="s">
        <v>340</v>
      </c>
      <c r="E13" s="4" t="s">
        <v>313</v>
      </c>
      <c r="F13" s="3">
        <v>45.45</v>
      </c>
    </row>
    <row r="14" spans="1:6" x14ac:dyDescent="0.2">
      <c r="A14" s="5" t="s">
        <v>342</v>
      </c>
      <c r="B14" s="5"/>
      <c r="C14" s="6" t="s">
        <v>344</v>
      </c>
      <c r="D14" s="5" t="s">
        <v>331</v>
      </c>
      <c r="E14" s="8" t="s">
        <v>14</v>
      </c>
      <c r="F14" s="6">
        <v>5</v>
      </c>
    </row>
    <row r="15" spans="1:6" x14ac:dyDescent="0.2">
      <c r="A15" s="3" t="s">
        <v>345</v>
      </c>
      <c r="B15" s="3"/>
      <c r="C15" s="3" t="s">
        <v>220</v>
      </c>
      <c r="D15" s="3" t="s">
        <v>52</v>
      </c>
      <c r="E15" s="7" t="s">
        <v>14</v>
      </c>
      <c r="F15" s="3">
        <v>45.6</v>
      </c>
    </row>
    <row r="16" spans="1:6" x14ac:dyDescent="0.2">
      <c r="A16" s="3" t="s">
        <v>346</v>
      </c>
      <c r="B16" s="3"/>
      <c r="C16" s="3" t="s">
        <v>344</v>
      </c>
      <c r="D16" s="3" t="s">
        <v>52</v>
      </c>
      <c r="E16" s="7" t="s">
        <v>14</v>
      </c>
      <c r="F16" s="3">
        <v>52</v>
      </c>
    </row>
    <row r="17" spans="1:6" x14ac:dyDescent="0.2">
      <c r="A17" s="5" t="s">
        <v>351</v>
      </c>
      <c r="B17" s="5"/>
      <c r="C17" s="6" t="s">
        <v>220</v>
      </c>
      <c r="D17" s="6" t="s">
        <v>347</v>
      </c>
      <c r="E17" s="8" t="s">
        <v>14</v>
      </c>
      <c r="F17" s="6">
        <v>320</v>
      </c>
    </row>
  </sheetData>
  <mergeCells count="1">
    <mergeCell ref="A10:E10"/>
  </mergeCell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BBF163BA455D545BE77BC28C15A97F3" ma:contentTypeVersion="12" ma:contentTypeDescription="Ein neues Dokument erstellen." ma:contentTypeScope="" ma:versionID="4b40ac573e448c77a32c934135391b59">
  <xsd:schema xmlns:xsd="http://www.w3.org/2001/XMLSchema" xmlns:xs="http://www.w3.org/2001/XMLSchema" xmlns:p="http://schemas.microsoft.com/office/2006/metadata/properties" xmlns:ns2="67187332-2de6-4d54-a903-ae3aea147a72" xmlns:ns3="a475495e-d957-4cf9-add2-7e1a4308a724" targetNamespace="http://schemas.microsoft.com/office/2006/metadata/properties" ma:root="true" ma:fieldsID="591456e385cf05ddf8539a4dc89843f1" ns2:_="" ns3:_="">
    <xsd:import namespace="67187332-2de6-4d54-a903-ae3aea147a72"/>
    <xsd:import namespace="a475495e-d957-4cf9-add2-7e1a4308a7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187332-2de6-4d54-a903-ae3aea147a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75495e-d957-4cf9-add2-7e1a4308a724"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475495e-d957-4cf9-add2-7e1a4308a724">
      <UserInfo>
        <DisplayName>Janse Kasper</DisplayName>
        <AccountId>38</AccountId>
        <AccountType/>
      </UserInfo>
      <UserInfo>
        <DisplayName>Jan Aengenvoort</DisplayName>
        <AccountId>20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467D21-C3F2-4F36-A9DA-DFDE8DBCA6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187332-2de6-4d54-a903-ae3aea147a72"/>
    <ds:schemaRef ds:uri="a475495e-d957-4cf9-add2-7e1a4308a7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23BF34-8B22-4915-A6A5-29BBAC6CAD33}">
  <ds:schemaRefs>
    <ds:schemaRef ds:uri="http://schemas.microsoft.com/office/2006/documentManagement/types"/>
    <ds:schemaRef ds:uri="67187332-2de6-4d54-a903-ae3aea147a72"/>
    <ds:schemaRef ds:uri="http://purl.org/dc/terms/"/>
    <ds:schemaRef ds:uri="http://schemas.openxmlformats.org/package/2006/metadata/core-properties"/>
    <ds:schemaRef ds:uri="a475495e-d957-4cf9-add2-7e1a4308a724"/>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8008E30-8B95-4E6C-BB9D-DD46B65555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MeasuresAndUnits</vt:lpstr>
      <vt:lpstr>Export</vt:lpstr>
      <vt:lpstr>Measures</vt:lpstr>
      <vt:lpstr>JavaScript</vt:lpstr>
      <vt:lpstr>JavaScriptAusgabe</vt:lpstr>
      <vt:lpstr>Glossary</vt:lpstr>
      <vt:lpstr>UK comments</vt:lpstr>
      <vt:lpstr>Types</vt:lpstr>
    </vt:vector>
  </TitlesOfParts>
  <Company>TRILUX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Klaus Aengenvoort</cp:lastModifiedBy>
  <cp:lastPrinted>2019-12-04T11:55:33Z</cp:lastPrinted>
  <dcterms:created xsi:type="dcterms:W3CDTF">2018-03-15T15:10:15Z</dcterms:created>
  <dcterms:modified xsi:type="dcterms:W3CDTF">2020-04-06T06:58:19Z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0x010100BBBF163BA455D545BE77BC28C15A97F3</vt:lpwstr>
  </property>
</Properties>
</file>