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acion\Desarrollo\Sover\OperadoraNominas\OperadoraNominas\bin\Debug\Archivos\"/>
    </mc:Choice>
  </mc:AlternateContent>
  <xr:revisionPtr revIDLastSave="0" documentId="13_ncr:1_{E566C614-C68F-4D6C-95C3-D9D896E35355}" xr6:coauthVersionLast="47" xr6:coauthVersionMax="47" xr10:uidLastSave="{00000000-0000-0000-0000-000000000000}"/>
  <bookViews>
    <workbookView xWindow="-120" yWindow="-120" windowWidth="20730" windowHeight="11040" tabRatio="633" activeTab="3" xr2:uid="{00000000-000D-0000-FFFF-FFFF00000000}"/>
  </bookViews>
  <sheets>
    <sheet name="NOMINA TOTAL" sheetId="27" r:id="rId1"/>
    <sheet name="SILVERPEAK ABORDO" sheetId="16" r:id="rId2"/>
    <sheet name="SILVERPEAK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6" hidden="1">'PENSION ALIMENTICIA'!$B$1:$K$1</definedName>
    <definedName name="_xlnm._FilterDatabase" localSheetId="1" hidden="1">'SILVERPEAK ABORDO'!$A$3:$X$3</definedName>
    <definedName name="_xlnm._FilterDatabase" localSheetId="2" hidden="1">'SILVERPEAK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'SILVERPEAK ABORDO'!$A$1:$AQ$13</definedName>
    <definedName name="_xlnm.Print_Area" localSheetId="2">'SILVERPEAK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30" l="1"/>
  <c r="F67" i="30"/>
  <c r="F34" i="30"/>
  <c r="F33" i="30"/>
  <c r="I35" i="30"/>
  <c r="I69" i="30"/>
  <c r="B66" i="30" l="1"/>
  <c r="F39" i="30" l="1"/>
  <c r="F5" i="30"/>
  <c r="F63" i="30"/>
  <c r="F62" i="30"/>
  <c r="D63" i="30" l="1"/>
  <c r="B63" i="30"/>
  <c r="D62" i="30"/>
  <c r="B62" i="30"/>
  <c r="G71" i="30"/>
  <c r="D61" i="30"/>
  <c r="I70" i="30"/>
  <c r="H69" i="30"/>
  <c r="H70" i="30" s="1"/>
  <c r="D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G37" i="30"/>
  <c r="I36" i="30"/>
  <c r="H35" i="30"/>
  <c r="D29" i="30"/>
  <c r="D28" i="30"/>
  <c r="D27" i="30"/>
  <c r="D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D35" i="30" l="1"/>
  <c r="D69" i="30"/>
  <c r="H36" i="30"/>
  <c r="D70" i="30"/>
  <c r="D71" i="30" s="1"/>
  <c r="C69" i="30"/>
  <c r="C70" i="30" s="1"/>
  <c r="C71" i="30" s="1"/>
  <c r="C35" i="30"/>
  <c r="C36" i="30" s="1"/>
  <c r="D36" i="30"/>
  <c r="H37" i="30"/>
  <c r="H38" i="30" s="1"/>
  <c r="H71" i="30"/>
  <c r="I37" i="30"/>
  <c r="I38" i="30" s="1"/>
  <c r="I71" i="30"/>
  <c r="D38" i="30" l="1"/>
  <c r="C38" i="30"/>
  <c r="B1" i="37"/>
  <c r="A1" i="37"/>
  <c r="D73" i="30" l="1"/>
  <c r="E30" i="37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K2" i="32" l="1"/>
</calcChain>
</file>

<file path=xl/sharedStrings.xml><?xml version="1.0" encoding="utf-8"?>
<sst xmlns="http://schemas.openxmlformats.org/spreadsheetml/2006/main" count="479" uniqueCount="267">
  <si>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</si>
  <si>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</si>
  <si>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</si>
  <si>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</si>
  <si>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</si>
  <si>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</si>
  <si>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</si>
  <si>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</si>
  <si>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</si>
  <si>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</si>
  <si>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</si>
  <si>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</si>
  <si>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</si>
  <si>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</si>
  <si>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</si>
  <si>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</si>
  <si>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</si>
  <si>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CATEGORIA</t>
  </si>
  <si>
    <t>IVA 16%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</si>
  <si>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</si>
  <si>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</si>
  <si>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</si>
  <si>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</si>
  <si>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</si>
  <si>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</si>
  <si>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</si>
  <si>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</si>
  <si>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</si>
  <si>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</si>
  <si>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</si>
  <si>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</si>
  <si>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</si>
  <si>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</si>
  <si>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</si>
  <si>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</si>
  <si>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</si>
  <si>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</si>
  <si>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</si>
  <si>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</si>
  <si>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</si>
  <si>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</si>
  <si>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</si>
  <si>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</si>
  <si>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</si>
  <si>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</si>
  <si>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</si>
  <si>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</si>
  <si>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</si>
  <si>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</si>
  <si>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</si>
  <si>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</si>
  <si>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</si>
  <si>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</si>
  <si>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</si>
  <si>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</si>
  <si>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</si>
  <si>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</si>
  <si>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</si>
  <si>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</si>
  <si>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</si>
  <si>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</si>
  <si>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</si>
  <si>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</si>
  <si>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</si>
  <si>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</si>
  <si>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</si>
  <si>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</si>
  <si>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t xml:space="preserve">FACTURACIÓN </t>
  </si>
  <si>
    <t>CONCEPTOS</t>
  </si>
  <si>
    <t>TMM DIVISION</t>
  </si>
  <si>
    <t xml:space="preserve"> TMM SA</t>
  </si>
  <si>
    <t>ISLA MONSERRAT</t>
  </si>
  <si>
    <t>IVA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</si>
  <si>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</si>
  <si>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</si>
  <si>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</si>
  <si>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</si>
  <si>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</si>
  <si>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</si>
  <si>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</si>
  <si>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</si>
  <si>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</si>
  <si>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</si>
  <si>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</si>
  <si>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</si>
  <si>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</si>
  <si>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</si>
  <si>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</si>
  <si>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%</t>
  </si>
  <si>
    <t>ISLA CRECIENTE</t>
  </si>
  <si>
    <t>ISLA GRANDE</t>
  </si>
  <si>
    <t>ISLA SAN JOSE</t>
  </si>
  <si>
    <t>ISLA LEON</t>
  </si>
  <si>
    <t>ISLA SAN LUIS</t>
  </si>
  <si>
    <t>ISLA COLORADA</t>
  </si>
  <si>
    <t>ISLA PASSAVERA</t>
  </si>
  <si>
    <t>ISLA MARGOT MARIANNE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</si>
  <si>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</si>
  <si>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</si>
  <si>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</si>
  <si>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</si>
  <si>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</si>
  <si>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</si>
  <si>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</si>
  <si>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</si>
  <si>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</si>
  <si>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</si>
  <si>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</si>
  <si>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</si>
  <si>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</si>
  <si>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</si>
  <si>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</si>
  <si>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</si>
  <si>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</si>
  <si>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</si>
  <si>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</si>
  <si>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</si>
  <si>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</si>
  <si>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</si>
  <si>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</si>
  <si>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</si>
  <si>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</si>
  <si>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</si>
  <si>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</si>
  <si>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</si>
  <si>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</si>
  <si>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</si>
  <si>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</si>
  <si>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</si>
  <si>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</si>
  <si>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</si>
  <si>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</si>
  <si>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</si>
  <si>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</si>
  <si>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</si>
  <si>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</si>
  <si>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</si>
  <si>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</si>
  <si>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</si>
  <si>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</si>
  <si>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</si>
  <si>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</si>
  <si>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</si>
  <si>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</si>
  <si>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</si>
  <si>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</si>
  <si>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</si>
  <si>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</si>
  <si>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</si>
  <si>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</si>
  <si>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</si>
  <si>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</si>
  <si>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</si>
  <si>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</si>
  <si>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</si>
  <si>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</si>
  <si>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</si>
  <si>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</si>
  <si>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</si>
  <si>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</si>
  <si>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</si>
  <si>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</si>
  <si>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</si>
  <si>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</si>
  <si>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</si>
  <si>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</si>
  <si>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</si>
  <si>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</si>
  <si>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</si>
  <si>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</si>
  <si>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</si>
  <si>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</si>
  <si>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</si>
  <si>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</si>
  <si>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</si>
  <si>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</si>
  <si>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</si>
  <si>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</si>
  <si>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</si>
  <si>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</si>
  <si>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</si>
  <si>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</si>
  <si>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</si>
  <si>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</si>
  <si>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PROYECTO LODEROS1</t>
  </si>
  <si>
    <t>PROYECTO MAERSK</t>
  </si>
  <si>
    <t>loderos1</t>
  </si>
  <si>
    <t>maersk</t>
  </si>
  <si>
    <t>RED FISH</t>
  </si>
  <si>
    <t>PROYECTO BELUGA 2</t>
  </si>
  <si>
    <t>PROYECTO GO CANOPUS</t>
  </si>
  <si>
    <t>SOVER</t>
  </si>
  <si>
    <t>TRANSPORTES SOVER SA DE CV</t>
  </si>
  <si>
    <t>VALORES AGREGADOS</t>
  </si>
  <si>
    <t>PFB CORTO PLAZO</t>
  </si>
  <si>
    <t>FONDO PFB 3%</t>
  </si>
  <si>
    <t>COMISIÓN PLAN PENSIONES(8%)</t>
  </si>
  <si>
    <t>IKE</t>
  </si>
  <si>
    <t>PLAN FLEX LP</t>
  </si>
  <si>
    <t>APOR PATRON PLAN FLEX LP</t>
  </si>
  <si>
    <t>SA</t>
  </si>
  <si>
    <t>NETO</t>
  </si>
  <si>
    <t>DESCUENTO PPP</t>
  </si>
  <si>
    <t>TOTAL DEDUCCIONES</t>
  </si>
  <si>
    <t>GANNET</t>
  </si>
  <si>
    <t>Pension Alimentica  IKE</t>
  </si>
  <si>
    <t>PENSION ALIMENTICIA PPP</t>
  </si>
  <si>
    <t>DEP</t>
  </si>
  <si>
    <t xml:space="preserve">  VSM IKE 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</si>
  <si>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</si>
  <si>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</si>
  <si>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</si>
  <si>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</si>
  <si>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</si>
  <si>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</si>
  <si>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</si>
  <si>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</si>
  <si>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</si>
  <si>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</si>
  <si>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</si>
  <si>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</si>
  <si>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</si>
  <si>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</si>
  <si>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</si>
  <si>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</si>
  <si>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</si>
  <si>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</si>
  <si>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</si>
  <si>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</si>
  <si>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</si>
  <si>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</si>
  <si>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</si>
  <si>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</si>
  <si>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</si>
  <si>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</si>
  <si>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</si>
  <si>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</si>
  <si>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</si>
  <si>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</si>
  <si>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</si>
  <si>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</si>
  <si>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</si>
  <si>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</si>
  <si>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</si>
  <si>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</si>
  <si>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</si>
  <si>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</si>
  <si>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</si>
  <si>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</si>
  <si>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</si>
  <si>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</si>
  <si>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</si>
  <si>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</si>
  <si>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</si>
  <si>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</si>
  <si>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</si>
  <si>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</si>
  <si>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</si>
  <si>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</si>
  <si>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INFONAVIT PPP</t>
  </si>
  <si>
    <r>
      <t xml:space="preserve">RETENCIONES      </t>
    </r>
    <r>
      <rPr>
        <b/>
        <sz val="8"/>
        <color indexed="9"/>
        <rFont val="Century Gothic"/>
        <family val="2"/>
      </rPr>
      <t>(ISR, INFONAVIT, PENSIONES SA/PPP..)</t>
    </r>
  </si>
  <si>
    <t>Adeudo_Infonavit_IKE</t>
  </si>
  <si>
    <t>ASESORÍA Y CONSULTORÍA MACHT</t>
  </si>
  <si>
    <t>TMM ALFA</t>
  </si>
  <si>
    <t>TMM GAMMA</t>
  </si>
  <si>
    <t>COMISIÓN  SILVERPEAK (4%)</t>
  </si>
  <si>
    <t>SILVERPEAK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</si>
</sst>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8"/>
      <color indexed="9"/>
      <name val="Arial"/>
      <family val="2"/>
    </font>
    <font>
      <b/>
      <sz val="9"/>
      <color rgb="FF000000"/>
      <name val="Century Gothic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492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6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0" fontId="40" fillId="0" borderId="11" xfId="0" applyFont="1" applyFill="1" applyBorder="1" applyAlignment="1" applyProtection="1">
      <alignment horizontal="right"/>
    </xf>
    <xf numFmtId="43" fontId="37" fillId="0" borderId="11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1" xfId="0" applyFont="1" applyFill="1" applyBorder="1" applyAlignment="1" applyProtection="1">
      <alignment horizontal="left"/>
    </xf>
    <xf numFmtId="43" fontId="37" fillId="0" borderId="11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2" xfId="203" applyFont="1" applyFill="1" applyBorder="1" applyAlignment="1">
      <alignment horizontal="center" vertical="center" wrapText="1"/>
    </xf>
    <xf numFmtId="0" fontId="31" fillId="7" borderId="13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/>
    </xf>
    <xf numFmtId="0" fontId="31" fillId="7" borderId="15" xfId="1318" applyFont="1" applyFill="1" applyBorder="1" applyAlignment="1">
      <alignment horizontal="center" vertical="center" wrapText="1"/>
    </xf>
    <xf numFmtId="43" fontId="0" fillId="12" borderId="16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37" fillId="0" borderId="10" xfId="0" applyFont="1" applyFill="1" applyBorder="1" applyProtection="1"/>
    <xf numFmtId="43" fontId="37" fillId="0" borderId="10" xfId="0" applyNumberFormat="1" applyFont="1" applyFill="1" applyBorder="1" applyProtection="1"/>
    <xf numFmtId="10" fontId="39" fillId="0" borderId="10" xfId="0" applyNumberFormat="1" applyFont="1" applyFill="1" applyBorder="1" applyAlignment="1" applyProtection="1">
      <alignment horizontal="center" vertical="center"/>
    </xf>
    <xf numFmtId="43" fontId="39" fillId="0" borderId="0" xfId="0" applyNumberFormat="1" applyFont="1" applyFill="1" applyProtection="1"/>
    <xf numFmtId="43" fontId="0" fillId="0" borderId="0" xfId="0" applyNumberFormat="1" applyFill="1" applyProtection="1"/>
    <xf numFmtId="0" fontId="24" fillId="0" borderId="0" xfId="0" applyFont="1" applyFill="1" applyAlignment="1" applyProtection="1">
      <alignment vertical="center"/>
    </xf>
    <xf numFmtId="0" fontId="44" fillId="14" borderId="17" xfId="0" applyFont="1" applyFill="1" applyBorder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45" fillId="0" borderId="0" xfId="0" applyFont="1" applyFill="1" applyAlignment="1" applyProtection="1">
      <alignment horizontal="center" wrapText="1"/>
    </xf>
    <xf numFmtId="0" fontId="16" fillId="15" borderId="1" xfId="0" applyFont="1" applyFill="1" applyBorder="1" applyAlignment="1" applyProtection="1">
      <alignment horizontal="center" vertical="center" wrapText="1"/>
    </xf>
    <xf numFmtId="0" fontId="23" fillId="2" borderId="12" xfId="203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0" fontId="18" fillId="2" borderId="2" xfId="0" applyFont="1" applyFill="1" applyBorder="1" applyAlignment="1" applyProtection="1">
      <alignment horizontal="center" vertical="center" wrapText="1"/>
    </xf>
    <xf numFmtId="0" fontId="37" fillId="0" borderId="18" xfId="0" applyFont="1" applyFill="1" applyBorder="1" applyProtection="1"/>
    <xf numFmtId="43" fontId="37" fillId="0" borderId="18" xfId="0" applyNumberFormat="1" applyFont="1" applyFill="1" applyBorder="1" applyAlignment="1" applyProtection="1">
      <alignment horizontal="center"/>
    </xf>
    <xf numFmtId="4" fontId="16" fillId="15" borderId="19" xfId="3" applyNumberFormat="1" applyFont="1" applyFill="1" applyBorder="1" applyAlignment="1" applyProtection="1">
      <alignment horizontal="center" vertical="center" wrapText="1"/>
    </xf>
    <xf numFmtId="9" fontId="33" fillId="0" borderId="0" xfId="1491" applyFont="1" applyFill="1" applyProtection="1"/>
    <xf numFmtId="0" fontId="16" fillId="15" borderId="19" xfId="0" applyFont="1" applyFill="1" applyBorder="1" applyAlignment="1" applyProtection="1">
      <alignment horizontal="center" vertical="center" wrapText="1"/>
    </xf>
    <xf numFmtId="0" fontId="38" fillId="0" borderId="20" xfId="0" applyFont="1" applyBorder="1" applyAlignment="1">
      <alignment vertical="center"/>
    </xf>
    <xf numFmtId="0" fontId="16" fillId="5" borderId="0" xfId="0" applyFont="1" applyFill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2">
    <cellStyle name="Euro" xfId="1" xr:uid="{00000000-0005-0000-0000-000000000000}"/>
    <cellStyle name="Millares" xfId="2" builtinId="3"/>
    <cellStyle name="Millares 2" xfId="3" xr:uid="{00000000-0005-0000-0000-000002000000}"/>
    <cellStyle name="Millares 2 2" xfId="4" xr:uid="{00000000-0005-0000-0000-000003000000}"/>
    <cellStyle name="Millares 2 2 10" xfId="5" xr:uid="{00000000-0005-0000-0000-000004000000}"/>
    <cellStyle name="Millares 2 2 10 2" xfId="6" xr:uid="{00000000-0005-0000-0000-000005000000}"/>
    <cellStyle name="Millares 2 2 11" xfId="7" xr:uid="{00000000-0005-0000-0000-000006000000}"/>
    <cellStyle name="Millares 2 2 11 2" xfId="8" xr:uid="{00000000-0005-0000-0000-000007000000}"/>
    <cellStyle name="Millares 2 2 12" xfId="9" xr:uid="{00000000-0005-0000-0000-000008000000}"/>
    <cellStyle name="Millares 2 2 12 2" xfId="10" xr:uid="{00000000-0005-0000-0000-000009000000}"/>
    <cellStyle name="Millares 2 2 13" xfId="11" xr:uid="{00000000-0005-0000-0000-00000A000000}"/>
    <cellStyle name="Millares 2 2 13 2" xfId="12" xr:uid="{00000000-0005-0000-0000-00000B000000}"/>
    <cellStyle name="Millares 2 2 14" xfId="13" xr:uid="{00000000-0005-0000-0000-00000C000000}"/>
    <cellStyle name="Millares 2 2 14 2" xfId="14" xr:uid="{00000000-0005-0000-0000-00000D000000}"/>
    <cellStyle name="Millares 2 2 15" xfId="15" xr:uid="{00000000-0005-0000-0000-00000E000000}"/>
    <cellStyle name="Millares 2 2 15 2" xfId="16" xr:uid="{00000000-0005-0000-0000-00000F000000}"/>
    <cellStyle name="Millares 2 2 16" xfId="17" xr:uid="{00000000-0005-0000-0000-000010000000}"/>
    <cellStyle name="Millares 2 2 16 2" xfId="18" xr:uid="{00000000-0005-0000-0000-000011000000}"/>
    <cellStyle name="Millares 2 2 17" xfId="19" xr:uid="{00000000-0005-0000-0000-000012000000}"/>
    <cellStyle name="Millares 2 2 17 2" xfId="20" xr:uid="{00000000-0005-0000-0000-000013000000}"/>
    <cellStyle name="Millares 2 2 18" xfId="21" xr:uid="{00000000-0005-0000-0000-000014000000}"/>
    <cellStyle name="Millares 2 2 18 2" xfId="22" xr:uid="{00000000-0005-0000-0000-000015000000}"/>
    <cellStyle name="Millares 2 2 19" xfId="23" xr:uid="{00000000-0005-0000-0000-000016000000}"/>
    <cellStyle name="Millares 2 2 19 2" xfId="24" xr:uid="{00000000-0005-0000-0000-000017000000}"/>
    <cellStyle name="Millares 2 2 2" xfId="25" xr:uid="{00000000-0005-0000-0000-000018000000}"/>
    <cellStyle name="Millares 2 2 2 2" xfId="26" xr:uid="{00000000-0005-0000-0000-000019000000}"/>
    <cellStyle name="Millares 2 2 20" xfId="27" xr:uid="{00000000-0005-0000-0000-00001A000000}"/>
    <cellStyle name="Millares 2 2 20 2" xfId="28" xr:uid="{00000000-0005-0000-0000-00001B000000}"/>
    <cellStyle name="Millares 2 2 21" xfId="29" xr:uid="{00000000-0005-0000-0000-00001C000000}"/>
    <cellStyle name="Millares 2 2 21 2" xfId="30" xr:uid="{00000000-0005-0000-0000-00001D000000}"/>
    <cellStyle name="Millares 2 2 22" xfId="31" xr:uid="{00000000-0005-0000-0000-00001E000000}"/>
    <cellStyle name="Millares 2 2 22 2" xfId="32" xr:uid="{00000000-0005-0000-0000-00001F000000}"/>
    <cellStyle name="Millares 2 2 23" xfId="33" xr:uid="{00000000-0005-0000-0000-000020000000}"/>
    <cellStyle name="Millares 2 2 3" xfId="34" xr:uid="{00000000-0005-0000-0000-000021000000}"/>
    <cellStyle name="Millares 2 2 3 2" xfId="35" xr:uid="{00000000-0005-0000-0000-000022000000}"/>
    <cellStyle name="Millares 2 2 4" xfId="36" xr:uid="{00000000-0005-0000-0000-000023000000}"/>
    <cellStyle name="Millares 2 2 4 2" xfId="37" xr:uid="{00000000-0005-0000-0000-000024000000}"/>
    <cellStyle name="Millares 2 2 5" xfId="38" xr:uid="{00000000-0005-0000-0000-000025000000}"/>
    <cellStyle name="Millares 2 2 5 2" xfId="39" xr:uid="{00000000-0005-0000-0000-000026000000}"/>
    <cellStyle name="Millares 2 2 6" xfId="40" xr:uid="{00000000-0005-0000-0000-000027000000}"/>
    <cellStyle name="Millares 2 2 6 2" xfId="41" xr:uid="{00000000-0005-0000-0000-000028000000}"/>
    <cellStyle name="Millares 2 2 7" xfId="42" xr:uid="{00000000-0005-0000-0000-000029000000}"/>
    <cellStyle name="Millares 2 2 7 2" xfId="43" xr:uid="{00000000-0005-0000-0000-00002A000000}"/>
    <cellStyle name="Millares 2 2 8" xfId="44" xr:uid="{00000000-0005-0000-0000-00002B000000}"/>
    <cellStyle name="Millares 2 2 8 2" xfId="45" xr:uid="{00000000-0005-0000-0000-00002C000000}"/>
    <cellStyle name="Millares 2 2 9" xfId="46" xr:uid="{00000000-0005-0000-0000-00002D000000}"/>
    <cellStyle name="Millares 2 2 9 2" xfId="47" xr:uid="{00000000-0005-0000-0000-00002E000000}"/>
    <cellStyle name="Millares 2 3" xfId="48" xr:uid="{00000000-0005-0000-0000-00002F000000}"/>
    <cellStyle name="Millares 2 3 2" xfId="49" xr:uid="{00000000-0005-0000-0000-000030000000}"/>
    <cellStyle name="Millares 2 4" xfId="50" xr:uid="{00000000-0005-0000-0000-000031000000}"/>
    <cellStyle name="Millares 2 4 2" xfId="51" xr:uid="{00000000-0005-0000-0000-000032000000}"/>
    <cellStyle name="Millares 2 5" xfId="52" xr:uid="{00000000-0005-0000-0000-000033000000}"/>
    <cellStyle name="Millares 2 5 2" xfId="53" xr:uid="{00000000-0005-0000-0000-000034000000}"/>
    <cellStyle name="Millares 2 6" xfId="1489" xr:uid="{00000000-0005-0000-0000-000035000000}"/>
    <cellStyle name="Millares 3" xfId="54" xr:uid="{00000000-0005-0000-0000-000036000000}"/>
    <cellStyle name="Millares 3 10" xfId="55" xr:uid="{00000000-0005-0000-0000-000037000000}"/>
    <cellStyle name="Millares 3 10 2" xfId="56" xr:uid="{00000000-0005-0000-0000-000038000000}"/>
    <cellStyle name="Millares 3 11" xfId="57" xr:uid="{00000000-0005-0000-0000-000039000000}"/>
    <cellStyle name="Millares 3 11 2" xfId="58" xr:uid="{00000000-0005-0000-0000-00003A000000}"/>
    <cellStyle name="Millares 3 12" xfId="59" xr:uid="{00000000-0005-0000-0000-00003B000000}"/>
    <cellStyle name="Millares 3 12 2" xfId="60" xr:uid="{00000000-0005-0000-0000-00003C000000}"/>
    <cellStyle name="Millares 3 13" xfId="61" xr:uid="{00000000-0005-0000-0000-00003D000000}"/>
    <cellStyle name="Millares 3 13 2" xfId="62" xr:uid="{00000000-0005-0000-0000-00003E000000}"/>
    <cellStyle name="Millares 3 14" xfId="63" xr:uid="{00000000-0005-0000-0000-00003F000000}"/>
    <cellStyle name="Millares 3 14 2" xfId="64" xr:uid="{00000000-0005-0000-0000-000040000000}"/>
    <cellStyle name="Millares 3 15" xfId="65" xr:uid="{00000000-0005-0000-0000-000041000000}"/>
    <cellStyle name="Millares 3 15 2" xfId="66" xr:uid="{00000000-0005-0000-0000-000042000000}"/>
    <cellStyle name="Millares 3 16" xfId="67" xr:uid="{00000000-0005-0000-0000-000043000000}"/>
    <cellStyle name="Millares 3 16 2" xfId="68" xr:uid="{00000000-0005-0000-0000-000044000000}"/>
    <cellStyle name="Millares 3 17" xfId="69" xr:uid="{00000000-0005-0000-0000-000045000000}"/>
    <cellStyle name="Millares 3 17 2" xfId="70" xr:uid="{00000000-0005-0000-0000-000046000000}"/>
    <cellStyle name="Millares 3 18" xfId="71" xr:uid="{00000000-0005-0000-0000-000047000000}"/>
    <cellStyle name="Millares 3 18 2" xfId="72" xr:uid="{00000000-0005-0000-0000-000048000000}"/>
    <cellStyle name="Millares 3 19" xfId="73" xr:uid="{00000000-0005-0000-0000-000049000000}"/>
    <cellStyle name="Millares 3 19 2" xfId="74" xr:uid="{00000000-0005-0000-0000-00004A000000}"/>
    <cellStyle name="Millares 3 2" xfId="75" xr:uid="{00000000-0005-0000-0000-00004B000000}"/>
    <cellStyle name="Millares 3 2 10" xfId="76" xr:uid="{00000000-0005-0000-0000-00004C000000}"/>
    <cellStyle name="Millares 3 2 10 2" xfId="77" xr:uid="{00000000-0005-0000-0000-00004D000000}"/>
    <cellStyle name="Millares 3 2 11" xfId="78" xr:uid="{00000000-0005-0000-0000-00004E000000}"/>
    <cellStyle name="Millares 3 2 11 2" xfId="79" xr:uid="{00000000-0005-0000-0000-00004F000000}"/>
    <cellStyle name="Millares 3 2 12" xfId="80" xr:uid="{00000000-0005-0000-0000-000050000000}"/>
    <cellStyle name="Millares 3 2 12 2" xfId="81" xr:uid="{00000000-0005-0000-0000-000051000000}"/>
    <cellStyle name="Millares 3 2 13" xfId="82" xr:uid="{00000000-0005-0000-0000-000052000000}"/>
    <cellStyle name="Millares 3 2 13 2" xfId="83" xr:uid="{00000000-0005-0000-0000-000053000000}"/>
    <cellStyle name="Millares 3 2 14" xfId="84" xr:uid="{00000000-0005-0000-0000-000054000000}"/>
    <cellStyle name="Millares 3 2 14 2" xfId="85" xr:uid="{00000000-0005-0000-0000-000055000000}"/>
    <cellStyle name="Millares 3 2 15" xfId="86" xr:uid="{00000000-0005-0000-0000-000056000000}"/>
    <cellStyle name="Millares 3 2 15 2" xfId="87" xr:uid="{00000000-0005-0000-0000-000057000000}"/>
    <cellStyle name="Millares 3 2 16" xfId="88" xr:uid="{00000000-0005-0000-0000-000058000000}"/>
    <cellStyle name="Millares 3 2 16 2" xfId="89" xr:uid="{00000000-0005-0000-0000-000059000000}"/>
    <cellStyle name="Millares 3 2 17" xfId="90" xr:uid="{00000000-0005-0000-0000-00005A000000}"/>
    <cellStyle name="Millares 3 2 17 2" xfId="91" xr:uid="{00000000-0005-0000-0000-00005B000000}"/>
    <cellStyle name="Millares 3 2 18" xfId="92" xr:uid="{00000000-0005-0000-0000-00005C000000}"/>
    <cellStyle name="Millares 3 2 18 2" xfId="93" xr:uid="{00000000-0005-0000-0000-00005D000000}"/>
    <cellStyle name="Millares 3 2 19" xfId="94" xr:uid="{00000000-0005-0000-0000-00005E000000}"/>
    <cellStyle name="Millares 3 2 19 2" xfId="95" xr:uid="{00000000-0005-0000-0000-00005F000000}"/>
    <cellStyle name="Millares 3 2 2" xfId="96" xr:uid="{00000000-0005-0000-0000-000060000000}"/>
    <cellStyle name="Millares 3 2 2 2" xfId="97" xr:uid="{00000000-0005-0000-0000-000061000000}"/>
    <cellStyle name="Millares 3 2 20" xfId="98" xr:uid="{00000000-0005-0000-0000-000062000000}"/>
    <cellStyle name="Millares 3 2 20 2" xfId="99" xr:uid="{00000000-0005-0000-0000-000063000000}"/>
    <cellStyle name="Millares 3 2 21" xfId="100" xr:uid="{00000000-0005-0000-0000-000064000000}"/>
    <cellStyle name="Millares 3 2 21 2" xfId="101" xr:uid="{00000000-0005-0000-0000-000065000000}"/>
    <cellStyle name="Millares 3 2 22" xfId="102" xr:uid="{00000000-0005-0000-0000-000066000000}"/>
    <cellStyle name="Millares 3 2 22 2" xfId="103" xr:uid="{00000000-0005-0000-0000-000067000000}"/>
    <cellStyle name="Millares 3 2 23" xfId="104" xr:uid="{00000000-0005-0000-0000-000068000000}"/>
    <cellStyle name="Millares 3 2 3" xfId="105" xr:uid="{00000000-0005-0000-0000-000069000000}"/>
    <cellStyle name="Millares 3 2 3 2" xfId="106" xr:uid="{00000000-0005-0000-0000-00006A000000}"/>
    <cellStyle name="Millares 3 2 4" xfId="107" xr:uid="{00000000-0005-0000-0000-00006B000000}"/>
    <cellStyle name="Millares 3 2 4 2" xfId="108" xr:uid="{00000000-0005-0000-0000-00006C000000}"/>
    <cellStyle name="Millares 3 2 5" xfId="109" xr:uid="{00000000-0005-0000-0000-00006D000000}"/>
    <cellStyle name="Millares 3 2 5 2" xfId="110" xr:uid="{00000000-0005-0000-0000-00006E000000}"/>
    <cellStyle name="Millares 3 2 6" xfId="111" xr:uid="{00000000-0005-0000-0000-00006F000000}"/>
    <cellStyle name="Millares 3 2 6 2" xfId="112" xr:uid="{00000000-0005-0000-0000-000070000000}"/>
    <cellStyle name="Millares 3 2 7" xfId="113" xr:uid="{00000000-0005-0000-0000-000071000000}"/>
    <cellStyle name="Millares 3 2 7 2" xfId="114" xr:uid="{00000000-0005-0000-0000-000072000000}"/>
    <cellStyle name="Millares 3 2 8" xfId="115" xr:uid="{00000000-0005-0000-0000-000073000000}"/>
    <cellStyle name="Millares 3 2 8 2" xfId="116" xr:uid="{00000000-0005-0000-0000-000074000000}"/>
    <cellStyle name="Millares 3 2 9" xfId="117" xr:uid="{00000000-0005-0000-0000-000075000000}"/>
    <cellStyle name="Millares 3 2 9 2" xfId="118" xr:uid="{00000000-0005-0000-0000-000076000000}"/>
    <cellStyle name="Millares 3 20" xfId="119" xr:uid="{00000000-0005-0000-0000-000077000000}"/>
    <cellStyle name="Millares 3 20 2" xfId="120" xr:uid="{00000000-0005-0000-0000-000078000000}"/>
    <cellStyle name="Millares 3 21" xfId="121" xr:uid="{00000000-0005-0000-0000-000079000000}"/>
    <cellStyle name="Millares 3 21 2" xfId="122" xr:uid="{00000000-0005-0000-0000-00007A000000}"/>
    <cellStyle name="Millares 3 22" xfId="123" xr:uid="{00000000-0005-0000-0000-00007B000000}"/>
    <cellStyle name="Millares 3 22 2" xfId="124" xr:uid="{00000000-0005-0000-0000-00007C000000}"/>
    <cellStyle name="Millares 3 23" xfId="125" xr:uid="{00000000-0005-0000-0000-00007D000000}"/>
    <cellStyle name="Millares 3 23 2" xfId="126" xr:uid="{00000000-0005-0000-0000-00007E000000}"/>
    <cellStyle name="Millares 3 24" xfId="127" xr:uid="{00000000-0005-0000-0000-00007F000000}"/>
    <cellStyle name="Millares 3 3" xfId="128" xr:uid="{00000000-0005-0000-0000-000080000000}"/>
    <cellStyle name="Millares 3 3 2" xfId="129" xr:uid="{00000000-0005-0000-0000-000081000000}"/>
    <cellStyle name="Millares 3 4" xfId="130" xr:uid="{00000000-0005-0000-0000-000082000000}"/>
    <cellStyle name="Millares 3 4 2" xfId="131" xr:uid="{00000000-0005-0000-0000-000083000000}"/>
    <cellStyle name="Millares 3 5" xfId="132" xr:uid="{00000000-0005-0000-0000-000084000000}"/>
    <cellStyle name="Millares 3 5 2" xfId="133" xr:uid="{00000000-0005-0000-0000-000085000000}"/>
    <cellStyle name="Millares 3 6" xfId="134" xr:uid="{00000000-0005-0000-0000-000086000000}"/>
    <cellStyle name="Millares 3 6 2" xfId="135" xr:uid="{00000000-0005-0000-0000-000087000000}"/>
    <cellStyle name="Millares 3 7" xfId="136" xr:uid="{00000000-0005-0000-0000-000088000000}"/>
    <cellStyle name="Millares 3 7 2" xfId="137" xr:uid="{00000000-0005-0000-0000-000089000000}"/>
    <cellStyle name="Millares 3 8" xfId="138" xr:uid="{00000000-0005-0000-0000-00008A000000}"/>
    <cellStyle name="Millares 3 8 2" xfId="139" xr:uid="{00000000-0005-0000-0000-00008B000000}"/>
    <cellStyle name="Millares 3 9" xfId="140" xr:uid="{00000000-0005-0000-0000-00008C000000}"/>
    <cellStyle name="Millares 3 9 2" xfId="141" xr:uid="{00000000-0005-0000-0000-00008D000000}"/>
    <cellStyle name="Millares 4" xfId="142" xr:uid="{00000000-0005-0000-0000-00008E000000}"/>
    <cellStyle name="Millares 5" xfId="1490" xr:uid="{00000000-0005-0000-0000-00008F000000}"/>
    <cellStyle name="Moneda 2" xfId="143" xr:uid="{00000000-0005-0000-0000-000090000000}"/>
    <cellStyle name="Moneda 3" xfId="144" xr:uid="{00000000-0005-0000-0000-000091000000}"/>
    <cellStyle name="Moneda 3 10" xfId="145" xr:uid="{00000000-0005-0000-0000-000092000000}"/>
    <cellStyle name="Moneda 3 10 2" xfId="146" xr:uid="{00000000-0005-0000-0000-000093000000}"/>
    <cellStyle name="Moneda 3 11" xfId="147" xr:uid="{00000000-0005-0000-0000-000094000000}"/>
    <cellStyle name="Moneda 3 11 2" xfId="148" xr:uid="{00000000-0005-0000-0000-000095000000}"/>
    <cellStyle name="Moneda 3 12" xfId="149" xr:uid="{00000000-0005-0000-0000-000096000000}"/>
    <cellStyle name="Moneda 3 12 2" xfId="150" xr:uid="{00000000-0005-0000-0000-000097000000}"/>
    <cellStyle name="Moneda 3 13" xfId="151" xr:uid="{00000000-0005-0000-0000-000098000000}"/>
    <cellStyle name="Moneda 3 13 2" xfId="152" xr:uid="{00000000-0005-0000-0000-000099000000}"/>
    <cellStyle name="Moneda 3 14" xfId="153" xr:uid="{00000000-0005-0000-0000-00009A000000}"/>
    <cellStyle name="Moneda 3 14 2" xfId="154" xr:uid="{00000000-0005-0000-0000-00009B000000}"/>
    <cellStyle name="Moneda 3 15" xfId="155" xr:uid="{00000000-0005-0000-0000-00009C000000}"/>
    <cellStyle name="Moneda 3 15 2" xfId="156" xr:uid="{00000000-0005-0000-0000-00009D000000}"/>
    <cellStyle name="Moneda 3 16" xfId="157" xr:uid="{00000000-0005-0000-0000-00009E000000}"/>
    <cellStyle name="Moneda 3 16 2" xfId="158" xr:uid="{00000000-0005-0000-0000-00009F000000}"/>
    <cellStyle name="Moneda 3 17" xfId="159" xr:uid="{00000000-0005-0000-0000-0000A0000000}"/>
    <cellStyle name="Moneda 3 17 2" xfId="160" xr:uid="{00000000-0005-0000-0000-0000A1000000}"/>
    <cellStyle name="Moneda 3 18" xfId="161" xr:uid="{00000000-0005-0000-0000-0000A2000000}"/>
    <cellStyle name="Moneda 3 18 2" xfId="162" xr:uid="{00000000-0005-0000-0000-0000A3000000}"/>
    <cellStyle name="Moneda 3 19" xfId="163" xr:uid="{00000000-0005-0000-0000-0000A4000000}"/>
    <cellStyle name="Moneda 3 19 2" xfId="164" xr:uid="{00000000-0005-0000-0000-0000A5000000}"/>
    <cellStyle name="Moneda 3 2" xfId="165" xr:uid="{00000000-0005-0000-0000-0000A6000000}"/>
    <cellStyle name="Moneda 3 2 2" xfId="166" xr:uid="{00000000-0005-0000-0000-0000A7000000}"/>
    <cellStyle name="Moneda 3 20" xfId="167" xr:uid="{00000000-0005-0000-0000-0000A8000000}"/>
    <cellStyle name="Moneda 3 20 2" xfId="168" xr:uid="{00000000-0005-0000-0000-0000A9000000}"/>
    <cellStyle name="Moneda 3 21" xfId="169" xr:uid="{00000000-0005-0000-0000-0000AA000000}"/>
    <cellStyle name="Moneda 3 21 2" xfId="170" xr:uid="{00000000-0005-0000-0000-0000AB000000}"/>
    <cellStyle name="Moneda 3 22" xfId="171" xr:uid="{00000000-0005-0000-0000-0000AC000000}"/>
    <cellStyle name="Moneda 3 22 2" xfId="172" xr:uid="{00000000-0005-0000-0000-0000AD000000}"/>
    <cellStyle name="Moneda 3 23" xfId="173" xr:uid="{00000000-0005-0000-0000-0000AE000000}"/>
    <cellStyle name="Moneda 3 3" xfId="174" xr:uid="{00000000-0005-0000-0000-0000AF000000}"/>
    <cellStyle name="Moneda 3 3 2" xfId="175" xr:uid="{00000000-0005-0000-0000-0000B0000000}"/>
    <cellStyle name="Moneda 3 4" xfId="176" xr:uid="{00000000-0005-0000-0000-0000B1000000}"/>
    <cellStyle name="Moneda 3 4 2" xfId="177" xr:uid="{00000000-0005-0000-0000-0000B2000000}"/>
    <cellStyle name="Moneda 3 5" xfId="178" xr:uid="{00000000-0005-0000-0000-0000B3000000}"/>
    <cellStyle name="Moneda 3 5 2" xfId="179" xr:uid="{00000000-0005-0000-0000-0000B4000000}"/>
    <cellStyle name="Moneda 3 6" xfId="180" xr:uid="{00000000-0005-0000-0000-0000B5000000}"/>
    <cellStyle name="Moneda 3 6 2" xfId="181" xr:uid="{00000000-0005-0000-0000-0000B6000000}"/>
    <cellStyle name="Moneda 3 7" xfId="182" xr:uid="{00000000-0005-0000-0000-0000B7000000}"/>
    <cellStyle name="Moneda 3 7 2" xfId="183" xr:uid="{00000000-0005-0000-0000-0000B8000000}"/>
    <cellStyle name="Moneda 3 8" xfId="184" xr:uid="{00000000-0005-0000-0000-0000B9000000}"/>
    <cellStyle name="Moneda 3 8 2" xfId="185" xr:uid="{00000000-0005-0000-0000-0000BA000000}"/>
    <cellStyle name="Moneda 3 9" xfId="186" xr:uid="{00000000-0005-0000-0000-0000BB000000}"/>
    <cellStyle name="Moneda 3 9 2" xfId="187" xr:uid="{00000000-0005-0000-0000-0000BC000000}"/>
    <cellStyle name="Moneda 4" xfId="188" xr:uid="{00000000-0005-0000-0000-0000BD000000}"/>
    <cellStyle name="Normal" xfId="0" builtinId="0"/>
    <cellStyle name="Normal 10" xfId="189" xr:uid="{00000000-0005-0000-0000-0000BF000000}"/>
    <cellStyle name="Normal 10 4" xfId="1487" xr:uid="{00000000-0005-0000-0000-0000C0000000}"/>
    <cellStyle name="Normal 100" xfId="190" xr:uid="{00000000-0005-0000-0000-0000C1000000}"/>
    <cellStyle name="Normal 100 2" xfId="191" xr:uid="{00000000-0005-0000-0000-0000C2000000}"/>
    <cellStyle name="Normal 101" xfId="192" xr:uid="{00000000-0005-0000-0000-0000C3000000}"/>
    <cellStyle name="Normal 101 2" xfId="193" xr:uid="{00000000-0005-0000-0000-0000C4000000}"/>
    <cellStyle name="Normal 102" xfId="194" xr:uid="{00000000-0005-0000-0000-0000C5000000}"/>
    <cellStyle name="Normal 103" xfId="195" xr:uid="{00000000-0005-0000-0000-0000C6000000}"/>
    <cellStyle name="Normal 104" xfId="196" xr:uid="{00000000-0005-0000-0000-0000C7000000}"/>
    <cellStyle name="Normal 105" xfId="197" xr:uid="{00000000-0005-0000-0000-0000C8000000}"/>
    <cellStyle name="Normal 106" xfId="198" xr:uid="{00000000-0005-0000-0000-0000C9000000}"/>
    <cellStyle name="Normal 107" xfId="199" xr:uid="{00000000-0005-0000-0000-0000CA000000}"/>
    <cellStyle name="Normal 108" xfId="200" xr:uid="{00000000-0005-0000-0000-0000CB000000}"/>
    <cellStyle name="Normal 108 2" xfId="201" xr:uid="{00000000-0005-0000-0000-0000CC000000}"/>
    <cellStyle name="Normal 109" xfId="202" xr:uid="{00000000-0005-0000-0000-0000CD000000}"/>
    <cellStyle name="Normal 11" xfId="203" xr:uid="{00000000-0005-0000-0000-0000CE000000}"/>
    <cellStyle name="Normal 11 10" xfId="204" xr:uid="{00000000-0005-0000-0000-0000CF000000}"/>
    <cellStyle name="Normal 11 10 2" xfId="205" xr:uid="{00000000-0005-0000-0000-0000D0000000}"/>
    <cellStyle name="Normal 11 11" xfId="206" xr:uid="{00000000-0005-0000-0000-0000D1000000}"/>
    <cellStyle name="Normal 11 11 2" xfId="207" xr:uid="{00000000-0005-0000-0000-0000D2000000}"/>
    <cellStyle name="Normal 11 12" xfId="208" xr:uid="{00000000-0005-0000-0000-0000D3000000}"/>
    <cellStyle name="Normal 11 12 2" xfId="209" xr:uid="{00000000-0005-0000-0000-0000D4000000}"/>
    <cellStyle name="Normal 11 13" xfId="210" xr:uid="{00000000-0005-0000-0000-0000D5000000}"/>
    <cellStyle name="Normal 11 13 2" xfId="211" xr:uid="{00000000-0005-0000-0000-0000D6000000}"/>
    <cellStyle name="Normal 11 14" xfId="212" xr:uid="{00000000-0005-0000-0000-0000D7000000}"/>
    <cellStyle name="Normal 11 14 2" xfId="213" xr:uid="{00000000-0005-0000-0000-0000D8000000}"/>
    <cellStyle name="Normal 11 15" xfId="214" xr:uid="{00000000-0005-0000-0000-0000D9000000}"/>
    <cellStyle name="Normal 11 15 2" xfId="215" xr:uid="{00000000-0005-0000-0000-0000DA000000}"/>
    <cellStyle name="Normal 11 16" xfId="216" xr:uid="{00000000-0005-0000-0000-0000DB000000}"/>
    <cellStyle name="Normal 11 16 2" xfId="217" xr:uid="{00000000-0005-0000-0000-0000DC000000}"/>
    <cellStyle name="Normal 11 17" xfId="218" xr:uid="{00000000-0005-0000-0000-0000DD000000}"/>
    <cellStyle name="Normal 11 17 2" xfId="219" xr:uid="{00000000-0005-0000-0000-0000DE000000}"/>
    <cellStyle name="Normal 11 18" xfId="220" xr:uid="{00000000-0005-0000-0000-0000DF000000}"/>
    <cellStyle name="Normal 11 18 2" xfId="221" xr:uid="{00000000-0005-0000-0000-0000E0000000}"/>
    <cellStyle name="Normal 11 19" xfId="222" xr:uid="{00000000-0005-0000-0000-0000E1000000}"/>
    <cellStyle name="Normal 11 19 2" xfId="223" xr:uid="{00000000-0005-0000-0000-0000E2000000}"/>
    <cellStyle name="Normal 11 2" xfId="224" xr:uid="{00000000-0005-0000-0000-0000E3000000}"/>
    <cellStyle name="Normal 11 2 2" xfId="225" xr:uid="{00000000-0005-0000-0000-0000E4000000}"/>
    <cellStyle name="Normal 11 20" xfId="226" xr:uid="{00000000-0005-0000-0000-0000E5000000}"/>
    <cellStyle name="Normal 11 20 2" xfId="227" xr:uid="{00000000-0005-0000-0000-0000E6000000}"/>
    <cellStyle name="Normal 11 21" xfId="228" xr:uid="{00000000-0005-0000-0000-0000E7000000}"/>
    <cellStyle name="Normal 11 21 2" xfId="229" xr:uid="{00000000-0005-0000-0000-0000E8000000}"/>
    <cellStyle name="Normal 11 22" xfId="230" xr:uid="{00000000-0005-0000-0000-0000E9000000}"/>
    <cellStyle name="Normal 11 22 2" xfId="231" xr:uid="{00000000-0005-0000-0000-0000EA000000}"/>
    <cellStyle name="Normal 11 23" xfId="232" xr:uid="{00000000-0005-0000-0000-0000EB000000}"/>
    <cellStyle name="Normal 11 24" xfId="233" xr:uid="{00000000-0005-0000-0000-0000EC000000}"/>
    <cellStyle name="Normal 11 3" xfId="234" xr:uid="{00000000-0005-0000-0000-0000ED000000}"/>
    <cellStyle name="Normal 11 3 2" xfId="235" xr:uid="{00000000-0005-0000-0000-0000EE000000}"/>
    <cellStyle name="Normal 11 4" xfId="236" xr:uid="{00000000-0005-0000-0000-0000EF000000}"/>
    <cellStyle name="Normal 11 4 2" xfId="237" xr:uid="{00000000-0005-0000-0000-0000F0000000}"/>
    <cellStyle name="Normal 11 5" xfId="238" xr:uid="{00000000-0005-0000-0000-0000F1000000}"/>
    <cellStyle name="Normal 11 5 2" xfId="239" xr:uid="{00000000-0005-0000-0000-0000F2000000}"/>
    <cellStyle name="Normal 11 6" xfId="240" xr:uid="{00000000-0005-0000-0000-0000F3000000}"/>
    <cellStyle name="Normal 11 6 2" xfId="241" xr:uid="{00000000-0005-0000-0000-0000F4000000}"/>
    <cellStyle name="Normal 11 7" xfId="242" xr:uid="{00000000-0005-0000-0000-0000F5000000}"/>
    <cellStyle name="Normal 11 7 2" xfId="243" xr:uid="{00000000-0005-0000-0000-0000F6000000}"/>
    <cellStyle name="Normal 11 8" xfId="244" xr:uid="{00000000-0005-0000-0000-0000F7000000}"/>
    <cellStyle name="Normal 11 8 2" xfId="245" xr:uid="{00000000-0005-0000-0000-0000F8000000}"/>
    <cellStyle name="Normal 11 9" xfId="246" xr:uid="{00000000-0005-0000-0000-0000F9000000}"/>
    <cellStyle name="Normal 11 9 2" xfId="247" xr:uid="{00000000-0005-0000-0000-0000FA000000}"/>
    <cellStyle name="Normal 110" xfId="248" xr:uid="{00000000-0005-0000-0000-0000FB000000}"/>
    <cellStyle name="Normal 111" xfId="249" xr:uid="{00000000-0005-0000-0000-0000FC000000}"/>
    <cellStyle name="Normal 112" xfId="250" xr:uid="{00000000-0005-0000-0000-0000FD000000}"/>
    <cellStyle name="Normal 113" xfId="251" xr:uid="{00000000-0005-0000-0000-0000FE000000}"/>
    <cellStyle name="Normal 114" xfId="252" xr:uid="{00000000-0005-0000-0000-0000FF000000}"/>
    <cellStyle name="Normal 115" xfId="253" xr:uid="{00000000-0005-0000-0000-000000010000}"/>
    <cellStyle name="Normal 116" xfId="254" xr:uid="{00000000-0005-0000-0000-000001010000}"/>
    <cellStyle name="Normal 117" xfId="255" xr:uid="{00000000-0005-0000-0000-000002010000}"/>
    <cellStyle name="Normal 118" xfId="256" xr:uid="{00000000-0005-0000-0000-000003010000}"/>
    <cellStyle name="Normal 119" xfId="257" xr:uid="{00000000-0005-0000-0000-000004010000}"/>
    <cellStyle name="Normal 12" xfId="258" xr:uid="{00000000-0005-0000-0000-000005010000}"/>
    <cellStyle name="Normal 12 10" xfId="259" xr:uid="{00000000-0005-0000-0000-000006010000}"/>
    <cellStyle name="Normal 12 10 2" xfId="260" xr:uid="{00000000-0005-0000-0000-000007010000}"/>
    <cellStyle name="Normal 12 11" xfId="261" xr:uid="{00000000-0005-0000-0000-000008010000}"/>
    <cellStyle name="Normal 12 11 2" xfId="262" xr:uid="{00000000-0005-0000-0000-000009010000}"/>
    <cellStyle name="Normal 12 12" xfId="263" xr:uid="{00000000-0005-0000-0000-00000A010000}"/>
    <cellStyle name="Normal 12 12 2" xfId="264" xr:uid="{00000000-0005-0000-0000-00000B010000}"/>
    <cellStyle name="Normal 12 13" xfId="265" xr:uid="{00000000-0005-0000-0000-00000C010000}"/>
    <cellStyle name="Normal 12 13 2" xfId="266" xr:uid="{00000000-0005-0000-0000-00000D010000}"/>
    <cellStyle name="Normal 12 14" xfId="267" xr:uid="{00000000-0005-0000-0000-00000E010000}"/>
    <cellStyle name="Normal 12 14 2" xfId="268" xr:uid="{00000000-0005-0000-0000-00000F010000}"/>
    <cellStyle name="Normal 12 15" xfId="269" xr:uid="{00000000-0005-0000-0000-000010010000}"/>
    <cellStyle name="Normal 12 15 2" xfId="270" xr:uid="{00000000-0005-0000-0000-000011010000}"/>
    <cellStyle name="Normal 12 16" xfId="271" xr:uid="{00000000-0005-0000-0000-000012010000}"/>
    <cellStyle name="Normal 12 16 2" xfId="272" xr:uid="{00000000-0005-0000-0000-000013010000}"/>
    <cellStyle name="Normal 12 17" xfId="273" xr:uid="{00000000-0005-0000-0000-000014010000}"/>
    <cellStyle name="Normal 12 17 2" xfId="274" xr:uid="{00000000-0005-0000-0000-000015010000}"/>
    <cellStyle name="Normal 12 18" xfId="275" xr:uid="{00000000-0005-0000-0000-000016010000}"/>
    <cellStyle name="Normal 12 18 2" xfId="276" xr:uid="{00000000-0005-0000-0000-000017010000}"/>
    <cellStyle name="Normal 12 19" xfId="277" xr:uid="{00000000-0005-0000-0000-000018010000}"/>
    <cellStyle name="Normal 12 19 2" xfId="278" xr:uid="{00000000-0005-0000-0000-000019010000}"/>
    <cellStyle name="Normal 12 2" xfId="279" xr:uid="{00000000-0005-0000-0000-00001A010000}"/>
    <cellStyle name="Normal 12 2 2" xfId="280" xr:uid="{00000000-0005-0000-0000-00001B010000}"/>
    <cellStyle name="Normal 12 20" xfId="281" xr:uid="{00000000-0005-0000-0000-00001C010000}"/>
    <cellStyle name="Normal 12 20 2" xfId="282" xr:uid="{00000000-0005-0000-0000-00001D010000}"/>
    <cellStyle name="Normal 12 21" xfId="283" xr:uid="{00000000-0005-0000-0000-00001E010000}"/>
    <cellStyle name="Normal 12 21 2" xfId="284" xr:uid="{00000000-0005-0000-0000-00001F010000}"/>
    <cellStyle name="Normal 12 22" xfId="285" xr:uid="{00000000-0005-0000-0000-000020010000}"/>
    <cellStyle name="Normal 12 22 2" xfId="286" xr:uid="{00000000-0005-0000-0000-000021010000}"/>
    <cellStyle name="Normal 12 23" xfId="287" xr:uid="{00000000-0005-0000-0000-000022010000}"/>
    <cellStyle name="Normal 12 3" xfId="288" xr:uid="{00000000-0005-0000-0000-000023010000}"/>
    <cellStyle name="Normal 12 3 2" xfId="289" xr:uid="{00000000-0005-0000-0000-000024010000}"/>
    <cellStyle name="Normal 12 4" xfId="290" xr:uid="{00000000-0005-0000-0000-000025010000}"/>
    <cellStyle name="Normal 12 4 2" xfId="291" xr:uid="{00000000-0005-0000-0000-000026010000}"/>
    <cellStyle name="Normal 12 5" xfId="292" xr:uid="{00000000-0005-0000-0000-000027010000}"/>
    <cellStyle name="Normal 12 5 2" xfId="293" xr:uid="{00000000-0005-0000-0000-000028010000}"/>
    <cellStyle name="Normal 12 6" xfId="294" xr:uid="{00000000-0005-0000-0000-000029010000}"/>
    <cellStyle name="Normal 12 6 2" xfId="295" xr:uid="{00000000-0005-0000-0000-00002A010000}"/>
    <cellStyle name="Normal 12 7" xfId="296" xr:uid="{00000000-0005-0000-0000-00002B010000}"/>
    <cellStyle name="Normal 12 7 2" xfId="297" xr:uid="{00000000-0005-0000-0000-00002C010000}"/>
    <cellStyle name="Normal 12 8" xfId="298" xr:uid="{00000000-0005-0000-0000-00002D010000}"/>
    <cellStyle name="Normal 12 8 2" xfId="299" xr:uid="{00000000-0005-0000-0000-00002E010000}"/>
    <cellStyle name="Normal 12 9" xfId="300" xr:uid="{00000000-0005-0000-0000-00002F010000}"/>
    <cellStyle name="Normal 12 9 2" xfId="301" xr:uid="{00000000-0005-0000-0000-000030010000}"/>
    <cellStyle name="Normal 120" xfId="302" xr:uid="{00000000-0005-0000-0000-000031010000}"/>
    <cellStyle name="Normal 121" xfId="303" xr:uid="{00000000-0005-0000-0000-000032010000}"/>
    <cellStyle name="Normal 122" xfId="304" xr:uid="{00000000-0005-0000-0000-000033010000}"/>
    <cellStyle name="Normal 123" xfId="305" xr:uid="{00000000-0005-0000-0000-000034010000}"/>
    <cellStyle name="Normal 124" xfId="306" xr:uid="{00000000-0005-0000-0000-000035010000}"/>
    <cellStyle name="Normal 125" xfId="307" xr:uid="{00000000-0005-0000-0000-000036010000}"/>
    <cellStyle name="Normal 126" xfId="308" xr:uid="{00000000-0005-0000-0000-000037010000}"/>
    <cellStyle name="Normal 127" xfId="309" xr:uid="{00000000-0005-0000-0000-000038010000}"/>
    <cellStyle name="Normal 128" xfId="310" xr:uid="{00000000-0005-0000-0000-000039010000}"/>
    <cellStyle name="Normal 129" xfId="311" xr:uid="{00000000-0005-0000-0000-00003A010000}"/>
    <cellStyle name="Normal 13" xfId="312" xr:uid="{00000000-0005-0000-0000-00003B010000}"/>
    <cellStyle name="Normal 13 10" xfId="313" xr:uid="{00000000-0005-0000-0000-00003C010000}"/>
    <cellStyle name="Normal 13 10 2" xfId="314" xr:uid="{00000000-0005-0000-0000-00003D010000}"/>
    <cellStyle name="Normal 13 11" xfId="315" xr:uid="{00000000-0005-0000-0000-00003E010000}"/>
    <cellStyle name="Normal 13 11 2" xfId="316" xr:uid="{00000000-0005-0000-0000-00003F010000}"/>
    <cellStyle name="Normal 13 12" xfId="317" xr:uid="{00000000-0005-0000-0000-000040010000}"/>
    <cellStyle name="Normal 13 12 2" xfId="318" xr:uid="{00000000-0005-0000-0000-000041010000}"/>
    <cellStyle name="Normal 13 13" xfId="319" xr:uid="{00000000-0005-0000-0000-000042010000}"/>
    <cellStyle name="Normal 13 13 2" xfId="320" xr:uid="{00000000-0005-0000-0000-000043010000}"/>
    <cellStyle name="Normal 13 14" xfId="321" xr:uid="{00000000-0005-0000-0000-000044010000}"/>
    <cellStyle name="Normal 13 14 2" xfId="322" xr:uid="{00000000-0005-0000-0000-000045010000}"/>
    <cellStyle name="Normal 13 15" xfId="323" xr:uid="{00000000-0005-0000-0000-000046010000}"/>
    <cellStyle name="Normal 13 15 2" xfId="324" xr:uid="{00000000-0005-0000-0000-000047010000}"/>
    <cellStyle name="Normal 13 16" xfId="325" xr:uid="{00000000-0005-0000-0000-000048010000}"/>
    <cellStyle name="Normal 13 16 2" xfId="326" xr:uid="{00000000-0005-0000-0000-000049010000}"/>
    <cellStyle name="Normal 13 17" xfId="327" xr:uid="{00000000-0005-0000-0000-00004A010000}"/>
    <cellStyle name="Normal 13 17 2" xfId="328" xr:uid="{00000000-0005-0000-0000-00004B010000}"/>
    <cellStyle name="Normal 13 18" xfId="329" xr:uid="{00000000-0005-0000-0000-00004C010000}"/>
    <cellStyle name="Normal 13 18 2" xfId="330" xr:uid="{00000000-0005-0000-0000-00004D010000}"/>
    <cellStyle name="Normal 13 19" xfId="331" xr:uid="{00000000-0005-0000-0000-00004E010000}"/>
    <cellStyle name="Normal 13 19 2" xfId="332" xr:uid="{00000000-0005-0000-0000-00004F010000}"/>
    <cellStyle name="Normal 13 2" xfId="333" xr:uid="{00000000-0005-0000-0000-000050010000}"/>
    <cellStyle name="Normal 13 2 2" xfId="334" xr:uid="{00000000-0005-0000-0000-000051010000}"/>
    <cellStyle name="Normal 13 20" xfId="335" xr:uid="{00000000-0005-0000-0000-000052010000}"/>
    <cellStyle name="Normal 13 20 2" xfId="336" xr:uid="{00000000-0005-0000-0000-000053010000}"/>
    <cellStyle name="Normal 13 21" xfId="337" xr:uid="{00000000-0005-0000-0000-000054010000}"/>
    <cellStyle name="Normal 13 21 2" xfId="338" xr:uid="{00000000-0005-0000-0000-000055010000}"/>
    <cellStyle name="Normal 13 22" xfId="339" xr:uid="{00000000-0005-0000-0000-000056010000}"/>
    <cellStyle name="Normal 13 22 2" xfId="340" xr:uid="{00000000-0005-0000-0000-000057010000}"/>
    <cellStyle name="Normal 13 23" xfId="341" xr:uid="{00000000-0005-0000-0000-000058010000}"/>
    <cellStyle name="Normal 13 3" xfId="342" xr:uid="{00000000-0005-0000-0000-000059010000}"/>
    <cellStyle name="Normal 13 3 2" xfId="343" xr:uid="{00000000-0005-0000-0000-00005A010000}"/>
    <cellStyle name="Normal 13 4" xfId="344" xr:uid="{00000000-0005-0000-0000-00005B010000}"/>
    <cellStyle name="Normal 13 4 2" xfId="345" xr:uid="{00000000-0005-0000-0000-00005C010000}"/>
    <cellStyle name="Normal 13 5" xfId="346" xr:uid="{00000000-0005-0000-0000-00005D010000}"/>
    <cellStyle name="Normal 13 5 2" xfId="347" xr:uid="{00000000-0005-0000-0000-00005E010000}"/>
    <cellStyle name="Normal 13 6" xfId="348" xr:uid="{00000000-0005-0000-0000-00005F010000}"/>
    <cellStyle name="Normal 13 6 2" xfId="349" xr:uid="{00000000-0005-0000-0000-000060010000}"/>
    <cellStyle name="Normal 13 7" xfId="350" xr:uid="{00000000-0005-0000-0000-000061010000}"/>
    <cellStyle name="Normal 13 7 2" xfId="351" xr:uid="{00000000-0005-0000-0000-000062010000}"/>
    <cellStyle name="Normal 13 8" xfId="352" xr:uid="{00000000-0005-0000-0000-000063010000}"/>
    <cellStyle name="Normal 13 8 2" xfId="353" xr:uid="{00000000-0005-0000-0000-000064010000}"/>
    <cellStyle name="Normal 13 9" xfId="354" xr:uid="{00000000-0005-0000-0000-000065010000}"/>
    <cellStyle name="Normal 13 9 2" xfId="355" xr:uid="{00000000-0005-0000-0000-000066010000}"/>
    <cellStyle name="Normal 130" xfId="356" xr:uid="{00000000-0005-0000-0000-000067010000}"/>
    <cellStyle name="Normal 131" xfId="357" xr:uid="{00000000-0005-0000-0000-000068010000}"/>
    <cellStyle name="Normal 132" xfId="358" xr:uid="{00000000-0005-0000-0000-000069010000}"/>
    <cellStyle name="Normal 133" xfId="359" xr:uid="{00000000-0005-0000-0000-00006A010000}"/>
    <cellStyle name="Normal 134" xfId="360" xr:uid="{00000000-0005-0000-0000-00006B010000}"/>
    <cellStyle name="Normal 135" xfId="361" xr:uid="{00000000-0005-0000-0000-00006C010000}"/>
    <cellStyle name="Normal 136" xfId="362" xr:uid="{00000000-0005-0000-0000-00006D010000}"/>
    <cellStyle name="Normal 137" xfId="363" xr:uid="{00000000-0005-0000-0000-00006E010000}"/>
    <cellStyle name="Normal 138" xfId="364" xr:uid="{00000000-0005-0000-0000-00006F010000}"/>
    <cellStyle name="Normal 139" xfId="365" xr:uid="{00000000-0005-0000-0000-000070010000}"/>
    <cellStyle name="Normal 14" xfId="366" xr:uid="{00000000-0005-0000-0000-000071010000}"/>
    <cellStyle name="Normal 14 10" xfId="367" xr:uid="{00000000-0005-0000-0000-000072010000}"/>
    <cellStyle name="Normal 14 10 2" xfId="368" xr:uid="{00000000-0005-0000-0000-000073010000}"/>
    <cellStyle name="Normal 14 11" xfId="369" xr:uid="{00000000-0005-0000-0000-000074010000}"/>
    <cellStyle name="Normal 14 11 2" xfId="370" xr:uid="{00000000-0005-0000-0000-000075010000}"/>
    <cellStyle name="Normal 14 12" xfId="371" xr:uid="{00000000-0005-0000-0000-000076010000}"/>
    <cellStyle name="Normal 14 12 2" xfId="372" xr:uid="{00000000-0005-0000-0000-000077010000}"/>
    <cellStyle name="Normal 14 13" xfId="373" xr:uid="{00000000-0005-0000-0000-000078010000}"/>
    <cellStyle name="Normal 14 13 2" xfId="374" xr:uid="{00000000-0005-0000-0000-000079010000}"/>
    <cellStyle name="Normal 14 14" xfId="375" xr:uid="{00000000-0005-0000-0000-00007A010000}"/>
    <cellStyle name="Normal 14 14 2" xfId="376" xr:uid="{00000000-0005-0000-0000-00007B010000}"/>
    <cellStyle name="Normal 14 15" xfId="377" xr:uid="{00000000-0005-0000-0000-00007C010000}"/>
    <cellStyle name="Normal 14 15 2" xfId="378" xr:uid="{00000000-0005-0000-0000-00007D010000}"/>
    <cellStyle name="Normal 14 16" xfId="379" xr:uid="{00000000-0005-0000-0000-00007E010000}"/>
    <cellStyle name="Normal 14 16 2" xfId="380" xr:uid="{00000000-0005-0000-0000-00007F010000}"/>
    <cellStyle name="Normal 14 17" xfId="381" xr:uid="{00000000-0005-0000-0000-000080010000}"/>
    <cellStyle name="Normal 14 17 2" xfId="382" xr:uid="{00000000-0005-0000-0000-000081010000}"/>
    <cellStyle name="Normal 14 18" xfId="383" xr:uid="{00000000-0005-0000-0000-000082010000}"/>
    <cellStyle name="Normal 14 18 2" xfId="384" xr:uid="{00000000-0005-0000-0000-000083010000}"/>
    <cellStyle name="Normal 14 19" xfId="385" xr:uid="{00000000-0005-0000-0000-000084010000}"/>
    <cellStyle name="Normal 14 19 2" xfId="386" xr:uid="{00000000-0005-0000-0000-000085010000}"/>
    <cellStyle name="Normal 14 2" xfId="387" xr:uid="{00000000-0005-0000-0000-000086010000}"/>
    <cellStyle name="Normal 14 2 2" xfId="388" xr:uid="{00000000-0005-0000-0000-000087010000}"/>
    <cellStyle name="Normal 14 20" xfId="389" xr:uid="{00000000-0005-0000-0000-000088010000}"/>
    <cellStyle name="Normal 14 20 2" xfId="390" xr:uid="{00000000-0005-0000-0000-000089010000}"/>
    <cellStyle name="Normal 14 21" xfId="391" xr:uid="{00000000-0005-0000-0000-00008A010000}"/>
    <cellStyle name="Normal 14 21 2" xfId="392" xr:uid="{00000000-0005-0000-0000-00008B010000}"/>
    <cellStyle name="Normal 14 22" xfId="393" xr:uid="{00000000-0005-0000-0000-00008C010000}"/>
    <cellStyle name="Normal 14 22 2" xfId="394" xr:uid="{00000000-0005-0000-0000-00008D010000}"/>
    <cellStyle name="Normal 14 23" xfId="395" xr:uid="{00000000-0005-0000-0000-00008E010000}"/>
    <cellStyle name="Normal 14 3" xfId="396" xr:uid="{00000000-0005-0000-0000-00008F010000}"/>
    <cellStyle name="Normal 14 3 2" xfId="397" xr:uid="{00000000-0005-0000-0000-000090010000}"/>
    <cellStyle name="Normal 14 4" xfId="398" xr:uid="{00000000-0005-0000-0000-000091010000}"/>
    <cellStyle name="Normal 14 4 2" xfId="399" xr:uid="{00000000-0005-0000-0000-000092010000}"/>
    <cellStyle name="Normal 14 5" xfId="400" xr:uid="{00000000-0005-0000-0000-000093010000}"/>
    <cellStyle name="Normal 14 5 2" xfId="401" xr:uid="{00000000-0005-0000-0000-000094010000}"/>
    <cellStyle name="Normal 14 6" xfId="402" xr:uid="{00000000-0005-0000-0000-000095010000}"/>
    <cellStyle name="Normal 14 6 2" xfId="403" xr:uid="{00000000-0005-0000-0000-000096010000}"/>
    <cellStyle name="Normal 14 7" xfId="404" xr:uid="{00000000-0005-0000-0000-000097010000}"/>
    <cellStyle name="Normal 14 7 2" xfId="405" xr:uid="{00000000-0005-0000-0000-000098010000}"/>
    <cellStyle name="Normal 14 8" xfId="406" xr:uid="{00000000-0005-0000-0000-000099010000}"/>
    <cellStyle name="Normal 14 8 2" xfId="407" xr:uid="{00000000-0005-0000-0000-00009A010000}"/>
    <cellStyle name="Normal 14 9" xfId="408" xr:uid="{00000000-0005-0000-0000-00009B010000}"/>
    <cellStyle name="Normal 14 9 2" xfId="409" xr:uid="{00000000-0005-0000-0000-00009C010000}"/>
    <cellStyle name="Normal 140" xfId="410" xr:uid="{00000000-0005-0000-0000-00009D010000}"/>
    <cellStyle name="Normal 141" xfId="411" xr:uid="{00000000-0005-0000-0000-00009E010000}"/>
    <cellStyle name="Normal 142" xfId="412" xr:uid="{00000000-0005-0000-0000-00009F010000}"/>
    <cellStyle name="Normal 143" xfId="413" xr:uid="{00000000-0005-0000-0000-0000A0010000}"/>
    <cellStyle name="Normal 144" xfId="414" xr:uid="{00000000-0005-0000-0000-0000A1010000}"/>
    <cellStyle name="Normal 145" xfId="415" xr:uid="{00000000-0005-0000-0000-0000A2010000}"/>
    <cellStyle name="Normal 146" xfId="416" xr:uid="{00000000-0005-0000-0000-0000A3010000}"/>
    <cellStyle name="Normal 147" xfId="417" xr:uid="{00000000-0005-0000-0000-0000A4010000}"/>
    <cellStyle name="Normal 148" xfId="418" xr:uid="{00000000-0005-0000-0000-0000A5010000}"/>
    <cellStyle name="Normal 149" xfId="419" xr:uid="{00000000-0005-0000-0000-0000A6010000}"/>
    <cellStyle name="Normal 15" xfId="420" xr:uid="{00000000-0005-0000-0000-0000A7010000}"/>
    <cellStyle name="Normal 15 10" xfId="421" xr:uid="{00000000-0005-0000-0000-0000A8010000}"/>
    <cellStyle name="Normal 15 10 2" xfId="422" xr:uid="{00000000-0005-0000-0000-0000A9010000}"/>
    <cellStyle name="Normal 15 11" xfId="423" xr:uid="{00000000-0005-0000-0000-0000AA010000}"/>
    <cellStyle name="Normal 15 11 2" xfId="424" xr:uid="{00000000-0005-0000-0000-0000AB010000}"/>
    <cellStyle name="Normal 15 12" xfId="425" xr:uid="{00000000-0005-0000-0000-0000AC010000}"/>
    <cellStyle name="Normal 15 12 2" xfId="426" xr:uid="{00000000-0005-0000-0000-0000AD010000}"/>
    <cellStyle name="Normal 15 13" xfId="427" xr:uid="{00000000-0005-0000-0000-0000AE010000}"/>
    <cellStyle name="Normal 15 13 2" xfId="428" xr:uid="{00000000-0005-0000-0000-0000AF010000}"/>
    <cellStyle name="Normal 15 14" xfId="429" xr:uid="{00000000-0005-0000-0000-0000B0010000}"/>
    <cellStyle name="Normal 15 14 2" xfId="430" xr:uid="{00000000-0005-0000-0000-0000B1010000}"/>
    <cellStyle name="Normal 15 15" xfId="431" xr:uid="{00000000-0005-0000-0000-0000B2010000}"/>
    <cellStyle name="Normal 15 15 2" xfId="432" xr:uid="{00000000-0005-0000-0000-0000B3010000}"/>
    <cellStyle name="Normal 15 16" xfId="433" xr:uid="{00000000-0005-0000-0000-0000B4010000}"/>
    <cellStyle name="Normal 15 16 2" xfId="434" xr:uid="{00000000-0005-0000-0000-0000B5010000}"/>
    <cellStyle name="Normal 15 17" xfId="435" xr:uid="{00000000-0005-0000-0000-0000B6010000}"/>
    <cellStyle name="Normal 15 17 2" xfId="436" xr:uid="{00000000-0005-0000-0000-0000B7010000}"/>
    <cellStyle name="Normal 15 18" xfId="437" xr:uid="{00000000-0005-0000-0000-0000B8010000}"/>
    <cellStyle name="Normal 15 18 2" xfId="438" xr:uid="{00000000-0005-0000-0000-0000B9010000}"/>
    <cellStyle name="Normal 15 19" xfId="439" xr:uid="{00000000-0005-0000-0000-0000BA010000}"/>
    <cellStyle name="Normal 15 19 2" xfId="440" xr:uid="{00000000-0005-0000-0000-0000BB010000}"/>
    <cellStyle name="Normal 15 2" xfId="441" xr:uid="{00000000-0005-0000-0000-0000BC010000}"/>
    <cellStyle name="Normal 15 2 2" xfId="442" xr:uid="{00000000-0005-0000-0000-0000BD010000}"/>
    <cellStyle name="Normal 15 20" xfId="443" xr:uid="{00000000-0005-0000-0000-0000BE010000}"/>
    <cellStyle name="Normal 15 20 2" xfId="444" xr:uid="{00000000-0005-0000-0000-0000BF010000}"/>
    <cellStyle name="Normal 15 21" xfId="445" xr:uid="{00000000-0005-0000-0000-0000C0010000}"/>
    <cellStyle name="Normal 15 21 2" xfId="446" xr:uid="{00000000-0005-0000-0000-0000C1010000}"/>
    <cellStyle name="Normal 15 22" xfId="447" xr:uid="{00000000-0005-0000-0000-0000C2010000}"/>
    <cellStyle name="Normal 15 22 2" xfId="448" xr:uid="{00000000-0005-0000-0000-0000C3010000}"/>
    <cellStyle name="Normal 15 23" xfId="449" xr:uid="{00000000-0005-0000-0000-0000C4010000}"/>
    <cellStyle name="Normal 15 3" xfId="450" xr:uid="{00000000-0005-0000-0000-0000C5010000}"/>
    <cellStyle name="Normal 15 3 2" xfId="451" xr:uid="{00000000-0005-0000-0000-0000C6010000}"/>
    <cellStyle name="Normal 15 4" xfId="452" xr:uid="{00000000-0005-0000-0000-0000C7010000}"/>
    <cellStyle name="Normal 15 4 2" xfId="453" xr:uid="{00000000-0005-0000-0000-0000C8010000}"/>
    <cellStyle name="Normal 15 5" xfId="454" xr:uid="{00000000-0005-0000-0000-0000C9010000}"/>
    <cellStyle name="Normal 15 5 2" xfId="455" xr:uid="{00000000-0005-0000-0000-0000CA010000}"/>
    <cellStyle name="Normal 15 6" xfId="456" xr:uid="{00000000-0005-0000-0000-0000CB010000}"/>
    <cellStyle name="Normal 15 6 2" xfId="457" xr:uid="{00000000-0005-0000-0000-0000CC010000}"/>
    <cellStyle name="Normal 15 7" xfId="458" xr:uid="{00000000-0005-0000-0000-0000CD010000}"/>
    <cellStyle name="Normal 15 7 2" xfId="459" xr:uid="{00000000-0005-0000-0000-0000CE010000}"/>
    <cellStyle name="Normal 15 8" xfId="460" xr:uid="{00000000-0005-0000-0000-0000CF010000}"/>
    <cellStyle name="Normal 15 8 2" xfId="461" xr:uid="{00000000-0005-0000-0000-0000D0010000}"/>
    <cellStyle name="Normal 15 9" xfId="462" xr:uid="{00000000-0005-0000-0000-0000D1010000}"/>
    <cellStyle name="Normal 15 9 2" xfId="463" xr:uid="{00000000-0005-0000-0000-0000D2010000}"/>
    <cellStyle name="Normal 150" xfId="464" xr:uid="{00000000-0005-0000-0000-0000D3010000}"/>
    <cellStyle name="Normal 151" xfId="465" xr:uid="{00000000-0005-0000-0000-0000D4010000}"/>
    <cellStyle name="Normal 152" xfId="466" xr:uid="{00000000-0005-0000-0000-0000D5010000}"/>
    <cellStyle name="Normal 153" xfId="467" xr:uid="{00000000-0005-0000-0000-0000D6010000}"/>
    <cellStyle name="Normal 154" xfId="468" xr:uid="{00000000-0005-0000-0000-0000D7010000}"/>
    <cellStyle name="Normal 155" xfId="469" xr:uid="{00000000-0005-0000-0000-0000D8010000}"/>
    <cellStyle name="Normal 156" xfId="470" xr:uid="{00000000-0005-0000-0000-0000D9010000}"/>
    <cellStyle name="Normal 157" xfId="471" xr:uid="{00000000-0005-0000-0000-0000DA010000}"/>
    <cellStyle name="Normal 158" xfId="472" xr:uid="{00000000-0005-0000-0000-0000DB010000}"/>
    <cellStyle name="Normal 159" xfId="473" xr:uid="{00000000-0005-0000-0000-0000DC010000}"/>
    <cellStyle name="Normal 16" xfId="474" xr:uid="{00000000-0005-0000-0000-0000DD010000}"/>
    <cellStyle name="Normal 16 10" xfId="475" xr:uid="{00000000-0005-0000-0000-0000DE010000}"/>
    <cellStyle name="Normal 16 10 2" xfId="476" xr:uid="{00000000-0005-0000-0000-0000DF010000}"/>
    <cellStyle name="Normal 16 11" xfId="477" xr:uid="{00000000-0005-0000-0000-0000E0010000}"/>
    <cellStyle name="Normal 16 11 2" xfId="478" xr:uid="{00000000-0005-0000-0000-0000E1010000}"/>
    <cellStyle name="Normal 16 12" xfId="479" xr:uid="{00000000-0005-0000-0000-0000E2010000}"/>
    <cellStyle name="Normal 16 12 2" xfId="480" xr:uid="{00000000-0005-0000-0000-0000E3010000}"/>
    <cellStyle name="Normal 16 13" xfId="481" xr:uid="{00000000-0005-0000-0000-0000E4010000}"/>
    <cellStyle name="Normal 16 13 2" xfId="482" xr:uid="{00000000-0005-0000-0000-0000E5010000}"/>
    <cellStyle name="Normal 16 14" xfId="483" xr:uid="{00000000-0005-0000-0000-0000E6010000}"/>
    <cellStyle name="Normal 16 14 2" xfId="484" xr:uid="{00000000-0005-0000-0000-0000E7010000}"/>
    <cellStyle name="Normal 16 15" xfId="485" xr:uid="{00000000-0005-0000-0000-0000E8010000}"/>
    <cellStyle name="Normal 16 15 2" xfId="486" xr:uid="{00000000-0005-0000-0000-0000E9010000}"/>
    <cellStyle name="Normal 16 16" xfId="487" xr:uid="{00000000-0005-0000-0000-0000EA010000}"/>
    <cellStyle name="Normal 16 16 2" xfId="488" xr:uid="{00000000-0005-0000-0000-0000EB010000}"/>
    <cellStyle name="Normal 16 17" xfId="489" xr:uid="{00000000-0005-0000-0000-0000EC010000}"/>
    <cellStyle name="Normal 16 17 2" xfId="490" xr:uid="{00000000-0005-0000-0000-0000ED010000}"/>
    <cellStyle name="Normal 16 18" xfId="491" xr:uid="{00000000-0005-0000-0000-0000EE010000}"/>
    <cellStyle name="Normal 16 18 2" xfId="492" xr:uid="{00000000-0005-0000-0000-0000EF010000}"/>
    <cellStyle name="Normal 16 19" xfId="493" xr:uid="{00000000-0005-0000-0000-0000F0010000}"/>
    <cellStyle name="Normal 16 19 2" xfId="494" xr:uid="{00000000-0005-0000-0000-0000F1010000}"/>
    <cellStyle name="Normal 16 2" xfId="495" xr:uid="{00000000-0005-0000-0000-0000F2010000}"/>
    <cellStyle name="Normal 16 2 2" xfId="496" xr:uid="{00000000-0005-0000-0000-0000F3010000}"/>
    <cellStyle name="Normal 16 20" xfId="497" xr:uid="{00000000-0005-0000-0000-0000F4010000}"/>
    <cellStyle name="Normal 16 20 2" xfId="498" xr:uid="{00000000-0005-0000-0000-0000F5010000}"/>
    <cellStyle name="Normal 16 21" xfId="499" xr:uid="{00000000-0005-0000-0000-0000F6010000}"/>
    <cellStyle name="Normal 16 21 2" xfId="500" xr:uid="{00000000-0005-0000-0000-0000F7010000}"/>
    <cellStyle name="Normal 16 22" xfId="501" xr:uid="{00000000-0005-0000-0000-0000F8010000}"/>
    <cellStyle name="Normal 16 22 2" xfId="502" xr:uid="{00000000-0005-0000-0000-0000F9010000}"/>
    <cellStyle name="Normal 16 23" xfId="503" xr:uid="{00000000-0005-0000-0000-0000FA010000}"/>
    <cellStyle name="Normal 16 3" xfId="504" xr:uid="{00000000-0005-0000-0000-0000FB010000}"/>
    <cellStyle name="Normal 16 3 2" xfId="505" xr:uid="{00000000-0005-0000-0000-0000FC010000}"/>
    <cellStyle name="Normal 16 4" xfId="506" xr:uid="{00000000-0005-0000-0000-0000FD010000}"/>
    <cellStyle name="Normal 16 4 2" xfId="507" xr:uid="{00000000-0005-0000-0000-0000FE010000}"/>
    <cellStyle name="Normal 16 5" xfId="508" xr:uid="{00000000-0005-0000-0000-0000FF010000}"/>
    <cellStyle name="Normal 16 5 2" xfId="509" xr:uid="{00000000-0005-0000-0000-000000020000}"/>
    <cellStyle name="Normal 16 6" xfId="510" xr:uid="{00000000-0005-0000-0000-000001020000}"/>
    <cellStyle name="Normal 16 6 2" xfId="511" xr:uid="{00000000-0005-0000-0000-000002020000}"/>
    <cellStyle name="Normal 16 7" xfId="512" xr:uid="{00000000-0005-0000-0000-000003020000}"/>
    <cellStyle name="Normal 16 7 2" xfId="513" xr:uid="{00000000-0005-0000-0000-000004020000}"/>
    <cellStyle name="Normal 16 8" xfId="514" xr:uid="{00000000-0005-0000-0000-000005020000}"/>
    <cellStyle name="Normal 16 8 2" xfId="515" xr:uid="{00000000-0005-0000-0000-000006020000}"/>
    <cellStyle name="Normal 16 9" xfId="516" xr:uid="{00000000-0005-0000-0000-000007020000}"/>
    <cellStyle name="Normal 16 9 2" xfId="517" xr:uid="{00000000-0005-0000-0000-000008020000}"/>
    <cellStyle name="Normal 160" xfId="518" xr:uid="{00000000-0005-0000-0000-000009020000}"/>
    <cellStyle name="Normal 161" xfId="519" xr:uid="{00000000-0005-0000-0000-00000A020000}"/>
    <cellStyle name="Normal 162" xfId="520" xr:uid="{00000000-0005-0000-0000-00000B020000}"/>
    <cellStyle name="Normal 163" xfId="521" xr:uid="{00000000-0005-0000-0000-00000C020000}"/>
    <cellStyle name="Normal 164" xfId="522" xr:uid="{00000000-0005-0000-0000-00000D020000}"/>
    <cellStyle name="Normal 165" xfId="523" xr:uid="{00000000-0005-0000-0000-00000E020000}"/>
    <cellStyle name="Normal 166" xfId="524" xr:uid="{00000000-0005-0000-0000-00000F020000}"/>
    <cellStyle name="Normal 167" xfId="525" xr:uid="{00000000-0005-0000-0000-000010020000}"/>
    <cellStyle name="Normal 168" xfId="526" xr:uid="{00000000-0005-0000-0000-000011020000}"/>
    <cellStyle name="Normal 169" xfId="527" xr:uid="{00000000-0005-0000-0000-000012020000}"/>
    <cellStyle name="Normal 17" xfId="528" xr:uid="{00000000-0005-0000-0000-000013020000}"/>
    <cellStyle name="Normal 17 10" xfId="529" xr:uid="{00000000-0005-0000-0000-000014020000}"/>
    <cellStyle name="Normal 17 10 2" xfId="530" xr:uid="{00000000-0005-0000-0000-000015020000}"/>
    <cellStyle name="Normal 17 11" xfId="531" xr:uid="{00000000-0005-0000-0000-000016020000}"/>
    <cellStyle name="Normal 17 11 2" xfId="532" xr:uid="{00000000-0005-0000-0000-000017020000}"/>
    <cellStyle name="Normal 17 12" xfId="533" xr:uid="{00000000-0005-0000-0000-000018020000}"/>
    <cellStyle name="Normal 17 12 2" xfId="534" xr:uid="{00000000-0005-0000-0000-000019020000}"/>
    <cellStyle name="Normal 17 13" xfId="535" xr:uid="{00000000-0005-0000-0000-00001A020000}"/>
    <cellStyle name="Normal 17 13 2" xfId="536" xr:uid="{00000000-0005-0000-0000-00001B020000}"/>
    <cellStyle name="Normal 17 14" xfId="537" xr:uid="{00000000-0005-0000-0000-00001C020000}"/>
    <cellStyle name="Normal 17 14 2" xfId="538" xr:uid="{00000000-0005-0000-0000-00001D020000}"/>
    <cellStyle name="Normal 17 15" xfId="539" xr:uid="{00000000-0005-0000-0000-00001E020000}"/>
    <cellStyle name="Normal 17 15 2" xfId="540" xr:uid="{00000000-0005-0000-0000-00001F020000}"/>
    <cellStyle name="Normal 17 16" xfId="541" xr:uid="{00000000-0005-0000-0000-000020020000}"/>
    <cellStyle name="Normal 17 16 2" xfId="542" xr:uid="{00000000-0005-0000-0000-000021020000}"/>
    <cellStyle name="Normal 17 17" xfId="543" xr:uid="{00000000-0005-0000-0000-000022020000}"/>
    <cellStyle name="Normal 17 17 2" xfId="544" xr:uid="{00000000-0005-0000-0000-000023020000}"/>
    <cellStyle name="Normal 17 18" xfId="545" xr:uid="{00000000-0005-0000-0000-000024020000}"/>
    <cellStyle name="Normal 17 18 2" xfId="546" xr:uid="{00000000-0005-0000-0000-000025020000}"/>
    <cellStyle name="Normal 17 19" xfId="547" xr:uid="{00000000-0005-0000-0000-000026020000}"/>
    <cellStyle name="Normal 17 19 2" xfId="548" xr:uid="{00000000-0005-0000-0000-000027020000}"/>
    <cellStyle name="Normal 17 2" xfId="549" xr:uid="{00000000-0005-0000-0000-000028020000}"/>
    <cellStyle name="Normal 17 2 2" xfId="550" xr:uid="{00000000-0005-0000-0000-000029020000}"/>
    <cellStyle name="Normal 17 20" xfId="551" xr:uid="{00000000-0005-0000-0000-00002A020000}"/>
    <cellStyle name="Normal 17 20 2" xfId="552" xr:uid="{00000000-0005-0000-0000-00002B020000}"/>
    <cellStyle name="Normal 17 21" xfId="553" xr:uid="{00000000-0005-0000-0000-00002C020000}"/>
    <cellStyle name="Normal 17 21 2" xfId="554" xr:uid="{00000000-0005-0000-0000-00002D020000}"/>
    <cellStyle name="Normal 17 22" xfId="555" xr:uid="{00000000-0005-0000-0000-00002E020000}"/>
    <cellStyle name="Normal 17 22 2" xfId="556" xr:uid="{00000000-0005-0000-0000-00002F020000}"/>
    <cellStyle name="Normal 17 23" xfId="557" xr:uid="{00000000-0005-0000-0000-000030020000}"/>
    <cellStyle name="Normal 17 3" xfId="558" xr:uid="{00000000-0005-0000-0000-000031020000}"/>
    <cellStyle name="Normal 17 3 2" xfId="559" xr:uid="{00000000-0005-0000-0000-000032020000}"/>
    <cellStyle name="Normal 17 4" xfId="560" xr:uid="{00000000-0005-0000-0000-000033020000}"/>
    <cellStyle name="Normal 17 4 2" xfId="561" xr:uid="{00000000-0005-0000-0000-000034020000}"/>
    <cellStyle name="Normal 17 5" xfId="562" xr:uid="{00000000-0005-0000-0000-000035020000}"/>
    <cellStyle name="Normal 17 5 2" xfId="563" xr:uid="{00000000-0005-0000-0000-000036020000}"/>
    <cellStyle name="Normal 17 6" xfId="564" xr:uid="{00000000-0005-0000-0000-000037020000}"/>
    <cellStyle name="Normal 17 6 2" xfId="565" xr:uid="{00000000-0005-0000-0000-000038020000}"/>
    <cellStyle name="Normal 17 7" xfId="566" xr:uid="{00000000-0005-0000-0000-000039020000}"/>
    <cellStyle name="Normal 17 7 2" xfId="567" xr:uid="{00000000-0005-0000-0000-00003A020000}"/>
    <cellStyle name="Normal 17 8" xfId="568" xr:uid="{00000000-0005-0000-0000-00003B020000}"/>
    <cellStyle name="Normal 17 8 2" xfId="569" xr:uid="{00000000-0005-0000-0000-00003C020000}"/>
    <cellStyle name="Normal 17 9" xfId="570" xr:uid="{00000000-0005-0000-0000-00003D020000}"/>
    <cellStyle name="Normal 17 9 2" xfId="571" xr:uid="{00000000-0005-0000-0000-00003E020000}"/>
    <cellStyle name="Normal 170" xfId="572" xr:uid="{00000000-0005-0000-0000-00003F020000}"/>
    <cellStyle name="Normal 171" xfId="573" xr:uid="{00000000-0005-0000-0000-000040020000}"/>
    <cellStyle name="Normal 172" xfId="574" xr:uid="{00000000-0005-0000-0000-000041020000}"/>
    <cellStyle name="Normal 173" xfId="575" xr:uid="{00000000-0005-0000-0000-000042020000}"/>
    <cellStyle name="Normal 174" xfId="576" xr:uid="{00000000-0005-0000-0000-000043020000}"/>
    <cellStyle name="Normal 175" xfId="577" xr:uid="{00000000-0005-0000-0000-000044020000}"/>
    <cellStyle name="Normal 176" xfId="578" xr:uid="{00000000-0005-0000-0000-000045020000}"/>
    <cellStyle name="Normal 177" xfId="579" xr:uid="{00000000-0005-0000-0000-000046020000}"/>
    <cellStyle name="Normal 178" xfId="580" xr:uid="{00000000-0005-0000-0000-000047020000}"/>
    <cellStyle name="Normal 179" xfId="581" xr:uid="{00000000-0005-0000-0000-000048020000}"/>
    <cellStyle name="Normal 18" xfId="582" xr:uid="{00000000-0005-0000-0000-000049020000}"/>
    <cellStyle name="Normal 18 10" xfId="583" xr:uid="{00000000-0005-0000-0000-00004A020000}"/>
    <cellStyle name="Normal 18 10 2" xfId="584" xr:uid="{00000000-0005-0000-0000-00004B020000}"/>
    <cellStyle name="Normal 18 11" xfId="585" xr:uid="{00000000-0005-0000-0000-00004C020000}"/>
    <cellStyle name="Normal 18 11 2" xfId="586" xr:uid="{00000000-0005-0000-0000-00004D020000}"/>
    <cellStyle name="Normal 18 12" xfId="587" xr:uid="{00000000-0005-0000-0000-00004E020000}"/>
    <cellStyle name="Normal 18 12 2" xfId="588" xr:uid="{00000000-0005-0000-0000-00004F020000}"/>
    <cellStyle name="Normal 18 13" xfId="589" xr:uid="{00000000-0005-0000-0000-000050020000}"/>
    <cellStyle name="Normal 18 13 2" xfId="590" xr:uid="{00000000-0005-0000-0000-000051020000}"/>
    <cellStyle name="Normal 18 14" xfId="591" xr:uid="{00000000-0005-0000-0000-000052020000}"/>
    <cellStyle name="Normal 18 14 2" xfId="592" xr:uid="{00000000-0005-0000-0000-000053020000}"/>
    <cellStyle name="Normal 18 15" xfId="593" xr:uid="{00000000-0005-0000-0000-000054020000}"/>
    <cellStyle name="Normal 18 15 2" xfId="594" xr:uid="{00000000-0005-0000-0000-000055020000}"/>
    <cellStyle name="Normal 18 16" xfId="595" xr:uid="{00000000-0005-0000-0000-000056020000}"/>
    <cellStyle name="Normal 18 16 2" xfId="596" xr:uid="{00000000-0005-0000-0000-000057020000}"/>
    <cellStyle name="Normal 18 17" xfId="597" xr:uid="{00000000-0005-0000-0000-000058020000}"/>
    <cellStyle name="Normal 18 17 2" xfId="598" xr:uid="{00000000-0005-0000-0000-000059020000}"/>
    <cellStyle name="Normal 18 18" xfId="599" xr:uid="{00000000-0005-0000-0000-00005A020000}"/>
    <cellStyle name="Normal 18 18 2" xfId="600" xr:uid="{00000000-0005-0000-0000-00005B020000}"/>
    <cellStyle name="Normal 18 19" xfId="601" xr:uid="{00000000-0005-0000-0000-00005C020000}"/>
    <cellStyle name="Normal 18 19 2" xfId="602" xr:uid="{00000000-0005-0000-0000-00005D020000}"/>
    <cellStyle name="Normal 18 2" xfId="603" xr:uid="{00000000-0005-0000-0000-00005E020000}"/>
    <cellStyle name="Normal 18 2 2" xfId="604" xr:uid="{00000000-0005-0000-0000-00005F020000}"/>
    <cellStyle name="Normal 18 20" xfId="605" xr:uid="{00000000-0005-0000-0000-000060020000}"/>
    <cellStyle name="Normal 18 20 2" xfId="606" xr:uid="{00000000-0005-0000-0000-000061020000}"/>
    <cellStyle name="Normal 18 21" xfId="607" xr:uid="{00000000-0005-0000-0000-000062020000}"/>
    <cellStyle name="Normal 18 21 2" xfId="608" xr:uid="{00000000-0005-0000-0000-000063020000}"/>
    <cellStyle name="Normal 18 22" xfId="609" xr:uid="{00000000-0005-0000-0000-000064020000}"/>
    <cellStyle name="Normal 18 22 2" xfId="610" xr:uid="{00000000-0005-0000-0000-000065020000}"/>
    <cellStyle name="Normal 18 23" xfId="611" xr:uid="{00000000-0005-0000-0000-000066020000}"/>
    <cellStyle name="Normal 18 3" xfId="612" xr:uid="{00000000-0005-0000-0000-000067020000}"/>
    <cellStyle name="Normal 18 3 2" xfId="613" xr:uid="{00000000-0005-0000-0000-000068020000}"/>
    <cellStyle name="Normal 18 4" xfId="614" xr:uid="{00000000-0005-0000-0000-000069020000}"/>
    <cellStyle name="Normal 18 4 2" xfId="615" xr:uid="{00000000-0005-0000-0000-00006A020000}"/>
    <cellStyle name="Normal 18 5" xfId="616" xr:uid="{00000000-0005-0000-0000-00006B020000}"/>
    <cellStyle name="Normal 18 5 2" xfId="617" xr:uid="{00000000-0005-0000-0000-00006C020000}"/>
    <cellStyle name="Normal 18 6" xfId="618" xr:uid="{00000000-0005-0000-0000-00006D020000}"/>
    <cellStyle name="Normal 18 6 2" xfId="619" xr:uid="{00000000-0005-0000-0000-00006E020000}"/>
    <cellStyle name="Normal 18 7" xfId="620" xr:uid="{00000000-0005-0000-0000-00006F020000}"/>
    <cellStyle name="Normal 18 7 2" xfId="621" xr:uid="{00000000-0005-0000-0000-000070020000}"/>
    <cellStyle name="Normal 18 8" xfId="622" xr:uid="{00000000-0005-0000-0000-000071020000}"/>
    <cellStyle name="Normal 18 8 2" xfId="623" xr:uid="{00000000-0005-0000-0000-000072020000}"/>
    <cellStyle name="Normal 18 9" xfId="624" xr:uid="{00000000-0005-0000-0000-000073020000}"/>
    <cellStyle name="Normal 18 9 2" xfId="625" xr:uid="{00000000-0005-0000-0000-000074020000}"/>
    <cellStyle name="Normal 180" xfId="626" xr:uid="{00000000-0005-0000-0000-000075020000}"/>
    <cellStyle name="Normal 181" xfId="627" xr:uid="{00000000-0005-0000-0000-000076020000}"/>
    <cellStyle name="Normal 182" xfId="628" xr:uid="{00000000-0005-0000-0000-000077020000}"/>
    <cellStyle name="Normal 183" xfId="629" xr:uid="{00000000-0005-0000-0000-000078020000}"/>
    <cellStyle name="Normal 184" xfId="630" xr:uid="{00000000-0005-0000-0000-000079020000}"/>
    <cellStyle name="Normal 185" xfId="631" xr:uid="{00000000-0005-0000-0000-00007A020000}"/>
    <cellStyle name="Normal 186" xfId="632" xr:uid="{00000000-0005-0000-0000-00007B020000}"/>
    <cellStyle name="Normal 187" xfId="633" xr:uid="{00000000-0005-0000-0000-00007C020000}"/>
    <cellStyle name="Normal 188" xfId="634" xr:uid="{00000000-0005-0000-0000-00007D020000}"/>
    <cellStyle name="Normal 189" xfId="635" xr:uid="{00000000-0005-0000-0000-00007E020000}"/>
    <cellStyle name="Normal 19" xfId="636" xr:uid="{00000000-0005-0000-0000-00007F020000}"/>
    <cellStyle name="Normal 190" xfId="637" xr:uid="{00000000-0005-0000-0000-000080020000}"/>
    <cellStyle name="Normal 191" xfId="638" xr:uid="{00000000-0005-0000-0000-000081020000}"/>
    <cellStyle name="Normal 192" xfId="639" xr:uid="{00000000-0005-0000-0000-000082020000}"/>
    <cellStyle name="Normal 193" xfId="640" xr:uid="{00000000-0005-0000-0000-000083020000}"/>
    <cellStyle name="Normal 194" xfId="641" xr:uid="{00000000-0005-0000-0000-000084020000}"/>
    <cellStyle name="Normal 195" xfId="642" xr:uid="{00000000-0005-0000-0000-000085020000}"/>
    <cellStyle name="Normal 196" xfId="643" xr:uid="{00000000-0005-0000-0000-000086020000}"/>
    <cellStyle name="Normal 197" xfId="644" xr:uid="{00000000-0005-0000-0000-000087020000}"/>
    <cellStyle name="Normal 198" xfId="645" xr:uid="{00000000-0005-0000-0000-000088020000}"/>
    <cellStyle name="Normal 199" xfId="646" xr:uid="{00000000-0005-0000-0000-000089020000}"/>
    <cellStyle name="Normal 2" xfId="647" xr:uid="{00000000-0005-0000-0000-00008A020000}"/>
    <cellStyle name="Normal 2 2" xfId="648" xr:uid="{00000000-0005-0000-0000-00008B020000}"/>
    <cellStyle name="Normal 2 2 10" xfId="649" xr:uid="{00000000-0005-0000-0000-00008C020000}"/>
    <cellStyle name="Normal 2 2 10 2" xfId="650" xr:uid="{00000000-0005-0000-0000-00008D020000}"/>
    <cellStyle name="Normal 2 2 11" xfId="651" xr:uid="{00000000-0005-0000-0000-00008E020000}"/>
    <cellStyle name="Normal 2 2 11 2" xfId="652" xr:uid="{00000000-0005-0000-0000-00008F020000}"/>
    <cellStyle name="Normal 2 2 12" xfId="653" xr:uid="{00000000-0005-0000-0000-000090020000}"/>
    <cellStyle name="Normal 2 2 12 2" xfId="654" xr:uid="{00000000-0005-0000-0000-000091020000}"/>
    <cellStyle name="Normal 2 2 13" xfId="655" xr:uid="{00000000-0005-0000-0000-000092020000}"/>
    <cellStyle name="Normal 2 2 13 2" xfId="656" xr:uid="{00000000-0005-0000-0000-000093020000}"/>
    <cellStyle name="Normal 2 2 14" xfId="657" xr:uid="{00000000-0005-0000-0000-000094020000}"/>
    <cellStyle name="Normal 2 2 14 2" xfId="658" xr:uid="{00000000-0005-0000-0000-000095020000}"/>
    <cellStyle name="Normal 2 2 15" xfId="659" xr:uid="{00000000-0005-0000-0000-000096020000}"/>
    <cellStyle name="Normal 2 2 15 2" xfId="660" xr:uid="{00000000-0005-0000-0000-000097020000}"/>
    <cellStyle name="Normal 2 2 16" xfId="661" xr:uid="{00000000-0005-0000-0000-000098020000}"/>
    <cellStyle name="Normal 2 2 16 2" xfId="662" xr:uid="{00000000-0005-0000-0000-000099020000}"/>
    <cellStyle name="Normal 2 2 17" xfId="663" xr:uid="{00000000-0005-0000-0000-00009A020000}"/>
    <cellStyle name="Normal 2 2 17 2" xfId="664" xr:uid="{00000000-0005-0000-0000-00009B020000}"/>
    <cellStyle name="Normal 2 2 18" xfId="665" xr:uid="{00000000-0005-0000-0000-00009C020000}"/>
    <cellStyle name="Normal 2 2 18 2" xfId="666" xr:uid="{00000000-0005-0000-0000-00009D020000}"/>
    <cellStyle name="Normal 2 2 19" xfId="667" xr:uid="{00000000-0005-0000-0000-00009E020000}"/>
    <cellStyle name="Normal 2 2 19 2" xfId="668" xr:uid="{00000000-0005-0000-0000-00009F020000}"/>
    <cellStyle name="Normal 2 2 2" xfId="669" xr:uid="{00000000-0005-0000-0000-0000A0020000}"/>
    <cellStyle name="Normal 2 2 2 2" xfId="670" xr:uid="{00000000-0005-0000-0000-0000A1020000}"/>
    <cellStyle name="Normal 2 2 20" xfId="671" xr:uid="{00000000-0005-0000-0000-0000A2020000}"/>
    <cellStyle name="Normal 2 2 20 2" xfId="672" xr:uid="{00000000-0005-0000-0000-0000A3020000}"/>
    <cellStyle name="Normal 2 2 21" xfId="673" xr:uid="{00000000-0005-0000-0000-0000A4020000}"/>
    <cellStyle name="Normal 2 2 21 2" xfId="674" xr:uid="{00000000-0005-0000-0000-0000A5020000}"/>
    <cellStyle name="Normal 2 2 22" xfId="675" xr:uid="{00000000-0005-0000-0000-0000A6020000}"/>
    <cellStyle name="Normal 2 2 22 2" xfId="676" xr:uid="{00000000-0005-0000-0000-0000A7020000}"/>
    <cellStyle name="Normal 2 2 23" xfId="677" xr:uid="{00000000-0005-0000-0000-0000A8020000}"/>
    <cellStyle name="Normal 2 2 3" xfId="678" xr:uid="{00000000-0005-0000-0000-0000A9020000}"/>
    <cellStyle name="Normal 2 2 3 2" xfId="679" xr:uid="{00000000-0005-0000-0000-0000AA020000}"/>
    <cellStyle name="Normal 2 2 4" xfId="680" xr:uid="{00000000-0005-0000-0000-0000AB020000}"/>
    <cellStyle name="Normal 2 2 4 2" xfId="681" xr:uid="{00000000-0005-0000-0000-0000AC020000}"/>
    <cellStyle name="Normal 2 2 5" xfId="682" xr:uid="{00000000-0005-0000-0000-0000AD020000}"/>
    <cellStyle name="Normal 2 2 5 2" xfId="683" xr:uid="{00000000-0005-0000-0000-0000AE020000}"/>
    <cellStyle name="Normal 2 2 6" xfId="684" xr:uid="{00000000-0005-0000-0000-0000AF020000}"/>
    <cellStyle name="Normal 2 2 6 2" xfId="685" xr:uid="{00000000-0005-0000-0000-0000B0020000}"/>
    <cellStyle name="Normal 2 2 7" xfId="686" xr:uid="{00000000-0005-0000-0000-0000B1020000}"/>
    <cellStyle name="Normal 2 2 7 2" xfId="687" xr:uid="{00000000-0005-0000-0000-0000B2020000}"/>
    <cellStyle name="Normal 2 2 8" xfId="688" xr:uid="{00000000-0005-0000-0000-0000B3020000}"/>
    <cellStyle name="Normal 2 2 8 2" xfId="689" xr:uid="{00000000-0005-0000-0000-0000B4020000}"/>
    <cellStyle name="Normal 2 2 9" xfId="690" xr:uid="{00000000-0005-0000-0000-0000B5020000}"/>
    <cellStyle name="Normal 2 2 9 2" xfId="691" xr:uid="{00000000-0005-0000-0000-0000B6020000}"/>
    <cellStyle name="Normal 2 3" xfId="692" xr:uid="{00000000-0005-0000-0000-0000B7020000}"/>
    <cellStyle name="Normal 2 4" xfId="693" xr:uid="{00000000-0005-0000-0000-0000B8020000}"/>
    <cellStyle name="Normal 2 4 2" xfId="694" xr:uid="{00000000-0005-0000-0000-0000B9020000}"/>
    <cellStyle name="Normal 2 5" xfId="695" xr:uid="{00000000-0005-0000-0000-0000BA020000}"/>
    <cellStyle name="Normal 2 5 2" xfId="696" xr:uid="{00000000-0005-0000-0000-0000BB020000}"/>
    <cellStyle name="Normal 2 6" xfId="697" xr:uid="{00000000-0005-0000-0000-0000BC020000}"/>
    <cellStyle name="Normal 2 6 2" xfId="698" xr:uid="{00000000-0005-0000-0000-0000BD020000}"/>
    <cellStyle name="Normal 20" xfId="699" xr:uid="{00000000-0005-0000-0000-0000BE020000}"/>
    <cellStyle name="Normal 20 10" xfId="700" xr:uid="{00000000-0005-0000-0000-0000BF020000}"/>
    <cellStyle name="Normal 20 10 2" xfId="701" xr:uid="{00000000-0005-0000-0000-0000C0020000}"/>
    <cellStyle name="Normal 20 11" xfId="702" xr:uid="{00000000-0005-0000-0000-0000C1020000}"/>
    <cellStyle name="Normal 20 11 2" xfId="703" xr:uid="{00000000-0005-0000-0000-0000C2020000}"/>
    <cellStyle name="Normal 20 12" xfId="704" xr:uid="{00000000-0005-0000-0000-0000C3020000}"/>
    <cellStyle name="Normal 20 12 2" xfId="705" xr:uid="{00000000-0005-0000-0000-0000C4020000}"/>
    <cellStyle name="Normal 20 13" xfId="706" xr:uid="{00000000-0005-0000-0000-0000C5020000}"/>
    <cellStyle name="Normal 20 13 2" xfId="707" xr:uid="{00000000-0005-0000-0000-0000C6020000}"/>
    <cellStyle name="Normal 20 14" xfId="708" xr:uid="{00000000-0005-0000-0000-0000C7020000}"/>
    <cellStyle name="Normal 20 14 2" xfId="709" xr:uid="{00000000-0005-0000-0000-0000C8020000}"/>
    <cellStyle name="Normal 20 15" xfId="710" xr:uid="{00000000-0005-0000-0000-0000C9020000}"/>
    <cellStyle name="Normal 20 15 2" xfId="711" xr:uid="{00000000-0005-0000-0000-0000CA020000}"/>
    <cellStyle name="Normal 20 16" xfId="712" xr:uid="{00000000-0005-0000-0000-0000CB020000}"/>
    <cellStyle name="Normal 20 16 2" xfId="713" xr:uid="{00000000-0005-0000-0000-0000CC020000}"/>
    <cellStyle name="Normal 20 17" xfId="714" xr:uid="{00000000-0005-0000-0000-0000CD020000}"/>
    <cellStyle name="Normal 20 17 2" xfId="715" xr:uid="{00000000-0005-0000-0000-0000CE020000}"/>
    <cellStyle name="Normal 20 18" xfId="716" xr:uid="{00000000-0005-0000-0000-0000CF020000}"/>
    <cellStyle name="Normal 20 18 2" xfId="717" xr:uid="{00000000-0005-0000-0000-0000D0020000}"/>
    <cellStyle name="Normal 20 19" xfId="718" xr:uid="{00000000-0005-0000-0000-0000D1020000}"/>
    <cellStyle name="Normal 20 19 2" xfId="719" xr:uid="{00000000-0005-0000-0000-0000D2020000}"/>
    <cellStyle name="Normal 20 2" xfId="720" xr:uid="{00000000-0005-0000-0000-0000D3020000}"/>
    <cellStyle name="Normal 20 2 2" xfId="721" xr:uid="{00000000-0005-0000-0000-0000D4020000}"/>
    <cellStyle name="Normal 20 20" xfId="722" xr:uid="{00000000-0005-0000-0000-0000D5020000}"/>
    <cellStyle name="Normal 20 20 2" xfId="723" xr:uid="{00000000-0005-0000-0000-0000D6020000}"/>
    <cellStyle name="Normal 20 21" xfId="724" xr:uid="{00000000-0005-0000-0000-0000D7020000}"/>
    <cellStyle name="Normal 20 21 2" xfId="725" xr:uid="{00000000-0005-0000-0000-0000D8020000}"/>
    <cellStyle name="Normal 20 22" xfId="726" xr:uid="{00000000-0005-0000-0000-0000D9020000}"/>
    <cellStyle name="Normal 20 22 2" xfId="727" xr:uid="{00000000-0005-0000-0000-0000DA020000}"/>
    <cellStyle name="Normal 20 23" xfId="728" xr:uid="{00000000-0005-0000-0000-0000DB020000}"/>
    <cellStyle name="Normal 20 3" xfId="729" xr:uid="{00000000-0005-0000-0000-0000DC020000}"/>
    <cellStyle name="Normal 20 3 2" xfId="730" xr:uid="{00000000-0005-0000-0000-0000DD020000}"/>
    <cellStyle name="Normal 20 4" xfId="731" xr:uid="{00000000-0005-0000-0000-0000DE020000}"/>
    <cellStyle name="Normal 20 4 2" xfId="732" xr:uid="{00000000-0005-0000-0000-0000DF020000}"/>
    <cellStyle name="Normal 20 5" xfId="733" xr:uid="{00000000-0005-0000-0000-0000E0020000}"/>
    <cellStyle name="Normal 20 5 2" xfId="734" xr:uid="{00000000-0005-0000-0000-0000E1020000}"/>
    <cellStyle name="Normal 20 6" xfId="735" xr:uid="{00000000-0005-0000-0000-0000E2020000}"/>
    <cellStyle name="Normal 20 6 2" xfId="736" xr:uid="{00000000-0005-0000-0000-0000E3020000}"/>
    <cellStyle name="Normal 20 7" xfId="737" xr:uid="{00000000-0005-0000-0000-0000E4020000}"/>
    <cellStyle name="Normal 20 7 2" xfId="738" xr:uid="{00000000-0005-0000-0000-0000E5020000}"/>
    <cellStyle name="Normal 20 8" xfId="739" xr:uid="{00000000-0005-0000-0000-0000E6020000}"/>
    <cellStyle name="Normal 20 8 2" xfId="740" xr:uid="{00000000-0005-0000-0000-0000E7020000}"/>
    <cellStyle name="Normal 20 9" xfId="741" xr:uid="{00000000-0005-0000-0000-0000E8020000}"/>
    <cellStyle name="Normal 20 9 2" xfId="742" xr:uid="{00000000-0005-0000-0000-0000E9020000}"/>
    <cellStyle name="Normal 200" xfId="743" xr:uid="{00000000-0005-0000-0000-0000EA020000}"/>
    <cellStyle name="Normal 201" xfId="744" xr:uid="{00000000-0005-0000-0000-0000EB020000}"/>
    <cellStyle name="Normal 202" xfId="745" xr:uid="{00000000-0005-0000-0000-0000EC020000}"/>
    <cellStyle name="Normal 203" xfId="746" xr:uid="{00000000-0005-0000-0000-0000ED020000}"/>
    <cellStyle name="Normal 204" xfId="747" xr:uid="{00000000-0005-0000-0000-0000EE020000}"/>
    <cellStyle name="Normal 205" xfId="748" xr:uid="{00000000-0005-0000-0000-0000EF020000}"/>
    <cellStyle name="Normal 206" xfId="749" xr:uid="{00000000-0005-0000-0000-0000F0020000}"/>
    <cellStyle name="Normal 207" xfId="750" xr:uid="{00000000-0005-0000-0000-0000F1020000}"/>
    <cellStyle name="Normal 208" xfId="751" xr:uid="{00000000-0005-0000-0000-0000F2020000}"/>
    <cellStyle name="Normal 209" xfId="752" xr:uid="{00000000-0005-0000-0000-0000F3020000}"/>
    <cellStyle name="Normal 21" xfId="753" xr:uid="{00000000-0005-0000-0000-0000F4020000}"/>
    <cellStyle name="Normal 21 10" xfId="754" xr:uid="{00000000-0005-0000-0000-0000F5020000}"/>
    <cellStyle name="Normal 21 10 2" xfId="755" xr:uid="{00000000-0005-0000-0000-0000F6020000}"/>
    <cellStyle name="Normal 21 11" xfId="756" xr:uid="{00000000-0005-0000-0000-0000F7020000}"/>
    <cellStyle name="Normal 21 11 2" xfId="757" xr:uid="{00000000-0005-0000-0000-0000F8020000}"/>
    <cellStyle name="Normal 21 12" xfId="758" xr:uid="{00000000-0005-0000-0000-0000F9020000}"/>
    <cellStyle name="Normal 21 12 2" xfId="759" xr:uid="{00000000-0005-0000-0000-0000FA020000}"/>
    <cellStyle name="Normal 21 13" xfId="760" xr:uid="{00000000-0005-0000-0000-0000FB020000}"/>
    <cellStyle name="Normal 21 13 2" xfId="761" xr:uid="{00000000-0005-0000-0000-0000FC020000}"/>
    <cellStyle name="Normal 21 14" xfId="762" xr:uid="{00000000-0005-0000-0000-0000FD020000}"/>
    <cellStyle name="Normal 21 14 2" xfId="763" xr:uid="{00000000-0005-0000-0000-0000FE020000}"/>
    <cellStyle name="Normal 21 15" xfId="764" xr:uid="{00000000-0005-0000-0000-0000FF020000}"/>
    <cellStyle name="Normal 21 15 2" xfId="765" xr:uid="{00000000-0005-0000-0000-000000030000}"/>
    <cellStyle name="Normal 21 16" xfId="766" xr:uid="{00000000-0005-0000-0000-000001030000}"/>
    <cellStyle name="Normal 21 16 2" xfId="767" xr:uid="{00000000-0005-0000-0000-000002030000}"/>
    <cellStyle name="Normal 21 17" xfId="768" xr:uid="{00000000-0005-0000-0000-000003030000}"/>
    <cellStyle name="Normal 21 17 2" xfId="769" xr:uid="{00000000-0005-0000-0000-000004030000}"/>
    <cellStyle name="Normal 21 18" xfId="770" xr:uid="{00000000-0005-0000-0000-000005030000}"/>
    <cellStyle name="Normal 21 18 2" xfId="771" xr:uid="{00000000-0005-0000-0000-000006030000}"/>
    <cellStyle name="Normal 21 19" xfId="772" xr:uid="{00000000-0005-0000-0000-000007030000}"/>
    <cellStyle name="Normal 21 19 2" xfId="773" xr:uid="{00000000-0005-0000-0000-000008030000}"/>
    <cellStyle name="Normal 21 2" xfId="774" xr:uid="{00000000-0005-0000-0000-000009030000}"/>
    <cellStyle name="Normal 21 2 2" xfId="775" xr:uid="{00000000-0005-0000-0000-00000A030000}"/>
    <cellStyle name="Normal 21 20" xfId="776" xr:uid="{00000000-0005-0000-0000-00000B030000}"/>
    <cellStyle name="Normal 21 20 2" xfId="777" xr:uid="{00000000-0005-0000-0000-00000C030000}"/>
    <cellStyle name="Normal 21 21" xfId="778" xr:uid="{00000000-0005-0000-0000-00000D030000}"/>
    <cellStyle name="Normal 21 21 2" xfId="779" xr:uid="{00000000-0005-0000-0000-00000E030000}"/>
    <cellStyle name="Normal 21 22" xfId="780" xr:uid="{00000000-0005-0000-0000-00000F030000}"/>
    <cellStyle name="Normal 21 22 2" xfId="781" xr:uid="{00000000-0005-0000-0000-000010030000}"/>
    <cellStyle name="Normal 21 23" xfId="782" xr:uid="{00000000-0005-0000-0000-000011030000}"/>
    <cellStyle name="Normal 21 3" xfId="783" xr:uid="{00000000-0005-0000-0000-000012030000}"/>
    <cellStyle name="Normal 21 3 2" xfId="784" xr:uid="{00000000-0005-0000-0000-000013030000}"/>
    <cellStyle name="Normal 21 4" xfId="785" xr:uid="{00000000-0005-0000-0000-000014030000}"/>
    <cellStyle name="Normal 21 4 2" xfId="786" xr:uid="{00000000-0005-0000-0000-000015030000}"/>
    <cellStyle name="Normal 21 5" xfId="787" xr:uid="{00000000-0005-0000-0000-000016030000}"/>
    <cellStyle name="Normal 21 5 2" xfId="788" xr:uid="{00000000-0005-0000-0000-000017030000}"/>
    <cellStyle name="Normal 21 6" xfId="789" xr:uid="{00000000-0005-0000-0000-000018030000}"/>
    <cellStyle name="Normal 21 6 2" xfId="790" xr:uid="{00000000-0005-0000-0000-000019030000}"/>
    <cellStyle name="Normal 21 7" xfId="791" xr:uid="{00000000-0005-0000-0000-00001A030000}"/>
    <cellStyle name="Normal 21 7 2" xfId="792" xr:uid="{00000000-0005-0000-0000-00001B030000}"/>
    <cellStyle name="Normal 21 8" xfId="793" xr:uid="{00000000-0005-0000-0000-00001C030000}"/>
    <cellStyle name="Normal 21 8 2" xfId="794" xr:uid="{00000000-0005-0000-0000-00001D030000}"/>
    <cellStyle name="Normal 21 9" xfId="795" xr:uid="{00000000-0005-0000-0000-00001E030000}"/>
    <cellStyle name="Normal 21 9 2" xfId="796" xr:uid="{00000000-0005-0000-0000-00001F030000}"/>
    <cellStyle name="Normal 210" xfId="797" xr:uid="{00000000-0005-0000-0000-000020030000}"/>
    <cellStyle name="Normal 211" xfId="798" xr:uid="{00000000-0005-0000-0000-000021030000}"/>
    <cellStyle name="Normal 212" xfId="799" xr:uid="{00000000-0005-0000-0000-000022030000}"/>
    <cellStyle name="Normal 213" xfId="800" xr:uid="{00000000-0005-0000-0000-000023030000}"/>
    <cellStyle name="Normal 214" xfId="801" xr:uid="{00000000-0005-0000-0000-000024030000}"/>
    <cellStyle name="Normal 215" xfId="802" xr:uid="{00000000-0005-0000-0000-000025030000}"/>
    <cellStyle name="Normal 216" xfId="803" xr:uid="{00000000-0005-0000-0000-000026030000}"/>
    <cellStyle name="Normal 217" xfId="804" xr:uid="{00000000-0005-0000-0000-000027030000}"/>
    <cellStyle name="Normal 218" xfId="805" xr:uid="{00000000-0005-0000-0000-000028030000}"/>
    <cellStyle name="Normal 219" xfId="806" xr:uid="{00000000-0005-0000-0000-000029030000}"/>
    <cellStyle name="Normal 22" xfId="807" xr:uid="{00000000-0005-0000-0000-00002A030000}"/>
    <cellStyle name="Normal 22 10" xfId="808" xr:uid="{00000000-0005-0000-0000-00002B030000}"/>
    <cellStyle name="Normal 22 10 2" xfId="809" xr:uid="{00000000-0005-0000-0000-00002C030000}"/>
    <cellStyle name="Normal 22 11" xfId="810" xr:uid="{00000000-0005-0000-0000-00002D030000}"/>
    <cellStyle name="Normal 22 11 2" xfId="811" xr:uid="{00000000-0005-0000-0000-00002E030000}"/>
    <cellStyle name="Normal 22 12" xfId="812" xr:uid="{00000000-0005-0000-0000-00002F030000}"/>
    <cellStyle name="Normal 22 12 2" xfId="813" xr:uid="{00000000-0005-0000-0000-000030030000}"/>
    <cellStyle name="Normal 22 13" xfId="814" xr:uid="{00000000-0005-0000-0000-000031030000}"/>
    <cellStyle name="Normal 22 13 2" xfId="815" xr:uid="{00000000-0005-0000-0000-000032030000}"/>
    <cellStyle name="Normal 22 14" xfId="816" xr:uid="{00000000-0005-0000-0000-000033030000}"/>
    <cellStyle name="Normal 22 14 2" xfId="817" xr:uid="{00000000-0005-0000-0000-000034030000}"/>
    <cellStyle name="Normal 22 15" xfId="818" xr:uid="{00000000-0005-0000-0000-000035030000}"/>
    <cellStyle name="Normal 22 15 2" xfId="819" xr:uid="{00000000-0005-0000-0000-000036030000}"/>
    <cellStyle name="Normal 22 16" xfId="820" xr:uid="{00000000-0005-0000-0000-000037030000}"/>
    <cellStyle name="Normal 22 16 2" xfId="821" xr:uid="{00000000-0005-0000-0000-000038030000}"/>
    <cellStyle name="Normal 22 17" xfId="822" xr:uid="{00000000-0005-0000-0000-000039030000}"/>
    <cellStyle name="Normal 22 17 2" xfId="823" xr:uid="{00000000-0005-0000-0000-00003A030000}"/>
    <cellStyle name="Normal 22 18" xfId="824" xr:uid="{00000000-0005-0000-0000-00003B030000}"/>
    <cellStyle name="Normal 22 18 2" xfId="825" xr:uid="{00000000-0005-0000-0000-00003C030000}"/>
    <cellStyle name="Normal 22 19" xfId="826" xr:uid="{00000000-0005-0000-0000-00003D030000}"/>
    <cellStyle name="Normal 22 19 2" xfId="827" xr:uid="{00000000-0005-0000-0000-00003E030000}"/>
    <cellStyle name="Normal 22 2" xfId="828" xr:uid="{00000000-0005-0000-0000-00003F030000}"/>
    <cellStyle name="Normal 22 2 2" xfId="829" xr:uid="{00000000-0005-0000-0000-000040030000}"/>
    <cellStyle name="Normal 22 20" xfId="830" xr:uid="{00000000-0005-0000-0000-000041030000}"/>
    <cellStyle name="Normal 22 20 2" xfId="831" xr:uid="{00000000-0005-0000-0000-000042030000}"/>
    <cellStyle name="Normal 22 21" xfId="832" xr:uid="{00000000-0005-0000-0000-000043030000}"/>
    <cellStyle name="Normal 22 21 2" xfId="833" xr:uid="{00000000-0005-0000-0000-000044030000}"/>
    <cellStyle name="Normal 22 22" xfId="834" xr:uid="{00000000-0005-0000-0000-000045030000}"/>
    <cellStyle name="Normal 22 22 2" xfId="835" xr:uid="{00000000-0005-0000-0000-000046030000}"/>
    <cellStyle name="Normal 22 23" xfId="836" xr:uid="{00000000-0005-0000-0000-000047030000}"/>
    <cellStyle name="Normal 22 3" xfId="837" xr:uid="{00000000-0005-0000-0000-000048030000}"/>
    <cellStyle name="Normal 22 3 2" xfId="838" xr:uid="{00000000-0005-0000-0000-000049030000}"/>
    <cellStyle name="Normal 22 4" xfId="839" xr:uid="{00000000-0005-0000-0000-00004A030000}"/>
    <cellStyle name="Normal 22 4 2" xfId="840" xr:uid="{00000000-0005-0000-0000-00004B030000}"/>
    <cellStyle name="Normal 22 5" xfId="841" xr:uid="{00000000-0005-0000-0000-00004C030000}"/>
    <cellStyle name="Normal 22 5 2" xfId="842" xr:uid="{00000000-0005-0000-0000-00004D030000}"/>
    <cellStyle name="Normal 22 6" xfId="843" xr:uid="{00000000-0005-0000-0000-00004E030000}"/>
    <cellStyle name="Normal 22 6 2" xfId="844" xr:uid="{00000000-0005-0000-0000-00004F030000}"/>
    <cellStyle name="Normal 22 7" xfId="845" xr:uid="{00000000-0005-0000-0000-000050030000}"/>
    <cellStyle name="Normal 22 7 2" xfId="846" xr:uid="{00000000-0005-0000-0000-000051030000}"/>
    <cellStyle name="Normal 22 8" xfId="847" xr:uid="{00000000-0005-0000-0000-000052030000}"/>
    <cellStyle name="Normal 22 8 2" xfId="848" xr:uid="{00000000-0005-0000-0000-000053030000}"/>
    <cellStyle name="Normal 22 9" xfId="849" xr:uid="{00000000-0005-0000-0000-000054030000}"/>
    <cellStyle name="Normal 22 9 2" xfId="850" xr:uid="{00000000-0005-0000-0000-000055030000}"/>
    <cellStyle name="Normal 220" xfId="851" xr:uid="{00000000-0005-0000-0000-000056030000}"/>
    <cellStyle name="Normal 221" xfId="852" xr:uid="{00000000-0005-0000-0000-000057030000}"/>
    <cellStyle name="Normal 222" xfId="853" xr:uid="{00000000-0005-0000-0000-000058030000}"/>
    <cellStyle name="Normal 223" xfId="854" xr:uid="{00000000-0005-0000-0000-000059030000}"/>
    <cellStyle name="Normal 224" xfId="855" xr:uid="{00000000-0005-0000-0000-00005A030000}"/>
    <cellStyle name="Normal 225" xfId="856" xr:uid="{00000000-0005-0000-0000-00005B030000}"/>
    <cellStyle name="Normal 226" xfId="857" xr:uid="{00000000-0005-0000-0000-00005C030000}"/>
    <cellStyle name="Normal 227" xfId="858" xr:uid="{00000000-0005-0000-0000-00005D030000}"/>
    <cellStyle name="Normal 228" xfId="859" xr:uid="{00000000-0005-0000-0000-00005E030000}"/>
    <cellStyle name="Normal 229" xfId="860" xr:uid="{00000000-0005-0000-0000-00005F030000}"/>
    <cellStyle name="Normal 23" xfId="861" xr:uid="{00000000-0005-0000-0000-000060030000}"/>
    <cellStyle name="Normal 23 10" xfId="862" xr:uid="{00000000-0005-0000-0000-000061030000}"/>
    <cellStyle name="Normal 23 10 2" xfId="863" xr:uid="{00000000-0005-0000-0000-000062030000}"/>
    <cellStyle name="Normal 23 11" xfId="864" xr:uid="{00000000-0005-0000-0000-000063030000}"/>
    <cellStyle name="Normal 23 11 2" xfId="865" xr:uid="{00000000-0005-0000-0000-000064030000}"/>
    <cellStyle name="Normal 23 12" xfId="866" xr:uid="{00000000-0005-0000-0000-000065030000}"/>
    <cellStyle name="Normal 23 12 2" xfId="867" xr:uid="{00000000-0005-0000-0000-000066030000}"/>
    <cellStyle name="Normal 23 13" xfId="868" xr:uid="{00000000-0005-0000-0000-000067030000}"/>
    <cellStyle name="Normal 23 13 2" xfId="869" xr:uid="{00000000-0005-0000-0000-000068030000}"/>
    <cellStyle name="Normal 23 14" xfId="870" xr:uid="{00000000-0005-0000-0000-000069030000}"/>
    <cellStyle name="Normal 23 14 2" xfId="871" xr:uid="{00000000-0005-0000-0000-00006A030000}"/>
    <cellStyle name="Normal 23 15" xfId="872" xr:uid="{00000000-0005-0000-0000-00006B030000}"/>
    <cellStyle name="Normal 23 15 2" xfId="873" xr:uid="{00000000-0005-0000-0000-00006C030000}"/>
    <cellStyle name="Normal 23 16" xfId="874" xr:uid="{00000000-0005-0000-0000-00006D030000}"/>
    <cellStyle name="Normal 23 16 2" xfId="875" xr:uid="{00000000-0005-0000-0000-00006E030000}"/>
    <cellStyle name="Normal 23 17" xfId="876" xr:uid="{00000000-0005-0000-0000-00006F030000}"/>
    <cellStyle name="Normal 23 17 2" xfId="877" xr:uid="{00000000-0005-0000-0000-000070030000}"/>
    <cellStyle name="Normal 23 18" xfId="878" xr:uid="{00000000-0005-0000-0000-000071030000}"/>
    <cellStyle name="Normal 23 18 2" xfId="879" xr:uid="{00000000-0005-0000-0000-000072030000}"/>
    <cellStyle name="Normal 23 19" xfId="880" xr:uid="{00000000-0005-0000-0000-000073030000}"/>
    <cellStyle name="Normal 23 19 2" xfId="881" xr:uid="{00000000-0005-0000-0000-000074030000}"/>
    <cellStyle name="Normal 23 2" xfId="882" xr:uid="{00000000-0005-0000-0000-000075030000}"/>
    <cellStyle name="Normal 23 2 2" xfId="883" xr:uid="{00000000-0005-0000-0000-000076030000}"/>
    <cellStyle name="Normal 23 20" xfId="884" xr:uid="{00000000-0005-0000-0000-000077030000}"/>
    <cellStyle name="Normal 23 20 2" xfId="885" xr:uid="{00000000-0005-0000-0000-000078030000}"/>
    <cellStyle name="Normal 23 21" xfId="886" xr:uid="{00000000-0005-0000-0000-000079030000}"/>
    <cellStyle name="Normal 23 21 2" xfId="887" xr:uid="{00000000-0005-0000-0000-00007A030000}"/>
    <cellStyle name="Normal 23 22" xfId="888" xr:uid="{00000000-0005-0000-0000-00007B030000}"/>
    <cellStyle name="Normal 23 22 2" xfId="889" xr:uid="{00000000-0005-0000-0000-00007C030000}"/>
    <cellStyle name="Normal 23 23" xfId="890" xr:uid="{00000000-0005-0000-0000-00007D030000}"/>
    <cellStyle name="Normal 23 3" xfId="891" xr:uid="{00000000-0005-0000-0000-00007E030000}"/>
    <cellStyle name="Normal 23 3 2" xfId="892" xr:uid="{00000000-0005-0000-0000-00007F030000}"/>
    <cellStyle name="Normal 23 4" xfId="893" xr:uid="{00000000-0005-0000-0000-000080030000}"/>
    <cellStyle name="Normal 23 4 2" xfId="894" xr:uid="{00000000-0005-0000-0000-000081030000}"/>
    <cellStyle name="Normal 23 5" xfId="895" xr:uid="{00000000-0005-0000-0000-000082030000}"/>
    <cellStyle name="Normal 23 5 2" xfId="896" xr:uid="{00000000-0005-0000-0000-000083030000}"/>
    <cellStyle name="Normal 23 6" xfId="897" xr:uid="{00000000-0005-0000-0000-000084030000}"/>
    <cellStyle name="Normal 23 6 2" xfId="898" xr:uid="{00000000-0005-0000-0000-000085030000}"/>
    <cellStyle name="Normal 23 7" xfId="899" xr:uid="{00000000-0005-0000-0000-000086030000}"/>
    <cellStyle name="Normal 23 7 2" xfId="900" xr:uid="{00000000-0005-0000-0000-000087030000}"/>
    <cellStyle name="Normal 23 8" xfId="901" xr:uid="{00000000-0005-0000-0000-000088030000}"/>
    <cellStyle name="Normal 23 8 2" xfId="902" xr:uid="{00000000-0005-0000-0000-000089030000}"/>
    <cellStyle name="Normal 23 9" xfId="903" xr:uid="{00000000-0005-0000-0000-00008A030000}"/>
    <cellStyle name="Normal 23 9 2" xfId="904" xr:uid="{00000000-0005-0000-0000-00008B030000}"/>
    <cellStyle name="Normal 230" xfId="905" xr:uid="{00000000-0005-0000-0000-00008C030000}"/>
    <cellStyle name="Normal 231" xfId="906" xr:uid="{00000000-0005-0000-0000-00008D030000}"/>
    <cellStyle name="Normal 232" xfId="907" xr:uid="{00000000-0005-0000-0000-00008E030000}"/>
    <cellStyle name="Normal 233" xfId="908" xr:uid="{00000000-0005-0000-0000-00008F030000}"/>
    <cellStyle name="Normal 234" xfId="909" xr:uid="{00000000-0005-0000-0000-000090030000}"/>
    <cellStyle name="Normal 235" xfId="910" xr:uid="{00000000-0005-0000-0000-000091030000}"/>
    <cellStyle name="Normal 236" xfId="911" xr:uid="{00000000-0005-0000-0000-000092030000}"/>
    <cellStyle name="Normal 237" xfId="912" xr:uid="{00000000-0005-0000-0000-000093030000}"/>
    <cellStyle name="Normal 238" xfId="913" xr:uid="{00000000-0005-0000-0000-000094030000}"/>
    <cellStyle name="Normal 239" xfId="914" xr:uid="{00000000-0005-0000-0000-000095030000}"/>
    <cellStyle name="Normal 24" xfId="915" xr:uid="{00000000-0005-0000-0000-000096030000}"/>
    <cellStyle name="Normal 240" xfId="916" xr:uid="{00000000-0005-0000-0000-000097030000}"/>
    <cellStyle name="Normal 241" xfId="917" xr:uid="{00000000-0005-0000-0000-000098030000}"/>
    <cellStyle name="Normal 242" xfId="918" xr:uid="{00000000-0005-0000-0000-000099030000}"/>
    <cellStyle name="Normal 243" xfId="919" xr:uid="{00000000-0005-0000-0000-00009A030000}"/>
    <cellStyle name="Normal 244" xfId="920" xr:uid="{00000000-0005-0000-0000-00009B030000}"/>
    <cellStyle name="Normal 245" xfId="921" xr:uid="{00000000-0005-0000-0000-00009C030000}"/>
    <cellStyle name="Normal 246" xfId="922" xr:uid="{00000000-0005-0000-0000-00009D030000}"/>
    <cellStyle name="Normal 247" xfId="923" xr:uid="{00000000-0005-0000-0000-00009E030000}"/>
    <cellStyle name="Normal 248" xfId="924" xr:uid="{00000000-0005-0000-0000-00009F030000}"/>
    <cellStyle name="Normal 249" xfId="925" xr:uid="{00000000-0005-0000-0000-0000A0030000}"/>
    <cellStyle name="Normal 25" xfId="926" xr:uid="{00000000-0005-0000-0000-0000A1030000}"/>
    <cellStyle name="Normal 250" xfId="927" xr:uid="{00000000-0005-0000-0000-0000A2030000}"/>
    <cellStyle name="Normal 251" xfId="928" xr:uid="{00000000-0005-0000-0000-0000A3030000}"/>
    <cellStyle name="Normal 252" xfId="929" xr:uid="{00000000-0005-0000-0000-0000A4030000}"/>
    <cellStyle name="Normal 253" xfId="930" xr:uid="{00000000-0005-0000-0000-0000A5030000}"/>
    <cellStyle name="Normal 254" xfId="931" xr:uid="{00000000-0005-0000-0000-0000A6030000}"/>
    <cellStyle name="Normal 255" xfId="932" xr:uid="{00000000-0005-0000-0000-0000A7030000}"/>
    <cellStyle name="Normal 256" xfId="933" xr:uid="{00000000-0005-0000-0000-0000A8030000}"/>
    <cellStyle name="Normal 257" xfId="934" xr:uid="{00000000-0005-0000-0000-0000A9030000}"/>
    <cellStyle name="Normal 258" xfId="935" xr:uid="{00000000-0005-0000-0000-0000AA030000}"/>
    <cellStyle name="Normal 259" xfId="936" xr:uid="{00000000-0005-0000-0000-0000AB030000}"/>
    <cellStyle name="Normal 26" xfId="937" xr:uid="{00000000-0005-0000-0000-0000AC030000}"/>
    <cellStyle name="Normal 260" xfId="938" xr:uid="{00000000-0005-0000-0000-0000AD030000}"/>
    <cellStyle name="Normal 261" xfId="939" xr:uid="{00000000-0005-0000-0000-0000AE030000}"/>
    <cellStyle name="Normal 262" xfId="940" xr:uid="{00000000-0005-0000-0000-0000AF030000}"/>
    <cellStyle name="Normal 263" xfId="941" xr:uid="{00000000-0005-0000-0000-0000B0030000}"/>
    <cellStyle name="Normal 264" xfId="942" xr:uid="{00000000-0005-0000-0000-0000B1030000}"/>
    <cellStyle name="Normal 265" xfId="943" xr:uid="{00000000-0005-0000-0000-0000B2030000}"/>
    <cellStyle name="Normal 266" xfId="944" xr:uid="{00000000-0005-0000-0000-0000B3030000}"/>
    <cellStyle name="Normal 267" xfId="945" xr:uid="{00000000-0005-0000-0000-0000B4030000}"/>
    <cellStyle name="Normal 268" xfId="946" xr:uid="{00000000-0005-0000-0000-0000B5030000}"/>
    <cellStyle name="Normal 269" xfId="947" xr:uid="{00000000-0005-0000-0000-0000B6030000}"/>
    <cellStyle name="Normal 27" xfId="948" xr:uid="{00000000-0005-0000-0000-0000B7030000}"/>
    <cellStyle name="Normal 270" xfId="949" xr:uid="{00000000-0005-0000-0000-0000B8030000}"/>
    <cellStyle name="Normal 271" xfId="950" xr:uid="{00000000-0005-0000-0000-0000B9030000}"/>
    <cellStyle name="Normal 272" xfId="951" xr:uid="{00000000-0005-0000-0000-0000BA030000}"/>
    <cellStyle name="Normal 273" xfId="952" xr:uid="{00000000-0005-0000-0000-0000BB030000}"/>
    <cellStyle name="Normal 274" xfId="953" xr:uid="{00000000-0005-0000-0000-0000BC030000}"/>
    <cellStyle name="Normal 275" xfId="954" xr:uid="{00000000-0005-0000-0000-0000BD030000}"/>
    <cellStyle name="Normal 276" xfId="955" xr:uid="{00000000-0005-0000-0000-0000BE030000}"/>
    <cellStyle name="Normal 277" xfId="956" xr:uid="{00000000-0005-0000-0000-0000BF030000}"/>
    <cellStyle name="Normal 278" xfId="957" xr:uid="{00000000-0005-0000-0000-0000C0030000}"/>
    <cellStyle name="Normal 279" xfId="958" xr:uid="{00000000-0005-0000-0000-0000C1030000}"/>
    <cellStyle name="Normal 28" xfId="959" xr:uid="{00000000-0005-0000-0000-0000C2030000}"/>
    <cellStyle name="Normal 280" xfId="960" xr:uid="{00000000-0005-0000-0000-0000C3030000}"/>
    <cellStyle name="Normal 281" xfId="961" xr:uid="{00000000-0005-0000-0000-0000C4030000}"/>
    <cellStyle name="Normal 282" xfId="962" xr:uid="{00000000-0005-0000-0000-0000C5030000}"/>
    <cellStyle name="Normal 283" xfId="963" xr:uid="{00000000-0005-0000-0000-0000C6030000}"/>
    <cellStyle name="Normal 284" xfId="964" xr:uid="{00000000-0005-0000-0000-0000C7030000}"/>
    <cellStyle name="Normal 285" xfId="965" xr:uid="{00000000-0005-0000-0000-0000C8030000}"/>
    <cellStyle name="Normal 286" xfId="966" xr:uid="{00000000-0005-0000-0000-0000C9030000}"/>
    <cellStyle name="Normal 287" xfId="967" xr:uid="{00000000-0005-0000-0000-0000CA030000}"/>
    <cellStyle name="Normal 288" xfId="968" xr:uid="{00000000-0005-0000-0000-0000CB030000}"/>
    <cellStyle name="Normal 289" xfId="969" xr:uid="{00000000-0005-0000-0000-0000CC030000}"/>
    <cellStyle name="Normal 29" xfId="970" xr:uid="{00000000-0005-0000-0000-0000CD030000}"/>
    <cellStyle name="Normal 290" xfId="971" xr:uid="{00000000-0005-0000-0000-0000CE030000}"/>
    <cellStyle name="Normal 291" xfId="972" xr:uid="{00000000-0005-0000-0000-0000CF030000}"/>
    <cellStyle name="Normal 292" xfId="973" xr:uid="{00000000-0005-0000-0000-0000D0030000}"/>
    <cellStyle name="Normal 293" xfId="974" xr:uid="{00000000-0005-0000-0000-0000D1030000}"/>
    <cellStyle name="Normal 294" xfId="975" xr:uid="{00000000-0005-0000-0000-0000D2030000}"/>
    <cellStyle name="Normal 295" xfId="976" xr:uid="{00000000-0005-0000-0000-0000D3030000}"/>
    <cellStyle name="Normal 296" xfId="977" xr:uid="{00000000-0005-0000-0000-0000D4030000}"/>
    <cellStyle name="Normal 297" xfId="978" xr:uid="{00000000-0005-0000-0000-0000D5030000}"/>
    <cellStyle name="Normal 298" xfId="979" xr:uid="{00000000-0005-0000-0000-0000D6030000}"/>
    <cellStyle name="Normal 299" xfId="980" xr:uid="{00000000-0005-0000-0000-0000D7030000}"/>
    <cellStyle name="Normal 3" xfId="981" xr:uid="{00000000-0005-0000-0000-0000D8030000}"/>
    <cellStyle name="Normal 30" xfId="982" xr:uid="{00000000-0005-0000-0000-0000D9030000}"/>
    <cellStyle name="Normal 300" xfId="983" xr:uid="{00000000-0005-0000-0000-0000DA030000}"/>
    <cellStyle name="Normal 301" xfId="984" xr:uid="{00000000-0005-0000-0000-0000DB030000}"/>
    <cellStyle name="Normal 302" xfId="985" xr:uid="{00000000-0005-0000-0000-0000DC030000}"/>
    <cellStyle name="Normal 303" xfId="986" xr:uid="{00000000-0005-0000-0000-0000DD030000}"/>
    <cellStyle name="Normal 304" xfId="987" xr:uid="{00000000-0005-0000-0000-0000DE030000}"/>
    <cellStyle name="Normal 305" xfId="988" xr:uid="{00000000-0005-0000-0000-0000DF030000}"/>
    <cellStyle name="Normal 306" xfId="989" xr:uid="{00000000-0005-0000-0000-0000E0030000}"/>
    <cellStyle name="Normal 307" xfId="990" xr:uid="{00000000-0005-0000-0000-0000E1030000}"/>
    <cellStyle name="Normal 308" xfId="991" xr:uid="{00000000-0005-0000-0000-0000E2030000}"/>
    <cellStyle name="Normal 309" xfId="992" xr:uid="{00000000-0005-0000-0000-0000E3030000}"/>
    <cellStyle name="Normal 31" xfId="993" xr:uid="{00000000-0005-0000-0000-0000E4030000}"/>
    <cellStyle name="Normal 310" xfId="994" xr:uid="{00000000-0005-0000-0000-0000E5030000}"/>
    <cellStyle name="Normal 311" xfId="995" xr:uid="{00000000-0005-0000-0000-0000E6030000}"/>
    <cellStyle name="Normal 312" xfId="996" xr:uid="{00000000-0005-0000-0000-0000E7030000}"/>
    <cellStyle name="Normal 313" xfId="997" xr:uid="{00000000-0005-0000-0000-0000E8030000}"/>
    <cellStyle name="Normal 314" xfId="998" xr:uid="{00000000-0005-0000-0000-0000E9030000}"/>
    <cellStyle name="Normal 315" xfId="999" xr:uid="{00000000-0005-0000-0000-0000EA030000}"/>
    <cellStyle name="Normal 316" xfId="1000" xr:uid="{00000000-0005-0000-0000-0000EB030000}"/>
    <cellStyle name="Normal 317" xfId="1001" xr:uid="{00000000-0005-0000-0000-0000EC030000}"/>
    <cellStyle name="Normal 318" xfId="1002" xr:uid="{00000000-0005-0000-0000-0000ED030000}"/>
    <cellStyle name="Normal 319" xfId="1003" xr:uid="{00000000-0005-0000-0000-0000EE030000}"/>
    <cellStyle name="Normal 32" xfId="1004" xr:uid="{00000000-0005-0000-0000-0000EF030000}"/>
    <cellStyle name="Normal 320" xfId="1005" xr:uid="{00000000-0005-0000-0000-0000F0030000}"/>
    <cellStyle name="Normal 321" xfId="1006" xr:uid="{00000000-0005-0000-0000-0000F1030000}"/>
    <cellStyle name="Normal 322" xfId="1007" xr:uid="{00000000-0005-0000-0000-0000F2030000}"/>
    <cellStyle name="Normal 323" xfId="1008" xr:uid="{00000000-0005-0000-0000-0000F3030000}"/>
    <cellStyle name="Normal 324" xfId="1009" xr:uid="{00000000-0005-0000-0000-0000F4030000}"/>
    <cellStyle name="Normal 325" xfId="1010" xr:uid="{00000000-0005-0000-0000-0000F5030000}"/>
    <cellStyle name="Normal 326" xfId="1011" xr:uid="{00000000-0005-0000-0000-0000F6030000}"/>
    <cellStyle name="Normal 327" xfId="1012" xr:uid="{00000000-0005-0000-0000-0000F7030000}"/>
    <cellStyle name="Normal 328" xfId="1013" xr:uid="{00000000-0005-0000-0000-0000F8030000}"/>
    <cellStyle name="Normal 329" xfId="1014" xr:uid="{00000000-0005-0000-0000-0000F9030000}"/>
    <cellStyle name="Normal 33" xfId="1015" xr:uid="{00000000-0005-0000-0000-0000FA030000}"/>
    <cellStyle name="Normal 330" xfId="1016" xr:uid="{00000000-0005-0000-0000-0000FB030000}"/>
    <cellStyle name="Normal 331" xfId="1017" xr:uid="{00000000-0005-0000-0000-0000FC030000}"/>
    <cellStyle name="Normal 332" xfId="1018" xr:uid="{00000000-0005-0000-0000-0000FD030000}"/>
    <cellStyle name="Normal 333" xfId="1019" xr:uid="{00000000-0005-0000-0000-0000FE030000}"/>
    <cellStyle name="Normal 334" xfId="1020" xr:uid="{00000000-0005-0000-0000-0000FF030000}"/>
    <cellStyle name="Normal 335" xfId="1021" xr:uid="{00000000-0005-0000-0000-000000040000}"/>
    <cellStyle name="Normal 336" xfId="1022" xr:uid="{00000000-0005-0000-0000-000001040000}"/>
    <cellStyle name="Normal 337" xfId="1023" xr:uid="{00000000-0005-0000-0000-000002040000}"/>
    <cellStyle name="Normal 338" xfId="1024" xr:uid="{00000000-0005-0000-0000-000003040000}"/>
    <cellStyle name="Normal 339" xfId="1025" xr:uid="{00000000-0005-0000-0000-000004040000}"/>
    <cellStyle name="Normal 34" xfId="1026" xr:uid="{00000000-0005-0000-0000-000005040000}"/>
    <cellStyle name="Normal 340" xfId="1027" xr:uid="{00000000-0005-0000-0000-000006040000}"/>
    <cellStyle name="Normal 341" xfId="1028" xr:uid="{00000000-0005-0000-0000-000007040000}"/>
    <cellStyle name="Normal 342" xfId="1029" xr:uid="{00000000-0005-0000-0000-000008040000}"/>
    <cellStyle name="Normal 343" xfId="1030" xr:uid="{00000000-0005-0000-0000-000009040000}"/>
    <cellStyle name="Normal 344" xfId="1031" xr:uid="{00000000-0005-0000-0000-00000A040000}"/>
    <cellStyle name="Normal 345" xfId="1032" xr:uid="{00000000-0005-0000-0000-00000B040000}"/>
    <cellStyle name="Normal 346" xfId="1033" xr:uid="{00000000-0005-0000-0000-00000C040000}"/>
    <cellStyle name="Normal 347" xfId="1034" xr:uid="{00000000-0005-0000-0000-00000D040000}"/>
    <cellStyle name="Normal 348" xfId="1035" xr:uid="{00000000-0005-0000-0000-00000E040000}"/>
    <cellStyle name="Normal 349" xfId="1036" xr:uid="{00000000-0005-0000-0000-00000F040000}"/>
    <cellStyle name="Normal 35" xfId="1037" xr:uid="{00000000-0005-0000-0000-000010040000}"/>
    <cellStyle name="Normal 350" xfId="1038" xr:uid="{00000000-0005-0000-0000-000011040000}"/>
    <cellStyle name="Normal 351" xfId="1039" xr:uid="{00000000-0005-0000-0000-000012040000}"/>
    <cellStyle name="Normal 352" xfId="1040" xr:uid="{00000000-0005-0000-0000-000013040000}"/>
    <cellStyle name="Normal 353" xfId="1041" xr:uid="{00000000-0005-0000-0000-000014040000}"/>
    <cellStyle name="Normal 354" xfId="1042" xr:uid="{00000000-0005-0000-0000-000015040000}"/>
    <cellStyle name="Normal 355" xfId="1043" xr:uid="{00000000-0005-0000-0000-000016040000}"/>
    <cellStyle name="Normal 356" xfId="1044" xr:uid="{00000000-0005-0000-0000-000017040000}"/>
    <cellStyle name="Normal 357" xfId="1045" xr:uid="{00000000-0005-0000-0000-000018040000}"/>
    <cellStyle name="Normal 358" xfId="1046" xr:uid="{00000000-0005-0000-0000-000019040000}"/>
    <cellStyle name="Normal 359" xfId="1047" xr:uid="{00000000-0005-0000-0000-00001A040000}"/>
    <cellStyle name="Normal 36" xfId="1048" xr:uid="{00000000-0005-0000-0000-00001B040000}"/>
    <cellStyle name="Normal 360" xfId="1049" xr:uid="{00000000-0005-0000-0000-00001C040000}"/>
    <cellStyle name="Normal 361" xfId="1050" xr:uid="{00000000-0005-0000-0000-00001D040000}"/>
    <cellStyle name="Normal 362" xfId="1051" xr:uid="{00000000-0005-0000-0000-00001E040000}"/>
    <cellStyle name="Normal 363" xfId="1052" xr:uid="{00000000-0005-0000-0000-00001F040000}"/>
    <cellStyle name="Normal 364" xfId="1053" xr:uid="{00000000-0005-0000-0000-000020040000}"/>
    <cellStyle name="Normal 365" xfId="1054" xr:uid="{00000000-0005-0000-0000-000021040000}"/>
    <cellStyle name="Normal 366" xfId="1055" xr:uid="{00000000-0005-0000-0000-000022040000}"/>
    <cellStyle name="Normal 367" xfId="1056" xr:uid="{00000000-0005-0000-0000-000023040000}"/>
    <cellStyle name="Normal 368" xfId="1057" xr:uid="{00000000-0005-0000-0000-000024040000}"/>
    <cellStyle name="Normal 369" xfId="1058" xr:uid="{00000000-0005-0000-0000-000025040000}"/>
    <cellStyle name="Normal 37" xfId="1059" xr:uid="{00000000-0005-0000-0000-000026040000}"/>
    <cellStyle name="Normal 370" xfId="1060" xr:uid="{00000000-0005-0000-0000-000027040000}"/>
    <cellStyle name="Normal 371" xfId="1061" xr:uid="{00000000-0005-0000-0000-000028040000}"/>
    <cellStyle name="Normal 372" xfId="1062" xr:uid="{00000000-0005-0000-0000-000029040000}"/>
    <cellStyle name="Normal 373" xfId="1063" xr:uid="{00000000-0005-0000-0000-00002A040000}"/>
    <cellStyle name="Normal 374" xfId="1064" xr:uid="{00000000-0005-0000-0000-00002B040000}"/>
    <cellStyle name="Normal 375" xfId="1065" xr:uid="{00000000-0005-0000-0000-00002C040000}"/>
    <cellStyle name="Normal 376" xfId="1066" xr:uid="{00000000-0005-0000-0000-00002D040000}"/>
    <cellStyle name="Normal 377" xfId="1067" xr:uid="{00000000-0005-0000-0000-00002E040000}"/>
    <cellStyle name="Normal 378" xfId="1068" xr:uid="{00000000-0005-0000-0000-00002F040000}"/>
    <cellStyle name="Normal 379" xfId="1069" xr:uid="{00000000-0005-0000-0000-000030040000}"/>
    <cellStyle name="Normal 38" xfId="1070" xr:uid="{00000000-0005-0000-0000-000031040000}"/>
    <cellStyle name="Normal 380" xfId="1071" xr:uid="{00000000-0005-0000-0000-000032040000}"/>
    <cellStyle name="Normal 381" xfId="1072" xr:uid="{00000000-0005-0000-0000-000033040000}"/>
    <cellStyle name="Normal 382" xfId="1073" xr:uid="{00000000-0005-0000-0000-000034040000}"/>
    <cellStyle name="Normal 383" xfId="1074" xr:uid="{00000000-0005-0000-0000-000035040000}"/>
    <cellStyle name="Normal 384" xfId="1075" xr:uid="{00000000-0005-0000-0000-000036040000}"/>
    <cellStyle name="Normal 385" xfId="1076" xr:uid="{00000000-0005-0000-0000-000037040000}"/>
    <cellStyle name="Normal 386" xfId="1077" xr:uid="{00000000-0005-0000-0000-000038040000}"/>
    <cellStyle name="Normal 387" xfId="1078" xr:uid="{00000000-0005-0000-0000-000039040000}"/>
    <cellStyle name="Normal 388" xfId="1079" xr:uid="{00000000-0005-0000-0000-00003A040000}"/>
    <cellStyle name="Normal 389" xfId="1080" xr:uid="{00000000-0005-0000-0000-00003B040000}"/>
    <cellStyle name="Normal 39" xfId="1081" xr:uid="{00000000-0005-0000-0000-00003C040000}"/>
    <cellStyle name="Normal 390" xfId="1082" xr:uid="{00000000-0005-0000-0000-00003D040000}"/>
    <cellStyle name="Normal 391" xfId="1083" xr:uid="{00000000-0005-0000-0000-00003E040000}"/>
    <cellStyle name="Normal 392" xfId="1084" xr:uid="{00000000-0005-0000-0000-00003F040000}"/>
    <cellStyle name="Normal 393" xfId="1085" xr:uid="{00000000-0005-0000-0000-000040040000}"/>
    <cellStyle name="Normal 394" xfId="1086" xr:uid="{00000000-0005-0000-0000-000041040000}"/>
    <cellStyle name="Normal 395" xfId="1087" xr:uid="{00000000-0005-0000-0000-000042040000}"/>
    <cellStyle name="Normal 396" xfId="1088" xr:uid="{00000000-0005-0000-0000-000043040000}"/>
    <cellStyle name="Normal 397" xfId="1089" xr:uid="{00000000-0005-0000-0000-000044040000}"/>
    <cellStyle name="Normal 398" xfId="1090" xr:uid="{00000000-0005-0000-0000-000045040000}"/>
    <cellStyle name="Normal 399" xfId="1091" xr:uid="{00000000-0005-0000-0000-000046040000}"/>
    <cellStyle name="Normal 4" xfId="1092" xr:uid="{00000000-0005-0000-0000-000047040000}"/>
    <cellStyle name="Normal 40" xfId="1093" xr:uid="{00000000-0005-0000-0000-000048040000}"/>
    <cellStyle name="Normal 400" xfId="1094" xr:uid="{00000000-0005-0000-0000-000049040000}"/>
    <cellStyle name="Normal 401" xfId="1095" xr:uid="{00000000-0005-0000-0000-00004A040000}"/>
    <cellStyle name="Normal 401 2" xfId="1096" xr:uid="{00000000-0005-0000-0000-00004B040000}"/>
    <cellStyle name="Normal 402" xfId="1097" xr:uid="{00000000-0005-0000-0000-00004C040000}"/>
    <cellStyle name="Normal 403" xfId="1098" xr:uid="{00000000-0005-0000-0000-00004D040000}"/>
    <cellStyle name="Normal 404" xfId="1099" xr:uid="{00000000-0005-0000-0000-00004E040000}"/>
    <cellStyle name="Normal 405" xfId="1100" xr:uid="{00000000-0005-0000-0000-00004F040000}"/>
    <cellStyle name="Normal 406" xfId="1101" xr:uid="{00000000-0005-0000-0000-000050040000}"/>
    <cellStyle name="Normal 407" xfId="1102" xr:uid="{00000000-0005-0000-0000-000051040000}"/>
    <cellStyle name="Normal 408" xfId="1103" xr:uid="{00000000-0005-0000-0000-000052040000}"/>
    <cellStyle name="Normal 409" xfId="1104" xr:uid="{00000000-0005-0000-0000-000053040000}"/>
    <cellStyle name="Normal 41" xfId="1105" xr:uid="{00000000-0005-0000-0000-000054040000}"/>
    <cellStyle name="Normal 410" xfId="1106" xr:uid="{00000000-0005-0000-0000-000055040000}"/>
    <cellStyle name="Normal 411" xfId="1107" xr:uid="{00000000-0005-0000-0000-000056040000}"/>
    <cellStyle name="Normal 411 2" xfId="1108" xr:uid="{00000000-0005-0000-0000-000057040000}"/>
    <cellStyle name="Normal 412" xfId="1109" xr:uid="{00000000-0005-0000-0000-000058040000}"/>
    <cellStyle name="Normal 413" xfId="1110" xr:uid="{00000000-0005-0000-0000-000059040000}"/>
    <cellStyle name="Normal 414" xfId="1111" xr:uid="{00000000-0005-0000-0000-00005A040000}"/>
    <cellStyle name="Normal 415" xfId="1112" xr:uid="{00000000-0005-0000-0000-00005B040000}"/>
    <cellStyle name="Normal 416" xfId="1113" xr:uid="{00000000-0005-0000-0000-00005C040000}"/>
    <cellStyle name="Normal 416 2" xfId="1114" xr:uid="{00000000-0005-0000-0000-00005D040000}"/>
    <cellStyle name="Normal 417" xfId="1488" xr:uid="{00000000-0005-0000-0000-00005E040000}"/>
    <cellStyle name="Normal 42" xfId="1115" xr:uid="{00000000-0005-0000-0000-00005F040000}"/>
    <cellStyle name="Normal 43" xfId="1116" xr:uid="{00000000-0005-0000-0000-000060040000}"/>
    <cellStyle name="Normal 44" xfId="1117" xr:uid="{00000000-0005-0000-0000-000061040000}"/>
    <cellStyle name="Normal 45" xfId="1118" xr:uid="{00000000-0005-0000-0000-000062040000}"/>
    <cellStyle name="Normal 46" xfId="1119" xr:uid="{00000000-0005-0000-0000-000063040000}"/>
    <cellStyle name="Normal 47" xfId="1120" xr:uid="{00000000-0005-0000-0000-000064040000}"/>
    <cellStyle name="Normal 48" xfId="1121" xr:uid="{00000000-0005-0000-0000-000065040000}"/>
    <cellStyle name="Normal 49" xfId="1122" xr:uid="{00000000-0005-0000-0000-000066040000}"/>
    <cellStyle name="Normal 5" xfId="1123" xr:uid="{00000000-0005-0000-0000-000067040000}"/>
    <cellStyle name="Normal 5 10" xfId="1124" xr:uid="{00000000-0005-0000-0000-000068040000}"/>
    <cellStyle name="Normal 5 10 2" xfId="1125" xr:uid="{00000000-0005-0000-0000-000069040000}"/>
    <cellStyle name="Normal 5 11" xfId="1126" xr:uid="{00000000-0005-0000-0000-00006A040000}"/>
    <cellStyle name="Normal 5 11 2" xfId="1127" xr:uid="{00000000-0005-0000-0000-00006B040000}"/>
    <cellStyle name="Normal 5 12" xfId="1128" xr:uid="{00000000-0005-0000-0000-00006C040000}"/>
    <cellStyle name="Normal 5 12 2" xfId="1129" xr:uid="{00000000-0005-0000-0000-00006D040000}"/>
    <cellStyle name="Normal 5 13" xfId="1130" xr:uid="{00000000-0005-0000-0000-00006E040000}"/>
    <cellStyle name="Normal 5 13 2" xfId="1131" xr:uid="{00000000-0005-0000-0000-00006F040000}"/>
    <cellStyle name="Normal 5 14" xfId="1132" xr:uid="{00000000-0005-0000-0000-000070040000}"/>
    <cellStyle name="Normal 5 14 2" xfId="1133" xr:uid="{00000000-0005-0000-0000-000071040000}"/>
    <cellStyle name="Normal 5 15" xfId="1134" xr:uid="{00000000-0005-0000-0000-000072040000}"/>
    <cellStyle name="Normal 5 15 2" xfId="1135" xr:uid="{00000000-0005-0000-0000-000073040000}"/>
    <cellStyle name="Normal 5 16" xfId="1136" xr:uid="{00000000-0005-0000-0000-000074040000}"/>
    <cellStyle name="Normal 5 16 2" xfId="1137" xr:uid="{00000000-0005-0000-0000-000075040000}"/>
    <cellStyle name="Normal 5 17" xfId="1138" xr:uid="{00000000-0005-0000-0000-000076040000}"/>
    <cellStyle name="Normal 5 17 2" xfId="1139" xr:uid="{00000000-0005-0000-0000-000077040000}"/>
    <cellStyle name="Normal 5 18" xfId="1140" xr:uid="{00000000-0005-0000-0000-000078040000}"/>
    <cellStyle name="Normal 5 18 2" xfId="1141" xr:uid="{00000000-0005-0000-0000-000079040000}"/>
    <cellStyle name="Normal 5 19" xfId="1142" xr:uid="{00000000-0005-0000-0000-00007A040000}"/>
    <cellStyle name="Normal 5 19 2" xfId="1143" xr:uid="{00000000-0005-0000-0000-00007B040000}"/>
    <cellStyle name="Normal 5 2" xfId="1144" xr:uid="{00000000-0005-0000-0000-00007C040000}"/>
    <cellStyle name="Normal 5 2 10" xfId="1145" xr:uid="{00000000-0005-0000-0000-00007D040000}"/>
    <cellStyle name="Normal 5 2 10 2" xfId="1146" xr:uid="{00000000-0005-0000-0000-00007E040000}"/>
    <cellStyle name="Normal 5 2 11" xfId="1147" xr:uid="{00000000-0005-0000-0000-00007F040000}"/>
    <cellStyle name="Normal 5 2 11 2" xfId="1148" xr:uid="{00000000-0005-0000-0000-000080040000}"/>
    <cellStyle name="Normal 5 2 12" xfId="1149" xr:uid="{00000000-0005-0000-0000-000081040000}"/>
    <cellStyle name="Normal 5 2 12 2" xfId="1150" xr:uid="{00000000-0005-0000-0000-000082040000}"/>
    <cellStyle name="Normal 5 2 13" xfId="1151" xr:uid="{00000000-0005-0000-0000-000083040000}"/>
    <cellStyle name="Normal 5 2 13 2" xfId="1152" xr:uid="{00000000-0005-0000-0000-000084040000}"/>
    <cellStyle name="Normal 5 2 14" xfId="1153" xr:uid="{00000000-0005-0000-0000-000085040000}"/>
    <cellStyle name="Normal 5 2 14 2" xfId="1154" xr:uid="{00000000-0005-0000-0000-000086040000}"/>
    <cellStyle name="Normal 5 2 15" xfId="1155" xr:uid="{00000000-0005-0000-0000-000087040000}"/>
    <cellStyle name="Normal 5 2 15 2" xfId="1156" xr:uid="{00000000-0005-0000-0000-000088040000}"/>
    <cellStyle name="Normal 5 2 16" xfId="1157" xr:uid="{00000000-0005-0000-0000-000089040000}"/>
    <cellStyle name="Normal 5 2 16 2" xfId="1158" xr:uid="{00000000-0005-0000-0000-00008A040000}"/>
    <cellStyle name="Normal 5 2 17" xfId="1159" xr:uid="{00000000-0005-0000-0000-00008B040000}"/>
    <cellStyle name="Normal 5 2 17 2" xfId="1160" xr:uid="{00000000-0005-0000-0000-00008C040000}"/>
    <cellStyle name="Normal 5 2 18" xfId="1161" xr:uid="{00000000-0005-0000-0000-00008D040000}"/>
    <cellStyle name="Normal 5 2 18 2" xfId="1162" xr:uid="{00000000-0005-0000-0000-00008E040000}"/>
    <cellStyle name="Normal 5 2 19" xfId="1163" xr:uid="{00000000-0005-0000-0000-00008F040000}"/>
    <cellStyle name="Normal 5 2 19 2" xfId="1164" xr:uid="{00000000-0005-0000-0000-000090040000}"/>
    <cellStyle name="Normal 5 2 2" xfId="1165" xr:uid="{00000000-0005-0000-0000-000091040000}"/>
    <cellStyle name="Normal 5 2 2 2" xfId="1166" xr:uid="{00000000-0005-0000-0000-000092040000}"/>
    <cellStyle name="Normal 5 2 20" xfId="1167" xr:uid="{00000000-0005-0000-0000-000093040000}"/>
    <cellStyle name="Normal 5 2 20 2" xfId="1168" xr:uid="{00000000-0005-0000-0000-000094040000}"/>
    <cellStyle name="Normal 5 2 21" xfId="1169" xr:uid="{00000000-0005-0000-0000-000095040000}"/>
    <cellStyle name="Normal 5 2 21 2" xfId="1170" xr:uid="{00000000-0005-0000-0000-000096040000}"/>
    <cellStyle name="Normal 5 2 22" xfId="1171" xr:uid="{00000000-0005-0000-0000-000097040000}"/>
    <cellStyle name="Normal 5 2 22 2" xfId="1172" xr:uid="{00000000-0005-0000-0000-000098040000}"/>
    <cellStyle name="Normal 5 2 23" xfId="1173" xr:uid="{00000000-0005-0000-0000-000099040000}"/>
    <cellStyle name="Normal 5 2 3" xfId="1174" xr:uid="{00000000-0005-0000-0000-00009A040000}"/>
    <cellStyle name="Normal 5 2 3 2" xfId="1175" xr:uid="{00000000-0005-0000-0000-00009B040000}"/>
    <cellStyle name="Normal 5 2 4" xfId="1176" xr:uid="{00000000-0005-0000-0000-00009C040000}"/>
    <cellStyle name="Normal 5 2 4 2" xfId="1177" xr:uid="{00000000-0005-0000-0000-00009D040000}"/>
    <cellStyle name="Normal 5 2 5" xfId="1178" xr:uid="{00000000-0005-0000-0000-00009E040000}"/>
    <cellStyle name="Normal 5 2 5 2" xfId="1179" xr:uid="{00000000-0005-0000-0000-00009F040000}"/>
    <cellStyle name="Normal 5 2 6" xfId="1180" xr:uid="{00000000-0005-0000-0000-0000A0040000}"/>
    <cellStyle name="Normal 5 2 6 2" xfId="1181" xr:uid="{00000000-0005-0000-0000-0000A1040000}"/>
    <cellStyle name="Normal 5 2 7" xfId="1182" xr:uid="{00000000-0005-0000-0000-0000A2040000}"/>
    <cellStyle name="Normal 5 2 7 2" xfId="1183" xr:uid="{00000000-0005-0000-0000-0000A3040000}"/>
    <cellStyle name="Normal 5 2 8" xfId="1184" xr:uid="{00000000-0005-0000-0000-0000A4040000}"/>
    <cellStyle name="Normal 5 2 8 2" xfId="1185" xr:uid="{00000000-0005-0000-0000-0000A5040000}"/>
    <cellStyle name="Normal 5 2 9" xfId="1186" xr:uid="{00000000-0005-0000-0000-0000A6040000}"/>
    <cellStyle name="Normal 5 2 9 2" xfId="1187" xr:uid="{00000000-0005-0000-0000-0000A7040000}"/>
    <cellStyle name="Normal 5 20" xfId="1188" xr:uid="{00000000-0005-0000-0000-0000A8040000}"/>
    <cellStyle name="Normal 5 20 2" xfId="1189" xr:uid="{00000000-0005-0000-0000-0000A9040000}"/>
    <cellStyle name="Normal 5 21" xfId="1190" xr:uid="{00000000-0005-0000-0000-0000AA040000}"/>
    <cellStyle name="Normal 5 21 2" xfId="1191" xr:uid="{00000000-0005-0000-0000-0000AB040000}"/>
    <cellStyle name="Normal 5 22" xfId="1192" xr:uid="{00000000-0005-0000-0000-0000AC040000}"/>
    <cellStyle name="Normal 5 22 2" xfId="1193" xr:uid="{00000000-0005-0000-0000-0000AD040000}"/>
    <cellStyle name="Normal 5 23" xfId="1194" xr:uid="{00000000-0005-0000-0000-0000AE040000}"/>
    <cellStyle name="Normal 5 23 2" xfId="1195" xr:uid="{00000000-0005-0000-0000-0000AF040000}"/>
    <cellStyle name="Normal 5 24" xfId="1196" xr:uid="{00000000-0005-0000-0000-0000B0040000}"/>
    <cellStyle name="Normal 5 3" xfId="1197" xr:uid="{00000000-0005-0000-0000-0000B1040000}"/>
    <cellStyle name="Normal 5 3 2" xfId="1198" xr:uid="{00000000-0005-0000-0000-0000B2040000}"/>
    <cellStyle name="Normal 5 4" xfId="1199" xr:uid="{00000000-0005-0000-0000-0000B3040000}"/>
    <cellStyle name="Normal 5 4 2" xfId="1200" xr:uid="{00000000-0005-0000-0000-0000B4040000}"/>
    <cellStyle name="Normal 5 5" xfId="1201" xr:uid="{00000000-0005-0000-0000-0000B5040000}"/>
    <cellStyle name="Normal 5 5 2" xfId="1202" xr:uid="{00000000-0005-0000-0000-0000B6040000}"/>
    <cellStyle name="Normal 5 6" xfId="1203" xr:uid="{00000000-0005-0000-0000-0000B7040000}"/>
    <cellStyle name="Normal 5 6 2" xfId="1204" xr:uid="{00000000-0005-0000-0000-0000B8040000}"/>
    <cellStyle name="Normal 5 7" xfId="1205" xr:uid="{00000000-0005-0000-0000-0000B9040000}"/>
    <cellStyle name="Normal 5 7 2" xfId="1206" xr:uid="{00000000-0005-0000-0000-0000BA040000}"/>
    <cellStyle name="Normal 5 8" xfId="1207" xr:uid="{00000000-0005-0000-0000-0000BB040000}"/>
    <cellStyle name="Normal 5 8 2" xfId="1208" xr:uid="{00000000-0005-0000-0000-0000BC040000}"/>
    <cellStyle name="Normal 5 9" xfId="1209" xr:uid="{00000000-0005-0000-0000-0000BD040000}"/>
    <cellStyle name="Normal 5 9 2" xfId="1210" xr:uid="{00000000-0005-0000-0000-0000BE040000}"/>
    <cellStyle name="Normal 50" xfId="1211" xr:uid="{00000000-0005-0000-0000-0000BF040000}"/>
    <cellStyle name="Normal 51" xfId="1212" xr:uid="{00000000-0005-0000-0000-0000C0040000}"/>
    <cellStyle name="Normal 52" xfId="1213" xr:uid="{00000000-0005-0000-0000-0000C1040000}"/>
    <cellStyle name="Normal 53" xfId="1214" xr:uid="{00000000-0005-0000-0000-0000C2040000}"/>
    <cellStyle name="Normal 54" xfId="1215" xr:uid="{00000000-0005-0000-0000-0000C3040000}"/>
    <cellStyle name="Normal 55" xfId="1216" xr:uid="{00000000-0005-0000-0000-0000C4040000}"/>
    <cellStyle name="Normal 56" xfId="1217" xr:uid="{00000000-0005-0000-0000-0000C5040000}"/>
    <cellStyle name="Normal 57" xfId="1218" xr:uid="{00000000-0005-0000-0000-0000C6040000}"/>
    <cellStyle name="Normal 58" xfId="1219" xr:uid="{00000000-0005-0000-0000-0000C7040000}"/>
    <cellStyle name="Normal 59" xfId="1220" xr:uid="{00000000-0005-0000-0000-0000C8040000}"/>
    <cellStyle name="Normal 6" xfId="1221" xr:uid="{00000000-0005-0000-0000-0000C9040000}"/>
    <cellStyle name="Normal 60" xfId="1222" xr:uid="{00000000-0005-0000-0000-0000CA040000}"/>
    <cellStyle name="Normal 61" xfId="1223" xr:uid="{00000000-0005-0000-0000-0000CB040000}"/>
    <cellStyle name="Normal 62" xfId="1224" xr:uid="{00000000-0005-0000-0000-0000CC040000}"/>
    <cellStyle name="Normal 63" xfId="1225" xr:uid="{00000000-0005-0000-0000-0000CD040000}"/>
    <cellStyle name="Normal 64" xfId="1226" xr:uid="{00000000-0005-0000-0000-0000CE040000}"/>
    <cellStyle name="Normal 65" xfId="1227" xr:uid="{00000000-0005-0000-0000-0000CF040000}"/>
    <cellStyle name="Normal 66" xfId="1228" xr:uid="{00000000-0005-0000-0000-0000D0040000}"/>
    <cellStyle name="Normal 67" xfId="1229" xr:uid="{00000000-0005-0000-0000-0000D1040000}"/>
    <cellStyle name="Normal 67 10" xfId="1230" xr:uid="{00000000-0005-0000-0000-0000D2040000}"/>
    <cellStyle name="Normal 67 10 2" xfId="1231" xr:uid="{00000000-0005-0000-0000-0000D3040000}"/>
    <cellStyle name="Normal 67 11" xfId="1232" xr:uid="{00000000-0005-0000-0000-0000D4040000}"/>
    <cellStyle name="Normal 67 11 2" xfId="1233" xr:uid="{00000000-0005-0000-0000-0000D5040000}"/>
    <cellStyle name="Normal 67 12" xfId="1234" xr:uid="{00000000-0005-0000-0000-0000D6040000}"/>
    <cellStyle name="Normal 67 12 2" xfId="1235" xr:uid="{00000000-0005-0000-0000-0000D7040000}"/>
    <cellStyle name="Normal 67 13" xfId="1236" xr:uid="{00000000-0005-0000-0000-0000D8040000}"/>
    <cellStyle name="Normal 67 13 2" xfId="1237" xr:uid="{00000000-0005-0000-0000-0000D9040000}"/>
    <cellStyle name="Normal 67 14" xfId="1238" xr:uid="{00000000-0005-0000-0000-0000DA040000}"/>
    <cellStyle name="Normal 67 14 2" xfId="1239" xr:uid="{00000000-0005-0000-0000-0000DB040000}"/>
    <cellStyle name="Normal 67 15" xfId="1240" xr:uid="{00000000-0005-0000-0000-0000DC040000}"/>
    <cellStyle name="Normal 67 15 2" xfId="1241" xr:uid="{00000000-0005-0000-0000-0000DD040000}"/>
    <cellStyle name="Normal 67 16" xfId="1242" xr:uid="{00000000-0005-0000-0000-0000DE040000}"/>
    <cellStyle name="Normal 67 16 2" xfId="1243" xr:uid="{00000000-0005-0000-0000-0000DF040000}"/>
    <cellStyle name="Normal 67 17" xfId="1244" xr:uid="{00000000-0005-0000-0000-0000E0040000}"/>
    <cellStyle name="Normal 67 17 2" xfId="1245" xr:uid="{00000000-0005-0000-0000-0000E1040000}"/>
    <cellStyle name="Normal 67 18" xfId="1246" xr:uid="{00000000-0005-0000-0000-0000E2040000}"/>
    <cellStyle name="Normal 67 18 2" xfId="1247" xr:uid="{00000000-0005-0000-0000-0000E3040000}"/>
    <cellStyle name="Normal 67 19" xfId="1248" xr:uid="{00000000-0005-0000-0000-0000E4040000}"/>
    <cellStyle name="Normal 67 19 2" xfId="1249" xr:uid="{00000000-0005-0000-0000-0000E5040000}"/>
    <cellStyle name="Normal 67 2" xfId="1250" xr:uid="{00000000-0005-0000-0000-0000E6040000}"/>
    <cellStyle name="Normal 67 2 2" xfId="1251" xr:uid="{00000000-0005-0000-0000-0000E7040000}"/>
    <cellStyle name="Normal 67 20" xfId="1252" xr:uid="{00000000-0005-0000-0000-0000E8040000}"/>
    <cellStyle name="Normal 67 20 2" xfId="1253" xr:uid="{00000000-0005-0000-0000-0000E9040000}"/>
    <cellStyle name="Normal 67 21" xfId="1254" xr:uid="{00000000-0005-0000-0000-0000EA040000}"/>
    <cellStyle name="Normal 67 21 2" xfId="1255" xr:uid="{00000000-0005-0000-0000-0000EB040000}"/>
    <cellStyle name="Normal 67 22" xfId="1256" xr:uid="{00000000-0005-0000-0000-0000EC040000}"/>
    <cellStyle name="Normal 67 22 2" xfId="1257" xr:uid="{00000000-0005-0000-0000-0000ED040000}"/>
    <cellStyle name="Normal 67 23" xfId="1258" xr:uid="{00000000-0005-0000-0000-0000EE040000}"/>
    <cellStyle name="Normal 67 3" xfId="1259" xr:uid="{00000000-0005-0000-0000-0000EF040000}"/>
    <cellStyle name="Normal 67 3 2" xfId="1260" xr:uid="{00000000-0005-0000-0000-0000F0040000}"/>
    <cellStyle name="Normal 67 4" xfId="1261" xr:uid="{00000000-0005-0000-0000-0000F1040000}"/>
    <cellStyle name="Normal 67 4 2" xfId="1262" xr:uid="{00000000-0005-0000-0000-0000F2040000}"/>
    <cellStyle name="Normal 67 5" xfId="1263" xr:uid="{00000000-0005-0000-0000-0000F3040000}"/>
    <cellStyle name="Normal 67 5 2" xfId="1264" xr:uid="{00000000-0005-0000-0000-0000F4040000}"/>
    <cellStyle name="Normal 67 6" xfId="1265" xr:uid="{00000000-0005-0000-0000-0000F5040000}"/>
    <cellStyle name="Normal 67 6 2" xfId="1266" xr:uid="{00000000-0005-0000-0000-0000F6040000}"/>
    <cellStyle name="Normal 67 7" xfId="1267" xr:uid="{00000000-0005-0000-0000-0000F7040000}"/>
    <cellStyle name="Normal 67 7 2" xfId="1268" xr:uid="{00000000-0005-0000-0000-0000F8040000}"/>
    <cellStyle name="Normal 67 8" xfId="1269" xr:uid="{00000000-0005-0000-0000-0000F9040000}"/>
    <cellStyle name="Normal 67 8 2" xfId="1270" xr:uid="{00000000-0005-0000-0000-0000FA040000}"/>
    <cellStyle name="Normal 67 9" xfId="1271" xr:uid="{00000000-0005-0000-0000-0000FB040000}"/>
    <cellStyle name="Normal 67 9 2" xfId="1272" xr:uid="{00000000-0005-0000-0000-0000FC040000}"/>
    <cellStyle name="Normal 68" xfId="1273" xr:uid="{00000000-0005-0000-0000-0000FD040000}"/>
    <cellStyle name="Normal 69" xfId="1274" xr:uid="{00000000-0005-0000-0000-0000FE040000}"/>
    <cellStyle name="Normal 69 10" xfId="1275" xr:uid="{00000000-0005-0000-0000-0000FF040000}"/>
    <cellStyle name="Normal 69 10 2" xfId="1276" xr:uid="{00000000-0005-0000-0000-000000050000}"/>
    <cellStyle name="Normal 69 11" xfId="1277" xr:uid="{00000000-0005-0000-0000-000001050000}"/>
    <cellStyle name="Normal 69 11 2" xfId="1278" xr:uid="{00000000-0005-0000-0000-000002050000}"/>
    <cellStyle name="Normal 69 12" xfId="1279" xr:uid="{00000000-0005-0000-0000-000003050000}"/>
    <cellStyle name="Normal 69 12 2" xfId="1280" xr:uid="{00000000-0005-0000-0000-000004050000}"/>
    <cellStyle name="Normal 69 13" xfId="1281" xr:uid="{00000000-0005-0000-0000-000005050000}"/>
    <cellStyle name="Normal 69 13 2" xfId="1282" xr:uid="{00000000-0005-0000-0000-000006050000}"/>
    <cellStyle name="Normal 69 14" xfId="1283" xr:uid="{00000000-0005-0000-0000-000007050000}"/>
    <cellStyle name="Normal 69 14 2" xfId="1284" xr:uid="{00000000-0005-0000-0000-000008050000}"/>
    <cellStyle name="Normal 69 15" xfId="1285" xr:uid="{00000000-0005-0000-0000-000009050000}"/>
    <cellStyle name="Normal 69 15 2" xfId="1286" xr:uid="{00000000-0005-0000-0000-00000A050000}"/>
    <cellStyle name="Normal 69 16" xfId="1287" xr:uid="{00000000-0005-0000-0000-00000B050000}"/>
    <cellStyle name="Normal 69 16 2" xfId="1288" xr:uid="{00000000-0005-0000-0000-00000C050000}"/>
    <cellStyle name="Normal 69 17" xfId="1289" xr:uid="{00000000-0005-0000-0000-00000D050000}"/>
    <cellStyle name="Normal 69 17 2" xfId="1290" xr:uid="{00000000-0005-0000-0000-00000E050000}"/>
    <cellStyle name="Normal 69 18" xfId="1291" xr:uid="{00000000-0005-0000-0000-00000F050000}"/>
    <cellStyle name="Normal 69 18 2" xfId="1292" xr:uid="{00000000-0005-0000-0000-000010050000}"/>
    <cellStyle name="Normal 69 19" xfId="1293" xr:uid="{00000000-0005-0000-0000-000011050000}"/>
    <cellStyle name="Normal 69 19 2" xfId="1294" xr:uid="{00000000-0005-0000-0000-000012050000}"/>
    <cellStyle name="Normal 69 2" xfId="1295" xr:uid="{00000000-0005-0000-0000-000013050000}"/>
    <cellStyle name="Normal 69 2 2" xfId="1296" xr:uid="{00000000-0005-0000-0000-000014050000}"/>
    <cellStyle name="Normal 69 20" xfId="1297" xr:uid="{00000000-0005-0000-0000-000015050000}"/>
    <cellStyle name="Normal 69 20 2" xfId="1298" xr:uid="{00000000-0005-0000-0000-000016050000}"/>
    <cellStyle name="Normal 69 21" xfId="1299" xr:uid="{00000000-0005-0000-0000-000017050000}"/>
    <cellStyle name="Normal 69 21 2" xfId="1300" xr:uid="{00000000-0005-0000-0000-000018050000}"/>
    <cellStyle name="Normal 69 22" xfId="1301" xr:uid="{00000000-0005-0000-0000-000019050000}"/>
    <cellStyle name="Normal 69 22 2" xfId="1302" xr:uid="{00000000-0005-0000-0000-00001A050000}"/>
    <cellStyle name="Normal 69 23" xfId="1303" xr:uid="{00000000-0005-0000-0000-00001B050000}"/>
    <cellStyle name="Normal 69 3" xfId="1304" xr:uid="{00000000-0005-0000-0000-00001C050000}"/>
    <cellStyle name="Normal 69 3 2" xfId="1305" xr:uid="{00000000-0005-0000-0000-00001D050000}"/>
    <cellStyle name="Normal 69 4" xfId="1306" xr:uid="{00000000-0005-0000-0000-00001E050000}"/>
    <cellStyle name="Normal 69 4 2" xfId="1307" xr:uid="{00000000-0005-0000-0000-00001F050000}"/>
    <cellStyle name="Normal 69 5" xfId="1308" xr:uid="{00000000-0005-0000-0000-000020050000}"/>
    <cellStyle name="Normal 69 5 2" xfId="1309" xr:uid="{00000000-0005-0000-0000-000021050000}"/>
    <cellStyle name="Normal 69 6" xfId="1310" xr:uid="{00000000-0005-0000-0000-000022050000}"/>
    <cellStyle name="Normal 69 6 2" xfId="1311" xr:uid="{00000000-0005-0000-0000-000023050000}"/>
    <cellStyle name="Normal 69 7" xfId="1312" xr:uid="{00000000-0005-0000-0000-000024050000}"/>
    <cellStyle name="Normal 69 7 2" xfId="1313" xr:uid="{00000000-0005-0000-0000-000025050000}"/>
    <cellStyle name="Normal 69 8" xfId="1314" xr:uid="{00000000-0005-0000-0000-000026050000}"/>
    <cellStyle name="Normal 69 8 2" xfId="1315" xr:uid="{00000000-0005-0000-0000-000027050000}"/>
    <cellStyle name="Normal 69 9" xfId="1316" xr:uid="{00000000-0005-0000-0000-000028050000}"/>
    <cellStyle name="Normal 69 9 2" xfId="1317" xr:uid="{00000000-0005-0000-0000-000029050000}"/>
    <cellStyle name="Normal 7" xfId="1318" xr:uid="{00000000-0005-0000-0000-00002A050000}"/>
    <cellStyle name="Normal 70" xfId="1319" xr:uid="{00000000-0005-0000-0000-00002B050000}"/>
    <cellStyle name="Normal 70 10" xfId="1320" xr:uid="{00000000-0005-0000-0000-00002C050000}"/>
    <cellStyle name="Normal 70 10 2" xfId="1321" xr:uid="{00000000-0005-0000-0000-00002D050000}"/>
    <cellStyle name="Normal 70 11" xfId="1322" xr:uid="{00000000-0005-0000-0000-00002E050000}"/>
    <cellStyle name="Normal 70 11 2" xfId="1323" xr:uid="{00000000-0005-0000-0000-00002F050000}"/>
    <cellStyle name="Normal 70 12" xfId="1324" xr:uid="{00000000-0005-0000-0000-000030050000}"/>
    <cellStyle name="Normal 70 12 2" xfId="1325" xr:uid="{00000000-0005-0000-0000-000031050000}"/>
    <cellStyle name="Normal 70 13" xfId="1326" xr:uid="{00000000-0005-0000-0000-000032050000}"/>
    <cellStyle name="Normal 70 13 2" xfId="1327" xr:uid="{00000000-0005-0000-0000-000033050000}"/>
    <cellStyle name="Normal 70 14" xfId="1328" xr:uid="{00000000-0005-0000-0000-000034050000}"/>
    <cellStyle name="Normal 70 14 2" xfId="1329" xr:uid="{00000000-0005-0000-0000-000035050000}"/>
    <cellStyle name="Normal 70 15" xfId="1330" xr:uid="{00000000-0005-0000-0000-000036050000}"/>
    <cellStyle name="Normal 70 15 2" xfId="1331" xr:uid="{00000000-0005-0000-0000-000037050000}"/>
    <cellStyle name="Normal 70 16" xfId="1332" xr:uid="{00000000-0005-0000-0000-000038050000}"/>
    <cellStyle name="Normal 70 16 2" xfId="1333" xr:uid="{00000000-0005-0000-0000-000039050000}"/>
    <cellStyle name="Normal 70 17" xfId="1334" xr:uid="{00000000-0005-0000-0000-00003A050000}"/>
    <cellStyle name="Normal 70 17 2" xfId="1335" xr:uid="{00000000-0005-0000-0000-00003B050000}"/>
    <cellStyle name="Normal 70 18" xfId="1336" xr:uid="{00000000-0005-0000-0000-00003C050000}"/>
    <cellStyle name="Normal 70 18 2" xfId="1337" xr:uid="{00000000-0005-0000-0000-00003D050000}"/>
    <cellStyle name="Normal 70 19" xfId="1338" xr:uid="{00000000-0005-0000-0000-00003E050000}"/>
    <cellStyle name="Normal 70 19 2" xfId="1339" xr:uid="{00000000-0005-0000-0000-00003F050000}"/>
    <cellStyle name="Normal 70 2" xfId="1340" xr:uid="{00000000-0005-0000-0000-000040050000}"/>
    <cellStyle name="Normal 70 2 2" xfId="1341" xr:uid="{00000000-0005-0000-0000-000041050000}"/>
    <cellStyle name="Normal 70 20" xfId="1342" xr:uid="{00000000-0005-0000-0000-000042050000}"/>
    <cellStyle name="Normal 70 20 2" xfId="1343" xr:uid="{00000000-0005-0000-0000-000043050000}"/>
    <cellStyle name="Normal 70 21" xfId="1344" xr:uid="{00000000-0005-0000-0000-000044050000}"/>
    <cellStyle name="Normal 70 21 2" xfId="1345" xr:uid="{00000000-0005-0000-0000-000045050000}"/>
    <cellStyle name="Normal 70 22" xfId="1346" xr:uid="{00000000-0005-0000-0000-000046050000}"/>
    <cellStyle name="Normal 70 22 2" xfId="1347" xr:uid="{00000000-0005-0000-0000-000047050000}"/>
    <cellStyle name="Normal 70 23" xfId="1348" xr:uid="{00000000-0005-0000-0000-000048050000}"/>
    <cellStyle name="Normal 70 3" xfId="1349" xr:uid="{00000000-0005-0000-0000-000049050000}"/>
    <cellStyle name="Normal 70 3 2" xfId="1350" xr:uid="{00000000-0005-0000-0000-00004A050000}"/>
    <cellStyle name="Normal 70 4" xfId="1351" xr:uid="{00000000-0005-0000-0000-00004B050000}"/>
    <cellStyle name="Normal 70 4 2" xfId="1352" xr:uid="{00000000-0005-0000-0000-00004C050000}"/>
    <cellStyle name="Normal 70 5" xfId="1353" xr:uid="{00000000-0005-0000-0000-00004D050000}"/>
    <cellStyle name="Normal 70 5 2" xfId="1354" xr:uid="{00000000-0005-0000-0000-00004E050000}"/>
    <cellStyle name="Normal 70 6" xfId="1355" xr:uid="{00000000-0005-0000-0000-00004F050000}"/>
    <cellStyle name="Normal 70 6 2" xfId="1356" xr:uid="{00000000-0005-0000-0000-000050050000}"/>
    <cellStyle name="Normal 70 7" xfId="1357" xr:uid="{00000000-0005-0000-0000-000051050000}"/>
    <cellStyle name="Normal 70 7 2" xfId="1358" xr:uid="{00000000-0005-0000-0000-000052050000}"/>
    <cellStyle name="Normal 70 8" xfId="1359" xr:uid="{00000000-0005-0000-0000-000053050000}"/>
    <cellStyle name="Normal 70 8 2" xfId="1360" xr:uid="{00000000-0005-0000-0000-000054050000}"/>
    <cellStyle name="Normal 70 9" xfId="1361" xr:uid="{00000000-0005-0000-0000-000055050000}"/>
    <cellStyle name="Normal 70 9 2" xfId="1362" xr:uid="{00000000-0005-0000-0000-000056050000}"/>
    <cellStyle name="Normal 71" xfId="1363" xr:uid="{00000000-0005-0000-0000-000057050000}"/>
    <cellStyle name="Normal 71 2" xfId="1364" xr:uid="{00000000-0005-0000-0000-000058050000}"/>
    <cellStyle name="Normal 72" xfId="1365" xr:uid="{00000000-0005-0000-0000-000059050000}"/>
    <cellStyle name="Normal 72 2" xfId="1366" xr:uid="{00000000-0005-0000-0000-00005A050000}"/>
    <cellStyle name="Normal 73" xfId="1367" xr:uid="{00000000-0005-0000-0000-00005B050000}"/>
    <cellStyle name="Normal 73 10" xfId="1368" xr:uid="{00000000-0005-0000-0000-00005C050000}"/>
    <cellStyle name="Normal 73 11" xfId="1369" xr:uid="{00000000-0005-0000-0000-00005D050000}"/>
    <cellStyle name="Normal 73 12" xfId="1370" xr:uid="{00000000-0005-0000-0000-00005E050000}"/>
    <cellStyle name="Normal 73 13" xfId="1371" xr:uid="{00000000-0005-0000-0000-00005F050000}"/>
    <cellStyle name="Normal 73 14" xfId="1372" xr:uid="{00000000-0005-0000-0000-000060050000}"/>
    <cellStyle name="Normal 73 15" xfId="1373" xr:uid="{00000000-0005-0000-0000-000061050000}"/>
    <cellStyle name="Normal 73 16" xfId="1374" xr:uid="{00000000-0005-0000-0000-000062050000}"/>
    <cellStyle name="Normal 73 17" xfId="1375" xr:uid="{00000000-0005-0000-0000-000063050000}"/>
    <cellStyle name="Normal 73 18" xfId="1376" xr:uid="{00000000-0005-0000-0000-000064050000}"/>
    <cellStyle name="Normal 73 19" xfId="1377" xr:uid="{00000000-0005-0000-0000-000065050000}"/>
    <cellStyle name="Normal 73 2" xfId="1378" xr:uid="{00000000-0005-0000-0000-000066050000}"/>
    <cellStyle name="Normal 73 20" xfId="1379" xr:uid="{00000000-0005-0000-0000-000067050000}"/>
    <cellStyle name="Normal 73 21" xfId="1380" xr:uid="{00000000-0005-0000-0000-000068050000}"/>
    <cellStyle name="Normal 73 22" xfId="1381" xr:uid="{00000000-0005-0000-0000-000069050000}"/>
    <cellStyle name="Normal 73 23" xfId="1382" xr:uid="{00000000-0005-0000-0000-00006A050000}"/>
    <cellStyle name="Normal 73 3" xfId="1383" xr:uid="{00000000-0005-0000-0000-00006B050000}"/>
    <cellStyle name="Normal 73 4" xfId="1384" xr:uid="{00000000-0005-0000-0000-00006C050000}"/>
    <cellStyle name="Normal 73 5" xfId="1385" xr:uid="{00000000-0005-0000-0000-00006D050000}"/>
    <cellStyle name="Normal 73 6" xfId="1386" xr:uid="{00000000-0005-0000-0000-00006E050000}"/>
    <cellStyle name="Normal 73 7" xfId="1387" xr:uid="{00000000-0005-0000-0000-00006F050000}"/>
    <cellStyle name="Normal 73 8" xfId="1388" xr:uid="{00000000-0005-0000-0000-000070050000}"/>
    <cellStyle name="Normal 73 9" xfId="1389" xr:uid="{00000000-0005-0000-0000-000071050000}"/>
    <cellStyle name="Normal 74" xfId="1390" xr:uid="{00000000-0005-0000-0000-000072050000}"/>
    <cellStyle name="Normal 74 2" xfId="1391" xr:uid="{00000000-0005-0000-0000-000073050000}"/>
    <cellStyle name="Normal 75" xfId="1392" xr:uid="{00000000-0005-0000-0000-000074050000}"/>
    <cellStyle name="Normal 75 2" xfId="1393" xr:uid="{00000000-0005-0000-0000-000075050000}"/>
    <cellStyle name="Normal 76" xfId="1394" xr:uid="{00000000-0005-0000-0000-000076050000}"/>
    <cellStyle name="Normal 76 2" xfId="1395" xr:uid="{00000000-0005-0000-0000-000077050000}"/>
    <cellStyle name="Normal 77" xfId="1396" xr:uid="{00000000-0005-0000-0000-000078050000}"/>
    <cellStyle name="Normal 77 2" xfId="1397" xr:uid="{00000000-0005-0000-0000-000079050000}"/>
    <cellStyle name="Normal 78" xfId="1398" xr:uid="{00000000-0005-0000-0000-00007A050000}"/>
    <cellStyle name="Normal 78 2" xfId="1399" xr:uid="{00000000-0005-0000-0000-00007B050000}"/>
    <cellStyle name="Normal 79" xfId="1400" xr:uid="{00000000-0005-0000-0000-00007C050000}"/>
    <cellStyle name="Normal 79 2" xfId="1401" xr:uid="{00000000-0005-0000-0000-00007D050000}"/>
    <cellStyle name="Normal 8" xfId="1402" xr:uid="{00000000-0005-0000-0000-00007E050000}"/>
    <cellStyle name="Normal 80" xfId="1403" xr:uid="{00000000-0005-0000-0000-00007F050000}"/>
    <cellStyle name="Normal 80 2" xfId="1404" xr:uid="{00000000-0005-0000-0000-000080050000}"/>
    <cellStyle name="Normal 81" xfId="1405" xr:uid="{00000000-0005-0000-0000-000081050000}"/>
    <cellStyle name="Normal 81 2" xfId="1406" xr:uid="{00000000-0005-0000-0000-000082050000}"/>
    <cellStyle name="Normal 82" xfId="1407" xr:uid="{00000000-0005-0000-0000-000083050000}"/>
    <cellStyle name="Normal 82 2" xfId="1408" xr:uid="{00000000-0005-0000-0000-000084050000}"/>
    <cellStyle name="Normal 83" xfId="1409" xr:uid="{00000000-0005-0000-0000-000085050000}"/>
    <cellStyle name="Normal 83 2" xfId="1410" xr:uid="{00000000-0005-0000-0000-000086050000}"/>
    <cellStyle name="Normal 84" xfId="1411" xr:uid="{00000000-0005-0000-0000-000087050000}"/>
    <cellStyle name="Normal 84 2" xfId="1412" xr:uid="{00000000-0005-0000-0000-000088050000}"/>
    <cellStyle name="Normal 85" xfId="1413" xr:uid="{00000000-0005-0000-0000-000089050000}"/>
    <cellStyle name="Normal 85 2" xfId="1414" xr:uid="{00000000-0005-0000-0000-00008A050000}"/>
    <cellStyle name="Normal 86" xfId="1415" xr:uid="{00000000-0005-0000-0000-00008B050000}"/>
    <cellStyle name="Normal 86 2" xfId="1416" xr:uid="{00000000-0005-0000-0000-00008C050000}"/>
    <cellStyle name="Normal 87" xfId="1417" xr:uid="{00000000-0005-0000-0000-00008D050000}"/>
    <cellStyle name="Normal 87 2" xfId="1418" xr:uid="{00000000-0005-0000-0000-00008E050000}"/>
    <cellStyle name="Normal 88" xfId="1419" xr:uid="{00000000-0005-0000-0000-00008F050000}"/>
    <cellStyle name="Normal 88 2" xfId="1420" xr:uid="{00000000-0005-0000-0000-000090050000}"/>
    <cellStyle name="Normal 89" xfId="1421" xr:uid="{00000000-0005-0000-0000-000091050000}"/>
    <cellStyle name="Normal 89 2" xfId="1422" xr:uid="{00000000-0005-0000-0000-000092050000}"/>
    <cellStyle name="Normal 9" xfId="1423" xr:uid="{00000000-0005-0000-0000-000093050000}"/>
    <cellStyle name="Normal 90" xfId="1424" xr:uid="{00000000-0005-0000-0000-000094050000}"/>
    <cellStyle name="Normal 90 2" xfId="1425" xr:uid="{00000000-0005-0000-0000-000095050000}"/>
    <cellStyle name="Normal 91" xfId="1426" xr:uid="{00000000-0005-0000-0000-000096050000}"/>
    <cellStyle name="Normal 91 2" xfId="1427" xr:uid="{00000000-0005-0000-0000-000097050000}"/>
    <cellStyle name="Normal 92" xfId="1428" xr:uid="{00000000-0005-0000-0000-000098050000}"/>
    <cellStyle name="Normal 92 2" xfId="1429" xr:uid="{00000000-0005-0000-0000-000099050000}"/>
    <cellStyle name="Normal 93" xfId="1430" xr:uid="{00000000-0005-0000-0000-00009A050000}"/>
    <cellStyle name="Normal 93 2" xfId="1431" xr:uid="{00000000-0005-0000-0000-00009B050000}"/>
    <cellStyle name="Normal 94" xfId="1432" xr:uid="{00000000-0005-0000-0000-00009C050000}"/>
    <cellStyle name="Normal 94 2" xfId="1433" xr:uid="{00000000-0005-0000-0000-00009D050000}"/>
    <cellStyle name="Normal 95" xfId="1434" xr:uid="{00000000-0005-0000-0000-00009E050000}"/>
    <cellStyle name="Normal 96" xfId="1435" xr:uid="{00000000-0005-0000-0000-00009F050000}"/>
    <cellStyle name="Normal 97" xfId="1436" xr:uid="{00000000-0005-0000-0000-0000A0050000}"/>
    <cellStyle name="Normal 97 2" xfId="1437" xr:uid="{00000000-0005-0000-0000-0000A1050000}"/>
    <cellStyle name="Normal 98" xfId="1438" xr:uid="{00000000-0005-0000-0000-0000A2050000}"/>
    <cellStyle name="Normal 98 2" xfId="1439" xr:uid="{00000000-0005-0000-0000-0000A3050000}"/>
    <cellStyle name="Normal 99" xfId="1440" xr:uid="{00000000-0005-0000-0000-0000A4050000}"/>
    <cellStyle name="Porcentaje" xfId="1491" builtinId="5"/>
    <cellStyle name="Porcentaje 2" xfId="1441" xr:uid="{00000000-0005-0000-0000-0000A6050000}"/>
    <cellStyle name="Porcentaje 2 10" xfId="1442" xr:uid="{00000000-0005-0000-0000-0000A7050000}"/>
    <cellStyle name="Porcentaje 2 10 2" xfId="1443" xr:uid="{00000000-0005-0000-0000-0000A8050000}"/>
    <cellStyle name="Porcentaje 2 11" xfId="1444" xr:uid="{00000000-0005-0000-0000-0000A9050000}"/>
    <cellStyle name="Porcentaje 2 11 2" xfId="1445" xr:uid="{00000000-0005-0000-0000-0000AA050000}"/>
    <cellStyle name="Porcentaje 2 12" xfId="1446" xr:uid="{00000000-0005-0000-0000-0000AB050000}"/>
    <cellStyle name="Porcentaje 2 12 2" xfId="1447" xr:uid="{00000000-0005-0000-0000-0000AC050000}"/>
    <cellStyle name="Porcentaje 2 13" xfId="1448" xr:uid="{00000000-0005-0000-0000-0000AD050000}"/>
    <cellStyle name="Porcentaje 2 13 2" xfId="1449" xr:uid="{00000000-0005-0000-0000-0000AE050000}"/>
    <cellStyle name="Porcentaje 2 14" xfId="1450" xr:uid="{00000000-0005-0000-0000-0000AF050000}"/>
    <cellStyle name="Porcentaje 2 14 2" xfId="1451" xr:uid="{00000000-0005-0000-0000-0000B0050000}"/>
    <cellStyle name="Porcentaje 2 15" xfId="1452" xr:uid="{00000000-0005-0000-0000-0000B1050000}"/>
    <cellStyle name="Porcentaje 2 15 2" xfId="1453" xr:uid="{00000000-0005-0000-0000-0000B2050000}"/>
    <cellStyle name="Porcentaje 2 16" xfId="1454" xr:uid="{00000000-0005-0000-0000-0000B3050000}"/>
    <cellStyle name="Porcentaje 2 16 2" xfId="1455" xr:uid="{00000000-0005-0000-0000-0000B4050000}"/>
    <cellStyle name="Porcentaje 2 17" xfId="1456" xr:uid="{00000000-0005-0000-0000-0000B5050000}"/>
    <cellStyle name="Porcentaje 2 17 2" xfId="1457" xr:uid="{00000000-0005-0000-0000-0000B6050000}"/>
    <cellStyle name="Porcentaje 2 18" xfId="1458" xr:uid="{00000000-0005-0000-0000-0000B7050000}"/>
    <cellStyle name="Porcentaje 2 18 2" xfId="1459" xr:uid="{00000000-0005-0000-0000-0000B8050000}"/>
    <cellStyle name="Porcentaje 2 19" xfId="1460" xr:uid="{00000000-0005-0000-0000-0000B9050000}"/>
    <cellStyle name="Porcentaje 2 19 2" xfId="1461" xr:uid="{00000000-0005-0000-0000-0000BA050000}"/>
    <cellStyle name="Porcentaje 2 2" xfId="1462" xr:uid="{00000000-0005-0000-0000-0000BB050000}"/>
    <cellStyle name="Porcentaje 2 2 2" xfId="1463" xr:uid="{00000000-0005-0000-0000-0000BC050000}"/>
    <cellStyle name="Porcentaje 2 20" xfId="1464" xr:uid="{00000000-0005-0000-0000-0000BD050000}"/>
    <cellStyle name="Porcentaje 2 20 2" xfId="1465" xr:uid="{00000000-0005-0000-0000-0000BE050000}"/>
    <cellStyle name="Porcentaje 2 21" xfId="1466" xr:uid="{00000000-0005-0000-0000-0000BF050000}"/>
    <cellStyle name="Porcentaje 2 21 2" xfId="1467" xr:uid="{00000000-0005-0000-0000-0000C0050000}"/>
    <cellStyle name="Porcentaje 2 22" xfId="1468" xr:uid="{00000000-0005-0000-0000-0000C1050000}"/>
    <cellStyle name="Porcentaje 2 22 2" xfId="1469" xr:uid="{00000000-0005-0000-0000-0000C2050000}"/>
    <cellStyle name="Porcentaje 2 23" xfId="1470" xr:uid="{00000000-0005-0000-0000-0000C3050000}"/>
    <cellStyle name="Porcentaje 2 3" xfId="1471" xr:uid="{00000000-0005-0000-0000-0000C4050000}"/>
    <cellStyle name="Porcentaje 2 3 2" xfId="1472" xr:uid="{00000000-0005-0000-0000-0000C5050000}"/>
    <cellStyle name="Porcentaje 2 4" xfId="1473" xr:uid="{00000000-0005-0000-0000-0000C6050000}"/>
    <cellStyle name="Porcentaje 2 4 2" xfId="1474" xr:uid="{00000000-0005-0000-0000-0000C7050000}"/>
    <cellStyle name="Porcentaje 2 5" xfId="1475" xr:uid="{00000000-0005-0000-0000-0000C8050000}"/>
    <cellStyle name="Porcentaje 2 5 2" xfId="1476" xr:uid="{00000000-0005-0000-0000-0000C9050000}"/>
    <cellStyle name="Porcentaje 2 6" xfId="1477" xr:uid="{00000000-0005-0000-0000-0000CA050000}"/>
    <cellStyle name="Porcentaje 2 6 2" xfId="1478" xr:uid="{00000000-0005-0000-0000-0000CB050000}"/>
    <cellStyle name="Porcentaje 2 7" xfId="1479" xr:uid="{00000000-0005-0000-0000-0000CC050000}"/>
    <cellStyle name="Porcentaje 2 7 2" xfId="1480" xr:uid="{00000000-0005-0000-0000-0000CD050000}"/>
    <cellStyle name="Porcentaje 2 8" xfId="1481" xr:uid="{00000000-0005-0000-0000-0000CE050000}"/>
    <cellStyle name="Porcentaje 2 8 2" xfId="1482" xr:uid="{00000000-0005-0000-0000-0000CF050000}"/>
    <cellStyle name="Porcentaje 2 9" xfId="1483" xr:uid="{00000000-0005-0000-0000-0000D0050000}"/>
    <cellStyle name="Porcentaje 2 9 2" xfId="1484" xr:uid="{00000000-0005-0000-0000-0000D1050000}"/>
    <cellStyle name="Porcentual 2" xfId="1485" xr:uid="{00000000-0005-0000-0000-0000D2050000}"/>
    <cellStyle name="Porcentual 3" xfId="1486" xr:uid="{00000000-0005-0000-0000-0000D305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ersonal/Configuraci&#243;n%20local/Archivos%20temporales%20de%20Internet/Content.Outlook/98JL3P81/GLADYS/GRUPO%20CIM/CALCULOS/CALCULOS%202009/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BK15"/>
  <sheetViews>
    <sheetView topLeftCell="A11" zoomScale="90" zoomScaleNormal="90" workbookViewId="0">
      <pane xSplit="5" ySplit="2" topLeftCell="W13" activePane="bottomRight" state="frozen"/>
      <selection activeCell="A11" sqref="A11"/>
      <selection pane="topRight" activeCell="F11" sqref="F11"/>
      <selection pane="bottomLeft" activeCell="A13" sqref="A13"/>
      <selection pane="bottomRight" activeCell="AB13" sqref="AB13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4.85546875" customWidth="1"/>
    <col min="24" max="24" width="14.42578125" customWidth="1"/>
    <col min="25" max="25" width="32.5703125" bestFit="1" customWidth="1"/>
    <col min="26" max="26" width="4.28515625" customWidth="1"/>
    <col min="27" max="27" width="15.42578125" customWidth="1"/>
    <col min="28" max="28" width="28.140625" bestFit="1" customWidth="1"/>
    <col min="29" max="29" width="14.85546875" bestFit="1" customWidth="1"/>
    <col min="30" max="30" width="13.140625" bestFit="1" customWidth="1"/>
    <col min="31" max="31" width="14.85546875" bestFit="1" customWidth="1"/>
    <col min="32" max="32" width="18.42578125" hidden="1" customWidth="1"/>
    <col min="33" max="33" width="15.140625" customWidth="1"/>
  </cols>
  <sheetData>
    <row r="1" spans="2:63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4"/>
      <c r="N1" s="74"/>
      <c r="O1" s="74"/>
      <c r="P1" s="74"/>
      <c r="Q1" s="4"/>
      <c r="R1" s="13"/>
      <c r="S1" s="13"/>
      <c r="T1" s="13"/>
      <c r="U1" s="13"/>
      <c r="V1" s="4"/>
      <c r="W1" s="4"/>
      <c r="X1" s="4"/>
      <c r="Y1" s="7"/>
      <c r="Z1" s="7"/>
      <c r="AA1" s="7"/>
      <c r="AB1" s="7"/>
      <c r="AC1" s="3"/>
      <c r="AD1" s="3"/>
      <c r="AE1" s="3"/>
      <c r="AF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2:63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6"/>
      <c r="AF2" s="6"/>
      <c r="AG2" s="6"/>
      <c r="AH2" s="6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</row>
    <row r="3" spans="2:63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1"/>
      <c r="AE3" s="41"/>
      <c r="AF3" s="41"/>
      <c r="AG3" s="41"/>
      <c r="AH3" s="41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</row>
    <row r="4" spans="2:63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59"/>
      <c r="V4" s="59"/>
      <c r="W4" s="42"/>
      <c r="X4" s="42"/>
      <c r="Y4" s="42"/>
      <c r="Z4" s="42"/>
      <c r="AA4" s="42"/>
      <c r="AB4" s="42"/>
      <c r="AC4" s="42"/>
      <c r="AD4" s="41"/>
      <c r="AE4" s="41"/>
      <c r="AF4" s="41"/>
      <c r="AG4" s="41"/>
      <c r="AH4" s="41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</row>
    <row r="5" spans="2:63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59"/>
      <c r="V5" s="59"/>
      <c r="W5" s="42"/>
      <c r="X5" s="42"/>
      <c r="Y5" s="42"/>
      <c r="Z5" s="42"/>
      <c r="AA5" s="42"/>
      <c r="AB5" s="42"/>
      <c r="AC5" s="42"/>
      <c r="AD5" s="41"/>
      <c r="AE5" s="41"/>
      <c r="AF5" s="41"/>
      <c r="AG5" s="41"/>
      <c r="AH5" s="41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</row>
    <row r="6" spans="2:63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59"/>
      <c r="R6" s="59"/>
      <c r="S6" s="59"/>
      <c r="T6" s="59"/>
      <c r="U6" s="59"/>
      <c r="V6" s="59"/>
      <c r="W6" s="42"/>
      <c r="X6" s="42"/>
      <c r="Y6" s="42"/>
      <c r="Z6" s="42"/>
      <c r="AA6" s="42"/>
      <c r="AB6" s="42"/>
      <c r="AC6" s="42"/>
      <c r="AD6" s="41"/>
      <c r="AE6" s="41"/>
      <c r="AF6" s="41"/>
      <c r="AG6" s="41"/>
      <c r="AH6" s="41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</row>
    <row r="7" spans="2:63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7"/>
      <c r="M7" s="107"/>
      <c r="N7" s="107"/>
      <c r="O7" s="107"/>
      <c r="P7" s="107"/>
      <c r="Q7" s="59"/>
      <c r="R7" s="60"/>
      <c r="S7" s="60"/>
      <c r="T7" s="60"/>
      <c r="U7" s="60"/>
      <c r="V7" s="60"/>
      <c r="W7" s="42"/>
      <c r="X7" s="42"/>
      <c r="Y7" s="42"/>
      <c r="Z7" s="42"/>
      <c r="AA7" s="42"/>
      <c r="AB7" s="42"/>
      <c r="AC7" s="42"/>
      <c r="AD7" s="41"/>
      <c r="AE7" s="41"/>
      <c r="AF7" s="41"/>
      <c r="AG7" s="41"/>
      <c r="AH7" s="41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</row>
    <row r="8" spans="2:63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0"/>
      <c r="M8" s="60"/>
      <c r="N8" s="60"/>
      <c r="O8" s="60"/>
      <c r="P8" s="59"/>
      <c r="Q8" s="60"/>
      <c r="R8" s="104"/>
      <c r="S8" s="104"/>
      <c r="T8" s="104"/>
      <c r="U8" s="60"/>
      <c r="V8" s="59"/>
      <c r="W8" s="59"/>
      <c r="X8" s="59"/>
      <c r="Y8" s="59"/>
      <c r="Z8" s="59"/>
      <c r="AA8" s="59"/>
      <c r="AB8" s="59"/>
      <c r="AC8" s="59"/>
      <c r="AD8" s="110"/>
      <c r="AE8" s="110"/>
      <c r="AF8" s="110"/>
      <c r="AG8" s="110"/>
      <c r="AH8" s="11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</row>
    <row r="9" spans="2:63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1"/>
      <c r="R9" s="61"/>
      <c r="S9" s="61"/>
      <c r="T9" s="61"/>
      <c r="U9" s="111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</row>
    <row r="10" spans="2:63" s="1" customFormat="1" ht="13.5" hidden="1" customHeight="1" x14ac:dyDescent="0.25">
      <c r="B10" s="113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1"/>
      <c r="R10" s="61"/>
      <c r="S10" s="61"/>
      <c r="T10" s="61"/>
      <c r="U10" s="111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2:63" s="84" customFormat="1" ht="13.5" customHeight="1" x14ac:dyDescent="0.3">
      <c r="B11" s="212" t="s">
        <v>15</v>
      </c>
      <c r="C11" s="212" t="s">
        <v>20</v>
      </c>
      <c r="D11" s="212" t="s">
        <v>51</v>
      </c>
      <c r="E11" s="212" t="s">
        <v>2</v>
      </c>
      <c r="F11" s="212" t="s">
        <v>17</v>
      </c>
      <c r="G11" s="212" t="s">
        <v>25</v>
      </c>
      <c r="H11" s="212" t="s">
        <v>55</v>
      </c>
      <c r="I11" s="212" t="s">
        <v>65</v>
      </c>
      <c r="J11" s="212" t="s">
        <v>54</v>
      </c>
      <c r="K11" s="212" t="s">
        <v>53</v>
      </c>
      <c r="L11" s="212" t="s">
        <v>4</v>
      </c>
      <c r="M11" s="212" t="s">
        <v>56</v>
      </c>
      <c r="N11" s="214" t="s">
        <v>259</v>
      </c>
      <c r="O11" s="214" t="s">
        <v>206</v>
      </c>
      <c r="P11" s="212" t="s">
        <v>66</v>
      </c>
      <c r="Q11" s="128"/>
      <c r="R11" s="212" t="s">
        <v>47</v>
      </c>
      <c r="S11" s="131"/>
      <c r="T11" s="131"/>
      <c r="U11" s="212" t="s">
        <v>52</v>
      </c>
      <c r="V11" s="212" t="s">
        <v>191</v>
      </c>
      <c r="W11" s="213" t="s">
        <v>194</v>
      </c>
      <c r="X11" s="197"/>
      <c r="Y11" s="212" t="s">
        <v>260</v>
      </c>
      <c r="Z11" s="85"/>
      <c r="AA11" s="212" t="s">
        <v>265</v>
      </c>
      <c r="AB11" s="213" t="s">
        <v>196</v>
      </c>
      <c r="AC11" s="212" t="s">
        <v>5</v>
      </c>
      <c r="AD11" s="212" t="s">
        <v>0</v>
      </c>
      <c r="AE11" s="215" t="s">
        <v>18</v>
      </c>
      <c r="AF11" s="212" t="s">
        <v>110</v>
      </c>
      <c r="AG11" s="212" t="s">
        <v>1</v>
      </c>
      <c r="AH11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</row>
    <row r="12" spans="2:63" s="86" customFormat="1" ht="27" customHeight="1" x14ac:dyDescent="0.3"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4"/>
      <c r="O12" s="214"/>
      <c r="P12" s="212"/>
      <c r="Q12" s="128" t="s">
        <v>202</v>
      </c>
      <c r="R12" s="212" t="s">
        <v>57</v>
      </c>
      <c r="S12" s="131" t="s">
        <v>60</v>
      </c>
      <c r="T12" s="131" t="s">
        <v>97</v>
      </c>
      <c r="U12" s="212"/>
      <c r="V12" s="212"/>
      <c r="W12" s="213"/>
      <c r="X12" s="197" t="s">
        <v>195</v>
      </c>
      <c r="Y12" s="212"/>
      <c r="Z12" s="85"/>
      <c r="AA12" s="212"/>
      <c r="AB12" s="213"/>
      <c r="AC12" s="212"/>
      <c r="AD12" s="212"/>
      <c r="AE12" s="215"/>
      <c r="AF12" s="212"/>
      <c r="AG12" s="212"/>
      <c r="AH12"/>
      <c r="AI12" s="87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</row>
    <row r="13" spans="2:63" x14ac:dyDescent="0.2"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  <c r="AG13">
        <v>33</v>
      </c>
    </row>
    <row r="15" spans="2:63" x14ac:dyDescent="0.2">
      <c r="X15" s="198"/>
    </row>
  </sheetData>
  <mergeCells count="27">
    <mergeCell ref="AA11:AA12"/>
    <mergeCell ref="AC11:AC12"/>
    <mergeCell ref="AB11:AB12"/>
    <mergeCell ref="AF11:AF12"/>
    <mergeCell ref="AG11:AG12"/>
    <mergeCell ref="AD11:AD12"/>
    <mergeCell ref="AE11:AE12"/>
    <mergeCell ref="G11:G12"/>
    <mergeCell ref="M11:M12"/>
    <mergeCell ref="Y11:Y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KJ51"/>
  <sheetViews>
    <sheetView zoomScale="80" zoomScaleNormal="80" zoomScaleSheetLayoutView="80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P24" sqref="P24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2" hidden="1" customWidth="1"/>
    <col min="4" max="4" width="11.42578125" hidden="1" customWidth="1"/>
    <col min="5" max="5" width="12.85546875" hidden="1" customWidth="1"/>
    <col min="6" max="6" width="14.28515625" style="72" hidden="1" customWidth="1"/>
    <col min="7" max="7" width="12.42578125" style="72" hidden="1" customWidth="1"/>
    <col min="8" max="8" width="9.7109375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7" width="11.42578125" customWidth="1"/>
    <col min="18" max="18" width="11" style="10" customWidth="1"/>
    <col min="19" max="19" width="12.28515625" style="10" customWidth="1"/>
    <col min="20" max="21" width="13" style="10" customWidth="1"/>
    <col min="22" max="23" width="13" customWidth="1"/>
    <col min="24" max="24" width="12.140625" customWidth="1"/>
    <col min="25" max="26" width="11.42578125" customWidth="1"/>
    <col min="27" max="27" width="13" customWidth="1"/>
    <col min="28" max="28" width="12.140625" customWidth="1"/>
    <col min="29" max="29" width="12.28515625" customWidth="1"/>
    <col min="30" max="30" width="11.42578125" customWidth="1"/>
    <col min="31" max="32" width="13.140625" customWidth="1"/>
    <col min="33" max="33" width="13.28515625" customWidth="1"/>
    <col min="34" max="34" width="12.28515625" customWidth="1"/>
    <col min="35" max="35" width="11.42578125" customWidth="1"/>
    <col min="36" max="38" width="14.140625" customWidth="1"/>
    <col min="39" max="39" width="15.85546875" customWidth="1"/>
    <col min="40" max="40" width="12" customWidth="1"/>
    <col min="41" max="42" width="13.42578125" customWidth="1"/>
    <col min="43" max="49" width="14.28515625" customWidth="1"/>
    <col min="50" max="50" width="12.28515625" customWidth="1"/>
    <col min="51" max="57" width="11.42578125" style="10" customWidth="1"/>
    <col min="58" max="58" width="13.42578125" style="10" bestFit="1" customWidth="1"/>
    <col min="59" max="59" width="16.85546875" customWidth="1"/>
  </cols>
  <sheetData>
    <row r="1" spans="1:296" ht="15" x14ac:dyDescent="0.25">
      <c r="A1" s="27"/>
      <c r="B1" s="216" t="s">
        <v>11</v>
      </c>
      <c r="C1" s="217"/>
      <c r="D1" s="217"/>
      <c r="E1" s="217"/>
      <c r="F1" s="217"/>
      <c r="G1" s="6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BF1"/>
    </row>
    <row r="2" spans="1:296" ht="16.5" customHeight="1" x14ac:dyDescent="0.25">
      <c r="A2" s="28"/>
      <c r="B2" s="195" t="s">
        <v>192</v>
      </c>
      <c r="C2" s="65"/>
      <c r="D2" s="51"/>
      <c r="E2" s="51"/>
      <c r="F2" s="65"/>
      <c r="G2" s="6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BF2"/>
    </row>
    <row r="3" spans="1:296" s="9" customFormat="1" ht="15.75" x14ac:dyDescent="0.25">
      <c r="A3" s="24"/>
      <c r="B3" s="218" t="s">
        <v>12</v>
      </c>
      <c r="C3" s="217"/>
      <c r="D3" s="217"/>
      <c r="E3" s="217"/>
      <c r="F3" s="217"/>
      <c r="G3" s="6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Y3" s="109"/>
      <c r="AZ3" s="109"/>
      <c r="BA3" s="109"/>
      <c r="BB3" s="109"/>
      <c r="BC3" s="109"/>
      <c r="BD3" s="109"/>
      <c r="BE3" s="109"/>
    </row>
    <row r="4" spans="1:296" s="10" customFormat="1" ht="15" x14ac:dyDescent="0.25">
      <c r="A4" s="24"/>
      <c r="B4" s="219" t="s">
        <v>58</v>
      </c>
      <c r="C4" s="220"/>
      <c r="D4" s="220"/>
      <c r="E4" s="220"/>
      <c r="F4" s="220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1:296" s="10" customFormat="1" ht="15" x14ac:dyDescent="0.25">
      <c r="A5" s="24"/>
      <c r="B5" s="29"/>
      <c r="C5" s="64"/>
      <c r="D5" s="24"/>
      <c r="E5" s="24"/>
      <c r="F5" s="64"/>
      <c r="G5" s="64"/>
      <c r="H5" s="24"/>
      <c r="I5" s="24"/>
      <c r="J5" s="24"/>
      <c r="K5" s="24"/>
      <c r="L5" s="24"/>
      <c r="M5" s="24"/>
      <c r="N5" s="24"/>
      <c r="O5" s="24"/>
      <c r="P5" s="24"/>
      <c r="Q5" s="54"/>
      <c r="R5" s="5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1:296" s="10" customFormat="1" ht="15" x14ac:dyDescent="0.25">
      <c r="A6" s="24"/>
      <c r="B6" s="29"/>
      <c r="C6" s="64"/>
      <c r="D6" s="24"/>
      <c r="E6" s="24"/>
      <c r="F6" s="64"/>
      <c r="G6" s="64"/>
      <c r="H6" s="24"/>
      <c r="I6" s="24"/>
      <c r="J6" s="24"/>
      <c r="K6" s="58"/>
      <c r="L6" s="58"/>
      <c r="M6" s="24"/>
      <c r="N6" s="24"/>
      <c r="O6" s="24"/>
      <c r="P6" s="24"/>
      <c r="Q6" s="57"/>
      <c r="R6" s="57"/>
      <c r="S6" s="24"/>
      <c r="T6" s="54"/>
      <c r="U6" s="5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296" s="10" customFormat="1" ht="14.25" thickBot="1" x14ac:dyDescent="0.3">
      <c r="A7" s="14"/>
      <c r="B7" s="15"/>
      <c r="C7" s="67"/>
      <c r="D7" s="16"/>
      <c r="E7" s="16"/>
      <c r="F7" s="67"/>
      <c r="G7" s="67"/>
      <c r="H7" s="16"/>
      <c r="I7" s="16"/>
      <c r="J7" s="16"/>
      <c r="K7" s="16"/>
      <c r="L7" s="16"/>
      <c r="M7" s="16"/>
      <c r="N7" s="16"/>
      <c r="O7" s="16"/>
      <c r="P7" s="16"/>
      <c r="Q7" s="17"/>
      <c r="R7" s="17"/>
      <c r="S7" s="16"/>
      <c r="T7" s="16"/>
      <c r="U7" s="16"/>
      <c r="V7" s="17"/>
      <c r="W7" s="16"/>
      <c r="X7" s="16"/>
      <c r="Y7" s="16"/>
      <c r="Z7" s="16"/>
      <c r="AA7" s="16"/>
      <c r="AB7" s="18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</row>
    <row r="8" spans="1:296" s="45" customFormat="1" ht="58.5" customHeight="1" thickTop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208" t="s">
        <v>208</v>
      </c>
      <c r="P8" s="45" t="s">
        <v>30</v>
      </c>
      <c r="Q8" s="45" t="s">
        <v>31</v>
      </c>
      <c r="R8" s="45" t="s">
        <v>32</v>
      </c>
      <c r="S8" s="47" t="s">
        <v>50</v>
      </c>
      <c r="T8" s="47" t="s">
        <v>33</v>
      </c>
      <c r="U8" s="47" t="s">
        <v>34</v>
      </c>
      <c r="V8" s="47" t="s">
        <v>35</v>
      </c>
      <c r="W8" s="47" t="s">
        <v>36</v>
      </c>
      <c r="X8" s="47" t="s">
        <v>37</v>
      </c>
      <c r="Y8" s="45" t="s">
        <v>38</v>
      </c>
      <c r="Z8" s="45" t="s">
        <v>39</v>
      </c>
      <c r="AA8" s="47" t="s">
        <v>40</v>
      </c>
      <c r="AB8" s="45" t="s">
        <v>41</v>
      </c>
      <c r="AC8" s="45" t="s">
        <v>42</v>
      </c>
      <c r="AD8" s="47" t="s">
        <v>43</v>
      </c>
      <c r="AE8" s="200" t="s">
        <v>194</v>
      </c>
      <c r="AF8" s="200" t="s">
        <v>195</v>
      </c>
      <c r="AG8" s="202" t="s">
        <v>44</v>
      </c>
      <c r="AH8" s="45" t="s">
        <v>45</v>
      </c>
      <c r="AI8" s="45" t="s">
        <v>46</v>
      </c>
      <c r="AJ8" s="45" t="s">
        <v>19</v>
      </c>
      <c r="AK8" s="45" t="s">
        <v>23</v>
      </c>
      <c r="AL8" s="45" t="s">
        <v>10</v>
      </c>
      <c r="AM8" s="45" t="s">
        <v>86</v>
      </c>
      <c r="AN8" s="45" t="s">
        <v>85</v>
      </c>
      <c r="AO8" s="45" t="s">
        <v>47</v>
      </c>
      <c r="AP8" s="45" t="s">
        <v>59</v>
      </c>
      <c r="AQ8" s="127" t="s">
        <v>60</v>
      </c>
      <c r="AR8" s="127" t="s">
        <v>97</v>
      </c>
      <c r="AS8" s="200" t="s">
        <v>198</v>
      </c>
      <c r="AT8" s="200" t="s">
        <v>199</v>
      </c>
      <c r="AU8" s="205" t="s">
        <v>203</v>
      </c>
      <c r="AV8" s="201" t="s">
        <v>200</v>
      </c>
      <c r="AW8" s="173" t="s">
        <v>201</v>
      </c>
      <c r="AX8" s="175" t="s">
        <v>23</v>
      </c>
      <c r="AY8" s="176" t="s">
        <v>61</v>
      </c>
      <c r="AZ8" s="176" t="s">
        <v>10</v>
      </c>
      <c r="BA8" s="176" t="s">
        <v>62</v>
      </c>
      <c r="BB8" s="196" t="s">
        <v>193</v>
      </c>
      <c r="BC8" s="177" t="s">
        <v>63</v>
      </c>
      <c r="BD8" s="178" t="s">
        <v>64</v>
      </c>
      <c r="BE8" s="174" t="s">
        <v>87</v>
      </c>
      <c r="BF8" s="210" t="s">
        <v>261</v>
      </c>
      <c r="BG8" s="200" t="s">
        <v>205</v>
      </c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4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123"/>
      <c r="FM8" s="123"/>
      <c r="FN8" s="123"/>
      <c r="FO8" s="123"/>
      <c r="FP8" s="123"/>
      <c r="FQ8" s="123"/>
      <c r="FR8" s="123"/>
      <c r="FS8" s="123"/>
      <c r="FT8" s="123"/>
      <c r="FU8" s="123"/>
      <c r="FV8" s="123"/>
      <c r="FW8" s="123"/>
      <c r="FX8" s="123"/>
      <c r="FY8" s="123"/>
      <c r="FZ8" s="123"/>
      <c r="GA8" s="123"/>
      <c r="GB8" s="123"/>
      <c r="GC8" s="123"/>
      <c r="GD8" s="123"/>
      <c r="GE8" s="123"/>
      <c r="GF8" s="123"/>
      <c r="GG8" s="123"/>
      <c r="GH8" s="123"/>
      <c r="GI8" s="123"/>
      <c r="GJ8" s="123"/>
      <c r="GK8" s="123"/>
      <c r="GL8" s="123"/>
      <c r="GM8" s="123"/>
      <c r="GN8" s="123"/>
      <c r="GO8" s="123"/>
      <c r="GP8" s="123"/>
      <c r="GQ8" s="123"/>
      <c r="GR8" s="123"/>
      <c r="GS8" s="123"/>
      <c r="GT8" s="123"/>
      <c r="GU8" s="123"/>
      <c r="GV8" s="123"/>
      <c r="GW8" s="123"/>
      <c r="GX8" s="123"/>
      <c r="GY8" s="123"/>
      <c r="GZ8" s="123"/>
      <c r="HA8" s="123"/>
      <c r="HB8" s="123"/>
      <c r="HC8" s="123"/>
      <c r="HD8" s="123"/>
      <c r="HE8" s="123"/>
      <c r="HF8" s="123"/>
      <c r="HG8" s="123"/>
      <c r="HH8" s="123"/>
      <c r="HI8" s="123"/>
      <c r="HJ8" s="123"/>
      <c r="HK8" s="123"/>
      <c r="HL8" s="123"/>
      <c r="HM8" s="123"/>
      <c r="HN8" s="123"/>
      <c r="HO8" s="123"/>
      <c r="HP8" s="123"/>
      <c r="HQ8" s="123"/>
      <c r="HR8" s="123"/>
      <c r="HS8" s="123"/>
      <c r="HT8" s="123"/>
      <c r="HU8" s="123"/>
      <c r="HV8" s="123"/>
      <c r="HW8" s="123"/>
      <c r="HX8" s="123"/>
      <c r="HY8" s="123"/>
      <c r="HZ8" s="123"/>
      <c r="IA8" s="123"/>
      <c r="IB8" s="123"/>
      <c r="IC8" s="123"/>
      <c r="ID8" s="123"/>
      <c r="IE8" s="123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  <c r="IT8" s="123"/>
      <c r="IU8" s="123"/>
      <c r="IV8" s="123"/>
      <c r="IW8" s="123"/>
      <c r="IX8" s="123"/>
      <c r="IY8" s="123"/>
      <c r="IZ8" s="123"/>
      <c r="JA8" s="123"/>
      <c r="JB8" s="123"/>
      <c r="JC8" s="123"/>
      <c r="JD8" s="123"/>
      <c r="JE8" s="123"/>
      <c r="JF8" s="123"/>
      <c r="JG8" s="123"/>
      <c r="JH8" s="123"/>
      <c r="JI8" s="123"/>
      <c r="JJ8" s="123"/>
      <c r="JK8" s="123"/>
      <c r="JL8" s="123"/>
      <c r="JM8" s="123"/>
      <c r="JN8" s="123"/>
      <c r="JO8" s="123"/>
      <c r="JP8" s="123"/>
      <c r="JQ8" s="123"/>
      <c r="JR8" s="123"/>
      <c r="JS8" s="123"/>
      <c r="JT8" s="123"/>
      <c r="JU8" s="123"/>
      <c r="JV8" s="123"/>
      <c r="JW8" s="123"/>
      <c r="JX8" s="123"/>
      <c r="JY8" s="123"/>
      <c r="JZ8" s="123"/>
      <c r="KA8" s="123"/>
      <c r="KB8" s="123"/>
      <c r="KC8" s="123"/>
      <c r="KD8" s="123"/>
      <c r="KE8" s="123"/>
      <c r="KF8" s="123"/>
      <c r="KG8" s="123"/>
      <c r="KH8" s="123"/>
      <c r="KI8" s="123"/>
      <c r="KJ8" s="123"/>
    </row>
    <row r="9" spans="1:296" s="78" customFormat="1" ht="13.5" thickTop="1" x14ac:dyDescent="0.2">
      <c r="A9" s="203">
        <v>1</v>
      </c>
      <c r="B9" s="204">
        <v>2</v>
      </c>
      <c r="C9" s="203">
        <v>3</v>
      </c>
      <c r="D9" s="204">
        <v>4</v>
      </c>
      <c r="E9" s="203">
        <v>5</v>
      </c>
      <c r="F9" s="204">
        <v>6</v>
      </c>
      <c r="G9" s="203">
        <v>7</v>
      </c>
      <c r="H9" s="204">
        <v>8</v>
      </c>
      <c r="I9" s="203">
        <v>9</v>
      </c>
      <c r="J9" s="204">
        <v>10</v>
      </c>
      <c r="K9" s="203">
        <v>11</v>
      </c>
      <c r="L9" s="204">
        <v>12</v>
      </c>
      <c r="M9" s="203">
        <v>13</v>
      </c>
      <c r="N9" s="204">
        <v>14</v>
      </c>
      <c r="O9" s="204">
        <v>15</v>
      </c>
      <c r="P9" s="203">
        <v>16</v>
      </c>
      <c r="Q9" s="204">
        <v>17</v>
      </c>
      <c r="R9" s="204">
        <v>18</v>
      </c>
      <c r="S9" s="203">
        <v>19</v>
      </c>
      <c r="T9" s="204">
        <v>20</v>
      </c>
      <c r="U9" s="204">
        <v>21</v>
      </c>
      <c r="V9" s="203">
        <v>22</v>
      </c>
      <c r="W9" s="204">
        <v>23</v>
      </c>
      <c r="X9" s="204">
        <v>24</v>
      </c>
      <c r="Y9" s="203">
        <v>25</v>
      </c>
      <c r="Z9" s="204">
        <v>26</v>
      </c>
      <c r="AA9" s="204">
        <v>27</v>
      </c>
      <c r="AB9" s="203">
        <v>28</v>
      </c>
      <c r="AC9" s="204">
        <v>29</v>
      </c>
      <c r="AD9" s="204">
        <v>30</v>
      </c>
      <c r="AE9" s="203">
        <v>31</v>
      </c>
      <c r="AF9" s="204">
        <v>32</v>
      </c>
      <c r="AG9" s="204">
        <v>33</v>
      </c>
      <c r="AH9" s="203">
        <v>34</v>
      </c>
      <c r="AI9" s="204">
        <v>35</v>
      </c>
      <c r="AJ9" s="204">
        <v>36</v>
      </c>
      <c r="AK9" s="203">
        <v>37</v>
      </c>
      <c r="AL9" s="204">
        <v>38</v>
      </c>
      <c r="AM9" s="204">
        <v>39</v>
      </c>
      <c r="AN9" s="203">
        <v>40</v>
      </c>
      <c r="AO9" s="204">
        <v>41</v>
      </c>
      <c r="AP9" s="204">
        <v>42</v>
      </c>
      <c r="AQ9" s="203">
        <v>43</v>
      </c>
      <c r="AR9" s="204">
        <v>44</v>
      </c>
      <c r="AS9" s="204">
        <v>45</v>
      </c>
      <c r="AT9" s="203">
        <v>46</v>
      </c>
      <c r="AU9" s="204">
        <v>47</v>
      </c>
      <c r="AV9" s="204">
        <v>48</v>
      </c>
      <c r="AW9" s="203">
        <v>49</v>
      </c>
      <c r="AX9" s="204">
        <v>50</v>
      </c>
      <c r="AY9" s="204">
        <v>51</v>
      </c>
      <c r="AZ9" s="203">
        <v>52</v>
      </c>
      <c r="BA9" s="204">
        <v>53</v>
      </c>
      <c r="BB9" s="204">
        <v>54</v>
      </c>
      <c r="BC9" s="203">
        <v>55</v>
      </c>
      <c r="BD9" s="204">
        <v>56</v>
      </c>
      <c r="BE9" s="204">
        <v>57</v>
      </c>
      <c r="BF9" s="203">
        <v>58</v>
      </c>
      <c r="BG9" s="204">
        <v>59</v>
      </c>
    </row>
    <row r="10" spans="1:296" s="10" customFormat="1" x14ac:dyDescent="0.2">
      <c r="A10" s="114"/>
      <c r="B10" s="115"/>
      <c r="C10" s="116"/>
      <c r="D10" s="117"/>
      <c r="E10" s="117"/>
      <c r="F10" s="116"/>
      <c r="G10" s="116"/>
      <c r="H10" s="117"/>
      <c r="I10" s="117"/>
      <c r="J10" s="117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48"/>
      <c r="AS10" s="48"/>
      <c r="AT10" s="48"/>
      <c r="AU10" s="82"/>
      <c r="AV10" s="48"/>
      <c r="AW10" s="82"/>
      <c r="AX10" s="82"/>
      <c r="AY10" s="82"/>
      <c r="AZ10" s="82"/>
      <c r="BA10" s="82"/>
      <c r="BB10" s="82"/>
      <c r="BC10" s="82"/>
      <c r="BD10" s="82"/>
    </row>
    <row r="11" spans="1:296" s="78" customFormat="1" ht="15" x14ac:dyDescent="0.25">
      <c r="A11" s="49"/>
      <c r="B11" s="5"/>
      <c r="C11" s="73"/>
      <c r="D11" s="77"/>
      <c r="F11" s="76"/>
      <c r="G11" s="79"/>
      <c r="H11" s="80"/>
      <c r="J11" s="75"/>
      <c r="L11" s="5"/>
      <c r="M11" s="81"/>
      <c r="N11" s="81"/>
      <c r="O11" s="81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1"/>
      <c r="AH11" s="102"/>
      <c r="AI11" s="102"/>
      <c r="AJ11" s="102"/>
      <c r="AK11" s="102"/>
      <c r="AL11" s="102"/>
      <c r="AM11" s="101"/>
      <c r="AN11" s="101"/>
      <c r="AO11" s="101"/>
      <c r="AP11" s="101"/>
      <c r="AQ11" s="102"/>
      <c r="AR11" s="102"/>
      <c r="AS11" s="102"/>
      <c r="AT11" s="102"/>
      <c r="AU11" s="82"/>
      <c r="AV11" s="48"/>
      <c r="AW11" s="82"/>
      <c r="AX11" s="82"/>
      <c r="AY11" s="82"/>
      <c r="AZ11" s="82"/>
      <c r="BA11" s="82"/>
      <c r="BB11" s="82"/>
      <c r="BC11" s="82"/>
      <c r="BD11" s="82"/>
    </row>
    <row r="12" spans="1:296" s="10" customFormat="1" x14ac:dyDescent="0.2">
      <c r="A12" s="46"/>
      <c r="B12" s="38"/>
      <c r="C12" s="68"/>
      <c r="D12" s="40"/>
      <c r="E12" s="40"/>
      <c r="F12" s="68"/>
      <c r="G12" s="68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82"/>
      <c r="AV12" s="48"/>
      <c r="AW12" s="82"/>
      <c r="AX12" s="82"/>
      <c r="AY12" s="82"/>
      <c r="AZ12" s="82"/>
      <c r="BA12" s="82"/>
      <c r="BB12" s="82"/>
      <c r="BC12" s="82"/>
      <c r="BD12" s="82"/>
    </row>
    <row r="13" spans="1:296" s="10" customFormat="1" x14ac:dyDescent="0.2">
      <c r="A13" s="46"/>
      <c r="B13" s="38"/>
      <c r="C13" s="68"/>
      <c r="D13" s="40"/>
      <c r="E13" s="40"/>
      <c r="F13" s="68"/>
      <c r="G13" s="68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82"/>
      <c r="AV13" s="48"/>
      <c r="AW13" s="82"/>
      <c r="AX13" s="82"/>
      <c r="AY13" s="82"/>
      <c r="AZ13" s="82"/>
      <c r="BA13" s="82"/>
      <c r="BB13" s="82"/>
      <c r="BC13" s="82"/>
      <c r="BD13" s="82"/>
    </row>
    <row r="14" spans="1:296" s="10" customFormat="1" x14ac:dyDescent="0.2">
      <c r="A14" s="46"/>
      <c r="B14" s="38"/>
      <c r="C14" s="68"/>
      <c r="D14" s="40"/>
      <c r="E14" s="40"/>
      <c r="F14" s="68"/>
      <c r="G14" s="68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82"/>
      <c r="AV14" s="48"/>
      <c r="AW14" s="82"/>
      <c r="AX14" s="82"/>
      <c r="AY14" s="82"/>
      <c r="AZ14" s="82"/>
      <c r="BA14" s="82"/>
      <c r="BB14" s="82"/>
      <c r="BC14" s="82"/>
      <c r="BD14" s="82"/>
    </row>
    <row r="15" spans="1:296" s="10" customFormat="1" x14ac:dyDescent="0.2">
      <c r="A15" s="46"/>
      <c r="B15" s="38"/>
      <c r="C15" s="68"/>
      <c r="D15" s="40"/>
      <c r="E15" s="40"/>
      <c r="F15" s="68"/>
      <c r="G15" s="68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82"/>
      <c r="AV15" s="48"/>
      <c r="AW15" s="82"/>
      <c r="AX15" s="82"/>
      <c r="AY15" s="82"/>
      <c r="AZ15" s="82"/>
      <c r="BA15" s="82"/>
      <c r="BB15" s="82"/>
      <c r="BC15" s="82"/>
      <c r="BD15" s="82"/>
    </row>
    <row r="16" spans="1:296" s="10" customFormat="1" x14ac:dyDescent="0.2">
      <c r="A16" s="46"/>
      <c r="B16" s="38"/>
      <c r="C16" s="68"/>
      <c r="D16" s="40"/>
      <c r="E16" s="40"/>
      <c r="F16" s="68"/>
      <c r="G16" s="68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82"/>
      <c r="AV16" s="48"/>
      <c r="AW16" s="82"/>
      <c r="AX16" s="82"/>
      <c r="AY16" s="82"/>
      <c r="AZ16" s="82"/>
      <c r="BA16" s="82"/>
      <c r="BB16" s="82"/>
      <c r="BC16" s="82"/>
      <c r="BD16" s="82"/>
    </row>
    <row r="17" spans="1:56" s="10" customFormat="1" x14ac:dyDescent="0.2">
      <c r="A17" s="46"/>
      <c r="B17" s="38"/>
      <c r="C17" s="68"/>
      <c r="D17" s="40"/>
      <c r="E17" s="40"/>
      <c r="F17" s="68"/>
      <c r="G17" s="68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82"/>
      <c r="AV17" s="48"/>
      <c r="AW17" s="82"/>
      <c r="AX17" s="82"/>
      <c r="AY17" s="82"/>
      <c r="AZ17" s="82"/>
      <c r="BA17" s="82"/>
      <c r="BB17" s="82"/>
      <c r="BC17" s="82"/>
      <c r="BD17" s="82"/>
    </row>
    <row r="18" spans="1:56" s="10" customFormat="1" x14ac:dyDescent="0.2">
      <c r="A18" s="46"/>
      <c r="B18" s="38"/>
      <c r="C18" s="68"/>
      <c r="D18" s="40"/>
      <c r="E18" s="40"/>
      <c r="F18" s="68"/>
      <c r="G18" s="68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82"/>
      <c r="AV18" s="48"/>
      <c r="AW18" s="82"/>
      <c r="AX18" s="82"/>
      <c r="AY18" s="82"/>
      <c r="AZ18" s="82"/>
      <c r="BA18" s="82"/>
      <c r="BB18" s="82"/>
      <c r="BC18" s="82"/>
      <c r="BD18" s="82"/>
    </row>
    <row r="19" spans="1:56" s="10" customFormat="1" x14ac:dyDescent="0.2">
      <c r="A19" s="39"/>
      <c r="B19" s="38"/>
      <c r="C19" s="68"/>
      <c r="D19" s="40"/>
      <c r="E19" s="40"/>
      <c r="F19" s="68"/>
      <c r="G19" s="68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82"/>
      <c r="AV19" s="48"/>
      <c r="AW19" s="82"/>
      <c r="AX19" s="82"/>
      <c r="AY19" s="82"/>
      <c r="AZ19" s="82"/>
      <c r="BA19" s="82"/>
      <c r="BB19" s="82"/>
      <c r="BC19" s="82"/>
      <c r="BD19" s="82"/>
    </row>
    <row r="20" spans="1:56" s="10" customFormat="1" x14ac:dyDescent="0.2">
      <c r="A20" s="26"/>
      <c r="B20" s="25"/>
      <c r="C20" s="68"/>
      <c r="D20" s="32"/>
      <c r="E20" s="32"/>
      <c r="F20" s="68"/>
      <c r="G20" s="68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82"/>
      <c r="AV20" s="48"/>
      <c r="AW20" s="82"/>
      <c r="AX20" s="82"/>
      <c r="AY20" s="82"/>
      <c r="AZ20" s="82"/>
      <c r="BA20" s="82"/>
      <c r="BB20" s="82"/>
      <c r="BC20" s="82"/>
      <c r="BD20" s="82"/>
    </row>
    <row r="21" spans="1:56" s="10" customFormat="1" x14ac:dyDescent="0.2">
      <c r="A21" s="26"/>
      <c r="B21" s="25"/>
      <c r="C21" s="68"/>
      <c r="D21" s="32"/>
      <c r="E21" s="32"/>
      <c r="F21" s="68"/>
      <c r="G21" s="68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82"/>
      <c r="AV21" s="48"/>
      <c r="AW21" s="82"/>
      <c r="AX21" s="82"/>
      <c r="AY21" s="82"/>
      <c r="AZ21" s="82"/>
      <c r="BA21" s="82"/>
      <c r="BB21" s="82"/>
      <c r="BC21" s="82"/>
      <c r="BD21" s="82"/>
    </row>
    <row r="22" spans="1:56" s="10" customFormat="1" x14ac:dyDescent="0.2">
      <c r="A22" s="26"/>
      <c r="B22" s="25"/>
      <c r="C22" s="68"/>
      <c r="D22" s="32"/>
      <c r="E22" s="32"/>
      <c r="F22" s="68"/>
      <c r="G22" s="68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82"/>
      <c r="AV22" s="48"/>
      <c r="AW22" s="82"/>
      <c r="AX22" s="82"/>
      <c r="AY22" s="82"/>
      <c r="AZ22" s="82"/>
      <c r="BA22" s="82"/>
      <c r="BB22" s="82"/>
      <c r="BC22" s="82"/>
      <c r="BD22" s="82"/>
    </row>
    <row r="23" spans="1:56" s="10" customFormat="1" x14ac:dyDescent="0.2">
      <c r="A23" s="35"/>
      <c r="B23" s="30"/>
      <c r="C23" s="66"/>
      <c r="D23" s="30"/>
      <c r="E23" s="30"/>
      <c r="F23" s="66"/>
      <c r="G23" s="66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82"/>
      <c r="AV23" s="48"/>
      <c r="AW23" s="82"/>
      <c r="AX23" s="82"/>
      <c r="AY23" s="82"/>
      <c r="AZ23" s="82"/>
      <c r="BA23" s="82"/>
      <c r="BB23" s="82"/>
      <c r="BC23" s="82"/>
      <c r="BD23" s="82"/>
    </row>
    <row r="24" spans="1:56" s="10" customFormat="1" ht="15" x14ac:dyDescent="0.25">
      <c r="A24" s="24"/>
      <c r="B24" s="24"/>
      <c r="C24" s="69"/>
      <c r="D24" s="36"/>
      <c r="E24" s="36"/>
      <c r="F24" s="69"/>
      <c r="G24" s="69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82"/>
      <c r="AV24" s="48"/>
      <c r="AW24" s="82"/>
      <c r="AX24" s="82"/>
      <c r="AY24" s="82"/>
      <c r="AZ24" s="82"/>
      <c r="BA24" s="82"/>
      <c r="BB24" s="82"/>
      <c r="BC24" s="82"/>
      <c r="BD24" s="82"/>
    </row>
    <row r="25" spans="1:56" s="10" customFormat="1" ht="15" x14ac:dyDescent="0.25">
      <c r="A25" s="20"/>
      <c r="B25" s="19"/>
      <c r="C25" s="70"/>
      <c r="D25" s="19"/>
      <c r="E25" s="19"/>
      <c r="F25" s="70"/>
      <c r="G25" s="7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48"/>
      <c r="AI25" s="4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82"/>
      <c r="AV25" s="48"/>
      <c r="AW25" s="82"/>
      <c r="AX25" s="82"/>
      <c r="AY25" s="82"/>
      <c r="AZ25" s="82"/>
      <c r="BA25" s="82"/>
      <c r="BB25" s="82"/>
      <c r="BC25" s="82"/>
      <c r="BD25" s="82"/>
    </row>
    <row r="26" spans="1:56" s="10" customFormat="1" ht="15" x14ac:dyDescent="0.25">
      <c r="A26" s="31"/>
      <c r="B26" s="24"/>
      <c r="C26" s="64"/>
      <c r="D26" s="24"/>
      <c r="E26" s="24"/>
      <c r="F26" s="64"/>
      <c r="G26" s="6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48"/>
      <c r="AI26" s="48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82"/>
      <c r="AV26" s="48"/>
      <c r="AW26" s="82"/>
      <c r="AX26" s="82"/>
      <c r="AY26" s="82"/>
      <c r="AZ26" s="82"/>
      <c r="BA26" s="82"/>
      <c r="BB26" s="82"/>
      <c r="BC26" s="82"/>
      <c r="BD26" s="82"/>
    </row>
    <row r="27" spans="1:56" s="10" customFormat="1" x14ac:dyDescent="0.2">
      <c r="A27" s="26"/>
      <c r="B27" s="25"/>
      <c r="C27" s="68"/>
      <c r="D27" s="32"/>
      <c r="E27" s="32"/>
      <c r="F27" s="68"/>
      <c r="G27" s="68"/>
      <c r="H27" s="32"/>
      <c r="I27" s="32"/>
      <c r="J27" s="32"/>
      <c r="K27" s="32"/>
      <c r="L27" s="32"/>
      <c r="M27" s="32"/>
      <c r="N27" s="32"/>
      <c r="O27" s="40"/>
      <c r="P27" s="32"/>
      <c r="Q27" s="33"/>
      <c r="R27" s="33"/>
      <c r="S27" s="32"/>
      <c r="T27" s="32"/>
      <c r="U27" s="32"/>
      <c r="V27" s="32"/>
      <c r="W27" s="33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48"/>
      <c r="AI27" s="48"/>
      <c r="AJ27" s="32"/>
      <c r="AK27" s="40"/>
      <c r="AL27" s="40"/>
      <c r="AM27" s="32"/>
      <c r="AN27" s="40"/>
      <c r="AO27" s="40"/>
      <c r="AP27" s="40"/>
      <c r="AQ27" s="32"/>
      <c r="AR27" s="40"/>
      <c r="AS27" s="40"/>
      <c r="AT27" s="40"/>
      <c r="AU27" s="82"/>
      <c r="AV27" s="48"/>
      <c r="AW27" s="82"/>
      <c r="AX27" s="82"/>
      <c r="AY27" s="82"/>
      <c r="AZ27" s="82"/>
      <c r="BA27" s="82"/>
      <c r="BB27" s="82"/>
      <c r="BC27" s="82"/>
      <c r="BD27" s="82"/>
    </row>
    <row r="28" spans="1:56" s="10" customFormat="1" x14ac:dyDescent="0.2">
      <c r="A28" s="26"/>
      <c r="B28" s="25"/>
      <c r="C28" s="68"/>
      <c r="D28" s="32"/>
      <c r="E28" s="32"/>
      <c r="F28" s="68"/>
      <c r="G28" s="68"/>
      <c r="H28" s="32"/>
      <c r="I28" s="32"/>
      <c r="J28" s="32"/>
      <c r="K28" s="32"/>
      <c r="L28" s="32"/>
      <c r="M28" s="32"/>
      <c r="N28" s="32"/>
      <c r="O28" s="40"/>
      <c r="P28" s="32"/>
      <c r="Q28" s="33"/>
      <c r="R28" s="33"/>
      <c r="S28" s="32"/>
      <c r="T28" s="32"/>
      <c r="U28" s="32"/>
      <c r="V28" s="32"/>
      <c r="W28" s="33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48"/>
      <c r="AI28" s="48"/>
      <c r="AJ28" s="32"/>
      <c r="AK28" s="40"/>
      <c r="AL28" s="40"/>
      <c r="AM28" s="32"/>
      <c r="AN28" s="40"/>
      <c r="AO28" s="40"/>
      <c r="AP28" s="40"/>
      <c r="AQ28" s="32"/>
      <c r="AR28" s="40"/>
      <c r="AS28" s="40"/>
      <c r="AT28" s="40"/>
      <c r="AU28" s="82"/>
      <c r="AV28" s="48"/>
      <c r="AW28" s="82"/>
      <c r="AX28" s="82"/>
      <c r="AY28" s="82"/>
      <c r="AZ28" s="82"/>
      <c r="BA28" s="82"/>
      <c r="BB28" s="82"/>
      <c r="BC28" s="82"/>
      <c r="BD28" s="82"/>
    </row>
    <row r="29" spans="1:56" s="10" customFormat="1" x14ac:dyDescent="0.2">
      <c r="A29" s="35"/>
      <c r="B29" s="30"/>
      <c r="C29" s="66"/>
      <c r="D29" s="30"/>
      <c r="E29" s="30"/>
      <c r="F29" s="66"/>
      <c r="G29" s="6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48"/>
      <c r="AI29" s="48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82"/>
      <c r="AV29" s="48"/>
      <c r="AW29" s="82"/>
      <c r="AX29" s="82"/>
      <c r="AY29" s="82"/>
      <c r="AZ29" s="82"/>
      <c r="BA29" s="82"/>
      <c r="BB29" s="82"/>
      <c r="BC29" s="82"/>
      <c r="BD29" s="82"/>
    </row>
    <row r="30" spans="1:56" s="10" customFormat="1" ht="15" x14ac:dyDescent="0.25">
      <c r="A30" s="24"/>
      <c r="B30" s="24"/>
      <c r="C30" s="69"/>
      <c r="D30" s="36"/>
      <c r="E30" s="36"/>
      <c r="F30" s="69"/>
      <c r="G30" s="69"/>
      <c r="H30" s="36"/>
      <c r="I30" s="36"/>
      <c r="J30" s="36"/>
      <c r="K30" s="36"/>
      <c r="L30" s="36"/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7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8"/>
      <c r="AI30" s="48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82"/>
      <c r="AV30" s="48"/>
      <c r="AW30" s="82"/>
      <c r="AX30" s="82"/>
      <c r="AY30" s="82"/>
      <c r="AZ30" s="82"/>
      <c r="BA30" s="82"/>
      <c r="BB30" s="82"/>
      <c r="BC30" s="82"/>
      <c r="BD30" s="82"/>
    </row>
    <row r="31" spans="1:56" s="10" customFormat="1" ht="15" x14ac:dyDescent="0.25">
      <c r="A31" s="21"/>
      <c r="B31" s="21"/>
      <c r="C31" s="71"/>
      <c r="D31" s="22"/>
      <c r="E31" s="22"/>
      <c r="F31" s="71"/>
      <c r="G31" s="7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48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82"/>
      <c r="AV31" s="48"/>
      <c r="AW31" s="82"/>
      <c r="AX31" s="82"/>
      <c r="AY31" s="82"/>
      <c r="AZ31" s="82"/>
      <c r="BA31" s="82"/>
      <c r="BB31" s="82"/>
      <c r="BC31" s="82"/>
      <c r="BD31" s="82"/>
    </row>
    <row r="32" spans="1:56" s="10" customFormat="1" ht="15" x14ac:dyDescent="0.25">
      <c r="A32" s="31"/>
      <c r="B32" s="24"/>
      <c r="C32" s="64"/>
      <c r="D32" s="24"/>
      <c r="E32" s="24"/>
      <c r="F32" s="64"/>
      <c r="G32" s="6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82"/>
      <c r="AV32" s="48"/>
      <c r="AW32" s="82"/>
      <c r="AX32" s="82"/>
      <c r="AY32" s="82"/>
      <c r="AZ32" s="82"/>
      <c r="BA32" s="82"/>
      <c r="BB32" s="82"/>
      <c r="BC32" s="82"/>
      <c r="BD32" s="82"/>
    </row>
    <row r="33" spans="1:56" s="10" customFormat="1" x14ac:dyDescent="0.2">
      <c r="A33" s="26"/>
      <c r="B33" s="25"/>
      <c r="C33" s="68"/>
      <c r="D33" s="32"/>
      <c r="E33" s="32"/>
      <c r="F33" s="68"/>
      <c r="G33" s="68"/>
      <c r="H33" s="32"/>
      <c r="I33" s="32"/>
      <c r="J33" s="32"/>
      <c r="K33" s="32"/>
      <c r="L33" s="32"/>
      <c r="M33" s="32"/>
      <c r="N33" s="32"/>
      <c r="O33" s="40"/>
      <c r="P33" s="32"/>
      <c r="Q33" s="33"/>
      <c r="R33" s="33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0"/>
      <c r="AL33" s="40"/>
      <c r="AM33" s="32"/>
      <c r="AN33" s="40"/>
      <c r="AO33" s="40"/>
      <c r="AP33" s="40"/>
      <c r="AQ33" s="32"/>
      <c r="AR33" s="40"/>
      <c r="AS33" s="40"/>
      <c r="AT33" s="40"/>
      <c r="AU33" s="82"/>
      <c r="AV33" s="48"/>
      <c r="AW33" s="82"/>
      <c r="AX33" s="82"/>
      <c r="AY33" s="82"/>
      <c r="AZ33" s="82"/>
      <c r="BA33" s="82"/>
      <c r="BB33" s="82"/>
      <c r="BC33" s="82"/>
      <c r="BD33" s="82"/>
    </row>
    <row r="34" spans="1:56" s="10" customFormat="1" x14ac:dyDescent="0.2">
      <c r="A34" s="26"/>
      <c r="B34" s="25"/>
      <c r="C34" s="68"/>
      <c r="D34" s="32"/>
      <c r="E34" s="32"/>
      <c r="F34" s="68"/>
      <c r="G34" s="68"/>
      <c r="H34" s="32"/>
      <c r="I34" s="32"/>
      <c r="J34" s="32"/>
      <c r="K34" s="32"/>
      <c r="L34" s="32"/>
      <c r="M34" s="32"/>
      <c r="N34" s="32"/>
      <c r="O34" s="40"/>
      <c r="P34" s="32"/>
      <c r="Q34" s="33"/>
      <c r="R34" s="33"/>
      <c r="S34" s="32"/>
      <c r="T34" s="32"/>
      <c r="U34" s="32"/>
      <c r="V34" s="32"/>
      <c r="W34" s="33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0"/>
      <c r="AL34" s="40"/>
      <c r="AM34" s="32"/>
      <c r="AN34" s="40"/>
      <c r="AO34" s="40"/>
      <c r="AP34" s="40"/>
      <c r="AQ34" s="32"/>
      <c r="AR34" s="40"/>
      <c r="AS34" s="40"/>
      <c r="AT34" s="40"/>
      <c r="AU34" s="82"/>
      <c r="AV34" s="48"/>
      <c r="AW34" s="82"/>
      <c r="AX34" s="82"/>
      <c r="AY34" s="82"/>
      <c r="AZ34" s="82"/>
      <c r="BA34" s="82"/>
      <c r="BB34" s="82"/>
      <c r="BC34" s="82"/>
      <c r="BD34" s="82"/>
    </row>
    <row r="35" spans="1:56" s="10" customFormat="1" x14ac:dyDescent="0.2">
      <c r="A35" s="35"/>
      <c r="B35" s="30"/>
      <c r="C35" s="66"/>
      <c r="D35" s="30"/>
      <c r="E35" s="30"/>
      <c r="F35" s="66"/>
      <c r="G35" s="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82"/>
      <c r="AV35" s="48"/>
      <c r="AW35" s="82"/>
      <c r="AX35" s="82"/>
      <c r="AY35" s="82"/>
      <c r="AZ35" s="82"/>
      <c r="BA35" s="82"/>
      <c r="BB35" s="82"/>
      <c r="BC35" s="82"/>
      <c r="BD35" s="82"/>
    </row>
    <row r="36" spans="1:56" s="10" customFormat="1" ht="15" x14ac:dyDescent="0.25">
      <c r="A36" s="24"/>
      <c r="B36" s="24"/>
      <c r="C36" s="69"/>
      <c r="D36" s="36"/>
      <c r="E36" s="36"/>
      <c r="F36" s="69"/>
      <c r="G36" s="69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82"/>
      <c r="AV36" s="48"/>
      <c r="AW36" s="82"/>
      <c r="AX36" s="82"/>
      <c r="AY36" s="82"/>
      <c r="AZ36" s="82"/>
      <c r="BA36" s="82"/>
      <c r="BB36" s="82"/>
      <c r="BC36" s="82"/>
      <c r="BD36" s="82"/>
    </row>
    <row r="37" spans="1:56" s="10" customFormat="1" ht="15" x14ac:dyDescent="0.25">
      <c r="A37" s="21"/>
      <c r="B37" s="21"/>
      <c r="C37" s="71"/>
      <c r="D37" s="22"/>
      <c r="E37" s="22"/>
      <c r="F37" s="71"/>
      <c r="G37" s="7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82"/>
      <c r="AV37" s="48"/>
      <c r="AW37" s="82"/>
      <c r="AX37" s="82"/>
      <c r="AY37" s="82"/>
      <c r="AZ37" s="82"/>
      <c r="BA37" s="82"/>
      <c r="BB37" s="82"/>
      <c r="BC37" s="82"/>
      <c r="BD37" s="82"/>
    </row>
    <row r="38" spans="1:56" ht="15" x14ac:dyDescent="0.25">
      <c r="A38" s="31"/>
      <c r="B38" s="24"/>
      <c r="C38" s="64"/>
      <c r="D38" s="24"/>
      <c r="E38" s="24"/>
      <c r="F38" s="64"/>
      <c r="G38" s="6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82"/>
      <c r="AV38" s="48"/>
      <c r="AW38" s="82"/>
      <c r="AX38" s="82"/>
      <c r="AY38" s="82"/>
      <c r="AZ38" s="82"/>
      <c r="BA38" s="82"/>
      <c r="BB38" s="82"/>
      <c r="BC38" s="82"/>
      <c r="BD38" s="82"/>
    </row>
    <row r="39" spans="1:56" x14ac:dyDescent="0.2">
      <c r="A39" s="26"/>
      <c r="B39" s="25"/>
      <c r="C39" s="68"/>
      <c r="D39" s="32"/>
      <c r="E39" s="32"/>
      <c r="F39" s="68"/>
      <c r="G39" s="68"/>
      <c r="H39" s="32"/>
      <c r="I39" s="32"/>
      <c r="J39" s="32"/>
      <c r="K39" s="32"/>
      <c r="L39" s="32"/>
      <c r="M39" s="32"/>
      <c r="N39" s="32"/>
      <c r="O39" s="40"/>
      <c r="P39" s="32"/>
      <c r="Q39" s="33"/>
      <c r="R39" s="33"/>
      <c r="S39" s="32"/>
      <c r="T39" s="32"/>
      <c r="U39" s="32"/>
      <c r="V39" s="32"/>
      <c r="W39" s="33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0"/>
      <c r="AL39" s="40"/>
      <c r="AM39" s="32"/>
      <c r="AN39" s="40"/>
      <c r="AO39" s="40"/>
      <c r="AP39" s="40"/>
      <c r="AQ39" s="32"/>
      <c r="AR39" s="40"/>
      <c r="AS39" s="40"/>
      <c r="AT39" s="40"/>
      <c r="AU39" s="82"/>
      <c r="AV39" s="48"/>
      <c r="AW39" s="82"/>
      <c r="AX39" s="82"/>
      <c r="AY39" s="82"/>
      <c r="AZ39" s="82"/>
      <c r="BA39" s="82"/>
      <c r="BB39" s="82"/>
      <c r="BC39" s="82"/>
      <c r="BD39" s="82"/>
    </row>
    <row r="40" spans="1:56" x14ac:dyDescent="0.2">
      <c r="A40" s="26"/>
      <c r="B40" s="25"/>
      <c r="C40" s="68"/>
      <c r="D40" s="32"/>
      <c r="E40" s="32"/>
      <c r="F40" s="68"/>
      <c r="G40" s="68"/>
      <c r="H40" s="32"/>
      <c r="I40" s="32"/>
      <c r="J40" s="32"/>
      <c r="K40" s="32"/>
      <c r="L40" s="32"/>
      <c r="M40" s="32"/>
      <c r="N40" s="32"/>
      <c r="O40" s="40"/>
      <c r="P40" s="32"/>
      <c r="Q40" s="33"/>
      <c r="R40" s="33"/>
      <c r="S40" s="32"/>
      <c r="T40" s="32"/>
      <c r="U40" s="32"/>
      <c r="V40" s="32"/>
      <c r="W40" s="33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0"/>
      <c r="AL40" s="40"/>
      <c r="AM40" s="32"/>
      <c r="AN40" s="40"/>
      <c r="AO40" s="40"/>
      <c r="AP40" s="40"/>
      <c r="AQ40" s="32"/>
      <c r="AR40" s="40"/>
      <c r="AS40" s="40"/>
      <c r="AT40" s="40"/>
      <c r="AU40" s="82"/>
      <c r="AV40" s="48"/>
      <c r="AW40" s="82"/>
      <c r="AX40" s="82"/>
      <c r="AY40" s="82"/>
      <c r="AZ40" s="82"/>
      <c r="BA40" s="82"/>
      <c r="BB40" s="82"/>
      <c r="BC40" s="82"/>
      <c r="BD40" s="82"/>
    </row>
    <row r="41" spans="1:56" x14ac:dyDescent="0.2">
      <c r="A41" s="35"/>
      <c r="B41" s="30"/>
      <c r="C41" s="66"/>
      <c r="D41" s="30"/>
      <c r="E41" s="30"/>
      <c r="F41" s="66"/>
      <c r="G41" s="66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82"/>
      <c r="AV41" s="48"/>
      <c r="AW41" s="82"/>
      <c r="AX41" s="82"/>
      <c r="AY41" s="82"/>
      <c r="AZ41" s="82"/>
      <c r="BA41" s="82"/>
      <c r="BB41" s="82"/>
      <c r="BC41" s="82"/>
      <c r="BD41" s="82"/>
    </row>
    <row r="42" spans="1:56" ht="15" x14ac:dyDescent="0.25">
      <c r="A42" s="24"/>
      <c r="B42" s="24"/>
      <c r="C42" s="69"/>
      <c r="D42" s="36"/>
      <c r="E42" s="36"/>
      <c r="F42" s="69"/>
      <c r="G42" s="69"/>
      <c r="H42" s="36"/>
      <c r="I42" s="36"/>
      <c r="J42" s="36"/>
      <c r="K42" s="36"/>
      <c r="L42" s="36"/>
      <c r="M42" s="36"/>
      <c r="N42" s="36"/>
      <c r="O42" s="36"/>
      <c r="P42" s="36"/>
      <c r="Q42" s="37"/>
      <c r="R42" s="37"/>
      <c r="S42" s="36"/>
      <c r="T42" s="36"/>
      <c r="U42" s="36"/>
      <c r="V42" s="36"/>
      <c r="W42" s="37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48"/>
      <c r="AW42" s="36"/>
    </row>
    <row r="43" spans="1:56" ht="15" x14ac:dyDescent="0.25">
      <c r="A43" s="21"/>
      <c r="B43" s="21"/>
      <c r="C43" s="71"/>
      <c r="D43" s="22"/>
      <c r="E43" s="22"/>
      <c r="F43" s="71"/>
      <c r="G43" s="7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2"/>
      <c r="W43" s="22"/>
      <c r="X43" s="22"/>
      <c r="Y43" s="22"/>
      <c r="Z43" s="22"/>
      <c r="AA43" s="23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48"/>
      <c r="AW43" s="22"/>
    </row>
    <row r="44" spans="1:56" x14ac:dyDescent="0.2">
      <c r="A44" s="34"/>
      <c r="B44" s="30"/>
      <c r="C44" s="66"/>
      <c r="D44" s="30"/>
      <c r="E44" s="30"/>
      <c r="F44" s="66"/>
      <c r="G44" s="66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48"/>
      <c r="AW44" s="30"/>
    </row>
    <row r="45" spans="1:56" x14ac:dyDescent="0.2">
      <c r="A45" s="35"/>
      <c r="B45" s="25"/>
      <c r="C45" s="69"/>
      <c r="D45" s="36"/>
      <c r="E45" s="36"/>
      <c r="F45" s="69"/>
      <c r="G45" s="69"/>
      <c r="H45" s="36"/>
      <c r="I45" s="36"/>
      <c r="J45" s="36"/>
      <c r="K45" s="36"/>
      <c r="L45" s="36"/>
      <c r="M45" s="36"/>
      <c r="N45" s="36"/>
      <c r="O45" s="36"/>
      <c r="P45" s="36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48"/>
      <c r="AW45" s="36"/>
    </row>
    <row r="46" spans="1:56" x14ac:dyDescent="0.2">
      <c r="AV46" s="48"/>
    </row>
    <row r="47" spans="1:56" x14ac:dyDescent="0.2">
      <c r="Y47" s="8"/>
      <c r="AF47" s="8"/>
      <c r="AG47" s="8"/>
      <c r="AV47" s="48"/>
    </row>
    <row r="48" spans="1:56" x14ac:dyDescent="0.2">
      <c r="AV48" s="48"/>
    </row>
    <row r="49" spans="48:48" x14ac:dyDescent="0.2">
      <c r="AV49" s="48"/>
    </row>
    <row r="50" spans="48:48" x14ac:dyDescent="0.2">
      <c r="AV50" s="48"/>
    </row>
    <row r="51" spans="48:48" x14ac:dyDescent="0.2">
      <c r="AV51" s="4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V59"/>
  <sheetViews>
    <sheetView zoomScale="80" zoomScaleNormal="80" zoomScaleSheetLayoutView="80" workbookViewId="0">
      <pane xSplit="8" ySplit="8" topLeftCell="AM9" activePane="bottomRight" state="frozen"/>
      <selection pane="topRight" activeCell="I1" sqref="I1"/>
      <selection pane="bottomLeft" activeCell="A9" sqref="A9"/>
      <selection pane="bottomRight" activeCell="AQ44" sqref="AQ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hidden="1" customWidth="1"/>
    <col min="4" max="4" width="18.140625" hidden="1" customWidth="1"/>
    <col min="5" max="5" width="23.140625" hidden="1" customWidth="1"/>
    <col min="6" max="6" width="14.5703125" hidden="1" customWidth="1"/>
    <col min="7" max="7" width="12.42578125" hidden="1" customWidth="1"/>
    <col min="8" max="8" width="12.5703125" hidden="1" customWidth="1"/>
    <col min="9" max="9" width="16" customWidth="1"/>
    <col min="10" max="10" width="14.7109375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42578125" customWidth="1"/>
    <col min="49" max="49" width="11.42578125" style="10" customWidth="1"/>
    <col min="50" max="50" width="13.42578125" style="10" bestFit="1" customWidth="1"/>
    <col min="51" max="51" width="11.42578125" style="10" customWidth="1"/>
    <col min="52" max="57" width="11.42578125" style="10"/>
  </cols>
  <sheetData>
    <row r="1" spans="1:100" ht="15" x14ac:dyDescent="0.25">
      <c r="A1" s="27"/>
      <c r="B1" s="216" t="s">
        <v>11</v>
      </c>
      <c r="C1" s="217"/>
      <c r="D1" s="217"/>
      <c r="E1" s="217"/>
      <c r="F1" s="217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0" ht="16.5" customHeight="1" x14ac:dyDescent="0.25">
      <c r="A2" s="28"/>
      <c r="B2" s="195" t="s">
        <v>192</v>
      </c>
      <c r="C2" s="51"/>
      <c r="D2" s="51"/>
      <c r="E2" s="51"/>
      <c r="F2" s="51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0" s="9" customFormat="1" ht="15.75" x14ac:dyDescent="0.25">
      <c r="A3" s="24"/>
      <c r="B3" s="218" t="s">
        <v>12</v>
      </c>
      <c r="C3" s="217"/>
      <c r="D3" s="217"/>
      <c r="E3" s="217"/>
      <c r="F3" s="217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09"/>
      <c r="AQ3" s="24"/>
      <c r="AR3" s="24"/>
      <c r="AS3" s="24"/>
      <c r="AT3" s="24"/>
      <c r="AU3" s="24"/>
      <c r="AW3" s="109"/>
      <c r="AX3" s="109"/>
      <c r="AY3" s="109"/>
      <c r="AZ3" s="109"/>
      <c r="BA3" s="109"/>
      <c r="BB3" s="109"/>
      <c r="BC3" s="109"/>
      <c r="BD3" s="109"/>
      <c r="BE3" s="109"/>
    </row>
    <row r="4" spans="1:100" s="10" customFormat="1" ht="15" x14ac:dyDescent="0.25">
      <c r="A4" s="24"/>
      <c r="B4" s="219" t="s">
        <v>58</v>
      </c>
      <c r="C4" s="220"/>
      <c r="D4" s="220"/>
      <c r="E4" s="220"/>
      <c r="F4" s="220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0" s="10" customFormat="1" ht="15" x14ac:dyDescent="0.25">
      <c r="A5" s="24"/>
      <c r="B5" s="2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4"/>
      <c r="Q5" s="5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0" s="10" customFormat="1" ht="15" x14ac:dyDescent="0.25">
      <c r="A6" s="24"/>
      <c r="B6" s="29"/>
      <c r="C6" s="24"/>
      <c r="D6" s="24"/>
      <c r="E6" s="24"/>
      <c r="F6" s="24"/>
      <c r="G6" s="24"/>
      <c r="H6" s="24"/>
      <c r="I6" s="24"/>
      <c r="J6" s="24"/>
      <c r="K6" s="58"/>
      <c r="L6" s="58"/>
      <c r="M6" s="24"/>
      <c r="N6" s="24"/>
      <c r="O6" s="24"/>
      <c r="P6" s="57"/>
      <c r="Q6" s="57"/>
      <c r="R6" s="24"/>
      <c r="S6" s="54"/>
      <c r="T6" s="5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</row>
    <row r="8" spans="1:100" s="45" customFormat="1" ht="57" customHeight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45" t="s">
        <v>30</v>
      </c>
      <c r="P8" s="45" t="s">
        <v>31</v>
      </c>
      <c r="Q8" s="45" t="s">
        <v>32</v>
      </c>
      <c r="R8" s="47" t="s">
        <v>50</v>
      </c>
      <c r="S8" s="47" t="s">
        <v>33</v>
      </c>
      <c r="T8" s="47" t="s">
        <v>34</v>
      </c>
      <c r="U8" s="47" t="s">
        <v>35</v>
      </c>
      <c r="V8" s="47" t="s">
        <v>36</v>
      </c>
      <c r="W8" s="47" t="s">
        <v>37</v>
      </c>
      <c r="X8" s="45" t="s">
        <v>38</v>
      </c>
      <c r="Y8" s="45" t="s">
        <v>39</v>
      </c>
      <c r="Z8" s="47" t="s">
        <v>40</v>
      </c>
      <c r="AA8" s="45" t="s">
        <v>41</v>
      </c>
      <c r="AB8" s="45" t="s">
        <v>42</v>
      </c>
      <c r="AC8" s="47" t="s">
        <v>43</v>
      </c>
      <c r="AD8" s="47" t="s">
        <v>44</v>
      </c>
      <c r="AE8" s="45" t="s">
        <v>45</v>
      </c>
      <c r="AF8" s="45" t="s">
        <v>46</v>
      </c>
      <c r="AG8" s="45" t="s">
        <v>19</v>
      </c>
      <c r="AH8" s="45" t="s">
        <v>23</v>
      </c>
      <c r="AI8" s="45" t="s">
        <v>10</v>
      </c>
      <c r="AJ8" s="45" t="s">
        <v>86</v>
      </c>
      <c r="AK8" s="45" t="s">
        <v>85</v>
      </c>
      <c r="AL8" s="45" t="s">
        <v>47</v>
      </c>
      <c r="AM8" s="45" t="s">
        <v>59</v>
      </c>
      <c r="AN8" s="127" t="s">
        <v>60</v>
      </c>
      <c r="AO8" s="127" t="s">
        <v>97</v>
      </c>
      <c r="AP8" s="126" t="s">
        <v>48</v>
      </c>
      <c r="AQ8" s="129" t="s">
        <v>23</v>
      </c>
      <c r="AR8" s="129" t="s">
        <v>61</v>
      </c>
      <c r="AS8" s="129" t="s">
        <v>10</v>
      </c>
      <c r="AT8" s="129" t="s">
        <v>62</v>
      </c>
      <c r="AU8" s="130" t="s">
        <v>63</v>
      </c>
      <c r="AV8" s="129" t="s">
        <v>64</v>
      </c>
      <c r="AW8" s="127" t="s">
        <v>87</v>
      </c>
      <c r="AX8" s="210" t="s">
        <v>261</v>
      </c>
      <c r="AY8" s="200" t="s">
        <v>205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</row>
    <row r="9" spans="1:100" s="78" customFormat="1" ht="13.5" thickTop="1" x14ac:dyDescent="0.2">
      <c r="A9" s="49" t="s">
        <v>209</v>
      </c>
      <c r="B9" s="5" t="s">
        <v>210</v>
      </c>
      <c r="C9" s="49" t="s">
        <v>211</v>
      </c>
      <c r="D9" s="5" t="s">
        <v>212</v>
      </c>
      <c r="E9" s="49" t="s">
        <v>213</v>
      </c>
      <c r="F9" s="5" t="s">
        <v>214</v>
      </c>
      <c r="G9" s="49" t="s">
        <v>215</v>
      </c>
      <c r="H9" s="5" t="s">
        <v>216</v>
      </c>
      <c r="I9" s="49" t="s">
        <v>217</v>
      </c>
      <c r="J9" s="5" t="s">
        <v>218</v>
      </c>
      <c r="K9" s="49" t="s">
        <v>219</v>
      </c>
      <c r="L9" s="5" t="s">
        <v>220</v>
      </c>
      <c r="M9" s="49" t="s">
        <v>221</v>
      </c>
      <c r="N9" s="5" t="s">
        <v>222</v>
      </c>
      <c r="O9" s="49" t="s">
        <v>223</v>
      </c>
      <c r="P9" s="5" t="s">
        <v>224</v>
      </c>
      <c r="Q9" s="49" t="s">
        <v>225</v>
      </c>
      <c r="R9" s="5" t="s">
        <v>226</v>
      </c>
      <c r="S9" s="49" t="s">
        <v>227</v>
      </c>
      <c r="T9" s="5" t="s">
        <v>228</v>
      </c>
      <c r="U9" s="49" t="s">
        <v>229</v>
      </c>
      <c r="V9" s="5" t="s">
        <v>230</v>
      </c>
      <c r="W9" s="49" t="s">
        <v>231</v>
      </c>
      <c r="X9" s="5" t="s">
        <v>232</v>
      </c>
      <c r="Y9" s="49" t="s">
        <v>233</v>
      </c>
      <c r="Z9" s="5" t="s">
        <v>234</v>
      </c>
      <c r="AA9" s="49" t="s">
        <v>235</v>
      </c>
      <c r="AB9" s="5" t="s">
        <v>236</v>
      </c>
      <c r="AC9" s="49" t="s">
        <v>237</v>
      </c>
      <c r="AD9" s="5" t="s">
        <v>238</v>
      </c>
      <c r="AE9" s="49" t="s">
        <v>239</v>
      </c>
      <c r="AF9" s="5" t="s">
        <v>240</v>
      </c>
      <c r="AG9" s="49" t="s">
        <v>241</v>
      </c>
      <c r="AH9" s="5" t="s">
        <v>242</v>
      </c>
      <c r="AI9" s="49" t="s">
        <v>243</v>
      </c>
      <c r="AJ9" s="5" t="s">
        <v>244</v>
      </c>
      <c r="AK9" s="49" t="s">
        <v>245</v>
      </c>
      <c r="AL9" s="5" t="s">
        <v>246</v>
      </c>
      <c r="AM9" s="49" t="s">
        <v>247</v>
      </c>
      <c r="AN9" s="5" t="s">
        <v>248</v>
      </c>
      <c r="AO9" s="49" t="s">
        <v>249</v>
      </c>
      <c r="AP9" s="5" t="s">
        <v>250</v>
      </c>
      <c r="AQ9" s="49" t="s">
        <v>251</v>
      </c>
      <c r="AR9" s="5" t="s">
        <v>252</v>
      </c>
      <c r="AS9" s="49" t="s">
        <v>253</v>
      </c>
      <c r="AT9" s="5" t="s">
        <v>254</v>
      </c>
      <c r="AU9" s="49" t="s">
        <v>255</v>
      </c>
      <c r="AV9" s="5" t="s">
        <v>256</v>
      </c>
      <c r="AW9" s="49" t="s">
        <v>257</v>
      </c>
      <c r="AX9" s="5" t="s">
        <v>258</v>
      </c>
    </row>
    <row r="10" spans="1:100" s="78" customFormat="1" ht="15" x14ac:dyDescent="0.25">
      <c r="A10" s="49"/>
      <c r="B10" s="5"/>
      <c r="C10" s="62"/>
      <c r="D10" s="106"/>
      <c r="E10" s="75"/>
      <c r="F10" s="103"/>
      <c r="G10" s="79"/>
      <c r="H10" s="80"/>
      <c r="J10" s="75"/>
      <c r="L10" s="5"/>
      <c r="M10" s="81"/>
      <c r="N10" s="81"/>
      <c r="O10" s="76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1"/>
      <c r="AG10" s="102"/>
      <c r="AH10" s="102"/>
      <c r="AI10" s="102"/>
      <c r="AJ10" s="118"/>
      <c r="AK10" s="118"/>
      <c r="AL10" s="101"/>
      <c r="AM10" s="101"/>
      <c r="AN10" s="102"/>
      <c r="AO10" s="118"/>
      <c r="AQ10" s="48"/>
      <c r="AR10" s="48"/>
      <c r="AS10" s="48"/>
      <c r="AT10" s="48"/>
      <c r="AU10" s="48"/>
      <c r="AV10" s="53"/>
    </row>
    <row r="11" spans="1:100" s="78" customFormat="1" ht="15" x14ac:dyDescent="0.25">
      <c r="A11" s="49"/>
      <c r="B11" s="5"/>
      <c r="C11" s="62"/>
      <c r="D11" s="106"/>
      <c r="E11" s="75"/>
      <c r="F11" s="103"/>
      <c r="G11" s="79"/>
      <c r="H11" s="80"/>
      <c r="J11" s="75"/>
      <c r="L11" s="5"/>
      <c r="M11" s="81"/>
      <c r="N11" s="81"/>
      <c r="O11" s="76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1"/>
      <c r="AG11" s="102"/>
      <c r="AH11" s="102"/>
      <c r="AI11" s="102"/>
      <c r="AJ11" s="102"/>
      <c r="AK11" s="102"/>
      <c r="AL11" s="101"/>
      <c r="AM11" s="101"/>
      <c r="AN11" s="102"/>
      <c r="AO11" s="101"/>
      <c r="AQ11" s="102"/>
      <c r="AR11" s="102"/>
      <c r="AS11" s="102"/>
      <c r="AT11" s="48"/>
      <c r="AU11" s="48"/>
      <c r="AV11" s="48"/>
      <c r="AW11" s="48"/>
      <c r="AX11" s="48"/>
      <c r="AY11" s="48"/>
    </row>
    <row r="12" spans="1:100" s="78" customFormat="1" ht="15" x14ac:dyDescent="0.25">
      <c r="A12" s="49"/>
      <c r="B12" s="5"/>
      <c r="C12" s="62"/>
      <c r="D12" s="106"/>
      <c r="E12" s="75"/>
      <c r="F12" s="103"/>
      <c r="G12" s="79"/>
      <c r="H12" s="80"/>
      <c r="J12" s="75"/>
      <c r="L12" s="5"/>
      <c r="M12" s="81"/>
      <c r="N12" s="81"/>
      <c r="O12" s="76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1"/>
      <c r="AG12" s="102"/>
      <c r="AH12" s="102"/>
      <c r="AI12" s="102"/>
      <c r="AJ12" s="48"/>
      <c r="AK12" s="48"/>
      <c r="AL12" s="101"/>
      <c r="AM12" s="101"/>
      <c r="AN12" s="102"/>
      <c r="AO12" s="48"/>
      <c r="AQ12" s="48"/>
      <c r="AR12" s="48"/>
      <c r="AS12" s="48"/>
      <c r="AT12" s="48"/>
      <c r="AU12" s="48"/>
      <c r="AV12" s="48"/>
      <c r="AW12" s="48"/>
      <c r="AX12" s="48"/>
      <c r="AY12" s="48"/>
    </row>
    <row r="13" spans="1:100" s="78" customFormat="1" ht="15" x14ac:dyDescent="0.25">
      <c r="A13" s="49"/>
      <c r="B13" s="5"/>
      <c r="C13" s="62"/>
      <c r="D13" s="106"/>
      <c r="E13" s="75"/>
      <c r="F13" s="103"/>
      <c r="G13" s="79"/>
      <c r="H13" s="80"/>
      <c r="J13" s="75"/>
      <c r="L13" s="5"/>
      <c r="M13" s="81"/>
      <c r="N13" s="81"/>
      <c r="O13" s="76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1"/>
      <c r="AG13" s="102"/>
      <c r="AH13" s="102"/>
      <c r="AI13" s="102"/>
      <c r="AJ13" s="48"/>
      <c r="AK13" s="48"/>
      <c r="AL13" s="101"/>
      <c r="AM13" s="101"/>
      <c r="AN13" s="102"/>
      <c r="AO13" s="48"/>
      <c r="AQ13" s="48"/>
      <c r="AR13" s="48"/>
      <c r="AS13" s="48"/>
      <c r="AT13" s="48"/>
      <c r="AU13" s="48"/>
      <c r="AV13" s="48"/>
      <c r="AW13" s="48"/>
      <c r="AX13" s="48"/>
      <c r="AY13" s="48"/>
    </row>
    <row r="14" spans="1:100" s="78" customFormat="1" ht="15" x14ac:dyDescent="0.25">
      <c r="A14" s="49"/>
      <c r="B14" s="5"/>
      <c r="C14" s="62"/>
      <c r="D14" s="106"/>
      <c r="E14" s="75"/>
      <c r="F14" s="103"/>
      <c r="G14" s="79"/>
      <c r="H14" s="80"/>
      <c r="J14" s="75"/>
      <c r="L14" s="5"/>
      <c r="M14" s="81"/>
      <c r="N14" s="81"/>
      <c r="O14" s="76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1"/>
      <c r="AG14" s="102"/>
      <c r="AH14" s="102"/>
      <c r="AI14" s="102"/>
      <c r="AJ14" s="48"/>
      <c r="AK14" s="48"/>
      <c r="AL14" s="101"/>
      <c r="AM14" s="101"/>
      <c r="AN14" s="102"/>
      <c r="AO14" s="48"/>
      <c r="AQ14" s="48"/>
      <c r="AR14" s="48"/>
      <c r="AS14" s="48"/>
      <c r="AT14" s="48"/>
      <c r="AU14" s="48"/>
      <c r="AV14" s="48"/>
      <c r="AW14" s="48"/>
      <c r="AX14" s="48"/>
      <c r="AY14" s="48"/>
    </row>
    <row r="15" spans="1:100" s="78" customFormat="1" ht="15" x14ac:dyDescent="0.25">
      <c r="A15" s="49"/>
      <c r="B15" s="5"/>
      <c r="C15" s="62"/>
      <c r="D15" s="106"/>
      <c r="E15" s="75"/>
      <c r="F15" s="103"/>
      <c r="G15" s="79"/>
      <c r="H15" s="80"/>
      <c r="J15" s="75"/>
      <c r="L15" s="5"/>
      <c r="M15" s="81"/>
      <c r="N15" s="81"/>
      <c r="O15" s="76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1"/>
      <c r="AG15" s="102"/>
      <c r="AH15" s="102"/>
      <c r="AI15" s="102"/>
      <c r="AJ15" s="48"/>
      <c r="AK15" s="48"/>
      <c r="AL15" s="101"/>
      <c r="AM15" s="101"/>
      <c r="AN15" s="102"/>
      <c r="AO15" s="48"/>
      <c r="AQ15" s="48"/>
      <c r="AR15" s="48"/>
      <c r="AS15" s="48"/>
      <c r="AT15" s="48"/>
      <c r="AU15" s="48"/>
      <c r="AV15" s="48"/>
      <c r="AW15" s="48"/>
      <c r="AX15" s="48"/>
      <c r="AY15" s="48"/>
    </row>
    <row r="16" spans="1:100" s="78" customFormat="1" ht="15" x14ac:dyDescent="0.25">
      <c r="A16" s="49"/>
      <c r="B16" s="5"/>
      <c r="C16" s="62"/>
      <c r="D16" s="106"/>
      <c r="E16" s="75"/>
      <c r="F16" s="103"/>
      <c r="G16" s="79"/>
      <c r="H16" s="80"/>
      <c r="J16" s="75"/>
      <c r="L16" s="5"/>
      <c r="M16" s="81"/>
      <c r="N16" s="81"/>
      <c r="O16" s="76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1"/>
      <c r="AG16" s="102"/>
      <c r="AH16" s="102"/>
      <c r="AI16" s="102"/>
      <c r="AJ16" s="48"/>
      <c r="AK16" s="48"/>
      <c r="AL16" s="101"/>
      <c r="AM16" s="101"/>
      <c r="AN16" s="102"/>
      <c r="AO16" s="48"/>
      <c r="AQ16" s="48"/>
      <c r="AR16" s="48"/>
      <c r="AS16" s="48"/>
      <c r="AT16" s="48"/>
      <c r="AU16" s="48"/>
      <c r="AV16" s="48"/>
      <c r="AW16" s="48"/>
      <c r="AX16" s="48"/>
      <c r="AY16" s="48"/>
    </row>
    <row r="17" spans="1:51" s="78" customFormat="1" ht="15" x14ac:dyDescent="0.25">
      <c r="A17" s="49"/>
      <c r="B17" s="5"/>
      <c r="C17" s="62"/>
      <c r="D17" s="106"/>
      <c r="E17" s="75"/>
      <c r="F17" s="103"/>
      <c r="G17" s="79"/>
      <c r="H17" s="80"/>
      <c r="J17" s="75"/>
      <c r="L17" s="5"/>
      <c r="M17" s="81"/>
      <c r="N17" s="81"/>
      <c r="O17" s="7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1"/>
      <c r="AG17" s="102"/>
      <c r="AH17" s="102"/>
      <c r="AI17" s="102"/>
      <c r="AJ17" s="48"/>
      <c r="AK17" s="48"/>
      <c r="AL17" s="101"/>
      <c r="AM17" s="101"/>
      <c r="AN17" s="102"/>
      <c r="AO17" s="48"/>
      <c r="AQ17" s="48"/>
      <c r="AR17" s="48"/>
      <c r="AS17" s="48"/>
      <c r="AT17" s="48"/>
      <c r="AU17" s="48"/>
      <c r="AV17" s="48"/>
      <c r="AW17" s="48"/>
      <c r="AX17" s="48"/>
      <c r="AY17" s="48"/>
    </row>
    <row r="18" spans="1:51" s="78" customFormat="1" ht="15" x14ac:dyDescent="0.25">
      <c r="A18" s="49"/>
      <c r="B18" s="5"/>
      <c r="C18" s="62"/>
      <c r="D18" s="77"/>
      <c r="F18" s="103"/>
      <c r="G18" s="79"/>
      <c r="H18" s="80"/>
      <c r="J18" s="75"/>
      <c r="L18" s="5"/>
      <c r="M18" s="81"/>
      <c r="N18" s="81"/>
      <c r="O18" s="76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1"/>
      <c r="AG18" s="102"/>
      <c r="AH18" s="102"/>
      <c r="AI18" s="102"/>
      <c r="AJ18" s="48"/>
      <c r="AK18" s="48"/>
      <c r="AL18" s="101"/>
      <c r="AM18" s="101"/>
      <c r="AN18" s="102"/>
      <c r="AO18" s="48"/>
      <c r="AQ18" s="48"/>
      <c r="AR18" s="48"/>
      <c r="AS18" s="48"/>
      <c r="AT18" s="48"/>
      <c r="AU18" s="48"/>
      <c r="AV18" s="48"/>
      <c r="AW18" s="48"/>
      <c r="AX18" s="48"/>
      <c r="AY18" s="48"/>
    </row>
    <row r="19" spans="1:51" s="78" customFormat="1" ht="15" x14ac:dyDescent="0.25">
      <c r="A19" s="49"/>
      <c r="B19" s="5"/>
      <c r="C19" s="62"/>
      <c r="D19" s="77"/>
      <c r="G19" s="79"/>
      <c r="H19" s="80"/>
      <c r="J19" s="75"/>
      <c r="L19" s="5"/>
      <c r="M19" s="81"/>
      <c r="N19" s="81"/>
      <c r="O19" s="76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1"/>
      <c r="AG19" s="102"/>
      <c r="AH19" s="102"/>
      <c r="AI19" s="102"/>
      <c r="AJ19" s="48"/>
      <c r="AK19" s="48"/>
      <c r="AL19" s="101"/>
      <c r="AM19" s="101"/>
      <c r="AN19" s="102"/>
      <c r="AO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8"/>
      <c r="AK20" s="48"/>
      <c r="AL20" s="53"/>
      <c r="AM20" s="53"/>
      <c r="AN20" s="53"/>
      <c r="AO20" s="48"/>
      <c r="AP20" s="7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</row>
    <row r="22" spans="1:5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</row>
    <row r="23" spans="1:5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</row>
    <row r="24" spans="1:5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</row>
    <row r="25" spans="1:5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</row>
    <row r="26" spans="1:5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</row>
    <row r="27" spans="1:5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</row>
    <row r="28" spans="1:5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</row>
    <row r="29" spans="1:5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</row>
    <row r="30" spans="1:5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</row>
    <row r="31" spans="1:5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</row>
    <row r="32" spans="1:5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</row>
    <row r="33" spans="1:5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</row>
    <row r="34" spans="1:5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</row>
    <row r="35" spans="1:5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</row>
    <row r="36" spans="1:5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</row>
    <row r="37" spans="1:5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</row>
    <row r="38" spans="1:5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</row>
    <row r="39" spans="1:5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</row>
    <row r="40" spans="1:5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</row>
    <row r="41" spans="1:5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</row>
    <row r="42" spans="1:5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</row>
    <row r="43" spans="1:5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</row>
    <row r="44" spans="1:5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</row>
    <row r="45" spans="1:5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</row>
    <row r="46" spans="1:5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</row>
    <row r="47" spans="1:5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</row>
    <row r="48" spans="1:5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</row>
    <row r="49" spans="1:5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</row>
    <row r="50" spans="1:5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</row>
    <row r="51" spans="1:5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</row>
    <row r="52" spans="1:5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4:M56"/>
  <sheetViews>
    <sheetView tabSelected="1" zoomScaleNormal="100" zoomScaleSheetLayoutView="110" workbookViewId="0">
      <selection activeCell="I12" sqref="I12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5" t="s">
        <v>9</v>
      </c>
      <c r="C4" s="95"/>
      <c r="D4" s="89"/>
    </row>
    <row r="5" spans="2:12" s="89" customFormat="1" ht="19.5" customHeight="1" x14ac:dyDescent="0.2">
      <c r="B5" s="92" t="s">
        <v>15</v>
      </c>
      <c r="C5" s="92" t="s">
        <v>16</v>
      </c>
      <c r="D5" s="92" t="s">
        <v>14</v>
      </c>
      <c r="E5" s="92" t="s">
        <v>7</v>
      </c>
      <c r="F5" s="92" t="s">
        <v>13</v>
      </c>
      <c r="G5" s="92" t="s">
        <v>8</v>
      </c>
      <c r="H5" s="93" t="s">
        <v>266</v>
      </c>
      <c r="I5" s="92" t="s">
        <v>197</v>
      </c>
      <c r="J5" s="98"/>
      <c r="K5" s="98"/>
    </row>
    <row r="6" spans="2:12" s="52" customFormat="1" ht="11.25" x14ac:dyDescent="0.2">
      <c r="B6" s="5"/>
      <c r="C6" s="49"/>
      <c r="D6" s="5"/>
      <c r="G6" s="105"/>
      <c r="H6" s="96"/>
      <c r="I6" s="96"/>
      <c r="J6" s="98"/>
      <c r="K6" s="98"/>
      <c r="L6" s="98"/>
    </row>
    <row r="7" spans="2:12" s="52" customFormat="1" ht="11.25" x14ac:dyDescent="0.2">
      <c r="B7" s="5"/>
      <c r="C7" s="49"/>
      <c r="D7" s="5"/>
      <c r="G7" s="105"/>
      <c r="H7" s="96"/>
      <c r="I7" s="96"/>
      <c r="J7" s="98"/>
      <c r="K7" s="98"/>
      <c r="L7" s="98"/>
    </row>
    <row r="8" spans="2:12" s="52" customFormat="1" ht="11.25" x14ac:dyDescent="0.2">
      <c r="B8" s="5"/>
      <c r="C8" s="49"/>
      <c r="D8" s="5"/>
      <c r="G8" s="105"/>
      <c r="H8" s="96"/>
      <c r="I8" s="96"/>
      <c r="J8" s="98"/>
      <c r="K8" s="98"/>
      <c r="L8" s="98"/>
    </row>
    <row r="9" spans="2:12" s="52" customFormat="1" ht="11.25" x14ac:dyDescent="0.2">
      <c r="B9" s="5"/>
      <c r="C9" s="49"/>
      <c r="D9" s="5"/>
      <c r="G9" s="105"/>
      <c r="H9" s="96"/>
      <c r="I9" s="96"/>
      <c r="J9" s="98"/>
      <c r="K9" s="98"/>
      <c r="L9" s="98"/>
    </row>
    <row r="10" spans="2:12" s="52" customFormat="1" ht="11.25" x14ac:dyDescent="0.2">
      <c r="B10" s="5"/>
      <c r="C10" s="49"/>
      <c r="D10" s="5"/>
      <c r="G10" s="105"/>
      <c r="H10" s="96"/>
      <c r="I10" s="96"/>
      <c r="J10" s="98"/>
      <c r="K10" s="98"/>
      <c r="L10" s="98"/>
    </row>
    <row r="11" spans="2:12" s="52" customFormat="1" ht="11.25" x14ac:dyDescent="0.2">
      <c r="B11" s="5"/>
      <c r="C11" s="49"/>
      <c r="G11" s="105"/>
      <c r="H11" s="96"/>
      <c r="I11" s="96"/>
      <c r="J11" s="98"/>
      <c r="K11" s="98"/>
      <c r="L11" s="98"/>
    </row>
    <row r="12" spans="2:12" s="52" customFormat="1" ht="11.25" x14ac:dyDescent="0.2">
      <c r="B12" s="5"/>
      <c r="C12" s="49"/>
      <c r="D12" s="5"/>
      <c r="G12" s="105"/>
      <c r="H12" s="96"/>
      <c r="I12" s="96"/>
      <c r="J12" s="98"/>
      <c r="K12" s="98"/>
      <c r="L12" s="98"/>
    </row>
    <row r="13" spans="2:12" s="52" customFormat="1" ht="11.25" x14ac:dyDescent="0.2">
      <c r="B13" s="5"/>
      <c r="C13" s="49"/>
      <c r="D13" s="5"/>
      <c r="G13" s="105"/>
      <c r="H13" s="96"/>
      <c r="I13" s="120"/>
      <c r="J13" s="98"/>
      <c r="K13" s="98"/>
      <c r="L13" s="98"/>
    </row>
    <row r="14" spans="2:12" s="52" customFormat="1" ht="11.25" x14ac:dyDescent="0.2">
      <c r="B14" s="5"/>
      <c r="C14" s="49"/>
      <c r="D14" s="5"/>
      <c r="G14" s="105"/>
      <c r="H14" s="96"/>
      <c r="I14" s="96"/>
      <c r="J14" s="98"/>
      <c r="K14" s="98"/>
      <c r="L14" s="98"/>
    </row>
    <row r="15" spans="2:12" s="52" customFormat="1" ht="11.25" x14ac:dyDescent="0.2">
      <c r="B15" s="5"/>
      <c r="C15" s="49"/>
      <c r="D15" s="5"/>
      <c r="E15" s="5"/>
      <c r="G15" s="105"/>
      <c r="H15" s="96"/>
      <c r="I15" s="96"/>
      <c r="J15" s="98"/>
      <c r="K15" s="98"/>
      <c r="L15" s="98"/>
    </row>
    <row r="16" spans="2:12" s="52" customFormat="1" ht="11.25" x14ac:dyDescent="0.2">
      <c r="B16" s="5"/>
      <c r="C16" s="49"/>
      <c r="D16" s="5"/>
      <c r="G16" s="105"/>
      <c r="H16" s="96"/>
      <c r="I16" s="96"/>
      <c r="J16" s="98"/>
      <c r="K16" s="98"/>
      <c r="L16" s="98"/>
    </row>
    <row r="17" spans="2:13" s="52" customFormat="1" ht="11.25" x14ac:dyDescent="0.2">
      <c r="B17" s="5"/>
      <c r="C17" s="49"/>
      <c r="D17" s="5"/>
      <c r="G17" s="105"/>
      <c r="H17" s="96"/>
      <c r="I17" s="96"/>
      <c r="J17" s="98"/>
      <c r="K17" s="98"/>
      <c r="L17" s="98"/>
    </row>
    <row r="18" spans="2:13" s="52" customFormat="1" ht="11.25" x14ac:dyDescent="0.2">
      <c r="B18" s="5"/>
      <c r="C18" s="49"/>
      <c r="D18" s="119"/>
      <c r="E18" s="63"/>
      <c r="F18" s="63"/>
      <c r="G18" s="105"/>
      <c r="H18" s="96"/>
      <c r="I18" s="96"/>
      <c r="J18" s="98"/>
      <c r="K18" s="98"/>
      <c r="L18" s="98"/>
    </row>
    <row r="19" spans="2:13" s="52" customFormat="1" ht="11.25" x14ac:dyDescent="0.2">
      <c r="B19" s="5"/>
      <c r="C19" s="49"/>
      <c r="D19" s="5"/>
      <c r="E19" s="63"/>
      <c r="F19" s="121"/>
      <c r="G19" s="108"/>
      <c r="H19" s="96"/>
      <c r="I19" s="96"/>
      <c r="J19" s="99"/>
      <c r="K19" s="98"/>
      <c r="L19" s="98"/>
      <c r="M19" s="112"/>
    </row>
    <row r="20" spans="2:13" s="52" customFormat="1" ht="11.25" x14ac:dyDescent="0.2">
      <c r="B20" s="5"/>
      <c r="C20" s="49"/>
      <c r="D20" s="5"/>
      <c r="E20" s="63"/>
      <c r="F20" s="121"/>
      <c r="G20" s="108"/>
      <c r="H20" s="96"/>
      <c r="I20" s="96"/>
      <c r="J20" s="99"/>
      <c r="K20" s="98"/>
      <c r="L20" s="98"/>
      <c r="M20" s="112"/>
    </row>
    <row r="21" spans="2:13" s="52" customFormat="1" ht="11.25" x14ac:dyDescent="0.2">
      <c r="B21" s="5"/>
      <c r="C21" s="49"/>
      <c r="D21" s="5"/>
      <c r="E21" s="63"/>
      <c r="F21" s="121"/>
      <c r="G21" s="108"/>
      <c r="H21" s="96"/>
      <c r="I21" s="96"/>
      <c r="J21" s="99"/>
      <c r="K21" s="98"/>
      <c r="L21" s="98"/>
      <c r="M21" s="112"/>
    </row>
    <row r="22" spans="2:13" s="52" customFormat="1" ht="11.25" x14ac:dyDescent="0.2">
      <c r="B22" s="5"/>
      <c r="C22" s="49"/>
      <c r="D22" s="5"/>
      <c r="E22" s="63"/>
      <c r="F22" s="121"/>
      <c r="G22" s="108"/>
      <c r="H22" s="96"/>
      <c r="I22" s="96"/>
      <c r="J22" s="99"/>
      <c r="K22" s="98"/>
      <c r="L22" s="98"/>
      <c r="M22" s="112"/>
    </row>
    <row r="23" spans="2:13" s="52" customFormat="1" ht="11.25" x14ac:dyDescent="0.2">
      <c r="B23" s="5"/>
      <c r="C23" s="49"/>
      <c r="D23" s="119"/>
      <c r="E23" s="63"/>
      <c r="F23" s="121"/>
      <c r="G23" s="108"/>
      <c r="H23" s="96"/>
      <c r="I23" s="96"/>
      <c r="J23" s="99"/>
      <c r="K23" s="98"/>
      <c r="L23" s="98"/>
      <c r="M23" s="112"/>
    </row>
    <row r="24" spans="2:13" s="52" customFormat="1" ht="11.25" x14ac:dyDescent="0.2">
      <c r="B24" s="5"/>
      <c r="C24" s="49"/>
      <c r="D24" s="5"/>
      <c r="E24" s="63"/>
      <c r="F24" s="121"/>
      <c r="G24" s="108"/>
      <c r="H24" s="96"/>
      <c r="I24" s="96"/>
      <c r="J24" s="99"/>
      <c r="K24" s="98"/>
      <c r="L24" s="98"/>
      <c r="M24" s="112"/>
    </row>
    <row r="25" spans="2:13" s="52" customFormat="1" ht="11.25" x14ac:dyDescent="0.2">
      <c r="B25" s="5"/>
      <c r="C25" s="49"/>
      <c r="D25" s="5"/>
      <c r="E25" s="63"/>
      <c r="F25" s="121"/>
      <c r="G25" s="108"/>
      <c r="H25" s="96"/>
      <c r="I25" s="96"/>
      <c r="J25" s="99"/>
      <c r="K25" s="98"/>
      <c r="L25" s="98"/>
      <c r="M25" s="112"/>
    </row>
    <row r="26" spans="2:13" s="52" customFormat="1" ht="11.25" x14ac:dyDescent="0.2">
      <c r="B26" s="5"/>
      <c r="C26" s="49"/>
      <c r="D26" s="5"/>
      <c r="E26" s="63"/>
      <c r="F26" s="122"/>
      <c r="G26" s="108"/>
      <c r="H26" s="96"/>
      <c r="I26" s="96"/>
      <c r="J26" s="98"/>
      <c r="K26" s="98"/>
      <c r="L26" s="98"/>
    </row>
    <row r="27" spans="2:13" s="52" customFormat="1" ht="11.25" x14ac:dyDescent="0.2">
      <c r="B27" s="5"/>
      <c r="C27" s="49"/>
      <c r="D27" s="5"/>
      <c r="E27" s="63"/>
      <c r="F27" s="121"/>
      <c r="G27" s="108"/>
      <c r="H27" s="96"/>
      <c r="I27" s="96"/>
      <c r="J27" s="99"/>
      <c r="K27" s="98"/>
      <c r="L27" s="98"/>
    </row>
    <row r="28" spans="2:13" s="52" customFormat="1" ht="11.25" x14ac:dyDescent="0.2">
      <c r="B28" s="5"/>
      <c r="C28" s="49"/>
      <c r="D28" s="119"/>
      <c r="E28" s="63"/>
      <c r="F28" s="121"/>
      <c r="G28" s="105"/>
      <c r="H28" s="96"/>
      <c r="I28" s="96"/>
      <c r="J28" s="99"/>
      <c r="K28" s="98"/>
      <c r="L28" s="98"/>
    </row>
    <row r="29" spans="2:13" s="52" customFormat="1" ht="11.25" x14ac:dyDescent="0.2">
      <c r="B29" s="5"/>
      <c r="C29" s="49"/>
      <c r="D29" s="5"/>
      <c r="G29" s="105"/>
      <c r="H29" s="96"/>
      <c r="I29" s="96"/>
      <c r="J29" s="99"/>
      <c r="K29" s="98"/>
      <c r="L29" s="98"/>
    </row>
    <row r="30" spans="2:13" s="52" customFormat="1" ht="11.25" x14ac:dyDescent="0.2">
      <c r="B30" s="5"/>
      <c r="C30" s="49"/>
      <c r="D30" s="5"/>
      <c r="G30" s="105"/>
      <c r="H30" s="96"/>
      <c r="I30" s="96"/>
      <c r="J30" s="98"/>
      <c r="K30" s="98"/>
      <c r="L30" s="98"/>
    </row>
    <row r="31" spans="2:13" s="52" customFormat="1" ht="11.25" x14ac:dyDescent="0.2">
      <c r="B31" s="5"/>
      <c r="C31" s="49"/>
      <c r="D31" s="5"/>
      <c r="G31" s="105"/>
      <c r="H31" s="96"/>
      <c r="I31" s="96"/>
      <c r="J31" s="98"/>
      <c r="K31" s="98"/>
      <c r="L31" s="98"/>
    </row>
    <row r="32" spans="2:13" s="52" customFormat="1" ht="11.25" x14ac:dyDescent="0.2">
      <c r="B32" s="5"/>
      <c r="C32" s="49"/>
      <c r="D32" s="5"/>
      <c r="G32" s="105"/>
      <c r="H32" s="96"/>
      <c r="I32" s="96"/>
      <c r="J32" s="98"/>
      <c r="K32" s="98"/>
      <c r="L32" s="98"/>
    </row>
    <row r="33" spans="2:12" s="52" customFormat="1" ht="11.25" x14ac:dyDescent="0.2">
      <c r="B33" s="5"/>
      <c r="C33" s="49"/>
      <c r="D33" s="5"/>
      <c r="G33" s="105"/>
      <c r="H33" s="96"/>
      <c r="I33" s="96"/>
      <c r="J33" s="98"/>
      <c r="K33" s="98"/>
      <c r="L33" s="98"/>
    </row>
    <row r="34" spans="2:12" s="52" customFormat="1" ht="11.25" x14ac:dyDescent="0.2">
      <c r="B34" s="5"/>
      <c r="C34" s="49"/>
      <c r="D34" s="5"/>
      <c r="G34" s="105"/>
      <c r="H34" s="96"/>
      <c r="I34" s="96"/>
      <c r="J34" s="98"/>
      <c r="K34" s="98"/>
      <c r="L34" s="98"/>
    </row>
    <row r="35" spans="2:12" s="52" customFormat="1" ht="11.25" x14ac:dyDescent="0.2">
      <c r="B35" s="5"/>
      <c r="C35" s="49"/>
      <c r="D35" s="119"/>
      <c r="E35" s="63"/>
      <c r="F35" s="121"/>
      <c r="G35" s="108"/>
      <c r="H35" s="96"/>
      <c r="I35" s="96"/>
      <c r="J35" s="98"/>
      <c r="K35" s="98"/>
      <c r="L35" s="98"/>
    </row>
    <row r="36" spans="2:12" s="52" customFormat="1" ht="11.25" x14ac:dyDescent="0.2">
      <c r="B36" s="5"/>
      <c r="C36" s="49"/>
      <c r="D36" s="5"/>
      <c r="G36" s="105"/>
      <c r="H36" s="96"/>
      <c r="I36" s="96"/>
      <c r="J36" s="98"/>
      <c r="K36" s="98"/>
      <c r="L36" s="98"/>
    </row>
    <row r="37" spans="2:12" s="52" customFormat="1" ht="11.25" x14ac:dyDescent="0.2">
      <c r="B37" s="5"/>
      <c r="C37" s="49"/>
      <c r="D37" s="5"/>
      <c r="G37" s="105"/>
      <c r="H37" s="96"/>
      <c r="I37" s="96"/>
      <c r="J37" s="98"/>
      <c r="K37" s="98"/>
      <c r="L37" s="98"/>
    </row>
    <row r="38" spans="2:12" s="52" customFormat="1" ht="11.25" x14ac:dyDescent="0.2">
      <c r="B38" s="5"/>
      <c r="C38" s="49"/>
      <c r="D38" s="5"/>
      <c r="G38" s="105"/>
      <c r="H38" s="96"/>
      <c r="I38" s="96"/>
      <c r="J38" s="98"/>
      <c r="K38" s="98"/>
      <c r="L38" s="98"/>
    </row>
    <row r="39" spans="2:12" s="52" customFormat="1" ht="11.25" x14ac:dyDescent="0.2">
      <c r="B39" s="5"/>
      <c r="C39" s="49"/>
      <c r="D39" s="5"/>
      <c r="G39" s="105"/>
      <c r="H39" s="96"/>
      <c r="I39" s="96"/>
      <c r="J39" s="98"/>
      <c r="K39" s="98"/>
      <c r="L39" s="98"/>
    </row>
    <row r="40" spans="2:12" s="52" customFormat="1" ht="11.25" x14ac:dyDescent="0.2">
      <c r="B40" s="5"/>
      <c r="C40" s="49"/>
      <c r="D40" s="5"/>
      <c r="G40" s="105"/>
      <c r="H40" s="96"/>
      <c r="I40" s="96"/>
      <c r="J40" s="98"/>
      <c r="K40" s="98"/>
      <c r="L40" s="98"/>
    </row>
    <row r="41" spans="2:12" s="52" customFormat="1" ht="11.25" x14ac:dyDescent="0.2">
      <c r="B41" s="5"/>
      <c r="C41" s="49"/>
      <c r="D41" s="5"/>
      <c r="G41" s="105"/>
      <c r="H41" s="96"/>
      <c r="I41" s="96"/>
      <c r="J41" s="98"/>
      <c r="K41" s="98"/>
      <c r="L41" s="98"/>
    </row>
    <row r="42" spans="2:12" s="52" customFormat="1" ht="11.25" x14ac:dyDescent="0.2">
      <c r="B42" s="5"/>
      <c r="C42" s="49"/>
      <c r="D42" s="5"/>
      <c r="G42" s="105"/>
      <c r="H42" s="96"/>
      <c r="I42" s="96"/>
      <c r="J42" s="98"/>
      <c r="K42" s="98"/>
      <c r="L42" s="98"/>
    </row>
    <row r="43" spans="2:12" s="52" customFormat="1" ht="11.25" x14ac:dyDescent="0.2">
      <c r="B43" s="5"/>
      <c r="C43" s="49"/>
      <c r="D43" s="5"/>
      <c r="G43" s="105"/>
      <c r="H43" s="96"/>
      <c r="I43" s="96"/>
      <c r="J43" s="98"/>
      <c r="K43" s="98"/>
      <c r="L43" s="98"/>
    </row>
    <row r="44" spans="2:12" s="52" customFormat="1" ht="11.25" x14ac:dyDescent="0.2">
      <c r="B44" s="5"/>
      <c r="C44" s="49"/>
      <c r="D44" s="5"/>
      <c r="G44" s="105"/>
      <c r="H44" s="96"/>
      <c r="I44" s="96"/>
      <c r="J44" s="98"/>
      <c r="K44" s="98"/>
      <c r="L44" s="98"/>
    </row>
    <row r="45" spans="2:12" s="52" customFormat="1" ht="11.25" x14ac:dyDescent="0.2">
      <c r="B45" s="5"/>
      <c r="C45" s="49"/>
      <c r="D45" s="5"/>
      <c r="G45" s="105"/>
      <c r="H45" s="96"/>
      <c r="I45" s="96"/>
      <c r="J45" s="98"/>
      <c r="K45" s="98"/>
      <c r="L45" s="98"/>
    </row>
    <row r="46" spans="2:12" s="52" customFormat="1" ht="11.25" x14ac:dyDescent="0.2">
      <c r="B46" s="5"/>
      <c r="C46" s="49"/>
      <c r="D46" s="5"/>
      <c r="G46" s="105"/>
      <c r="H46" s="96"/>
      <c r="I46" s="96"/>
      <c r="J46" s="98"/>
      <c r="K46" s="98"/>
      <c r="L46" s="98"/>
    </row>
    <row r="47" spans="2:12" s="52" customFormat="1" ht="11.25" x14ac:dyDescent="0.2">
      <c r="B47" s="5"/>
      <c r="C47" s="49"/>
      <c r="D47" s="5"/>
      <c r="G47" s="105"/>
      <c r="H47" s="96"/>
      <c r="I47" s="96"/>
      <c r="J47" s="98"/>
      <c r="K47" s="98"/>
      <c r="L47" s="98"/>
    </row>
    <row r="48" spans="2:12" s="52" customFormat="1" ht="11.25" x14ac:dyDescent="0.2">
      <c r="B48" s="5"/>
      <c r="C48" s="49"/>
      <c r="D48" s="5"/>
      <c r="G48" s="105"/>
      <c r="H48" s="96"/>
      <c r="I48" s="96"/>
      <c r="J48" s="98"/>
      <c r="K48" s="98"/>
      <c r="L48" s="98"/>
    </row>
    <row r="49" spans="2:12" s="52" customFormat="1" ht="11.25" x14ac:dyDescent="0.2">
      <c r="B49" s="5"/>
      <c r="C49" s="49"/>
      <c r="D49" s="5"/>
      <c r="G49" s="105"/>
      <c r="H49" s="96"/>
      <c r="I49" s="96"/>
      <c r="J49" s="98"/>
      <c r="K49" s="98"/>
      <c r="L49" s="98"/>
    </row>
    <row r="50" spans="2:12" s="52" customFormat="1" ht="11.25" x14ac:dyDescent="0.2">
      <c r="B50" s="5"/>
      <c r="C50" s="49"/>
      <c r="D50" s="5"/>
      <c r="G50" s="105"/>
      <c r="H50" s="96"/>
      <c r="I50" s="96"/>
      <c r="J50" s="98"/>
      <c r="K50" s="98"/>
      <c r="L50" s="98"/>
    </row>
    <row r="51" spans="2:12" s="10" customFormat="1" x14ac:dyDescent="0.2">
      <c r="B51" s="5"/>
      <c r="C51" s="49"/>
      <c r="D51" s="5"/>
      <c r="H51" s="100"/>
      <c r="I51" s="100"/>
      <c r="J51" s="96"/>
      <c r="K51" s="96"/>
      <c r="L51" s="53"/>
    </row>
    <row r="52" spans="2:12" s="10" customFormat="1" x14ac:dyDescent="0.2">
      <c r="B52" s="5"/>
      <c r="C52" s="49"/>
      <c r="D52" s="5"/>
      <c r="H52" s="96"/>
      <c r="I52" s="96"/>
    </row>
    <row r="53" spans="2:12" s="10" customFormat="1" x14ac:dyDescent="0.2">
      <c r="B53" s="5"/>
      <c r="C53" s="49"/>
      <c r="D53" s="5"/>
      <c r="H53" s="96"/>
      <c r="I53" s="96"/>
    </row>
    <row r="54" spans="2:12" s="10" customFormat="1" x14ac:dyDescent="0.2">
      <c r="B54" s="56"/>
      <c r="C54" s="55"/>
      <c r="D54" s="56"/>
      <c r="H54" s="97"/>
      <c r="I54" s="97"/>
    </row>
    <row r="55" spans="2:12" x14ac:dyDescent="0.2">
      <c r="B55" s="90"/>
      <c r="C55" s="94"/>
      <c r="D55" s="90"/>
      <c r="H55" s="91"/>
      <c r="I55" s="91"/>
    </row>
    <row r="56" spans="2:12" x14ac:dyDescent="0.2">
      <c r="H56" s="91"/>
      <c r="I56" s="9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H30"/>
  <sheetViews>
    <sheetView workbookViewId="0">
      <selection activeCell="G23" sqref="G23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2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88" t="str">
        <f>+A15</f>
        <v>ISLA LEON</v>
      </c>
      <c r="B1" s="188" t="str">
        <f>B15</f>
        <v xml:space="preserve"> leon</v>
      </c>
      <c r="C1" s="186">
        <v>24</v>
      </c>
      <c r="D1" s="186">
        <v>26</v>
      </c>
      <c r="E1" s="180" t="str">
        <f>+"hoja.Cell("&amp;C4&amp;C3&amp;C4&amp;" &amp; sep"</f>
        <v>hoja.Cell("T" &amp; sep</v>
      </c>
      <c r="F1" s="183" t="s">
        <v>123</v>
      </c>
      <c r="G1" s="180" t="str">
        <f>+A1&amp;C4</f>
        <v>ISLA LEON"</v>
      </c>
    </row>
    <row r="2" spans="1:8" x14ac:dyDescent="0.2">
      <c r="A2" s="189"/>
      <c r="B2" s="189"/>
      <c r="C2" s="185" t="s">
        <v>179</v>
      </c>
      <c r="E2" s="182" t="str">
        <f>+"hoja.Cell("&amp;C4&amp;C3&amp;C4&amp;C17&amp;" sep + 1"</f>
        <v>hoja.Cell("T" &amp;  sep + 1</v>
      </c>
      <c r="F2" s="183" t="s">
        <v>118</v>
      </c>
      <c r="G2" t="s">
        <v>112</v>
      </c>
    </row>
    <row r="3" spans="1:8" x14ac:dyDescent="0.2">
      <c r="A3" s="180" t="s">
        <v>73</v>
      </c>
      <c r="B3" s="180" t="str">
        <f>+B1</f>
        <v xml:space="preserve"> leon</v>
      </c>
      <c r="C3" s="185" t="s">
        <v>156</v>
      </c>
      <c r="E3" s="182" t="str">
        <f>+"hoja.Cell("&amp;C4&amp;C3&amp;C4&amp;C17&amp;"sep + 3"</f>
        <v>hoja.Cell("T" &amp; sep + 3</v>
      </c>
      <c r="F3" s="183" t="s">
        <v>118</v>
      </c>
      <c r="G3" t="s">
        <v>113</v>
      </c>
    </row>
    <row r="4" spans="1:8" x14ac:dyDescent="0.2">
      <c r="A4" t="s">
        <v>74</v>
      </c>
      <c r="B4" t="s">
        <v>130</v>
      </c>
      <c r="C4" s="72" t="s">
        <v>124</v>
      </c>
      <c r="E4" s="182" t="str">
        <f>+"hoja.Cell("&amp;C4&amp;C3&amp;C4&amp;C17&amp;"sep + 4"</f>
        <v>hoja.Cell("T" &amp; sep + 4</v>
      </c>
      <c r="F4" s="183" t="s">
        <v>118</v>
      </c>
      <c r="G4" t="s">
        <v>114</v>
      </c>
    </row>
    <row r="5" spans="1:8" x14ac:dyDescent="0.2">
      <c r="A5" t="s">
        <v>89</v>
      </c>
      <c r="B5" t="s">
        <v>145</v>
      </c>
      <c r="C5" s="184" t="s">
        <v>151</v>
      </c>
      <c r="E5" s="182" t="str">
        <f>+"hoja.Cell("&amp;C4&amp;C3&amp;C4&amp;C17&amp;"sep + 5"</f>
        <v>hoja.Cell("T" &amp; sep + 5</v>
      </c>
      <c r="F5" s="183" t="s">
        <v>118</v>
      </c>
      <c r="G5" t="s">
        <v>115</v>
      </c>
    </row>
    <row r="6" spans="1:8" x14ac:dyDescent="0.2">
      <c r="A6" t="s">
        <v>90</v>
      </c>
      <c r="B6" t="s">
        <v>144</v>
      </c>
      <c r="C6" s="187" t="s">
        <v>153</v>
      </c>
      <c r="E6" s="182" t="str">
        <f>+"hoja.Cell("&amp;C4&amp;C3&amp;C4&amp;C17&amp;"sep + 6"</f>
        <v>hoja.Cell("T" &amp; sep + 6</v>
      </c>
      <c r="F6" s="183" t="s">
        <v>118</v>
      </c>
      <c r="G6" s="180" t="s">
        <v>157</v>
      </c>
    </row>
    <row r="7" spans="1:8" x14ac:dyDescent="0.2">
      <c r="A7" t="s">
        <v>91</v>
      </c>
      <c r="B7" t="s">
        <v>143</v>
      </c>
      <c r="C7" s="187" t="s">
        <v>154</v>
      </c>
      <c r="E7" s="181"/>
      <c r="F7" s="183"/>
    </row>
    <row r="8" spans="1:8" x14ac:dyDescent="0.2">
      <c r="A8" t="s">
        <v>75</v>
      </c>
      <c r="B8" t="s">
        <v>131</v>
      </c>
      <c r="C8" s="187" t="s">
        <v>155</v>
      </c>
      <c r="E8" s="180" t="str">
        <f>+"hoja.Cell("&amp;C4&amp;C3&amp;C4&amp;C17&amp;"sep + 7"</f>
        <v>hoja.Cell("T" &amp; sep + 7</v>
      </c>
      <c r="F8" s="183" t="s">
        <v>118</v>
      </c>
      <c r="G8" t="s">
        <v>116</v>
      </c>
    </row>
    <row r="9" spans="1:8" x14ac:dyDescent="0.2">
      <c r="A9" t="s">
        <v>76</v>
      </c>
      <c r="B9" t="s">
        <v>132</v>
      </c>
      <c r="C9" s="187" t="s">
        <v>152</v>
      </c>
      <c r="E9" s="180" t="str">
        <f>+"hoja.Cell("&amp;C4&amp;C3&amp;C4&amp;C17&amp;"sep + 8"</f>
        <v>hoja.Cell("T" &amp; sep + 8</v>
      </c>
      <c r="F9" s="183" t="s">
        <v>118</v>
      </c>
      <c r="G9" t="s">
        <v>114</v>
      </c>
    </row>
    <row r="10" spans="1:8" x14ac:dyDescent="0.2">
      <c r="A10" t="s">
        <v>77</v>
      </c>
      <c r="B10" t="s">
        <v>133</v>
      </c>
      <c r="C10" s="187" t="s">
        <v>158</v>
      </c>
      <c r="E10" s="180" t="str">
        <f>+"hoja.Cell("&amp;C4&amp;C3&amp;C4&amp;C17&amp;"sep + 9"</f>
        <v>hoja.Cell("T" &amp; sep + 9</v>
      </c>
      <c r="F10" s="183" t="s">
        <v>118</v>
      </c>
      <c r="G10" t="s">
        <v>117</v>
      </c>
    </row>
    <row r="11" spans="1:8" x14ac:dyDescent="0.2">
      <c r="A11" t="s">
        <v>78</v>
      </c>
      <c r="B11" t="s">
        <v>134</v>
      </c>
      <c r="C11" s="184" t="s">
        <v>160</v>
      </c>
    </row>
    <row r="12" spans="1:8" x14ac:dyDescent="0.2">
      <c r="A12" t="s">
        <v>71</v>
      </c>
      <c r="B12" t="s">
        <v>135</v>
      </c>
      <c r="C12" s="184" t="s">
        <v>159</v>
      </c>
    </row>
    <row r="13" spans="1:8" x14ac:dyDescent="0.2">
      <c r="A13" t="s">
        <v>79</v>
      </c>
      <c r="B13" s="180" t="s">
        <v>136</v>
      </c>
      <c r="C13" s="184" t="s">
        <v>161</v>
      </c>
    </row>
    <row r="14" spans="1:8" x14ac:dyDescent="0.2">
      <c r="A14" t="s">
        <v>80</v>
      </c>
      <c r="B14" t="s">
        <v>137</v>
      </c>
      <c r="C14" s="184" t="s">
        <v>175</v>
      </c>
      <c r="E14" s="180" t="str">
        <f>+"hoja.Cell("&amp;C4&amp;C2&amp;C4&amp;C11</f>
        <v xml:space="preserve">hoja.Cell("V" &amp; sep +3 </v>
      </c>
      <c r="F14" s="180" t="s">
        <v>169</v>
      </c>
      <c r="G14" s="180" t="str">
        <f>C5&amp;B1&amp;C6&amp;B1&amp;C7&amp;B1&amp;C8&amp;B1&amp;C9</f>
        <v>"=V" &amp; leon+1 &amp; " + X" &amp; leon+1 &amp; " + Z"&amp; leon+1 &amp; "+AB" &amp; leon+1</v>
      </c>
      <c r="H14" s="180" t="s">
        <v>128</v>
      </c>
    </row>
    <row r="15" spans="1:8" x14ac:dyDescent="0.2">
      <c r="A15" t="s">
        <v>92</v>
      </c>
      <c r="B15" t="s">
        <v>148</v>
      </c>
      <c r="C15" s="184" t="s">
        <v>162</v>
      </c>
      <c r="E15" s="180" t="str">
        <f>+"hoja.Cell("&amp;C4&amp;C2&amp;C4&amp;C12</f>
        <v>hoja.Cell("V" &amp; sep +4</v>
      </c>
      <c r="F15" s="180" t="s">
        <v>169</v>
      </c>
      <c r="G15" s="180" t="str">
        <f>+C10&amp;C2&amp;C4&amp;C11&amp;C15</f>
        <v>"=V" &amp; sep +3  &amp; "*16%"</v>
      </c>
      <c r="H15" s="180" t="s">
        <v>119</v>
      </c>
    </row>
    <row r="16" spans="1:8" x14ac:dyDescent="0.2">
      <c r="A16" t="s">
        <v>81</v>
      </c>
      <c r="B16" t="s">
        <v>138</v>
      </c>
      <c r="C16" s="184" t="s">
        <v>163</v>
      </c>
      <c r="E16" s="180" t="str">
        <f>+"hoja.Cell("&amp;C4&amp;C2&amp;C4&amp;C13</f>
        <v>hoja.Cell("V" &amp; sep +5</v>
      </c>
      <c r="F16" s="180" t="s">
        <v>169</v>
      </c>
      <c r="G16" s="180" t="str">
        <f>+C10&amp;C2&amp;C4&amp;C11&amp;C16</f>
        <v>"=V" &amp; sep +3  &amp;" *6%"</v>
      </c>
      <c r="H16" s="180" t="s">
        <v>120</v>
      </c>
    </row>
    <row r="17" spans="1:8" x14ac:dyDescent="0.2">
      <c r="A17" t="s">
        <v>93</v>
      </c>
      <c r="B17" t="s">
        <v>139</v>
      </c>
      <c r="C17" s="184" t="s">
        <v>165</v>
      </c>
      <c r="E17" s="180" t="str">
        <f>+"hoja.Cell("&amp;C4&amp;C2&amp;C4&amp;C14</f>
        <v xml:space="preserve">hoja.Cell("V" &amp; sep +6 </v>
      </c>
      <c r="F17" s="180" t="s">
        <v>169</v>
      </c>
      <c r="G17" s="180" t="str">
        <f>+C10&amp;C2&amp;C4&amp;C11&amp;C17&amp;C4&amp;C18&amp;C2&amp;C4&amp;C12&amp;C17&amp;C4&amp;C19&amp;C2&amp;C4&amp;C13</f>
        <v>"=V" &amp; sep +3  &amp; "+V" &amp; sep +4 &amp; "-V" &amp; sep +5</v>
      </c>
      <c r="H17" s="180" t="s">
        <v>125</v>
      </c>
    </row>
    <row r="18" spans="1:8" x14ac:dyDescent="0.2">
      <c r="A18" t="s">
        <v>82</v>
      </c>
      <c r="B18" t="s">
        <v>140</v>
      </c>
      <c r="C18" s="184" t="s">
        <v>164</v>
      </c>
      <c r="F18" s="180"/>
    </row>
    <row r="19" spans="1:8" x14ac:dyDescent="0.2">
      <c r="A19" t="s">
        <v>83</v>
      </c>
      <c r="B19" t="s">
        <v>141</v>
      </c>
      <c r="C19" s="184" t="s">
        <v>170</v>
      </c>
      <c r="E19" s="180" t="str">
        <f>+"hoja.Cell("&amp;C4&amp;C2&amp;C4&amp;C23</f>
        <v>hoja.Cell("V" &amp; sep +7</v>
      </c>
      <c r="F19" s="180" t="s">
        <v>169</v>
      </c>
      <c r="G19" s="180" t="str">
        <f>+C20&amp;B1&amp;C21&amp;B1&amp;C22&amp;B1&amp;C9</f>
        <v>"=W" &amp; leon+1 &amp; "+AA" &amp; leon+1 &amp; "+Q" &amp; leon+1</v>
      </c>
      <c r="H19" s="180" t="s">
        <v>121</v>
      </c>
    </row>
    <row r="20" spans="1:8" x14ac:dyDescent="0.2">
      <c r="A20" t="s">
        <v>84</v>
      </c>
      <c r="B20" t="s">
        <v>142</v>
      </c>
      <c r="C20" s="184" t="s">
        <v>168</v>
      </c>
      <c r="E20" s="180" t="str">
        <f>+"hoja.Cell("&amp;C4&amp;C2&amp;C4&amp;C24</f>
        <v>hoja.Cell("V" &amp; sep +8</v>
      </c>
      <c r="F20" s="180" t="s">
        <v>169</v>
      </c>
      <c r="G20" s="180" t="str">
        <f>+C10&amp;C2&amp;C4&amp;C23&amp;C15</f>
        <v>"=V" &amp; sep +7 &amp; "*16%"</v>
      </c>
      <c r="H20" s="180" t="s">
        <v>126</v>
      </c>
    </row>
    <row r="21" spans="1:8" x14ac:dyDescent="0.2">
      <c r="A21" t="s">
        <v>94</v>
      </c>
      <c r="B21" t="s">
        <v>146</v>
      </c>
      <c r="C21" s="187" t="s">
        <v>166</v>
      </c>
      <c r="E21" s="180" t="str">
        <f>+"hoja.Cell("&amp;C4&amp;C2&amp;C4&amp;C25</f>
        <v>hoja.Cell("V" &amp; sep +9</v>
      </c>
      <c r="F21" s="180" t="s">
        <v>169</v>
      </c>
      <c r="G21" s="180" t="str">
        <f>+C10&amp;C2&amp;C4&amp;C23&amp;C17&amp;C4&amp;C18&amp;C2&amp;C4&amp;C24</f>
        <v>"=V" &amp; sep +7 &amp; "+V" &amp; sep +8</v>
      </c>
      <c r="H21" s="180" t="s">
        <v>122</v>
      </c>
    </row>
    <row r="22" spans="1:8" x14ac:dyDescent="0.2">
      <c r="A22" t="s">
        <v>95</v>
      </c>
      <c r="B22" t="s">
        <v>149</v>
      </c>
      <c r="C22" s="187" t="s">
        <v>167</v>
      </c>
      <c r="F22" s="180"/>
    </row>
    <row r="23" spans="1:8" x14ac:dyDescent="0.2">
      <c r="A23" t="s">
        <v>96</v>
      </c>
      <c r="B23" t="s">
        <v>150</v>
      </c>
      <c r="C23" s="184" t="s">
        <v>171</v>
      </c>
      <c r="E23" s="180" t="str">
        <f>+"hoja.Cell("&amp;C4&amp;C2&amp;C4&amp;C26</f>
        <v>hoja.Cell("V" &amp; sep +10</v>
      </c>
      <c r="F23" s="180" t="s">
        <v>169</v>
      </c>
      <c r="G23" s="180" t="str">
        <f>+C10&amp;C2&amp;C4&amp;C14&amp;C17&amp;C4&amp;C18&amp;C2&amp;C4&amp;C25</f>
        <v>"=V" &amp; sep +6  &amp; "+V" &amp; sep +9</v>
      </c>
      <c r="H23" s="180" t="s">
        <v>127</v>
      </c>
    </row>
    <row r="24" spans="1:8" x14ac:dyDescent="0.2">
      <c r="A24" t="s">
        <v>103</v>
      </c>
      <c r="B24" t="s">
        <v>147</v>
      </c>
      <c r="C24" s="184" t="s">
        <v>172</v>
      </c>
    </row>
    <row r="25" spans="1:8" x14ac:dyDescent="0.2">
      <c r="A25" s="180" t="s">
        <v>178</v>
      </c>
      <c r="B25" s="180" t="s">
        <v>129</v>
      </c>
      <c r="C25" s="184" t="s">
        <v>173</v>
      </c>
    </row>
    <row r="26" spans="1:8" x14ac:dyDescent="0.2">
      <c r="A26" s="180" t="s">
        <v>182</v>
      </c>
      <c r="B26" s="180" t="s">
        <v>183</v>
      </c>
      <c r="C26" s="184" t="s">
        <v>176</v>
      </c>
    </row>
    <row r="27" spans="1:8" x14ac:dyDescent="0.2">
      <c r="A27" s="180" t="s">
        <v>184</v>
      </c>
      <c r="B27" s="180" t="s">
        <v>186</v>
      </c>
    </row>
    <row r="28" spans="1:8" x14ac:dyDescent="0.2">
      <c r="A28" s="180" t="s">
        <v>185</v>
      </c>
      <c r="B28" s="180" t="s">
        <v>187</v>
      </c>
      <c r="C28" s="184" t="s">
        <v>177</v>
      </c>
      <c r="E28" s="221" t="str">
        <f>+C28&amp;C4&amp;C3&amp;C4&amp;C25&amp;","&amp;C4&amp;C2&amp;C4&amp;C25&amp;")"</f>
        <v>hoja.Range("T" &amp; sep +9,"V" &amp; sep +9)</v>
      </c>
      <c r="F28" s="221"/>
      <c r="G28" t="s">
        <v>174</v>
      </c>
    </row>
    <row r="29" spans="1:8" x14ac:dyDescent="0.2">
      <c r="C29" s="184" t="s">
        <v>181</v>
      </c>
      <c r="E29" t="str">
        <f>+C28&amp;C4&amp;C3&amp;C4&amp;C14&amp;","&amp;C4&amp;C2&amp;C4&amp;C14&amp;")"</f>
        <v>hoja.Range("T" &amp; sep +6 ,"V" &amp; sep +6 )</v>
      </c>
      <c r="G29" t="s">
        <v>174</v>
      </c>
    </row>
    <row r="30" spans="1:8" x14ac:dyDescent="0.2">
      <c r="E30" s="180" t="str">
        <f>+C29&amp;C4&amp;C3&amp;C4&amp;" &amp; sep)"</f>
        <v>hoja.Cell("T" &amp; sep)</v>
      </c>
      <c r="F30" t="s">
        <v>180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76"/>
  <sheetViews>
    <sheetView topLeftCell="A4" workbookViewId="0">
      <selection activeCell="B67" sqref="B67"/>
    </sheetView>
  </sheetViews>
  <sheetFormatPr baseColWidth="10" defaultColWidth="9.140625" defaultRowHeight="12.75" x14ac:dyDescent="0.2"/>
  <cols>
    <col min="1" max="1" width="9.140625" style="134" customWidth="1"/>
    <col min="2" max="2" width="34.7109375" style="134" bestFit="1" customWidth="1"/>
    <col min="3" max="3" width="14.140625" style="134" customWidth="1"/>
    <col min="4" max="4" width="17.7109375" style="134" customWidth="1"/>
    <col min="5" max="5" width="9.140625" style="134" customWidth="1"/>
    <col min="6" max="6" width="34.7109375" style="134" bestFit="1" customWidth="1"/>
    <col min="7" max="7" width="9.140625" style="134" customWidth="1"/>
    <col min="8" max="8" width="14.140625" style="134" customWidth="1"/>
    <col min="9" max="9" width="13" style="134" customWidth="1"/>
    <col min="10" max="16384" width="9.140625" style="134"/>
  </cols>
  <sheetData>
    <row r="1" spans="1:10" ht="13.5" customHeight="1" x14ac:dyDescent="0.25">
      <c r="A1" s="132"/>
      <c r="B1" s="132"/>
      <c r="C1" s="133"/>
      <c r="D1" s="133"/>
      <c r="E1" s="152"/>
      <c r="F1" s="132"/>
      <c r="G1" s="152"/>
      <c r="H1" s="152"/>
      <c r="I1" s="152"/>
      <c r="J1" s="152"/>
    </row>
    <row r="2" spans="1:10" ht="13.5" customHeight="1" x14ac:dyDescent="0.25">
      <c r="A2" s="132"/>
      <c r="B2" s="132"/>
      <c r="C2" s="133"/>
      <c r="D2" s="132"/>
      <c r="E2" s="132"/>
      <c r="F2" s="132"/>
      <c r="G2" s="152"/>
      <c r="H2" s="152"/>
      <c r="I2" s="152"/>
      <c r="J2" s="152"/>
    </row>
    <row r="3" spans="1:10" ht="15" customHeight="1" x14ac:dyDescent="0.25">
      <c r="A3" s="132"/>
      <c r="B3" s="135" t="s">
        <v>67</v>
      </c>
      <c r="C3" s="222"/>
      <c r="D3" s="223"/>
      <c r="E3" s="136"/>
      <c r="F3" s="135" t="s">
        <v>67</v>
      </c>
      <c r="G3" s="137"/>
      <c r="H3" s="222"/>
      <c r="I3" s="223"/>
      <c r="J3" s="152"/>
    </row>
    <row r="4" spans="1:10" ht="15" customHeight="1" x14ac:dyDescent="0.25">
      <c r="A4" s="132"/>
      <c r="B4" s="138" t="s">
        <v>68</v>
      </c>
      <c r="C4" s="139" t="s">
        <v>69</v>
      </c>
      <c r="D4" s="139" t="s">
        <v>70</v>
      </c>
      <c r="E4" s="140"/>
      <c r="F4" s="138" t="s">
        <v>68</v>
      </c>
      <c r="G4" s="141" t="s">
        <v>88</v>
      </c>
      <c r="H4" s="139" t="s">
        <v>69</v>
      </c>
      <c r="I4" s="139" t="s">
        <v>70</v>
      </c>
      <c r="J4" s="152"/>
    </row>
    <row r="5" spans="1:10" ht="13.5" customHeight="1" thickBot="1" x14ac:dyDescent="0.3">
      <c r="A5" s="132"/>
      <c r="B5" s="211" t="s">
        <v>262</v>
      </c>
      <c r="C5" s="143"/>
      <c r="D5" s="143"/>
      <c r="E5" s="133"/>
      <c r="F5" s="142" t="str">
        <f>+B5</f>
        <v>ASESORÍA Y CONSULTORÍA MACHT</v>
      </c>
      <c r="G5" s="142"/>
      <c r="H5" s="143"/>
      <c r="I5" s="144"/>
      <c r="J5" s="152"/>
    </row>
    <row r="6" spans="1:10" ht="13.5" hidden="1" customHeight="1" x14ac:dyDescent="0.25">
      <c r="A6" s="132"/>
      <c r="B6" s="145" t="s">
        <v>73</v>
      </c>
      <c r="C6" s="146">
        <f>0</f>
        <v>0</v>
      </c>
      <c r="D6" s="146"/>
      <c r="E6" s="133"/>
      <c r="F6" s="145" t="s">
        <v>73</v>
      </c>
      <c r="G6" s="147"/>
      <c r="H6" s="146"/>
      <c r="I6" s="144"/>
      <c r="J6" s="152"/>
    </row>
    <row r="7" spans="1:10" ht="13.5" hidden="1" customHeight="1" x14ac:dyDescent="0.25">
      <c r="A7" s="132"/>
      <c r="B7" s="145" t="s">
        <v>74</v>
      </c>
      <c r="C7" s="146">
        <f>0</f>
        <v>0</v>
      </c>
      <c r="D7" s="146"/>
      <c r="E7" s="148"/>
      <c r="F7" s="145" t="s">
        <v>74</v>
      </c>
      <c r="G7" s="147"/>
      <c r="H7" s="146"/>
      <c r="I7" s="144"/>
      <c r="J7" s="152"/>
    </row>
    <row r="8" spans="1:10" ht="13.5" hidden="1" customHeight="1" x14ac:dyDescent="0.25">
      <c r="A8" s="132"/>
      <c r="B8" s="145" t="s">
        <v>89</v>
      </c>
      <c r="C8" s="146">
        <f>0</f>
        <v>0</v>
      </c>
      <c r="D8" s="146"/>
      <c r="E8" s="149"/>
      <c r="F8" s="145" t="s">
        <v>89</v>
      </c>
      <c r="G8" s="147"/>
      <c r="H8" s="146"/>
      <c r="I8" s="144"/>
      <c r="J8" s="152"/>
    </row>
    <row r="9" spans="1:10" ht="13.5" hidden="1" customHeight="1" x14ac:dyDescent="0.25">
      <c r="A9" s="132"/>
      <c r="B9" s="145" t="s">
        <v>90</v>
      </c>
      <c r="C9" s="146">
        <f>0</f>
        <v>0</v>
      </c>
      <c r="D9" s="146"/>
      <c r="E9" s="150"/>
      <c r="F9" s="145" t="s">
        <v>90</v>
      </c>
      <c r="G9" s="147"/>
      <c r="H9" s="146"/>
      <c r="I9" s="144"/>
      <c r="J9" s="152"/>
    </row>
    <row r="10" spans="1:10" ht="13.5" hidden="1" customHeight="1" x14ac:dyDescent="0.25">
      <c r="A10" s="132"/>
      <c r="B10" s="145" t="s">
        <v>91</v>
      </c>
      <c r="C10" s="146">
        <f>0</f>
        <v>0</v>
      </c>
      <c r="D10" s="146"/>
      <c r="E10" s="148"/>
      <c r="F10" s="145" t="s">
        <v>91</v>
      </c>
      <c r="G10" s="147"/>
      <c r="H10" s="146"/>
      <c r="I10" s="144"/>
      <c r="J10" s="152"/>
    </row>
    <row r="11" spans="1:10" ht="13.5" hidden="1" customHeight="1" x14ac:dyDescent="0.25">
      <c r="A11" s="132"/>
      <c r="B11" s="145" t="s">
        <v>75</v>
      </c>
      <c r="C11" s="146">
        <f>0</f>
        <v>0</v>
      </c>
      <c r="D11" s="146"/>
      <c r="E11" s="148"/>
      <c r="F11" s="145" t="s">
        <v>75</v>
      </c>
      <c r="G11" s="147"/>
      <c r="H11" s="146"/>
      <c r="I11" s="144"/>
      <c r="J11" s="152"/>
    </row>
    <row r="12" spans="1:10" ht="13.5" hidden="1" customHeight="1" x14ac:dyDescent="0.25">
      <c r="A12" s="132"/>
      <c r="B12" s="145" t="s">
        <v>76</v>
      </c>
      <c r="C12" s="146">
        <f>0</f>
        <v>0</v>
      </c>
      <c r="D12" s="146"/>
      <c r="E12" s="149"/>
      <c r="F12" s="145" t="s">
        <v>76</v>
      </c>
      <c r="G12" s="147"/>
      <c r="H12" s="146"/>
      <c r="I12" s="146"/>
      <c r="J12" s="152"/>
    </row>
    <row r="13" spans="1:10" ht="13.5" hidden="1" customHeight="1" x14ac:dyDescent="0.25">
      <c r="A13" s="132"/>
      <c r="B13" s="145" t="s">
        <v>77</v>
      </c>
      <c r="C13" s="146">
        <f>0</f>
        <v>0</v>
      </c>
      <c r="D13" s="146"/>
      <c r="E13" s="149"/>
      <c r="F13" s="145" t="s">
        <v>77</v>
      </c>
      <c r="G13" s="147"/>
      <c r="H13" s="146"/>
      <c r="I13" s="146"/>
      <c r="J13" s="152"/>
    </row>
    <row r="14" spans="1:10" ht="13.5" hidden="1" customHeight="1" x14ac:dyDescent="0.25">
      <c r="A14" s="132"/>
      <c r="B14" s="145" t="s">
        <v>78</v>
      </c>
      <c r="C14" s="149">
        <f>0</f>
        <v>0</v>
      </c>
      <c r="D14" s="146"/>
      <c r="E14" s="150"/>
      <c r="F14" s="145" t="s">
        <v>78</v>
      </c>
      <c r="G14" s="147"/>
      <c r="H14" s="146"/>
      <c r="I14" s="146"/>
      <c r="J14" s="152"/>
    </row>
    <row r="15" spans="1:10" ht="13.5" hidden="1" customHeight="1" x14ac:dyDescent="0.25">
      <c r="A15" s="132"/>
      <c r="B15" s="151" t="s">
        <v>71</v>
      </c>
      <c r="C15" s="146">
        <f>0</f>
        <v>0</v>
      </c>
      <c r="D15" s="146"/>
      <c r="E15" s="152"/>
      <c r="F15" s="151" t="s">
        <v>71</v>
      </c>
      <c r="G15" s="147"/>
      <c r="H15" s="146"/>
      <c r="I15" s="146"/>
      <c r="J15" s="152"/>
    </row>
    <row r="16" spans="1:10" ht="13.5" hidden="1" customHeight="1" x14ac:dyDescent="0.25">
      <c r="A16" s="132"/>
      <c r="B16" s="153" t="s">
        <v>79</v>
      </c>
      <c r="C16" s="149">
        <f>0</f>
        <v>0</v>
      </c>
      <c r="D16" s="154"/>
      <c r="E16" s="152"/>
      <c r="F16" s="153" t="s">
        <v>79</v>
      </c>
      <c r="G16" s="147"/>
      <c r="H16" s="146"/>
      <c r="I16" s="146"/>
      <c r="J16" s="152"/>
    </row>
    <row r="17" spans="1:10" ht="13.5" hidden="1" customHeight="1" x14ac:dyDescent="0.25">
      <c r="A17" s="132"/>
      <c r="B17" s="145" t="s">
        <v>80</v>
      </c>
      <c r="C17" s="146">
        <f>0</f>
        <v>0</v>
      </c>
      <c r="D17" s="146"/>
      <c r="E17" s="152"/>
      <c r="F17" s="145" t="s">
        <v>80</v>
      </c>
      <c r="G17" s="147"/>
      <c r="H17" s="146"/>
      <c r="I17" s="146"/>
      <c r="J17" s="152"/>
    </row>
    <row r="18" spans="1:10" ht="13.5" hidden="1" customHeight="1" x14ac:dyDescent="0.25">
      <c r="A18" s="132"/>
      <c r="B18" s="145" t="s">
        <v>92</v>
      </c>
      <c r="C18" s="146">
        <f>0</f>
        <v>0</v>
      </c>
      <c r="D18" s="146"/>
      <c r="E18" s="152"/>
      <c r="F18" s="145" t="s">
        <v>92</v>
      </c>
      <c r="G18" s="147"/>
      <c r="H18" s="146"/>
      <c r="I18" s="146"/>
      <c r="J18" s="152"/>
    </row>
    <row r="19" spans="1:10" ht="13.5" hidden="1" customHeight="1" x14ac:dyDescent="0.25">
      <c r="A19" s="132"/>
      <c r="B19" s="145" t="s">
        <v>81</v>
      </c>
      <c r="C19" s="146">
        <f>0</f>
        <v>0</v>
      </c>
      <c r="D19" s="146"/>
      <c r="E19" s="152"/>
      <c r="F19" s="145" t="s">
        <v>81</v>
      </c>
      <c r="G19" s="147"/>
      <c r="H19" s="146"/>
      <c r="I19" s="146"/>
      <c r="J19" s="152"/>
    </row>
    <row r="20" spans="1:10" ht="13.5" hidden="1" customHeight="1" x14ac:dyDescent="0.25">
      <c r="A20" s="132"/>
      <c r="B20" s="145" t="s">
        <v>93</v>
      </c>
      <c r="C20" s="146">
        <f>0</f>
        <v>0</v>
      </c>
      <c r="D20" s="146"/>
      <c r="E20" s="152"/>
      <c r="F20" s="145" t="s">
        <v>93</v>
      </c>
      <c r="G20" s="147"/>
      <c r="H20" s="146"/>
      <c r="I20" s="146"/>
      <c r="J20" s="152"/>
    </row>
    <row r="21" spans="1:10" ht="13.5" hidden="1" customHeight="1" x14ac:dyDescent="0.25">
      <c r="A21" s="132"/>
      <c r="B21" s="145" t="s">
        <v>82</v>
      </c>
      <c r="C21" s="146">
        <f>0</f>
        <v>0</v>
      </c>
      <c r="D21" s="146"/>
      <c r="E21" s="152"/>
      <c r="F21" s="145" t="s">
        <v>82</v>
      </c>
      <c r="G21" s="147"/>
      <c r="H21" s="144"/>
      <c r="I21" s="146"/>
      <c r="J21" s="152"/>
    </row>
    <row r="22" spans="1:10" ht="13.5" hidden="1" customHeight="1" x14ac:dyDescent="0.25">
      <c r="A22" s="132"/>
      <c r="B22" s="145" t="s">
        <v>83</v>
      </c>
      <c r="C22" s="146">
        <f>0</f>
        <v>0</v>
      </c>
      <c r="D22" s="146"/>
      <c r="E22" s="152"/>
      <c r="F22" s="145" t="s">
        <v>83</v>
      </c>
      <c r="G22" s="147"/>
      <c r="H22" s="144"/>
      <c r="I22" s="146"/>
      <c r="J22" s="152"/>
    </row>
    <row r="23" spans="1:10" ht="13.5" hidden="1" customHeight="1" x14ac:dyDescent="0.25">
      <c r="A23" s="132"/>
      <c r="B23" s="153" t="s">
        <v>84</v>
      </c>
      <c r="C23" s="154">
        <f>0</f>
        <v>0</v>
      </c>
      <c r="D23" s="146"/>
      <c r="E23" s="152"/>
      <c r="F23" s="153" t="s">
        <v>84</v>
      </c>
      <c r="G23" s="147"/>
      <c r="H23" s="144"/>
      <c r="I23" s="146"/>
      <c r="J23" s="152"/>
    </row>
    <row r="24" spans="1:10" ht="13.5" hidden="1" customHeight="1" x14ac:dyDescent="0.25">
      <c r="A24" s="132"/>
      <c r="B24" s="153" t="s">
        <v>94</v>
      </c>
      <c r="C24" s="154"/>
      <c r="D24" s="146">
        <f>0</f>
        <v>0</v>
      </c>
      <c r="E24" s="152"/>
      <c r="F24" s="153" t="s">
        <v>94</v>
      </c>
      <c r="G24" s="147"/>
      <c r="H24" s="144"/>
      <c r="I24" s="146"/>
      <c r="J24" s="152"/>
    </row>
    <row r="25" spans="1:10" ht="13.5" hidden="1" customHeight="1" x14ac:dyDescent="0.25">
      <c r="A25" s="132"/>
      <c r="B25" s="155" t="s">
        <v>95</v>
      </c>
      <c r="C25" s="155"/>
      <c r="D25" s="146"/>
      <c r="E25" s="152"/>
      <c r="F25" s="155" t="s">
        <v>95</v>
      </c>
      <c r="G25" s="147"/>
      <c r="H25" s="191"/>
      <c r="I25" s="154"/>
      <c r="J25" s="152"/>
    </row>
    <row r="26" spans="1:10" ht="14.25" hidden="1" customHeight="1" x14ac:dyDescent="0.25">
      <c r="A26" s="132"/>
      <c r="B26" s="155" t="s">
        <v>96</v>
      </c>
      <c r="C26" s="155"/>
      <c r="D26" s="146"/>
      <c r="E26" s="152"/>
      <c r="F26" s="155" t="s">
        <v>96</v>
      </c>
      <c r="G26" s="147"/>
      <c r="H26" s="191"/>
      <c r="I26" s="154"/>
      <c r="J26" s="152"/>
    </row>
    <row r="27" spans="1:10" ht="13.5" hidden="1" customHeight="1" x14ac:dyDescent="0.25">
      <c r="A27" s="132"/>
      <c r="B27" s="155" t="s">
        <v>103</v>
      </c>
      <c r="C27" s="155"/>
      <c r="D27" s="146">
        <f>0</f>
        <v>0</v>
      </c>
      <c r="E27" s="152"/>
      <c r="F27" s="155" t="s">
        <v>103</v>
      </c>
      <c r="G27" s="147"/>
      <c r="H27" s="191"/>
      <c r="I27" s="154"/>
      <c r="J27" s="152"/>
    </row>
    <row r="28" spans="1:10" ht="13.5" customHeight="1" x14ac:dyDescent="0.25">
      <c r="A28" s="132"/>
      <c r="B28" s="190" t="s">
        <v>188</v>
      </c>
      <c r="C28" s="190"/>
      <c r="D28" s="154">
        <f>0</f>
        <v>0</v>
      </c>
      <c r="E28" s="152"/>
      <c r="F28" s="190" t="s">
        <v>188</v>
      </c>
      <c r="G28" s="192"/>
      <c r="H28" s="191"/>
      <c r="I28" s="154"/>
      <c r="J28" s="152"/>
    </row>
    <row r="29" spans="1:10" ht="15.75" hidden="1" customHeight="1" x14ac:dyDescent="0.25">
      <c r="A29" s="132"/>
      <c r="B29" s="155" t="s">
        <v>185</v>
      </c>
      <c r="C29" s="155"/>
      <c r="D29" s="146">
        <f>0</f>
        <v>0</v>
      </c>
      <c r="E29" s="152"/>
      <c r="F29" s="155" t="s">
        <v>185</v>
      </c>
      <c r="G29" s="192"/>
      <c r="H29" s="191"/>
      <c r="I29" s="154"/>
      <c r="J29" s="152"/>
    </row>
    <row r="30" spans="1:10" ht="13.5" customHeight="1" x14ac:dyDescent="0.25">
      <c r="A30" s="132"/>
      <c r="B30" s="190" t="s">
        <v>189</v>
      </c>
      <c r="C30" s="190"/>
      <c r="D30" s="154">
        <v>0</v>
      </c>
      <c r="E30" s="152"/>
      <c r="F30" s="190" t="s">
        <v>189</v>
      </c>
      <c r="G30" s="192"/>
      <c r="H30" s="191"/>
      <c r="I30" s="154"/>
      <c r="J30" s="152"/>
    </row>
    <row r="31" spans="1:10" ht="13.5" customHeight="1" x14ac:dyDescent="0.25">
      <c r="A31" s="132"/>
      <c r="B31" s="190" t="s">
        <v>190</v>
      </c>
      <c r="C31" s="190"/>
      <c r="D31" s="154">
        <v>0</v>
      </c>
      <c r="E31" s="152"/>
      <c r="F31" s="190" t="s">
        <v>190</v>
      </c>
      <c r="G31" s="190"/>
      <c r="H31" s="154"/>
      <c r="I31" s="154"/>
      <c r="J31" s="152"/>
    </row>
    <row r="32" spans="1:10" ht="13.5" hidden="1" customHeight="1" x14ac:dyDescent="0.25">
      <c r="A32" s="132"/>
      <c r="B32" s="190" t="s">
        <v>204</v>
      </c>
      <c r="C32" s="190"/>
      <c r="D32" s="154"/>
      <c r="E32" s="152"/>
      <c r="F32" s="190" t="s">
        <v>204</v>
      </c>
      <c r="G32" s="190"/>
      <c r="H32" s="154"/>
      <c r="I32" s="154"/>
      <c r="J32" s="152"/>
    </row>
    <row r="33" spans="1:10" ht="13.5" customHeight="1" x14ac:dyDescent="0.25">
      <c r="A33" s="132"/>
      <c r="B33" s="190" t="s">
        <v>263</v>
      </c>
      <c r="C33" s="190"/>
      <c r="D33" s="154"/>
      <c r="E33" s="152"/>
      <c r="F33" s="190" t="str">
        <f>+B33</f>
        <v>TMM ALFA</v>
      </c>
      <c r="G33" s="190"/>
      <c r="H33" s="154"/>
      <c r="I33" s="154"/>
      <c r="J33" s="152"/>
    </row>
    <row r="34" spans="1:10" ht="14.25" thickBot="1" x14ac:dyDescent="0.3">
      <c r="A34" s="132"/>
      <c r="B34" s="206" t="s">
        <v>264</v>
      </c>
      <c r="C34" s="206"/>
      <c r="D34" s="207"/>
      <c r="E34" s="152"/>
      <c r="F34" s="206" t="str">
        <f>+B34</f>
        <v>TMM GAMMA</v>
      </c>
      <c r="G34" s="206"/>
      <c r="H34" s="207"/>
      <c r="I34" s="207"/>
      <c r="J34" s="152"/>
    </row>
    <row r="35" spans="1:10" ht="13.5" customHeight="1" x14ac:dyDescent="0.25">
      <c r="A35" s="132"/>
      <c r="B35" s="156" t="s">
        <v>0</v>
      </c>
      <c r="C35" s="157">
        <f>SUM(C6:C23)</f>
        <v>0</v>
      </c>
      <c r="D35" s="157">
        <f>SUM(D24:D34)</f>
        <v>0</v>
      </c>
      <c r="E35" s="152"/>
      <c r="F35" s="156" t="s">
        <v>0</v>
      </c>
      <c r="G35" s="161"/>
      <c r="H35" s="162">
        <f>SUM(H6:H20)</f>
        <v>0</v>
      </c>
      <c r="I35" s="162">
        <f>SUM(I21:I34)</f>
        <v>0</v>
      </c>
      <c r="J35" s="152"/>
    </row>
    <row r="36" spans="1:10" ht="15" customHeight="1" x14ac:dyDescent="0.25">
      <c r="A36" s="132"/>
      <c r="B36" s="158" t="s">
        <v>72</v>
      </c>
      <c r="C36" s="146">
        <f>C35*16%</f>
        <v>0</v>
      </c>
      <c r="D36" s="146">
        <f>D35*16%</f>
        <v>0</v>
      </c>
      <c r="E36" s="152"/>
      <c r="F36" s="158" t="s">
        <v>72</v>
      </c>
      <c r="G36" s="163"/>
      <c r="H36" s="146">
        <f>H35*16%</f>
        <v>0</v>
      </c>
      <c r="I36" s="146">
        <f>I35*16%</f>
        <v>0</v>
      </c>
      <c r="J36" s="152"/>
    </row>
    <row r="37" spans="1:10" ht="15" hidden="1" x14ac:dyDescent="0.25">
      <c r="A37" s="132"/>
      <c r="B37" s="158" t="s">
        <v>111</v>
      </c>
      <c r="C37" s="146">
        <v>0</v>
      </c>
      <c r="D37" s="146">
        <v>0</v>
      </c>
      <c r="E37" s="152"/>
      <c r="F37" s="158" t="s">
        <v>111</v>
      </c>
      <c r="G37" s="164">
        <f>SUM(G6:G36)</f>
        <v>0</v>
      </c>
      <c r="H37" s="160">
        <f>+H35+H36</f>
        <v>0</v>
      </c>
      <c r="I37" s="160">
        <f>+I35+I36</f>
        <v>0</v>
      </c>
      <c r="J37" s="152"/>
    </row>
    <row r="38" spans="1:10" ht="13.5" customHeight="1" x14ac:dyDescent="0.25">
      <c r="A38" s="132"/>
      <c r="B38" s="159" t="s">
        <v>1</v>
      </c>
      <c r="C38" s="160">
        <f>C35+C36-C37</f>
        <v>0</v>
      </c>
      <c r="D38" s="160">
        <f>D35+D36-D37</f>
        <v>0</v>
      </c>
      <c r="E38" s="152"/>
      <c r="F38" s="159" t="s">
        <v>1</v>
      </c>
      <c r="G38" s="164">
        <v>0</v>
      </c>
      <c r="H38" s="160">
        <f>H35+H36-H37</f>
        <v>0</v>
      </c>
      <c r="I38" s="160">
        <f>I35+I36-I37</f>
        <v>0</v>
      </c>
      <c r="J38" s="152"/>
    </row>
    <row r="39" spans="1:10" ht="13.5" customHeight="1" x14ac:dyDescent="0.25">
      <c r="A39" s="132"/>
      <c r="B39" s="142" t="s">
        <v>262</v>
      </c>
      <c r="C39" s="144"/>
      <c r="D39" s="144"/>
      <c r="E39" s="152"/>
      <c r="F39" s="142" t="str">
        <f>+B39</f>
        <v>ASESORÍA Y CONSULTORÍA MACHT</v>
      </c>
      <c r="G39" s="147"/>
      <c r="H39" s="146"/>
      <c r="I39" s="146"/>
      <c r="J39" s="152"/>
    </row>
    <row r="40" spans="1:10" ht="13.5" hidden="1" customHeight="1" x14ac:dyDescent="0.25">
      <c r="A40" s="132"/>
      <c r="B40" s="145" t="s">
        <v>73</v>
      </c>
      <c r="C40" s="144">
        <f>0</f>
        <v>0</v>
      </c>
      <c r="D40" s="144"/>
      <c r="E40" s="152"/>
      <c r="F40" s="145" t="s">
        <v>73</v>
      </c>
      <c r="G40" s="147"/>
      <c r="H40" s="146"/>
      <c r="I40" s="146"/>
      <c r="J40" s="152"/>
    </row>
    <row r="41" spans="1:10" ht="13.5" hidden="1" customHeight="1" x14ac:dyDescent="0.25">
      <c r="A41" s="132"/>
      <c r="B41" s="145" t="s">
        <v>74</v>
      </c>
      <c r="C41" s="146">
        <f>0</f>
        <v>0</v>
      </c>
      <c r="D41" s="143"/>
      <c r="E41" s="152"/>
      <c r="F41" s="145" t="s">
        <v>74</v>
      </c>
      <c r="G41" s="147"/>
      <c r="H41" s="146"/>
      <c r="I41" s="146"/>
      <c r="J41" s="152"/>
    </row>
    <row r="42" spans="1:10" ht="13.5" hidden="1" customHeight="1" x14ac:dyDescent="0.25">
      <c r="A42" s="132"/>
      <c r="B42" s="145" t="s">
        <v>89</v>
      </c>
      <c r="C42" s="146">
        <f>0</f>
        <v>0</v>
      </c>
      <c r="D42" s="143"/>
      <c r="E42" s="152"/>
      <c r="F42" s="145" t="s">
        <v>89</v>
      </c>
      <c r="G42" s="147"/>
      <c r="H42" s="146"/>
      <c r="I42" s="146"/>
      <c r="J42" s="152"/>
    </row>
    <row r="43" spans="1:10" ht="13.5" hidden="1" customHeight="1" x14ac:dyDescent="0.25">
      <c r="A43" s="152"/>
      <c r="B43" s="145" t="s">
        <v>90</v>
      </c>
      <c r="C43" s="146">
        <f>0</f>
        <v>0</v>
      </c>
      <c r="D43" s="143"/>
      <c r="E43" s="152"/>
      <c r="F43" s="145" t="s">
        <v>90</v>
      </c>
      <c r="G43" s="147"/>
      <c r="H43" s="146"/>
      <c r="I43" s="146"/>
      <c r="J43" s="152"/>
    </row>
    <row r="44" spans="1:10" ht="13.5" hidden="1" customHeight="1" x14ac:dyDescent="0.25">
      <c r="A44" s="152"/>
      <c r="B44" s="145" t="s">
        <v>91</v>
      </c>
      <c r="C44" s="146">
        <f>0</f>
        <v>0</v>
      </c>
      <c r="D44" s="143"/>
      <c r="E44" s="152"/>
      <c r="F44" s="145" t="s">
        <v>91</v>
      </c>
      <c r="G44" s="147"/>
      <c r="H44" s="146"/>
      <c r="I44" s="146"/>
      <c r="J44" s="152"/>
    </row>
    <row r="45" spans="1:10" ht="13.5" hidden="1" customHeight="1" x14ac:dyDescent="0.25">
      <c r="A45" s="152"/>
      <c r="B45" s="145" t="s">
        <v>75</v>
      </c>
      <c r="C45" s="146">
        <f>0</f>
        <v>0</v>
      </c>
      <c r="D45" s="143"/>
      <c r="E45" s="152"/>
      <c r="F45" s="145" t="s">
        <v>75</v>
      </c>
      <c r="G45" s="147"/>
      <c r="H45" s="146"/>
      <c r="I45" s="146"/>
      <c r="J45" s="152"/>
    </row>
    <row r="46" spans="1:10" ht="13.5" hidden="1" customHeight="1" x14ac:dyDescent="0.25">
      <c r="A46" s="152"/>
      <c r="B46" s="145" t="s">
        <v>76</v>
      </c>
      <c r="C46" s="146">
        <f>0</f>
        <v>0</v>
      </c>
      <c r="D46" s="143"/>
      <c r="E46" s="152"/>
      <c r="F46" s="145" t="s">
        <v>76</v>
      </c>
      <c r="G46" s="147"/>
      <c r="H46" s="146"/>
      <c r="I46" s="146"/>
      <c r="J46" s="152"/>
    </row>
    <row r="47" spans="1:10" ht="13.5" hidden="1" customHeight="1" x14ac:dyDescent="0.25">
      <c r="A47" s="152"/>
      <c r="B47" s="145" t="s">
        <v>77</v>
      </c>
      <c r="C47" s="146">
        <f>0</f>
        <v>0</v>
      </c>
      <c r="D47" s="143"/>
      <c r="E47" s="152"/>
      <c r="F47" s="145" t="s">
        <v>77</v>
      </c>
      <c r="G47" s="147"/>
      <c r="H47" s="146"/>
      <c r="I47" s="146"/>
      <c r="J47" s="152"/>
    </row>
    <row r="48" spans="1:10" ht="13.5" hidden="1" customHeight="1" x14ac:dyDescent="0.25">
      <c r="A48" s="152"/>
      <c r="B48" s="145" t="s">
        <v>78</v>
      </c>
      <c r="C48" s="146">
        <f>0</f>
        <v>0</v>
      </c>
      <c r="D48" s="146"/>
      <c r="E48" s="152"/>
      <c r="F48" s="145" t="s">
        <v>78</v>
      </c>
      <c r="G48" s="147"/>
      <c r="H48" s="146"/>
      <c r="I48" s="146"/>
      <c r="J48" s="152"/>
    </row>
    <row r="49" spans="1:10" ht="13.5" hidden="1" customHeight="1" x14ac:dyDescent="0.25">
      <c r="A49" s="152"/>
      <c r="B49" s="151" t="s">
        <v>71</v>
      </c>
      <c r="C49" s="146">
        <f>0</f>
        <v>0</v>
      </c>
      <c r="D49" s="143"/>
      <c r="E49" s="152"/>
      <c r="F49" s="151" t="s">
        <v>71</v>
      </c>
      <c r="G49" s="147"/>
      <c r="H49" s="146"/>
      <c r="I49" s="146"/>
      <c r="J49" s="152"/>
    </row>
    <row r="50" spans="1:10" ht="13.5" hidden="1" customHeight="1" x14ac:dyDescent="0.25">
      <c r="A50" s="152"/>
      <c r="B50" s="153" t="s">
        <v>79</v>
      </c>
      <c r="C50" s="146">
        <f>0</f>
        <v>0</v>
      </c>
      <c r="D50" s="143"/>
      <c r="E50" s="152"/>
      <c r="F50" s="153" t="s">
        <v>79</v>
      </c>
      <c r="G50" s="147"/>
      <c r="H50" s="146"/>
      <c r="I50" s="146"/>
      <c r="J50" s="152"/>
    </row>
    <row r="51" spans="1:10" ht="13.5" hidden="1" customHeight="1" x14ac:dyDescent="0.25">
      <c r="A51" s="152"/>
      <c r="B51" s="145" t="s">
        <v>80</v>
      </c>
      <c r="C51" s="154">
        <f>0</f>
        <v>0</v>
      </c>
      <c r="D51" s="165"/>
      <c r="E51" s="152"/>
      <c r="F51" s="145" t="s">
        <v>80</v>
      </c>
      <c r="G51" s="147"/>
      <c r="H51" s="146"/>
      <c r="I51" s="146"/>
      <c r="J51" s="152"/>
    </row>
    <row r="52" spans="1:10" ht="13.5" hidden="1" customHeight="1" x14ac:dyDescent="0.25">
      <c r="A52" s="152"/>
      <c r="B52" s="145" t="s">
        <v>92</v>
      </c>
      <c r="C52" s="146">
        <f>0</f>
        <v>0</v>
      </c>
      <c r="D52" s="146"/>
      <c r="E52" s="152"/>
      <c r="F52" s="145" t="s">
        <v>92</v>
      </c>
      <c r="G52" s="147"/>
      <c r="H52" s="146"/>
      <c r="I52" s="146"/>
      <c r="J52" s="152"/>
    </row>
    <row r="53" spans="1:10" ht="13.5" hidden="1" customHeight="1" x14ac:dyDescent="0.25">
      <c r="A53" s="152"/>
      <c r="B53" s="145" t="s">
        <v>81</v>
      </c>
      <c r="C53" s="154">
        <f>0</f>
        <v>0</v>
      </c>
      <c r="D53" s="165"/>
      <c r="E53" s="152"/>
      <c r="F53" s="145" t="s">
        <v>81</v>
      </c>
      <c r="G53" s="147"/>
      <c r="H53" s="146"/>
      <c r="I53" s="146"/>
      <c r="J53" s="152"/>
    </row>
    <row r="54" spans="1:10" ht="14.25" hidden="1" customHeight="1" x14ac:dyDescent="0.25">
      <c r="B54" s="145" t="s">
        <v>93</v>
      </c>
      <c r="C54" s="154">
        <f>0</f>
        <v>0</v>
      </c>
      <c r="D54" s="165"/>
      <c r="F54" s="145" t="s">
        <v>93</v>
      </c>
      <c r="G54" s="147"/>
      <c r="H54" s="144"/>
      <c r="I54" s="146"/>
    </row>
    <row r="55" spans="1:10" ht="13.5" hidden="1" customHeight="1" x14ac:dyDescent="0.25">
      <c r="B55" s="145" t="s">
        <v>82</v>
      </c>
      <c r="C55" s="154">
        <f>0</f>
        <v>0</v>
      </c>
      <c r="D55" s="165"/>
      <c r="F55" s="145" t="s">
        <v>82</v>
      </c>
      <c r="G55" s="147"/>
      <c r="H55" s="144"/>
      <c r="I55" s="146"/>
    </row>
    <row r="56" spans="1:10" ht="13.5" hidden="1" customHeight="1" x14ac:dyDescent="0.25">
      <c r="B56" s="145" t="s">
        <v>83</v>
      </c>
      <c r="C56" s="154">
        <f>0</f>
        <v>0</v>
      </c>
      <c r="D56" s="165"/>
      <c r="F56" s="145" t="s">
        <v>83</v>
      </c>
      <c r="G56" s="147"/>
      <c r="H56" s="144"/>
      <c r="I56" s="146"/>
    </row>
    <row r="57" spans="1:10" ht="15" hidden="1" customHeight="1" x14ac:dyDescent="0.25">
      <c r="B57" s="153" t="s">
        <v>84</v>
      </c>
      <c r="C57" s="154">
        <f>0</f>
        <v>0</v>
      </c>
      <c r="D57" s="154"/>
      <c r="F57" s="153" t="s">
        <v>84</v>
      </c>
      <c r="G57" s="147"/>
      <c r="H57" s="144"/>
      <c r="I57" s="146"/>
    </row>
    <row r="58" spans="1:10" ht="13.5" hidden="1" customHeight="1" x14ac:dyDescent="0.25">
      <c r="B58" s="153" t="s">
        <v>94</v>
      </c>
      <c r="C58" s="153"/>
      <c r="D58" s="154">
        <f>0</f>
        <v>0</v>
      </c>
      <c r="F58" s="153" t="s">
        <v>94</v>
      </c>
      <c r="G58" s="192"/>
      <c r="H58" s="191"/>
      <c r="I58" s="154"/>
    </row>
    <row r="59" spans="1:10" ht="13.5" hidden="1" customHeight="1" x14ac:dyDescent="0.25">
      <c r="B59" s="155" t="s">
        <v>95</v>
      </c>
      <c r="C59" s="155"/>
      <c r="D59" s="154"/>
      <c r="F59" s="155" t="s">
        <v>95</v>
      </c>
      <c r="G59" s="147"/>
      <c r="H59" s="144"/>
      <c r="I59" s="146"/>
    </row>
    <row r="60" spans="1:10" ht="13.5" hidden="1" customHeight="1" x14ac:dyDescent="0.25">
      <c r="B60" s="155" t="s">
        <v>96</v>
      </c>
      <c r="C60" s="155"/>
      <c r="D60" s="154"/>
      <c r="F60" s="155" t="s">
        <v>96</v>
      </c>
      <c r="G60" s="192"/>
      <c r="H60" s="191"/>
      <c r="I60" s="154"/>
    </row>
    <row r="61" spans="1:10" ht="14.25" hidden="1" customHeight="1" x14ac:dyDescent="0.25">
      <c r="B61" s="155" t="s">
        <v>103</v>
      </c>
      <c r="C61" s="155"/>
      <c r="D61" s="154">
        <f>0</f>
        <v>0</v>
      </c>
      <c r="F61" s="155" t="s">
        <v>103</v>
      </c>
      <c r="G61" s="192"/>
      <c r="H61" s="191"/>
      <c r="I61" s="154"/>
    </row>
    <row r="62" spans="1:10" ht="13.5" customHeight="1" x14ac:dyDescent="0.25">
      <c r="B62" s="190" t="str">
        <f>+B28</f>
        <v>RED FISH</v>
      </c>
      <c r="C62" s="190"/>
      <c r="D62" s="154">
        <f>0</f>
        <v>0</v>
      </c>
      <c r="F62" s="190" t="str">
        <f>+F28</f>
        <v>RED FISH</v>
      </c>
      <c r="G62" s="192"/>
      <c r="H62" s="191"/>
      <c r="I62" s="154"/>
    </row>
    <row r="63" spans="1:10" ht="13.5" hidden="1" customHeight="1" x14ac:dyDescent="0.25">
      <c r="B63" s="190" t="str">
        <f>+B29</f>
        <v>PROYECTO MAERSK</v>
      </c>
      <c r="C63" s="190"/>
      <c r="D63" s="154">
        <f>0</f>
        <v>0</v>
      </c>
      <c r="F63" s="190" t="str">
        <f>+F29</f>
        <v>PROYECTO MAERSK</v>
      </c>
      <c r="G63" s="192"/>
      <c r="H63" s="191"/>
      <c r="I63" s="154"/>
    </row>
    <row r="64" spans="1:10" ht="15" customHeight="1" x14ac:dyDescent="0.25">
      <c r="B64" s="155" t="s">
        <v>189</v>
      </c>
      <c r="C64" s="147"/>
      <c r="D64" s="191">
        <v>0</v>
      </c>
      <c r="F64" s="155" t="s">
        <v>189</v>
      </c>
      <c r="G64" s="192"/>
      <c r="H64" s="191"/>
      <c r="I64" s="154"/>
    </row>
    <row r="65" spans="1:10" ht="13.5" customHeight="1" x14ac:dyDescent="0.25">
      <c r="B65" s="190" t="s">
        <v>190</v>
      </c>
      <c r="C65" s="190"/>
      <c r="D65" s="154">
        <v>0</v>
      </c>
      <c r="F65" s="190" t="s">
        <v>190</v>
      </c>
      <c r="G65" s="190"/>
      <c r="H65" s="154"/>
      <c r="I65" s="154"/>
    </row>
    <row r="66" spans="1:10" ht="13.5" hidden="1" customHeight="1" x14ac:dyDescent="0.25">
      <c r="B66" s="190" t="str">
        <f>+B32</f>
        <v>GANNET</v>
      </c>
      <c r="C66" s="190"/>
      <c r="D66" s="154"/>
      <c r="F66" s="190" t="s">
        <v>204</v>
      </c>
      <c r="G66" s="190"/>
      <c r="H66" s="154"/>
      <c r="I66" s="154"/>
    </row>
    <row r="67" spans="1:10" ht="13.5" customHeight="1" x14ac:dyDescent="0.25">
      <c r="B67" s="190" t="s">
        <v>263</v>
      </c>
      <c r="C67" s="190"/>
      <c r="D67" s="154"/>
      <c r="F67" s="190" t="str">
        <f>+B67</f>
        <v>TMM ALFA</v>
      </c>
      <c r="G67" s="190"/>
      <c r="H67" s="154"/>
      <c r="I67" s="154"/>
    </row>
    <row r="68" spans="1:10" ht="14.25" thickBot="1" x14ac:dyDescent="0.3">
      <c r="A68" s="132"/>
      <c r="B68" s="206" t="s">
        <v>264</v>
      </c>
      <c r="C68" s="206"/>
      <c r="D68" s="207"/>
      <c r="E68" s="152"/>
      <c r="F68" s="206" t="str">
        <f>+B68</f>
        <v>TMM GAMMA</v>
      </c>
      <c r="G68" s="206"/>
      <c r="H68" s="207"/>
      <c r="I68" s="207"/>
      <c r="J68" s="152"/>
    </row>
    <row r="69" spans="1:10" ht="13.5" x14ac:dyDescent="0.25">
      <c r="B69" s="156" t="s">
        <v>0</v>
      </c>
      <c r="C69" s="162">
        <f>SUM(C40:C57)</f>
        <v>0</v>
      </c>
      <c r="D69" s="162">
        <f>SUM(D58:D68)</f>
        <v>0</v>
      </c>
      <c r="F69" s="156" t="s">
        <v>0</v>
      </c>
      <c r="G69" s="161"/>
      <c r="H69" s="162">
        <f>SUM(H39:H54)</f>
        <v>0</v>
      </c>
      <c r="I69" s="162">
        <f>SUM(I54:I68)</f>
        <v>0</v>
      </c>
    </row>
    <row r="70" spans="1:10" ht="13.5" x14ac:dyDescent="0.25">
      <c r="B70" s="158" t="s">
        <v>72</v>
      </c>
      <c r="C70" s="146">
        <f>C69*16%</f>
        <v>0</v>
      </c>
      <c r="D70" s="146">
        <f>D69*16%</f>
        <v>0</v>
      </c>
      <c r="F70" s="158" t="s">
        <v>72</v>
      </c>
      <c r="G70" s="163"/>
      <c r="H70" s="146">
        <f>H69*16%</f>
        <v>0</v>
      </c>
      <c r="I70" s="146">
        <f>I69*16%</f>
        <v>0</v>
      </c>
    </row>
    <row r="71" spans="1:10" ht="15" x14ac:dyDescent="0.25">
      <c r="B71" s="159" t="s">
        <v>1</v>
      </c>
      <c r="C71" s="160">
        <f>SUM(C69:C70)</f>
        <v>0</v>
      </c>
      <c r="D71" s="160">
        <f>SUM(D69:D70)</f>
        <v>0</v>
      </c>
      <c r="F71" s="159" t="s">
        <v>1</v>
      </c>
      <c r="G71" s="164">
        <f>SUM(G39:G70)</f>
        <v>0</v>
      </c>
      <c r="H71" s="160">
        <f>SUM(H69:H70)</f>
        <v>0</v>
      </c>
      <c r="I71" s="160">
        <f>SUM(I69:I70)</f>
        <v>0</v>
      </c>
    </row>
    <row r="72" spans="1:10" ht="13.5" x14ac:dyDescent="0.25">
      <c r="B72" s="132"/>
      <c r="C72" s="132"/>
      <c r="D72" s="132"/>
      <c r="F72" s="132"/>
    </row>
    <row r="73" spans="1:10" x14ac:dyDescent="0.2">
      <c r="B73" s="152"/>
      <c r="C73" s="152"/>
      <c r="D73" s="193">
        <f>+C71+D71+C38+D38</f>
        <v>0</v>
      </c>
      <c r="F73" s="152"/>
    </row>
    <row r="74" spans="1:10" x14ac:dyDescent="0.2">
      <c r="B74" s="152"/>
      <c r="C74" s="152"/>
      <c r="D74" s="193"/>
      <c r="F74" s="152"/>
    </row>
    <row r="75" spans="1:10" x14ac:dyDescent="0.2">
      <c r="B75" s="152"/>
      <c r="C75" s="152"/>
      <c r="D75" s="193"/>
      <c r="F75" s="152"/>
    </row>
    <row r="76" spans="1:10" x14ac:dyDescent="0.2">
      <c r="D76" s="19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K34"/>
  <sheetViews>
    <sheetView topLeftCell="C1" workbookViewId="0">
      <selection activeCell="H4" sqref="H4"/>
    </sheetView>
  </sheetViews>
  <sheetFormatPr baseColWidth="10" defaultRowHeight="15" x14ac:dyDescent="0.25"/>
  <cols>
    <col min="1" max="1" width="11.42578125" style="166"/>
    <col min="2" max="2" width="37" style="166" bestFit="1" customWidth="1"/>
    <col min="3" max="3" width="34" style="166" bestFit="1" customWidth="1"/>
    <col min="4" max="4" width="9" style="166" bestFit="1" customWidth="1"/>
    <col min="5" max="5" width="22.140625" style="166" customWidth="1"/>
    <col min="6" max="6" width="18" style="166" customWidth="1"/>
    <col min="7" max="7" width="34" style="166" customWidth="1"/>
    <col min="8" max="8" width="16.85546875" style="166" bestFit="1" customWidth="1"/>
    <col min="9" max="9" width="14.28515625" style="166" hidden="1" customWidth="1"/>
    <col min="10" max="10" width="15" style="166" hidden="1" customWidth="1"/>
    <col min="11" max="11" width="25" style="166" customWidth="1"/>
    <col min="12" max="16384" width="11.42578125" style="166"/>
  </cols>
  <sheetData>
    <row r="1" spans="2:11" ht="32.25" customHeight="1" x14ac:dyDescent="0.25">
      <c r="B1" s="170" t="s">
        <v>98</v>
      </c>
      <c r="C1" s="170" t="s">
        <v>99</v>
      </c>
      <c r="D1" s="172" t="s">
        <v>207</v>
      </c>
      <c r="E1" s="172" t="s">
        <v>7</v>
      </c>
      <c r="F1" s="172" t="s">
        <v>8</v>
      </c>
      <c r="G1" s="172" t="s">
        <v>13</v>
      </c>
      <c r="H1" s="170" t="s">
        <v>100</v>
      </c>
      <c r="I1" s="170" t="s">
        <v>101</v>
      </c>
      <c r="J1" s="170" t="s">
        <v>102</v>
      </c>
      <c r="K1" s="170" t="s">
        <v>1</v>
      </c>
    </row>
    <row r="2" spans="2:11" x14ac:dyDescent="0.25">
      <c r="H2" s="209"/>
      <c r="I2" s="167"/>
      <c r="K2" s="171">
        <f>I2+J2</f>
        <v>0</v>
      </c>
    </row>
    <row r="3" spans="2:11" x14ac:dyDescent="0.25">
      <c r="H3" s="209"/>
      <c r="I3" s="167"/>
    </row>
    <row r="4" spans="2:11" x14ac:dyDescent="0.25">
      <c r="H4" s="209"/>
      <c r="I4" s="167"/>
    </row>
    <row r="5" spans="2:11" x14ac:dyDescent="0.25">
      <c r="H5" s="209"/>
      <c r="I5" s="167"/>
    </row>
    <row r="6" spans="2:11" x14ac:dyDescent="0.25">
      <c r="H6" s="209"/>
      <c r="I6" s="168"/>
    </row>
    <row r="7" spans="2:11" x14ac:dyDescent="0.25">
      <c r="H7" s="209"/>
      <c r="I7" s="167"/>
    </row>
    <row r="8" spans="2:11" x14ac:dyDescent="0.25">
      <c r="H8" s="209"/>
      <c r="I8" s="167"/>
    </row>
    <row r="9" spans="2:11" x14ac:dyDescent="0.25">
      <c r="H9" s="209"/>
      <c r="I9" s="167"/>
    </row>
    <row r="10" spans="2:11" x14ac:dyDescent="0.25">
      <c r="H10" s="209"/>
      <c r="I10" s="168"/>
    </row>
    <row r="11" spans="2:11" x14ac:dyDescent="0.25">
      <c r="H11" s="209"/>
      <c r="I11" s="167"/>
    </row>
    <row r="12" spans="2:11" x14ac:dyDescent="0.25">
      <c r="H12" s="209"/>
      <c r="I12" s="167"/>
    </row>
    <row r="13" spans="2:11" x14ac:dyDescent="0.25">
      <c r="H13" s="209"/>
      <c r="I13" s="167"/>
    </row>
    <row r="14" spans="2:11" x14ac:dyDescent="0.25">
      <c r="H14" s="209"/>
      <c r="I14" s="168"/>
    </row>
    <row r="15" spans="2:11" x14ac:dyDescent="0.25">
      <c r="H15" s="209"/>
      <c r="I15" s="167"/>
    </row>
    <row r="16" spans="2:11" x14ac:dyDescent="0.25">
      <c r="H16" s="209"/>
      <c r="I16" s="167"/>
    </row>
    <row r="17" spans="8:9" x14ac:dyDescent="0.25">
      <c r="H17" s="209"/>
      <c r="I17" s="167"/>
    </row>
    <row r="18" spans="8:9" x14ac:dyDescent="0.25">
      <c r="H18" s="209"/>
      <c r="I18" s="167"/>
    </row>
    <row r="19" spans="8:9" x14ac:dyDescent="0.25">
      <c r="H19" s="209"/>
      <c r="I19" s="167"/>
    </row>
    <row r="20" spans="8:9" x14ac:dyDescent="0.25">
      <c r="H20" s="209"/>
      <c r="I20" s="168"/>
    </row>
    <row r="21" spans="8:9" x14ac:dyDescent="0.25">
      <c r="H21" s="209"/>
      <c r="I21" s="167"/>
    </row>
    <row r="22" spans="8:9" x14ac:dyDescent="0.25">
      <c r="H22" s="209"/>
      <c r="I22" s="167"/>
    </row>
    <row r="23" spans="8:9" x14ac:dyDescent="0.25">
      <c r="H23" s="209"/>
      <c r="I23" s="167"/>
    </row>
    <row r="24" spans="8:9" x14ac:dyDescent="0.25">
      <c r="H24" s="209"/>
      <c r="I24" s="168"/>
    </row>
    <row r="25" spans="8:9" x14ac:dyDescent="0.25">
      <c r="I25" s="167"/>
    </row>
    <row r="26" spans="8:9" x14ac:dyDescent="0.25">
      <c r="I26" s="167"/>
    </row>
    <row r="27" spans="8:9" x14ac:dyDescent="0.25">
      <c r="I27" s="167"/>
    </row>
    <row r="28" spans="8:9" x14ac:dyDescent="0.25">
      <c r="I28" s="168"/>
    </row>
    <row r="29" spans="8:9" x14ac:dyDescent="0.25">
      <c r="I29" s="167"/>
    </row>
    <row r="30" spans="8:9" x14ac:dyDescent="0.25">
      <c r="I30" s="167"/>
    </row>
    <row r="31" spans="8:9" x14ac:dyDescent="0.25">
      <c r="I31" s="167"/>
    </row>
    <row r="32" spans="8:9" x14ac:dyDescent="0.25">
      <c r="I32" s="168"/>
    </row>
    <row r="33" spans="9:9" x14ac:dyDescent="0.25">
      <c r="I33" s="167"/>
    </row>
    <row r="34" spans="9:9" x14ac:dyDescent="0.25">
      <c r="I34" s="169"/>
    </row>
  </sheetData>
  <autoFilter ref="B1:K1" xr:uid="{00000000-0009-0000-0000-000006000000}">
    <sortState xmlns:xlrd2="http://schemas.microsoft.com/office/spreadsheetml/2017/richdata2"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79" t="s">
        <v>6</v>
      </c>
      <c r="C1" s="179" t="s">
        <v>107</v>
      </c>
      <c r="D1" s="179" t="s">
        <v>104</v>
      </c>
      <c r="E1" s="179" t="s">
        <v>108</v>
      </c>
      <c r="F1" s="179" t="s">
        <v>109</v>
      </c>
      <c r="G1" s="179" t="s">
        <v>106</v>
      </c>
    </row>
    <row r="8" spans="2:7" x14ac:dyDescent="0.2">
      <c r="D8" s="180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1:G1"/>
  <sheetViews>
    <sheetView workbookViewId="0">
      <selection activeCell="M11" sqref="M1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79" t="s">
        <v>6</v>
      </c>
      <c r="C1" s="179" t="s">
        <v>107</v>
      </c>
      <c r="D1" s="179" t="s">
        <v>104</v>
      </c>
      <c r="E1" s="179" t="s">
        <v>105</v>
      </c>
      <c r="F1" s="179" t="s">
        <v>109</v>
      </c>
      <c r="G1" s="17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SILVERPEAK ABORDO</vt:lpstr>
      <vt:lpstr>SILVERPEAK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'SILVERPEAK ABORDO'!Área_de_impresión</vt:lpstr>
      <vt:lpstr>'SILVERPEAK DESCANSO'!Área_de_impresión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 Ruiz</cp:lastModifiedBy>
  <cp:lastPrinted>2018-01-10T15:21:52Z</cp:lastPrinted>
  <dcterms:created xsi:type="dcterms:W3CDTF">2010-06-12T17:02:29Z</dcterms:created>
  <dcterms:modified xsi:type="dcterms:W3CDTF">2025-05-19T20:24:21Z</dcterms:modified>
</cp:coreProperties>
</file>