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Operadora\OperadoraNominas\OperadoraNominas\bin\Debug\Archivos\"/>
    </mc:Choice>
  </mc:AlternateContent>
  <bookViews>
    <workbookView xWindow="0" yWindow="0" windowWidth="20490" windowHeight="7755" tabRatio="633"/>
  </bookViews>
  <sheets>
    <sheet name="NOMINA TOTAL" sheetId="27" r:id="rId1"/>
    <sheet name="SOVER ABORDO" sheetId="16" r:id="rId2"/>
    <sheet name="SOVER DESCANSO" sheetId="25" r:id="rId3"/>
    <sheet name="DETALLE" sheetId="28" r:id="rId4"/>
    <sheet name="Hoja1" sheetId="37" r:id="rId5"/>
    <sheet name="FACT" sheetId="30" r:id="rId6"/>
    <sheet name="PENSION ALIMENTICIA" sheetId="32" r:id="rId7"/>
    <sheet name="PRESTAMO SA" sheetId="33" r:id="rId8"/>
    <sheet name="PRESTAMO ASIM" sheetId="36" r:id="rId9"/>
  </sheets>
  <externalReferences>
    <externalReference r:id="rId10"/>
    <externalReference r:id="rId11"/>
    <externalReference r:id="rId12"/>
  </externalReferences>
  <definedNames>
    <definedName name="__TC1">[1]FOR!$B$9</definedName>
    <definedName name="__TC2">[1]FOR!$B$10</definedName>
    <definedName name="_xlnm._FilterDatabase" localSheetId="6" hidden="1">'PENSION ALIMENTICIA'!$B$1:$K$1</definedName>
    <definedName name="_xlnm._FilterDatabase" localSheetId="1" hidden="1">'SOVER ABORDO'!$A$3:$X$3</definedName>
    <definedName name="_xlnm._FilterDatabase" localSheetId="2" hidden="1">'SOVER DESCANSO'!$A$3:$W$3</definedName>
    <definedName name="_TC1">[2]FOR!$B$9</definedName>
    <definedName name="_TC2">[2]FOR!$B$10</definedName>
    <definedName name="_xlnm.Print_Area" localSheetId="3">DETALLE!$A$1:$K$54</definedName>
    <definedName name="_xlnm.Print_Area" localSheetId="1">'SOVER ABORDO'!$A$1:$AQ$13</definedName>
    <definedName name="_xlnm.Print_Area" localSheetId="2">'SOVER DESCANSO'!$A$1:$AN$19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62913" calcMode="manual" calcCompleted="0"/>
</workbook>
</file>

<file path=xl/calcChain.xml><?xml version="1.0" encoding="utf-8"?>
<calcChain xmlns="http://schemas.openxmlformats.org/spreadsheetml/2006/main">
  <c r="D35" i="30" l="1"/>
  <c r="I35" i="30"/>
  <c r="I69" i="30"/>
  <c r="D69" i="30"/>
  <c r="F34" i="30"/>
  <c r="B66" i="30" l="1"/>
  <c r="F39" i="30" l="1"/>
  <c r="F5" i="30"/>
  <c r="F63" i="30"/>
  <c r="F62" i="30"/>
  <c r="D63" i="30" l="1"/>
  <c r="B63" i="30"/>
  <c r="D62" i="30"/>
  <c r="B62" i="30"/>
  <c r="G71" i="30"/>
  <c r="D61" i="30"/>
  <c r="I70" i="30"/>
  <c r="H69" i="30"/>
  <c r="H70" i="30" s="1"/>
  <c r="D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G37" i="30"/>
  <c r="I36" i="30"/>
  <c r="H35" i="30"/>
  <c r="D29" i="30"/>
  <c r="D28" i="30"/>
  <c r="D27" i="30"/>
  <c r="D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H36" i="30" l="1"/>
  <c r="D70" i="30"/>
  <c r="D71" i="30" s="1"/>
  <c r="C69" i="30"/>
  <c r="C70" i="30" s="1"/>
  <c r="C71" i="30" s="1"/>
  <c r="C35" i="30"/>
  <c r="C36" i="30" s="1"/>
  <c r="D36" i="30"/>
  <c r="H37" i="30"/>
  <c r="H38" i="30" s="1"/>
  <c r="H71" i="30"/>
  <c r="I37" i="30"/>
  <c r="I38" i="30" s="1"/>
  <c r="I71" i="30"/>
  <c r="D38" i="30" l="1"/>
  <c r="C38" i="30"/>
  <c r="B1" i="37"/>
  <c r="A1" i="37"/>
  <c r="D73" i="30" l="1"/>
  <c r="E30" i="37"/>
  <c r="E29" i="37"/>
  <c r="E28" i="37"/>
  <c r="E10" i="37" l="1"/>
  <c r="E9" i="37"/>
  <c r="E8" i="37"/>
  <c r="E6" i="37"/>
  <c r="E5" i="37"/>
  <c r="E4" i="37"/>
  <c r="E3" i="37"/>
  <c r="E2" i="37"/>
  <c r="E1" i="37"/>
  <c r="E23" i="37"/>
  <c r="E21" i="37"/>
  <c r="E20" i="37"/>
  <c r="E19" i="37"/>
  <c r="E17" i="37"/>
  <c r="E16" i="37"/>
  <c r="E14" i="37"/>
  <c r="E15" i="37"/>
  <c r="G23" i="37"/>
  <c r="G20" i="37" l="1"/>
  <c r="G21" i="37"/>
  <c r="G17" i="37"/>
  <c r="B3" i="37"/>
  <c r="G1" i="37"/>
  <c r="G16" i="37"/>
  <c r="G15" i="37"/>
  <c r="G14" i="37" l="1"/>
  <c r="G19" i="37"/>
  <c r="K2" i="32" l="1"/>
</calcChain>
</file>

<file path=xl/sharedStrings.xml><?xml version="1.0" encoding="utf-8"?>
<sst xmlns="http://schemas.openxmlformats.org/spreadsheetml/2006/main" count="482" uniqueCount="266">
  <si>
    <t>SUBTOTAL</t>
  </si>
  <si>
    <t>TOTAL</t>
  </si>
  <si>
    <t>TRABAJADOR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</si>
  <si>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</si>
  <si>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</si>
  <si>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</si>
  <si>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</si>
  <si>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</si>
  <si>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</si>
  <si>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</si>
  <si>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</si>
  <si>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</si>
  <si>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</si>
  <si>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</si>
  <si>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</si>
  <si>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</si>
  <si>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</si>
  <si>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CATEGORIA</t>
  </si>
  <si>
    <t>IVA 16%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</si>
  <si>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</si>
  <si>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</si>
  <si>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</si>
  <si>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</si>
  <si>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</si>
  <si>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</si>
  <si>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</si>
  <si>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</si>
  <si>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</si>
  <si>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</si>
  <si>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</si>
  <si>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</si>
  <si>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</si>
  <si>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</si>
  <si>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</si>
  <si>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</si>
  <si>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</si>
  <si>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</si>
  <si>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</si>
  <si>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</si>
  <si>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</si>
  <si>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</si>
  <si>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</si>
  <si>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</si>
  <si>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</si>
  <si>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</si>
  <si>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</si>
  <si>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</si>
  <si>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</si>
  <si>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</si>
  <si>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</si>
  <si>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</si>
  <si>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</si>
  <si>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</si>
  <si>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</si>
  <si>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</si>
  <si>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</si>
  <si>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</si>
  <si>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PENSION ALIEMTICIA</t>
  </si>
  <si>
    <t>Periodo Mensual del 01/01/2018 al 31/01/2018</t>
  </si>
  <si>
    <t>SUBSIDIO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</si>
  <si>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</si>
  <si>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</si>
  <si>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</si>
  <si>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</si>
  <si>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</si>
  <si>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</si>
  <si>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</si>
  <si>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r>
      <t xml:space="preserve">RETENCIONES      </t>
    </r>
    <r>
      <rPr>
        <b/>
        <sz val="8"/>
        <color indexed="9"/>
        <rFont val="Century Gothic"/>
        <family val="2"/>
      </rPr>
      <t>(ISR, INFONAVIT)</t>
    </r>
  </si>
  <si>
    <t xml:space="preserve">FACTURACIÓN </t>
  </si>
  <si>
    <t>CONCEPTOS</t>
  </si>
  <si>
    <t>TMM DIVISION</t>
  </si>
  <si>
    <t xml:space="preserve"> TMM SA</t>
  </si>
  <si>
    <t>ISLA MONSERRAT</t>
  </si>
  <si>
    <t>IVA</t>
  </si>
  <si>
    <t>ISLA ARBOLEDA</t>
  </si>
  <si>
    <t>ISLA AZTECA</t>
  </si>
  <si>
    <t>ISLA CEDROS</t>
  </si>
  <si>
    <t>ISLA MIRAMAR</t>
  </si>
  <si>
    <t>ISLA VERDE</t>
  </si>
  <si>
    <t>ISLA SANTA CRUZ</t>
  </si>
  <si>
    <t>ISLA BLANCA</t>
  </si>
  <si>
    <t>ISLA CIARI</t>
  </si>
  <si>
    <t>ISLA JANITZIO</t>
  </si>
  <si>
    <t>ISLA SAN IGNACIO</t>
  </si>
  <si>
    <t>ISLA SAN GABRIEL</t>
  </si>
  <si>
    <t>ISLA SAN DIEGO</t>
  </si>
  <si>
    <t>AJUSTE INFONAVIT</t>
  </si>
  <si>
    <t>INFONAVIT BIMESTRE ATERIOR</t>
  </si>
  <si>
    <t>Prestamo Personal Asimilado</t>
  </si>
  <si>
    <t>Adeudo_Infonavit_Asimilado</t>
  </si>
  <si>
    <t>%</t>
  </si>
  <si>
    <t>ISLA CRECIENTE</t>
  </si>
  <si>
    <t>ISLA GRANDE</t>
  </si>
  <si>
    <t>ISLA SAN JOSE</t>
  </si>
  <si>
    <t>ISLA LEON</t>
  </si>
  <si>
    <t>ISLA SAN LUIS</t>
  </si>
  <si>
    <t>ISLA COLORADA</t>
  </si>
  <si>
    <t>ISLA PASSAVERA</t>
  </si>
  <si>
    <t>ISLA MARGOT MARIANNE</t>
  </si>
  <si>
    <t>FONACOT</t>
  </si>
  <si>
    <t>NOMBRE TRABAJADOR</t>
  </si>
  <si>
    <t>NOMBRE BENFICIARIO</t>
  </si>
  <si>
    <t>PORCENTAJE</t>
  </si>
  <si>
    <t>MONTO ABORDO</t>
  </si>
  <si>
    <t>MONTO DESCANSO</t>
  </si>
  <si>
    <t>SUBSEA88</t>
  </si>
  <si>
    <t>MONTO</t>
  </si>
  <si>
    <t>DESCUENTO</t>
  </si>
  <si>
    <t>TOTAL FALTANTE</t>
  </si>
  <si>
    <t>TIPO DESCUENTO</t>
  </si>
  <si>
    <t xml:space="preserve">DESCUENTO </t>
  </si>
  <si>
    <t>TOTAL COBRADO</t>
  </si>
  <si>
    <t>RETENCION DEL 6%</t>
  </si>
  <si>
    <t>RETENCION 6%</t>
  </si>
  <si>
    <t>INFONAVIT BIM ANTERIOR</t>
  </si>
  <si>
    <t xml:space="preserve"> "TMM DIVISION"</t>
  </si>
  <si>
    <t xml:space="preserve"> "DEPOSITO ROUTES SCOTIABANK"</t>
  </si>
  <si>
    <t xml:space="preserve"> "IVA"</t>
  </si>
  <si>
    <t xml:space="preserve"> "RETENCION 6%"</t>
  </si>
  <si>
    <t xml:space="preserve"> "DEPOSITO BIRYUSA SCOTIABANK"</t>
  </si>
  <si>
    <t xml:space="preserve"> "TOTAL DEPOSITO BIRYUSA"</t>
  </si>
  <si>
    <t>).Value =</t>
  </si>
  <si>
    <t xml:space="preserve">hoja.Cell(sep + 4, </t>
  </si>
  <si>
    <t xml:space="preserve">hoja.Cell(sep + 5, </t>
  </si>
  <si>
    <t xml:space="preserve">hoja.Cell(sep + 7, </t>
  </si>
  <si>
    <t xml:space="preserve">hoja.Cell(sep + 9, </t>
  </si>
  <si>
    <t>).Value ="</t>
  </si>
  <si>
    <t>"</t>
  </si>
  <si>
    <t xml:space="preserve">hoja.Cell(sep + 6, </t>
  </si>
  <si>
    <t xml:space="preserve">hoja.Cell(sep + 8, </t>
  </si>
  <si>
    <t xml:space="preserve">hoja.Cell(sep + 10, </t>
  </si>
  <si>
    <t>hoja.Cell(sep + 3,</t>
  </si>
  <si>
    <t>amarrados</t>
  </si>
  <si>
    <t xml:space="preserve"> azteca</t>
  </si>
  <si>
    <t xml:space="preserve"> cedros</t>
  </si>
  <si>
    <t xml:space="preserve"> miramar</t>
  </si>
  <si>
    <t xml:space="preserve"> verde</t>
  </si>
  <si>
    <t xml:space="preserve"> cruz</t>
  </si>
  <si>
    <t xml:space="preserve"> montserrat</t>
  </si>
  <si>
    <t xml:space="preserve"> blanca</t>
  </si>
  <si>
    <t xml:space="preserve"> ciari</t>
  </si>
  <si>
    <t xml:space="preserve"> janitzio</t>
  </si>
  <si>
    <t xml:space="preserve"> luis</t>
  </si>
  <si>
    <t xml:space="preserve"> ignacio</t>
  </si>
  <si>
    <t xml:space="preserve"> gabriel</t>
  </si>
  <si>
    <t xml:space="preserve"> diego</t>
  </si>
  <si>
    <t xml:space="preserve"> jose</t>
  </si>
  <si>
    <t xml:space="preserve"> grande</t>
  </si>
  <si>
    <t xml:space="preserve"> creciente</t>
  </si>
  <si>
    <t xml:space="preserve"> colorada</t>
  </si>
  <si>
    <t xml:space="preserve"> subsea88</t>
  </si>
  <si>
    <t xml:space="preserve"> leon</t>
  </si>
  <si>
    <t>passavera</t>
  </si>
  <si>
    <t>margot</t>
  </si>
  <si>
    <t>"=V" &amp;</t>
  </si>
  <si>
    <t>+1</t>
  </si>
  <si>
    <t>+1 &amp; " + X" &amp;</t>
  </si>
  <si>
    <t>+1 &amp; " + Z"&amp;</t>
  </si>
  <si>
    <t>+1 &amp; "+AB" &amp;</t>
  </si>
  <si>
    <t>T</t>
  </si>
  <si>
    <t xml:space="preserve"> "TOTAL DEPOSITO OPERADORA"</t>
  </si>
  <si>
    <t>"=</t>
  </si>
  <si>
    <t xml:space="preserve"> &amp; sep +4</t>
  </si>
  <si>
    <t xml:space="preserve"> &amp; sep +3 </t>
  </si>
  <si>
    <t xml:space="preserve"> &amp; sep +5</t>
  </si>
  <si>
    <t xml:space="preserve"> &amp; "*16%"</t>
  </si>
  <si>
    <t xml:space="preserve"> &amp;" *6%"</t>
  </si>
  <si>
    <t>+</t>
  </si>
  <si>
    <t xml:space="preserve"> &amp; </t>
  </si>
  <si>
    <t>+1 &amp; "+AA" &amp;</t>
  </si>
  <si>
    <t>+1 &amp; "+Q" &amp;</t>
  </si>
  <si>
    <t>"=W" &amp;</t>
  </si>
  <si>
    <t>).FormulaA1 =</t>
  </si>
  <si>
    <t>-</t>
  </si>
  <si>
    <t xml:space="preserve"> &amp; sep +7</t>
  </si>
  <si>
    <t xml:space="preserve"> &amp; sep +8</t>
  </si>
  <si>
    <t xml:space="preserve"> &amp; sep +9</t>
  </si>
  <si>
    <t>.Style.Fill.BackgroundColor = XLColor.YellowProcess</t>
  </si>
  <si>
    <t xml:space="preserve"> &amp; sep +6 </t>
  </si>
  <si>
    <t xml:space="preserve"> &amp; sep +10</t>
  </si>
  <si>
    <t>hoja.Range(</t>
  </si>
  <si>
    <t>AMARRADOS</t>
  </si>
  <si>
    <t>V</t>
  </si>
  <si>
    <t>.Style.Fill.BackgroundColor = XLColor.PowderBlue</t>
  </si>
  <si>
    <t>hoja.Cell(</t>
  </si>
  <si>
    <t>NEVADO DE COLIMA</t>
  </si>
  <si>
    <t>nevado</t>
  </si>
  <si>
    <t>PROYECTO LODEROS1</t>
  </si>
  <si>
    <t>PROYECTO MAERSK</t>
  </si>
  <si>
    <t>loderos1</t>
  </si>
  <si>
    <t>maersk</t>
  </si>
  <si>
    <t>RED FISH</t>
  </si>
  <si>
    <t>PROYECTO BELUGA 2</t>
  </si>
  <si>
    <t>PROYECTO GO CANOPUS</t>
  </si>
  <si>
    <t>SOVER</t>
  </si>
  <si>
    <t>TRANSPORTES SOVER SA DE CV</t>
  </si>
  <si>
    <t>VALORES AGREGADOS</t>
  </si>
  <si>
    <t>PFB CORTO PLAZO</t>
  </si>
  <si>
    <t>FONDO PFB 3%</t>
  </si>
  <si>
    <t>COMISIÓN  OPERADORA (4%)</t>
  </si>
  <si>
    <t>COMISIÓN PLAN PENSIONES(8%)</t>
  </si>
  <si>
    <t>IKE</t>
  </si>
  <si>
    <t>PLAN FLEX LP</t>
  </si>
  <si>
    <t>APOR PATRON PLAN FLEX LP</t>
  </si>
  <si>
    <t>SA</t>
  </si>
  <si>
    <t>NETO</t>
  </si>
  <si>
    <t>DESCUENTO PPP</t>
  </si>
  <si>
    <t>TOTAL DEDUCCIONES</t>
  </si>
  <si>
    <t>GANNET</t>
  </si>
  <si>
    <t>Pension Alimentica  IKE</t>
  </si>
  <si>
    <t>PENSION ALIMENTICIA PPP</t>
  </si>
  <si>
    <t>DEP</t>
  </si>
  <si>
    <t>AURORA PEARL</t>
  </si>
  <si>
    <t>WORLD PERIDOT</t>
  </si>
  <si>
    <t>AGENCIA GROESSINGER SAPI DE CV</t>
  </si>
  <si>
    <t xml:space="preserve">  VSM IKE 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</si>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</sst>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sz val="9"/>
      <color theme="0"/>
      <name val="Century Gothic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  <font>
      <sz val="11"/>
      <color rgb="FF000000"/>
      <name val="Calibri"/>
      <family val="2"/>
    </font>
    <font>
      <b/>
      <sz val="11"/>
      <color theme="0"/>
      <name val="Century Gothic"/>
      <family val="2"/>
    </font>
    <font>
      <b/>
      <u/>
      <sz val="10"/>
      <color theme="0"/>
      <name val="Century Gothic"/>
      <family val="2"/>
    </font>
    <font>
      <b/>
      <u/>
      <sz val="11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Arial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FF0000"/>
      <name val="Arial"/>
      <family val="2"/>
    </font>
    <font>
      <b/>
      <sz val="8"/>
      <color indexed="9"/>
      <name val="Arial"/>
      <family val="2"/>
    </font>
    <font>
      <b/>
      <sz val="9"/>
      <color rgb="FF000000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33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FD"/>
      </top>
      <bottom style="double">
        <color rgb="FF0000F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thin">
        <color rgb="FF0000FD"/>
      </bottom>
      <diagonal/>
    </border>
  </borders>
  <cellStyleXfs count="1491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3" fillId="0" borderId="0" applyNumberFormat="0" applyBorder="0" applyAlignment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221">
    <xf numFmtId="0" fontId="0" fillId="0" borderId="0" xfId="0"/>
    <xf numFmtId="0" fontId="3" fillId="0" borderId="0" xfId="0" applyFont="1"/>
    <xf numFmtId="0" fontId="16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16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9" fillId="0" borderId="0" xfId="200" applyNumberFormat="1" applyFont="1" applyFill="1"/>
    <xf numFmtId="0" fontId="17" fillId="0" borderId="0" xfId="0" applyFont="1" applyFill="1"/>
    <xf numFmtId="0" fontId="15" fillId="0" borderId="0" xfId="1095"/>
    <xf numFmtId="49" fontId="18" fillId="0" borderId="0" xfId="1095" applyNumberFormat="1" applyFont="1"/>
    <xf numFmtId="0" fontId="15" fillId="0" borderId="0" xfId="1107"/>
    <xf numFmtId="165" fontId="18" fillId="0" borderId="0" xfId="1107" applyNumberFormat="1" applyFont="1"/>
    <xf numFmtId="165" fontId="10" fillId="0" borderId="0" xfId="1107" applyNumberFormat="1" applyFont="1"/>
    <xf numFmtId="0" fontId="15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9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10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6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21" fillId="4" borderId="0" xfId="0" applyFont="1" applyFill="1"/>
    <xf numFmtId="0" fontId="18" fillId="2" borderId="2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49" fontId="5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15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15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15" fillId="0" borderId="0" xfId="1113" applyFont="1" applyFill="1"/>
    <xf numFmtId="0" fontId="25" fillId="0" borderId="0" xfId="1113" applyFont="1" applyFill="1"/>
    <xf numFmtId="0" fontId="26" fillId="4" borderId="0" xfId="0" applyFont="1" applyFill="1" applyBorder="1" applyAlignment="1">
      <alignment horizontal="center"/>
    </xf>
    <xf numFmtId="43" fontId="26" fillId="4" borderId="0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9" fontId="25" fillId="0" borderId="0" xfId="1092" applyNumberFormat="1" applyFont="1" applyFill="1"/>
    <xf numFmtId="0" fontId="11" fillId="0" borderId="0" xfId="0" applyFont="1" applyFill="1"/>
    <xf numFmtId="0" fontId="15" fillId="0" borderId="0" xfId="1113" applyAlignment="1">
      <alignment horizontal="center"/>
    </xf>
    <xf numFmtId="0" fontId="15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5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5" fillId="0" borderId="0" xfId="1092" applyNumberFormat="1" applyFont="1" applyFill="1" applyAlignment="1">
      <alignment horizontal="center"/>
    </xf>
    <xf numFmtId="43" fontId="3" fillId="4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15" fillId="0" borderId="0" xfId="2" applyFont="1" applyFill="1" applyAlignment="1">
      <alignment horizontal="center" vertical="center"/>
    </xf>
    <xf numFmtId="43" fontId="4" fillId="0" borderId="0" xfId="2" applyFont="1" applyFill="1"/>
    <xf numFmtId="0" fontId="13" fillId="0" borderId="0" xfId="0" applyFont="1" applyFill="1" applyBorder="1"/>
    <xf numFmtId="0" fontId="13" fillId="0" borderId="0" xfId="0" applyFont="1"/>
    <xf numFmtId="0" fontId="27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2" fillId="0" borderId="0" xfId="0" applyNumberFormat="1" applyFont="1"/>
    <xf numFmtId="4" fontId="5" fillId="0" borderId="0" xfId="0" applyNumberFormat="1" applyFont="1" applyFill="1"/>
    <xf numFmtId="4" fontId="6" fillId="0" borderId="0" xfId="0" applyNumberFormat="1" applyFont="1" applyFill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26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26" fillId="4" borderId="0" xfId="0" applyFont="1" applyFill="1" applyBorder="1" applyAlignment="1"/>
    <xf numFmtId="43" fontId="21" fillId="4" borderId="0" xfId="0" applyNumberFormat="1" applyFont="1" applyFill="1" applyAlignment="1">
      <alignment horizontal="center"/>
    </xf>
    <xf numFmtId="43" fontId="5" fillId="0" borderId="0" xfId="0" applyNumberFormat="1" applyFont="1" applyFill="1"/>
    <xf numFmtId="0" fontId="2" fillId="4" borderId="0" xfId="0" applyFont="1" applyFill="1" applyAlignment="1">
      <alignment wrapText="1"/>
    </xf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11" fillId="0" borderId="0" xfId="0" applyNumberFormat="1" applyFont="1" applyFill="1"/>
    <xf numFmtId="4" fontId="17" fillId="0" borderId="0" xfId="0" applyNumberFormat="1" applyFont="1" applyFill="1"/>
    <xf numFmtId="0" fontId="11" fillId="0" borderId="0" xfId="0" quotePrefix="1" applyFont="1" applyFill="1"/>
    <xf numFmtId="0" fontId="18" fillId="0" borderId="0" xfId="0" quotePrefix="1" applyFont="1" applyFill="1"/>
    <xf numFmtId="0" fontId="18" fillId="0" borderId="2" xfId="203" applyFont="1" applyFill="1" applyBorder="1" applyAlignment="1">
      <alignment horizontal="center" vertical="center" wrapText="1"/>
    </xf>
    <xf numFmtId="0" fontId="18" fillId="0" borderId="3" xfId="203" applyFont="1" applyFill="1" applyBorder="1" applyAlignment="1">
      <alignment horizontal="center" vertical="center" wrapText="1"/>
    </xf>
    <xf numFmtId="0" fontId="18" fillId="0" borderId="0" xfId="203" applyFont="1" applyFill="1" applyBorder="1" applyAlignment="1">
      <alignment horizontal="center" vertical="center" wrapText="1"/>
    </xf>
    <xf numFmtId="0" fontId="23" fillId="2" borderId="4" xfId="203" applyFont="1" applyFill="1" applyBorder="1" applyAlignment="1">
      <alignment horizontal="center" vertical="center" wrapText="1"/>
    </xf>
    <xf numFmtId="0" fontId="18" fillId="2" borderId="5" xfId="203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37" fillId="0" borderId="0" xfId="0" applyFont="1" applyFill="1" applyProtection="1"/>
    <xf numFmtId="0" fontId="37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34" fillId="8" borderId="6" xfId="0" applyFont="1" applyFill="1" applyBorder="1" applyProtection="1"/>
    <xf numFmtId="0" fontId="34" fillId="0" borderId="0" xfId="0" applyFont="1" applyFill="1" applyAlignment="1" applyProtection="1">
      <alignment horizontal="center"/>
    </xf>
    <xf numFmtId="0" fontId="34" fillId="8" borderId="7" xfId="0" applyFont="1" applyFill="1" applyBorder="1" applyProtection="1"/>
    <xf numFmtId="0" fontId="16" fillId="8" borderId="9" xfId="0" applyFont="1" applyFill="1" applyBorder="1" applyProtection="1"/>
    <xf numFmtId="0" fontId="35" fillId="8" borderId="9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center"/>
    </xf>
    <xf numFmtId="0" fontId="16" fillId="8" borderId="9" xfId="0" applyFont="1" applyFill="1" applyBorder="1" applyAlignment="1" applyProtection="1">
      <alignment horizontal="center"/>
    </xf>
    <xf numFmtId="0" fontId="38" fillId="0" borderId="9" xfId="0" applyFont="1" applyFill="1" applyBorder="1" applyProtection="1"/>
    <xf numFmtId="0" fontId="37" fillId="0" borderId="9" xfId="0" applyFont="1" applyFill="1" applyBorder="1" applyAlignment="1" applyProtection="1">
      <alignment horizontal="center"/>
    </xf>
    <xf numFmtId="43" fontId="37" fillId="0" borderId="9" xfId="0" applyNumberFormat="1" applyFont="1" applyFill="1" applyBorder="1" applyProtection="1"/>
    <xf numFmtId="49" fontId="37" fillId="0" borderId="9" xfId="0" applyNumberFormat="1" applyFont="1" applyFill="1" applyBorder="1" applyAlignment="1" applyProtection="1">
      <alignment horizontal="left"/>
    </xf>
    <xf numFmtId="43" fontId="37" fillId="0" borderId="9" xfId="0" applyNumberFormat="1" applyFont="1" applyFill="1" applyBorder="1" applyAlignment="1" applyProtection="1">
      <alignment horizontal="center"/>
    </xf>
    <xf numFmtId="10" fontId="39" fillId="0" borderId="9" xfId="0" applyNumberFormat="1" applyFont="1" applyFill="1" applyBorder="1" applyAlignment="1" applyProtection="1">
      <alignment horizontal="center" vertical="center"/>
    </xf>
    <xf numFmtId="43" fontId="37" fillId="0" borderId="0" xfId="0" applyNumberFormat="1" applyFont="1" applyFill="1" applyProtection="1"/>
    <xf numFmtId="43" fontId="37" fillId="0" borderId="0" xfId="0" applyNumberFormat="1" applyFont="1" applyFill="1" applyAlignment="1" applyProtection="1">
      <alignment horizontal="center"/>
    </xf>
    <xf numFmtId="43" fontId="38" fillId="0" borderId="0" xfId="0" applyNumberFormat="1" applyFont="1" applyFill="1" applyAlignment="1" applyProtection="1">
      <alignment horizontal="center"/>
    </xf>
    <xf numFmtId="0" fontId="37" fillId="0" borderId="9" xfId="0" applyFont="1" applyFill="1" applyBorder="1" applyAlignment="1" applyProtection="1">
      <alignment horizontal="left"/>
    </xf>
    <xf numFmtId="0" fontId="39" fillId="0" borderId="0" xfId="0" applyFont="1" applyFill="1" applyProtection="1"/>
    <xf numFmtId="49" fontId="37" fillId="0" borderId="10" xfId="0" applyNumberFormat="1" applyFont="1" applyFill="1" applyBorder="1" applyAlignment="1" applyProtection="1">
      <alignment horizontal="left"/>
    </xf>
    <xf numFmtId="43" fontId="37" fillId="0" borderId="10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Protection="1"/>
    <xf numFmtId="0" fontId="40" fillId="0" borderId="11" xfId="0" applyFont="1" applyFill="1" applyBorder="1" applyAlignment="1" applyProtection="1">
      <alignment horizontal="right"/>
    </xf>
    <xf numFmtId="43" fontId="37" fillId="0" borderId="11" xfId="0" applyNumberFormat="1" applyFont="1" applyFill="1" applyBorder="1" applyProtection="1"/>
    <xf numFmtId="0" fontId="40" fillId="0" borderId="9" xfId="0" applyFont="1" applyFill="1" applyBorder="1" applyAlignment="1" applyProtection="1">
      <alignment horizontal="right"/>
    </xf>
    <xf numFmtId="0" fontId="40" fillId="9" borderId="9" xfId="0" applyFont="1" applyFill="1" applyBorder="1" applyAlignment="1" applyProtection="1">
      <alignment horizontal="right"/>
    </xf>
    <xf numFmtId="43" fontId="34" fillId="10" borderId="9" xfId="0" applyNumberFormat="1" applyFont="1" applyFill="1" applyBorder="1" applyAlignment="1" applyProtection="1">
      <alignment horizontal="center"/>
    </xf>
    <xf numFmtId="0" fontId="37" fillId="0" borderId="11" xfId="0" applyFont="1" applyFill="1" applyBorder="1" applyAlignment="1" applyProtection="1">
      <alignment horizontal="left"/>
    </xf>
    <xf numFmtId="43" fontId="37" fillId="0" borderId="11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Alignment="1" applyProtection="1">
      <alignment horizontal="right"/>
    </xf>
    <xf numFmtId="10" fontId="37" fillId="9" borderId="9" xfId="0" applyNumberFormat="1" applyFont="1" applyFill="1" applyBorder="1" applyAlignment="1" applyProtection="1">
      <alignment horizontal="right"/>
    </xf>
    <xf numFmtId="0" fontId="37" fillId="0" borderId="10" xfId="0" applyFont="1" applyFill="1" applyBorder="1" applyAlignment="1" applyProtection="1">
      <alignment horizontal="center"/>
    </xf>
    <xf numFmtId="0" fontId="33" fillId="0" borderId="0" xfId="1488" applyFill="1" applyProtection="1"/>
    <xf numFmtId="43" fontId="0" fillId="0" borderId="0" xfId="1490" applyFont="1" applyFill="1" applyProtection="1"/>
    <xf numFmtId="43" fontId="41" fillId="0" borderId="0" xfId="1490" applyFont="1" applyFill="1" applyProtection="1"/>
    <xf numFmtId="43" fontId="41" fillId="0" borderId="0" xfId="1488" applyNumberFormat="1" applyFont="1" applyFill="1" applyProtection="1"/>
    <xf numFmtId="0" fontId="31" fillId="7" borderId="1" xfId="1318" applyFont="1" applyFill="1" applyBorder="1" applyAlignment="1">
      <alignment horizontal="center" vertical="center" wrapText="1"/>
    </xf>
    <xf numFmtId="43" fontId="33" fillId="0" borderId="0" xfId="1488" applyNumberFormat="1" applyFill="1" applyProtection="1"/>
    <xf numFmtId="0" fontId="42" fillId="11" borderId="9" xfId="0" applyFont="1" applyFill="1" applyBorder="1" applyAlignment="1" applyProtection="1">
      <alignment horizontal="center" vertical="center" wrapText="1"/>
    </xf>
    <xf numFmtId="0" fontId="23" fillId="2" borderId="5" xfId="203" applyFont="1" applyFill="1" applyBorder="1" applyAlignment="1">
      <alignment horizontal="center" vertical="center" wrapText="1"/>
    </xf>
    <xf numFmtId="0" fontId="18" fillId="2" borderId="12" xfId="203" applyFont="1" applyFill="1" applyBorder="1" applyAlignment="1">
      <alignment horizontal="center" vertical="center" wrapText="1"/>
    </xf>
    <xf numFmtId="0" fontId="31" fillId="7" borderId="13" xfId="1318" applyFont="1" applyFill="1" applyBorder="1" applyAlignment="1">
      <alignment horizontal="center" vertical="center" wrapText="1"/>
    </xf>
    <xf numFmtId="0" fontId="31" fillId="7" borderId="14" xfId="1318" applyFont="1" applyFill="1" applyBorder="1" applyAlignment="1">
      <alignment horizontal="center" vertical="center" wrapText="1"/>
    </xf>
    <xf numFmtId="0" fontId="31" fillId="7" borderId="14" xfId="1318" applyFont="1" applyFill="1" applyBorder="1" applyAlignment="1">
      <alignment horizontal="center" vertical="center"/>
    </xf>
    <xf numFmtId="0" fontId="31" fillId="7" borderId="15" xfId="1318" applyFont="1" applyFill="1" applyBorder="1" applyAlignment="1">
      <alignment horizontal="center" vertical="center" wrapText="1"/>
    </xf>
    <xf numFmtId="43" fontId="0" fillId="12" borderId="16" xfId="53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/>
    <xf numFmtId="0" fontId="4" fillId="0" borderId="0" xfId="0" applyFont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13" borderId="0" xfId="0" applyFont="1" applyFill="1"/>
    <xf numFmtId="0" fontId="43" fillId="0" borderId="0" xfId="0" applyFont="1" applyFill="1"/>
    <xf numFmtId="0" fontId="37" fillId="0" borderId="10" xfId="0" applyFont="1" applyFill="1" applyBorder="1" applyProtection="1"/>
    <xf numFmtId="43" fontId="37" fillId="0" borderId="10" xfId="0" applyNumberFormat="1" applyFont="1" applyFill="1" applyBorder="1" applyProtection="1"/>
    <xf numFmtId="10" fontId="39" fillId="0" borderId="10" xfId="0" applyNumberFormat="1" applyFont="1" applyFill="1" applyBorder="1" applyAlignment="1" applyProtection="1">
      <alignment horizontal="center" vertical="center"/>
    </xf>
    <xf numFmtId="43" fontId="39" fillId="0" borderId="0" xfId="0" applyNumberFormat="1" applyFont="1" applyFill="1" applyProtection="1"/>
    <xf numFmtId="43" fontId="0" fillId="0" borderId="0" xfId="0" applyNumberFormat="1" applyFill="1" applyProtection="1"/>
    <xf numFmtId="0" fontId="24" fillId="0" borderId="0" xfId="0" applyFont="1" applyFill="1" applyAlignment="1" applyProtection="1">
      <alignment vertical="center"/>
    </xf>
    <xf numFmtId="0" fontId="44" fillId="14" borderId="17" xfId="0" applyFont="1" applyFill="1" applyBorder="1" applyAlignment="1">
      <alignment horizontal="center" vertical="center" wrapText="1"/>
    </xf>
    <xf numFmtId="0" fontId="16" fillId="15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45" fillId="0" borderId="0" xfId="0" applyFont="1" applyFill="1" applyAlignment="1" applyProtection="1">
      <alignment horizontal="center" wrapText="1"/>
    </xf>
    <xf numFmtId="0" fontId="16" fillId="15" borderId="1" xfId="0" applyFont="1" applyFill="1" applyBorder="1" applyAlignment="1" applyProtection="1">
      <alignment horizontal="center" vertical="center" wrapText="1"/>
    </xf>
    <xf numFmtId="0" fontId="23" fillId="2" borderId="12" xfId="203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center"/>
    </xf>
    <xf numFmtId="0" fontId="5" fillId="0" borderId="0" xfId="0" applyNumberFormat="1" applyFont="1" applyFill="1"/>
    <xf numFmtId="0" fontId="18" fillId="2" borderId="2" xfId="0" applyFont="1" applyFill="1" applyBorder="1" applyAlignment="1" applyProtection="1">
      <alignment horizontal="center" vertical="center" wrapText="1"/>
    </xf>
    <xf numFmtId="0" fontId="37" fillId="0" borderId="18" xfId="0" applyFont="1" applyFill="1" applyBorder="1" applyProtection="1"/>
    <xf numFmtId="43" fontId="37" fillId="0" borderId="18" xfId="0" applyNumberFormat="1" applyFont="1" applyFill="1" applyBorder="1" applyAlignment="1" applyProtection="1">
      <alignment horizontal="center"/>
    </xf>
    <xf numFmtId="4" fontId="16" fillId="15" borderId="19" xfId="3" applyNumberFormat="1" applyFont="1" applyFill="1" applyBorder="1" applyAlignment="1" applyProtection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16" fillId="15" borderId="0" xfId="0" applyFont="1" applyFill="1" applyAlignment="1" applyProtection="1">
      <alignment horizontal="center" vertical="center" wrapText="1"/>
    </xf>
    <xf numFmtId="0" fontId="16" fillId="5" borderId="0" xfId="0" applyFont="1" applyFill="1" applyAlignment="1" applyProtection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29" fillId="0" borderId="0" xfId="1113" applyFont="1" applyAlignment="1">
      <alignment horizontal="center"/>
    </xf>
    <xf numFmtId="0" fontId="15" fillId="0" borderId="0" xfId="1113" applyAlignment="1"/>
    <xf numFmtId="0" fontId="30" fillId="0" borderId="0" xfId="1113" applyFont="1" applyAlignment="1">
      <alignment horizontal="center"/>
    </xf>
    <xf numFmtId="0" fontId="28" fillId="0" borderId="0" xfId="1113" applyFont="1" applyFill="1" applyAlignment="1">
      <alignment horizontal="center"/>
    </xf>
    <xf numFmtId="0" fontId="15" fillId="0" borderId="0" xfId="1113" applyFill="1" applyAlignment="1"/>
    <xf numFmtId="0" fontId="4" fillId="0" borderId="0" xfId="0" applyFont="1" applyAlignment="1">
      <alignment horizontal="left"/>
    </xf>
    <xf numFmtId="17" fontId="27" fillId="8" borderId="7" xfId="0" applyNumberFormat="1" applyFont="1" applyFill="1" applyBorder="1" applyAlignment="1" applyProtection="1">
      <alignment horizontal="center"/>
    </xf>
    <xf numFmtId="0" fontId="27" fillId="8" borderId="8" xfId="0" applyFont="1" applyFill="1" applyBorder="1" applyAlignment="1" applyProtection="1">
      <alignment horizontal="center"/>
    </xf>
  </cellXfs>
  <cellStyles count="1491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BK15"/>
  <sheetViews>
    <sheetView tabSelected="1" topLeftCell="A11" zoomScale="90" zoomScaleNormal="90" workbookViewId="0">
      <pane xSplit="5" ySplit="2" topLeftCell="F13" activePane="bottomRight" state="frozen"/>
      <selection activeCell="A11" sqref="A11"/>
      <selection pane="topRight" activeCell="F11" sqref="F11"/>
      <selection pane="bottomLeft" activeCell="A13" sqref="A13"/>
      <selection pane="bottomRight" activeCell="AH11" sqref="AH11:AH12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5" width="13.5703125" customWidth="1"/>
    <col min="16" max="16" width="14.7109375" bestFit="1" customWidth="1"/>
    <col min="17" max="17" width="19.28515625" customWidth="1"/>
    <col min="18" max="20" width="18.28515625" customWidth="1"/>
    <col min="21" max="21" width="13.140625" customWidth="1"/>
    <col min="22" max="22" width="17" customWidth="1"/>
    <col min="23" max="23" width="14.85546875" customWidth="1"/>
    <col min="24" max="24" width="14.42578125" customWidth="1"/>
    <col min="25" max="25" width="32.5703125" bestFit="1" customWidth="1"/>
    <col min="26" max="26" width="4.28515625" customWidth="1"/>
    <col min="27" max="27" width="15.42578125" customWidth="1"/>
    <col min="28" max="28" width="28.140625" bestFit="1" customWidth="1"/>
    <col min="29" max="29" width="14.85546875" bestFit="1" customWidth="1"/>
    <col min="30" max="30" width="13.140625" bestFit="1" customWidth="1"/>
    <col min="31" max="31" width="14.85546875" bestFit="1" customWidth="1"/>
    <col min="32" max="32" width="14.85546875" hidden="1" customWidth="1"/>
    <col min="33" max="33" width="15.140625" customWidth="1"/>
  </cols>
  <sheetData>
    <row r="1" spans="2:63" s="1" customFormat="1" ht="13.5" hidden="1" customHeight="1" x14ac:dyDescent="0.25">
      <c r="B1" s="11"/>
      <c r="C1" s="11"/>
      <c r="D1" s="11"/>
      <c r="E1" s="7"/>
      <c r="F1" s="7"/>
      <c r="G1" s="7"/>
      <c r="H1" s="7"/>
      <c r="I1" s="7"/>
      <c r="J1" s="7"/>
      <c r="K1" s="7"/>
      <c r="L1" s="4"/>
      <c r="M1" s="74"/>
      <c r="N1" s="74"/>
      <c r="O1" s="74"/>
      <c r="P1" s="74"/>
      <c r="Q1" s="4"/>
      <c r="R1" s="13"/>
      <c r="S1" s="13"/>
      <c r="T1" s="13"/>
      <c r="U1" s="13"/>
      <c r="V1" s="4"/>
      <c r="W1" s="4"/>
      <c r="X1" s="4"/>
      <c r="Y1" s="7"/>
      <c r="Z1" s="7"/>
      <c r="AA1" s="7"/>
      <c r="AB1" s="7"/>
      <c r="AC1" s="3"/>
      <c r="AD1" s="3"/>
      <c r="AE1" s="3"/>
      <c r="AF1" s="3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</row>
    <row r="2" spans="2:63" s="1" customFormat="1" ht="15" hidden="1" customHeight="1" x14ac:dyDescent="0.25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6"/>
      <c r="AE2" s="6"/>
      <c r="AF2" s="6"/>
      <c r="AG2" s="6"/>
      <c r="AH2" s="6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</row>
    <row r="3" spans="2:63" s="43" customFormat="1" ht="15" hidden="1" customHeight="1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1"/>
      <c r="AE3" s="41"/>
      <c r="AF3" s="41"/>
      <c r="AG3" s="41"/>
      <c r="AH3" s="41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</row>
    <row r="4" spans="2:63" s="43" customFormat="1" ht="13.5" hidden="1" customHeight="1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42"/>
      <c r="N4" s="42"/>
      <c r="O4" s="42"/>
      <c r="P4" s="42"/>
      <c r="Q4" s="42"/>
      <c r="R4" s="42"/>
      <c r="S4" s="42"/>
      <c r="T4" s="42"/>
      <c r="U4" s="59"/>
      <c r="V4" s="59"/>
      <c r="W4" s="42"/>
      <c r="X4" s="42"/>
      <c r="Y4" s="42"/>
      <c r="Z4" s="42"/>
      <c r="AA4" s="42"/>
      <c r="AB4" s="42"/>
      <c r="AC4" s="42"/>
      <c r="AD4" s="41"/>
      <c r="AE4" s="41"/>
      <c r="AF4" s="41"/>
      <c r="AG4" s="41"/>
      <c r="AH4" s="41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</row>
    <row r="5" spans="2:63" s="43" customFormat="1" ht="13.5" hidden="1" customHeight="1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2"/>
      <c r="M5" s="42"/>
      <c r="N5" s="42"/>
      <c r="O5" s="42"/>
      <c r="P5" s="42"/>
      <c r="Q5" s="42"/>
      <c r="R5" s="42"/>
      <c r="S5" s="42"/>
      <c r="T5" s="42"/>
      <c r="U5" s="59"/>
      <c r="V5" s="59"/>
      <c r="W5" s="42"/>
      <c r="X5" s="42"/>
      <c r="Y5" s="42"/>
      <c r="Z5" s="42"/>
      <c r="AA5" s="42"/>
      <c r="AB5" s="42"/>
      <c r="AC5" s="42"/>
      <c r="AD5" s="41"/>
      <c r="AE5" s="41"/>
      <c r="AF5" s="41"/>
      <c r="AG5" s="41"/>
      <c r="AH5" s="41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</row>
    <row r="6" spans="2:63" s="43" customFormat="1" ht="13.5" hidden="1" customHeight="1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2"/>
      <c r="M6" s="42"/>
      <c r="N6" s="42"/>
      <c r="O6" s="42"/>
      <c r="P6" s="42"/>
      <c r="Q6" s="59"/>
      <c r="R6" s="59"/>
      <c r="S6" s="59"/>
      <c r="T6" s="59"/>
      <c r="U6" s="59"/>
      <c r="V6" s="59"/>
      <c r="W6" s="42"/>
      <c r="X6" s="42"/>
      <c r="Y6" s="42"/>
      <c r="Z6" s="42"/>
      <c r="AA6" s="42"/>
      <c r="AB6" s="42"/>
      <c r="AC6" s="42"/>
      <c r="AD6" s="41"/>
      <c r="AE6" s="41"/>
      <c r="AF6" s="41"/>
      <c r="AG6" s="41"/>
      <c r="AH6" s="41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</row>
    <row r="7" spans="2:63" s="43" customFormat="1" ht="13.5" hidden="1" customHeight="1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107"/>
      <c r="M7" s="107"/>
      <c r="N7" s="107"/>
      <c r="O7" s="107"/>
      <c r="P7" s="107"/>
      <c r="Q7" s="59"/>
      <c r="R7" s="60"/>
      <c r="S7" s="60"/>
      <c r="T7" s="60"/>
      <c r="U7" s="60"/>
      <c r="V7" s="60"/>
      <c r="W7" s="42"/>
      <c r="X7" s="42"/>
      <c r="Y7" s="42"/>
      <c r="Z7" s="42"/>
      <c r="AA7" s="42"/>
      <c r="AB7" s="42"/>
      <c r="AC7" s="42"/>
      <c r="AD7" s="41"/>
      <c r="AE7" s="41"/>
      <c r="AF7" s="41"/>
      <c r="AG7" s="41"/>
      <c r="AH7" s="41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</row>
    <row r="8" spans="2:63" s="43" customFormat="1" ht="13.5" hidden="1" customHeight="1" x14ac:dyDescent="0.25">
      <c r="B8" s="41"/>
      <c r="C8" s="41"/>
      <c r="D8" s="41"/>
      <c r="E8" s="41"/>
      <c r="F8" s="41"/>
      <c r="G8" s="41"/>
      <c r="H8" s="41"/>
      <c r="I8" s="41"/>
      <c r="J8" s="41"/>
      <c r="K8" s="41"/>
      <c r="L8" s="60"/>
      <c r="M8" s="60"/>
      <c r="N8" s="60"/>
      <c r="O8" s="60"/>
      <c r="P8" s="59"/>
      <c r="Q8" s="60"/>
      <c r="R8" s="104"/>
      <c r="S8" s="104"/>
      <c r="T8" s="104"/>
      <c r="U8" s="60"/>
      <c r="V8" s="59"/>
      <c r="W8" s="59"/>
      <c r="X8" s="59"/>
      <c r="Y8" s="59"/>
      <c r="Z8" s="59"/>
      <c r="AA8" s="59"/>
      <c r="AB8" s="59"/>
      <c r="AC8" s="59"/>
      <c r="AD8" s="110"/>
      <c r="AE8" s="110"/>
      <c r="AF8" s="110"/>
      <c r="AG8" s="110"/>
      <c r="AH8" s="11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</row>
    <row r="9" spans="2:63" s="1" customFormat="1" ht="13.5" hidden="1" customHeight="1" x14ac:dyDescent="0.25">
      <c r="B9" s="12"/>
      <c r="C9" s="12"/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61"/>
      <c r="R9" s="61"/>
      <c r="S9" s="61"/>
      <c r="T9" s="61"/>
      <c r="U9" s="111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</row>
    <row r="10" spans="2:63" s="1" customFormat="1" ht="13.5" hidden="1" customHeight="1" x14ac:dyDescent="0.25">
      <c r="B10" s="113"/>
      <c r="C10" s="12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61"/>
      <c r="R10" s="61"/>
      <c r="S10" s="61"/>
      <c r="T10" s="61"/>
      <c r="U10" s="111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</row>
    <row r="11" spans="2:63" s="84" customFormat="1" ht="13.5" customHeight="1" x14ac:dyDescent="0.3">
      <c r="B11" s="209" t="s">
        <v>15</v>
      </c>
      <c r="C11" s="209" t="s">
        <v>20</v>
      </c>
      <c r="D11" s="209" t="s">
        <v>51</v>
      </c>
      <c r="E11" s="209" t="s">
        <v>2</v>
      </c>
      <c r="F11" s="209" t="s">
        <v>17</v>
      </c>
      <c r="G11" s="209" t="s">
        <v>25</v>
      </c>
      <c r="H11" s="209" t="s">
        <v>55</v>
      </c>
      <c r="I11" s="209" t="s">
        <v>65</v>
      </c>
      <c r="J11" s="209" t="s">
        <v>54</v>
      </c>
      <c r="K11" s="209" t="s">
        <v>53</v>
      </c>
      <c r="L11" s="209" t="s">
        <v>4</v>
      </c>
      <c r="M11" s="209" t="s">
        <v>56</v>
      </c>
      <c r="N11" s="211" t="s">
        <v>114</v>
      </c>
      <c r="O11" s="211" t="s">
        <v>210</v>
      </c>
      <c r="P11" s="209" t="s">
        <v>66</v>
      </c>
      <c r="Q11" s="128"/>
      <c r="R11" s="209" t="s">
        <v>47</v>
      </c>
      <c r="S11" s="131"/>
      <c r="T11" s="131"/>
      <c r="U11" s="209" t="s">
        <v>52</v>
      </c>
      <c r="V11" s="209" t="s">
        <v>194</v>
      </c>
      <c r="W11" s="210" t="s">
        <v>197</v>
      </c>
      <c r="X11" s="197"/>
      <c r="Y11" s="209" t="s">
        <v>67</v>
      </c>
      <c r="Z11" s="85"/>
      <c r="AA11" s="209" t="s">
        <v>199</v>
      </c>
      <c r="AB11" s="210" t="s">
        <v>200</v>
      </c>
      <c r="AC11" s="209" t="s">
        <v>5</v>
      </c>
      <c r="AD11" s="209" t="s">
        <v>0</v>
      </c>
      <c r="AE11" s="212" t="s">
        <v>18</v>
      </c>
      <c r="AF11" s="209" t="s">
        <v>112</v>
      </c>
      <c r="AG11" s="209" t="s">
        <v>1</v>
      </c>
      <c r="AH11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</row>
    <row r="12" spans="2:63" s="86" customFormat="1" ht="27" customHeight="1" x14ac:dyDescent="0.3">
      <c r="B12" s="209"/>
      <c r="C12" s="209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11"/>
      <c r="O12" s="211"/>
      <c r="P12" s="209"/>
      <c r="Q12" s="128" t="s">
        <v>206</v>
      </c>
      <c r="R12" s="209" t="s">
        <v>57</v>
      </c>
      <c r="S12" s="131" t="s">
        <v>60</v>
      </c>
      <c r="T12" s="131" t="s">
        <v>99</v>
      </c>
      <c r="U12" s="209"/>
      <c r="V12" s="209"/>
      <c r="W12" s="210"/>
      <c r="X12" s="197" t="s">
        <v>198</v>
      </c>
      <c r="Y12" s="209"/>
      <c r="Z12" s="85"/>
      <c r="AA12" s="209"/>
      <c r="AB12" s="210"/>
      <c r="AC12" s="209"/>
      <c r="AD12" s="209"/>
      <c r="AE12" s="212"/>
      <c r="AF12" s="209"/>
      <c r="AG12" s="209"/>
      <c r="AH12"/>
      <c r="AI12" s="87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</row>
    <row r="13" spans="2:63" x14ac:dyDescent="0.2"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  <c r="AA13">
        <v>27</v>
      </c>
      <c r="AB13">
        <v>28</v>
      </c>
      <c r="AC13">
        <v>29</v>
      </c>
      <c r="AD13">
        <v>30</v>
      </c>
      <c r="AE13">
        <v>31</v>
      </c>
      <c r="AF13">
        <v>32</v>
      </c>
      <c r="AG13">
        <v>33</v>
      </c>
    </row>
    <row r="15" spans="2:63" x14ac:dyDescent="0.2">
      <c r="X15" s="198"/>
    </row>
  </sheetData>
  <mergeCells count="27">
    <mergeCell ref="AA11:AA12"/>
    <mergeCell ref="AC11:AC12"/>
    <mergeCell ref="AB11:AB12"/>
    <mergeCell ref="AF11:AF12"/>
    <mergeCell ref="AG11:AG12"/>
    <mergeCell ref="AD11:AD12"/>
    <mergeCell ref="AE11:AE12"/>
    <mergeCell ref="G11:G12"/>
    <mergeCell ref="M11:M12"/>
    <mergeCell ref="Y11:Y12"/>
    <mergeCell ref="I11:I12"/>
    <mergeCell ref="J11:J12"/>
    <mergeCell ref="K11:K12"/>
    <mergeCell ref="H11:H12"/>
    <mergeCell ref="L11:L12"/>
    <mergeCell ref="P11:P12"/>
    <mergeCell ref="W11:W12"/>
    <mergeCell ref="R11:R12"/>
    <mergeCell ref="U11:U12"/>
    <mergeCell ref="V11:V12"/>
    <mergeCell ref="N11:N12"/>
    <mergeCell ref="O11:O12"/>
    <mergeCell ref="B11:B12"/>
    <mergeCell ref="C11:C12"/>
    <mergeCell ref="D11:D12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J51"/>
  <sheetViews>
    <sheetView zoomScale="80" zoomScaleNormal="80" zoomScaleSheetLayoutView="80" workbookViewId="0">
      <pane xSplit="10" ySplit="8" topLeftCell="AU9" activePane="bottomRight" state="frozen"/>
      <selection pane="topRight" activeCell="K1" sqref="K1"/>
      <selection pane="bottomLeft" activeCell="A9" sqref="A9"/>
      <selection pane="bottomRight" activeCell="N9" sqref="L9:BG9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72" hidden="1" customWidth="1"/>
    <col min="4" max="4" width="11.42578125" hidden="1" customWidth="1"/>
    <col min="5" max="5" width="12.85546875" hidden="1" customWidth="1"/>
    <col min="6" max="6" width="14.28515625" style="72" hidden="1" customWidth="1"/>
    <col min="7" max="7" width="12.42578125" style="72" hidden="1" customWidth="1"/>
    <col min="8" max="8" width="9.7109375" hidden="1" customWidth="1"/>
    <col min="9" max="9" width="36.28515625" customWidth="1"/>
    <col min="10" max="10" width="21.7109375" customWidth="1"/>
    <col min="11" max="11" width="12" customWidth="1"/>
    <col min="12" max="12" width="13.28515625" customWidth="1"/>
    <col min="13" max="17" width="11.42578125" customWidth="1"/>
    <col min="18" max="18" width="11" style="10" customWidth="1"/>
    <col min="19" max="19" width="12.28515625" style="10" customWidth="1"/>
    <col min="20" max="21" width="13" style="10" customWidth="1"/>
    <col min="22" max="23" width="13" customWidth="1"/>
    <col min="24" max="24" width="12.140625" customWidth="1"/>
    <col min="25" max="26" width="11.42578125" customWidth="1"/>
    <col min="27" max="27" width="13" customWidth="1"/>
    <col min="28" max="28" width="12.140625" customWidth="1"/>
    <col min="29" max="29" width="12.28515625" customWidth="1"/>
    <col min="30" max="30" width="11.42578125" customWidth="1"/>
    <col min="31" max="32" width="13.140625" customWidth="1"/>
    <col min="33" max="33" width="13.28515625" customWidth="1"/>
    <col min="34" max="34" width="12.28515625" customWidth="1"/>
    <col min="35" max="35" width="11.42578125" customWidth="1"/>
    <col min="36" max="38" width="14.140625" customWidth="1"/>
    <col min="39" max="39" width="15.85546875" customWidth="1"/>
    <col min="40" max="40" width="12" customWidth="1"/>
    <col min="41" max="42" width="13.42578125" customWidth="1"/>
    <col min="43" max="49" width="14.28515625" customWidth="1"/>
    <col min="50" max="50" width="12.28515625" customWidth="1"/>
    <col min="51" max="58" width="11.42578125" style="10" customWidth="1"/>
    <col min="59" max="59" width="16.85546875" customWidth="1"/>
  </cols>
  <sheetData>
    <row r="1" spans="1:296" ht="15" x14ac:dyDescent="0.25">
      <c r="A1" s="27"/>
      <c r="B1" s="213" t="s">
        <v>11</v>
      </c>
      <c r="C1" s="214"/>
      <c r="D1" s="214"/>
      <c r="E1" s="214"/>
      <c r="F1" s="214"/>
      <c r="G1" s="6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BF1"/>
    </row>
    <row r="2" spans="1:296" ht="16.5" customHeight="1" x14ac:dyDescent="0.25">
      <c r="A2" s="28"/>
      <c r="B2" s="195" t="s">
        <v>195</v>
      </c>
      <c r="C2" s="65"/>
      <c r="D2" s="51"/>
      <c r="E2" s="51"/>
      <c r="F2" s="65"/>
      <c r="G2" s="6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BF2"/>
    </row>
    <row r="3" spans="1:296" s="9" customFormat="1" ht="15.75" x14ac:dyDescent="0.25">
      <c r="A3" s="24"/>
      <c r="B3" s="215" t="s">
        <v>12</v>
      </c>
      <c r="C3" s="214"/>
      <c r="D3" s="214"/>
      <c r="E3" s="214"/>
      <c r="F3" s="214"/>
      <c r="G3" s="66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Y3" s="109"/>
      <c r="AZ3" s="109"/>
      <c r="BA3" s="109"/>
      <c r="BB3" s="109"/>
      <c r="BC3" s="109"/>
      <c r="BD3" s="109"/>
      <c r="BE3" s="109"/>
    </row>
    <row r="4" spans="1:296" s="10" customFormat="1" ht="15" x14ac:dyDescent="0.25">
      <c r="A4" s="24"/>
      <c r="B4" s="216" t="s">
        <v>58</v>
      </c>
      <c r="C4" s="217"/>
      <c r="D4" s="217"/>
      <c r="E4" s="217"/>
      <c r="F4" s="217"/>
      <c r="G4" s="6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</row>
    <row r="5" spans="1:296" s="10" customFormat="1" ht="15" x14ac:dyDescent="0.25">
      <c r="A5" s="24"/>
      <c r="B5" s="29"/>
      <c r="C5" s="64"/>
      <c r="D5" s="24"/>
      <c r="E5" s="24"/>
      <c r="F5" s="64"/>
      <c r="G5" s="64"/>
      <c r="H5" s="24"/>
      <c r="I5" s="24"/>
      <c r="J5" s="24"/>
      <c r="K5" s="24"/>
      <c r="L5" s="24"/>
      <c r="M5" s="24"/>
      <c r="N5" s="24"/>
      <c r="O5" s="24"/>
      <c r="P5" s="24"/>
      <c r="Q5" s="54"/>
      <c r="R5" s="5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</row>
    <row r="6" spans="1:296" s="10" customFormat="1" ht="15" x14ac:dyDescent="0.25">
      <c r="A6" s="24"/>
      <c r="B6" s="29"/>
      <c r="C6" s="64"/>
      <c r="D6" s="24"/>
      <c r="E6" s="24"/>
      <c r="F6" s="64"/>
      <c r="G6" s="64"/>
      <c r="H6" s="24"/>
      <c r="I6" s="24"/>
      <c r="J6" s="24"/>
      <c r="K6" s="58"/>
      <c r="L6" s="58"/>
      <c r="M6" s="24"/>
      <c r="N6" s="24"/>
      <c r="O6" s="24"/>
      <c r="P6" s="24"/>
      <c r="Q6" s="57"/>
      <c r="R6" s="57"/>
      <c r="S6" s="24"/>
      <c r="T6" s="54"/>
      <c r="U6" s="5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</row>
    <row r="7" spans="1:296" s="10" customFormat="1" ht="14.25" thickBot="1" x14ac:dyDescent="0.3">
      <c r="A7" s="14"/>
      <c r="B7" s="15"/>
      <c r="C7" s="67"/>
      <c r="D7" s="16"/>
      <c r="E7" s="16"/>
      <c r="F7" s="67"/>
      <c r="G7" s="67"/>
      <c r="H7" s="16"/>
      <c r="I7" s="16"/>
      <c r="J7" s="16"/>
      <c r="K7" s="16"/>
      <c r="L7" s="16"/>
      <c r="M7" s="16"/>
      <c r="N7" s="16"/>
      <c r="O7" s="16"/>
      <c r="P7" s="16"/>
      <c r="Q7" s="17"/>
      <c r="R7" s="17"/>
      <c r="S7" s="16"/>
      <c r="T7" s="16"/>
      <c r="U7" s="16"/>
      <c r="V7" s="17"/>
      <c r="W7" s="16"/>
      <c r="X7" s="16"/>
      <c r="Y7" s="16"/>
      <c r="Z7" s="16"/>
      <c r="AA7" s="16"/>
      <c r="AB7" s="18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</row>
    <row r="8" spans="1:296" s="45" customFormat="1" ht="58.5" customHeight="1" thickTop="1" thickBot="1" x14ac:dyDescent="0.25">
      <c r="A8" s="45" t="s">
        <v>16</v>
      </c>
      <c r="B8" s="45" t="s">
        <v>6</v>
      </c>
      <c r="C8" s="45" t="s">
        <v>20</v>
      </c>
      <c r="D8" s="45" t="s">
        <v>21</v>
      </c>
      <c r="E8" s="45" t="s">
        <v>22</v>
      </c>
      <c r="F8" s="45" t="s">
        <v>23</v>
      </c>
      <c r="G8" s="45" t="s">
        <v>24</v>
      </c>
      <c r="H8" s="45" t="s">
        <v>25</v>
      </c>
      <c r="I8" s="45" t="s">
        <v>26</v>
      </c>
      <c r="J8" s="45" t="s">
        <v>15</v>
      </c>
      <c r="K8" s="45" t="s">
        <v>27</v>
      </c>
      <c r="L8" s="45" t="s">
        <v>28</v>
      </c>
      <c r="M8" s="45" t="s">
        <v>29</v>
      </c>
      <c r="N8" s="45" t="s">
        <v>49</v>
      </c>
      <c r="O8" s="208" t="s">
        <v>215</v>
      </c>
      <c r="P8" s="45" t="s">
        <v>30</v>
      </c>
      <c r="Q8" s="45" t="s">
        <v>31</v>
      </c>
      <c r="R8" s="45" t="s">
        <v>32</v>
      </c>
      <c r="S8" s="47" t="s">
        <v>50</v>
      </c>
      <c r="T8" s="47" t="s">
        <v>33</v>
      </c>
      <c r="U8" s="47" t="s">
        <v>34</v>
      </c>
      <c r="V8" s="47" t="s">
        <v>35</v>
      </c>
      <c r="W8" s="47" t="s">
        <v>36</v>
      </c>
      <c r="X8" s="47" t="s">
        <v>37</v>
      </c>
      <c r="Y8" s="45" t="s">
        <v>38</v>
      </c>
      <c r="Z8" s="45" t="s">
        <v>39</v>
      </c>
      <c r="AA8" s="47" t="s">
        <v>40</v>
      </c>
      <c r="AB8" s="45" t="s">
        <v>41</v>
      </c>
      <c r="AC8" s="45" t="s">
        <v>42</v>
      </c>
      <c r="AD8" s="47" t="s">
        <v>43</v>
      </c>
      <c r="AE8" s="200" t="s">
        <v>197</v>
      </c>
      <c r="AF8" s="200" t="s">
        <v>198</v>
      </c>
      <c r="AG8" s="202" t="s">
        <v>44</v>
      </c>
      <c r="AH8" s="45" t="s">
        <v>45</v>
      </c>
      <c r="AI8" s="45" t="s">
        <v>46</v>
      </c>
      <c r="AJ8" s="45" t="s">
        <v>19</v>
      </c>
      <c r="AK8" s="45" t="s">
        <v>23</v>
      </c>
      <c r="AL8" s="45" t="s">
        <v>10</v>
      </c>
      <c r="AM8" s="45" t="s">
        <v>87</v>
      </c>
      <c r="AN8" s="45" t="s">
        <v>86</v>
      </c>
      <c r="AO8" s="45" t="s">
        <v>47</v>
      </c>
      <c r="AP8" s="45" t="s">
        <v>59</v>
      </c>
      <c r="AQ8" s="127" t="s">
        <v>60</v>
      </c>
      <c r="AR8" s="127" t="s">
        <v>99</v>
      </c>
      <c r="AS8" s="200" t="s">
        <v>202</v>
      </c>
      <c r="AT8" s="200" t="s">
        <v>203</v>
      </c>
      <c r="AU8" s="205" t="s">
        <v>207</v>
      </c>
      <c r="AV8" s="201" t="s">
        <v>204</v>
      </c>
      <c r="AW8" s="173" t="s">
        <v>205</v>
      </c>
      <c r="AX8" s="175" t="s">
        <v>23</v>
      </c>
      <c r="AY8" s="176" t="s">
        <v>61</v>
      </c>
      <c r="AZ8" s="176" t="s">
        <v>10</v>
      </c>
      <c r="BA8" s="176" t="s">
        <v>62</v>
      </c>
      <c r="BB8" s="196" t="s">
        <v>196</v>
      </c>
      <c r="BC8" s="177" t="s">
        <v>63</v>
      </c>
      <c r="BD8" s="178" t="s">
        <v>64</v>
      </c>
      <c r="BE8" s="174" t="s">
        <v>88</v>
      </c>
      <c r="BF8" s="127" t="s">
        <v>89</v>
      </c>
      <c r="BG8" s="200" t="s">
        <v>209</v>
      </c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25"/>
      <c r="DT8" s="125"/>
      <c r="DU8" s="125"/>
      <c r="DV8" s="125"/>
      <c r="DW8" s="125"/>
      <c r="DX8" s="125"/>
      <c r="DY8" s="125"/>
      <c r="DZ8" s="125"/>
      <c r="EA8" s="125"/>
      <c r="EB8" s="125"/>
      <c r="EC8" s="125"/>
      <c r="ED8" s="124"/>
      <c r="EE8" s="123"/>
      <c r="EF8" s="123"/>
      <c r="EG8" s="123"/>
      <c r="EH8" s="123"/>
      <c r="EI8" s="123"/>
      <c r="EJ8" s="123"/>
      <c r="EK8" s="123"/>
      <c r="EL8" s="123"/>
      <c r="EM8" s="123"/>
      <c r="EN8" s="123"/>
      <c r="EO8" s="123"/>
      <c r="EP8" s="123"/>
      <c r="EQ8" s="123"/>
      <c r="ER8" s="123"/>
      <c r="ES8" s="123"/>
      <c r="ET8" s="123"/>
      <c r="EU8" s="123"/>
      <c r="EV8" s="123"/>
      <c r="EW8" s="123"/>
      <c r="EX8" s="123"/>
      <c r="EY8" s="123"/>
      <c r="EZ8" s="123"/>
      <c r="FA8" s="123"/>
      <c r="FB8" s="123"/>
      <c r="FC8" s="123"/>
      <c r="FD8" s="123"/>
      <c r="FE8" s="123"/>
      <c r="FF8" s="123"/>
      <c r="FG8" s="123"/>
      <c r="FH8" s="123"/>
      <c r="FI8" s="123"/>
      <c r="FJ8" s="123"/>
      <c r="FK8" s="123"/>
      <c r="FL8" s="123"/>
      <c r="FM8" s="123"/>
      <c r="FN8" s="123"/>
      <c r="FO8" s="123"/>
      <c r="FP8" s="123"/>
      <c r="FQ8" s="123"/>
      <c r="FR8" s="123"/>
      <c r="FS8" s="123"/>
      <c r="FT8" s="123"/>
      <c r="FU8" s="123"/>
      <c r="FV8" s="123"/>
      <c r="FW8" s="123"/>
      <c r="FX8" s="123"/>
      <c r="FY8" s="123"/>
      <c r="FZ8" s="123"/>
      <c r="GA8" s="123"/>
      <c r="GB8" s="123"/>
      <c r="GC8" s="123"/>
      <c r="GD8" s="123"/>
      <c r="GE8" s="123"/>
      <c r="GF8" s="123"/>
      <c r="GG8" s="123"/>
      <c r="GH8" s="123"/>
      <c r="GI8" s="123"/>
      <c r="GJ8" s="123"/>
      <c r="GK8" s="123"/>
      <c r="GL8" s="123"/>
      <c r="GM8" s="123"/>
      <c r="GN8" s="123"/>
      <c r="GO8" s="123"/>
      <c r="GP8" s="123"/>
      <c r="GQ8" s="123"/>
      <c r="GR8" s="123"/>
      <c r="GS8" s="123"/>
      <c r="GT8" s="123"/>
      <c r="GU8" s="123"/>
      <c r="GV8" s="123"/>
      <c r="GW8" s="123"/>
      <c r="GX8" s="123"/>
      <c r="GY8" s="123"/>
      <c r="GZ8" s="123"/>
      <c r="HA8" s="123"/>
      <c r="HB8" s="123"/>
      <c r="HC8" s="123"/>
      <c r="HD8" s="123"/>
      <c r="HE8" s="123"/>
      <c r="HF8" s="123"/>
      <c r="HG8" s="123"/>
      <c r="HH8" s="123"/>
      <c r="HI8" s="123"/>
      <c r="HJ8" s="123"/>
      <c r="HK8" s="123"/>
      <c r="HL8" s="123"/>
      <c r="HM8" s="123"/>
      <c r="HN8" s="123"/>
      <c r="HO8" s="123"/>
      <c r="HP8" s="123"/>
      <c r="HQ8" s="123"/>
      <c r="HR8" s="123"/>
      <c r="HS8" s="123"/>
      <c r="HT8" s="123"/>
      <c r="HU8" s="123"/>
      <c r="HV8" s="123"/>
      <c r="HW8" s="123"/>
      <c r="HX8" s="123"/>
      <c r="HY8" s="123"/>
      <c r="HZ8" s="123"/>
      <c r="IA8" s="123"/>
      <c r="IB8" s="123"/>
      <c r="IC8" s="123"/>
      <c r="ID8" s="123"/>
      <c r="IE8" s="123"/>
      <c r="IF8" s="123"/>
      <c r="IG8" s="123"/>
      <c r="IH8" s="123"/>
      <c r="II8" s="123"/>
      <c r="IJ8" s="123"/>
      <c r="IK8" s="123"/>
      <c r="IL8" s="123"/>
      <c r="IM8" s="123"/>
      <c r="IN8" s="123"/>
      <c r="IO8" s="123"/>
      <c r="IP8" s="123"/>
      <c r="IQ8" s="123"/>
      <c r="IR8" s="123"/>
      <c r="IS8" s="123"/>
      <c r="IT8" s="123"/>
      <c r="IU8" s="123"/>
      <c r="IV8" s="123"/>
      <c r="IW8" s="123"/>
      <c r="IX8" s="123"/>
      <c r="IY8" s="123"/>
      <c r="IZ8" s="123"/>
      <c r="JA8" s="123"/>
      <c r="JB8" s="123"/>
      <c r="JC8" s="123"/>
      <c r="JD8" s="123"/>
      <c r="JE8" s="123"/>
      <c r="JF8" s="123"/>
      <c r="JG8" s="123"/>
      <c r="JH8" s="123"/>
      <c r="JI8" s="123"/>
      <c r="JJ8" s="123"/>
      <c r="JK8" s="123"/>
      <c r="JL8" s="123"/>
      <c r="JM8" s="123"/>
      <c r="JN8" s="123"/>
      <c r="JO8" s="123"/>
      <c r="JP8" s="123"/>
      <c r="JQ8" s="123"/>
      <c r="JR8" s="123"/>
      <c r="JS8" s="123"/>
      <c r="JT8" s="123"/>
      <c r="JU8" s="123"/>
      <c r="JV8" s="123"/>
      <c r="JW8" s="123"/>
      <c r="JX8" s="123"/>
      <c r="JY8" s="123"/>
      <c r="JZ8" s="123"/>
      <c r="KA8" s="123"/>
      <c r="KB8" s="123"/>
      <c r="KC8" s="123"/>
      <c r="KD8" s="123"/>
      <c r="KE8" s="123"/>
      <c r="KF8" s="123"/>
      <c r="KG8" s="123"/>
      <c r="KH8" s="123"/>
      <c r="KI8" s="123"/>
      <c r="KJ8" s="123"/>
    </row>
    <row r="9" spans="1:296" s="78" customFormat="1" ht="13.5" thickTop="1" x14ac:dyDescent="0.2">
      <c r="A9" s="203">
        <v>1</v>
      </c>
      <c r="B9" s="204">
        <v>2</v>
      </c>
      <c r="C9" s="203">
        <v>3</v>
      </c>
      <c r="D9" s="204">
        <v>4</v>
      </c>
      <c r="E9" s="203">
        <v>5</v>
      </c>
      <c r="F9" s="204">
        <v>6</v>
      </c>
      <c r="G9" s="203">
        <v>7</v>
      </c>
      <c r="H9" s="204">
        <v>8</v>
      </c>
      <c r="I9" s="203">
        <v>9</v>
      </c>
      <c r="J9" s="204">
        <v>10</v>
      </c>
      <c r="K9" s="203">
        <v>11</v>
      </c>
      <c r="L9" s="204">
        <v>12</v>
      </c>
      <c r="M9" s="203">
        <v>13</v>
      </c>
      <c r="N9" s="204">
        <v>14</v>
      </c>
      <c r="O9" s="204">
        <v>15</v>
      </c>
      <c r="P9" s="203">
        <v>16</v>
      </c>
      <c r="Q9" s="204">
        <v>17</v>
      </c>
      <c r="R9" s="204">
        <v>18</v>
      </c>
      <c r="S9" s="203">
        <v>19</v>
      </c>
      <c r="T9" s="204">
        <v>20</v>
      </c>
      <c r="U9" s="204">
        <v>21</v>
      </c>
      <c r="V9" s="203">
        <v>22</v>
      </c>
      <c r="W9" s="204">
        <v>23</v>
      </c>
      <c r="X9" s="204">
        <v>24</v>
      </c>
      <c r="Y9" s="203">
        <v>25</v>
      </c>
      <c r="Z9" s="204">
        <v>26</v>
      </c>
      <c r="AA9" s="204">
        <v>27</v>
      </c>
      <c r="AB9" s="203">
        <v>28</v>
      </c>
      <c r="AC9" s="204">
        <v>29</v>
      </c>
      <c r="AD9" s="204">
        <v>30</v>
      </c>
      <c r="AE9" s="203">
        <v>31</v>
      </c>
      <c r="AF9" s="204">
        <v>32</v>
      </c>
      <c r="AG9" s="204">
        <v>33</v>
      </c>
      <c r="AH9" s="203">
        <v>34</v>
      </c>
      <c r="AI9" s="204">
        <v>35</v>
      </c>
      <c r="AJ9" s="204">
        <v>36</v>
      </c>
      <c r="AK9" s="203">
        <v>37</v>
      </c>
      <c r="AL9" s="204">
        <v>38</v>
      </c>
      <c r="AM9" s="204">
        <v>39</v>
      </c>
      <c r="AN9" s="203">
        <v>40</v>
      </c>
      <c r="AO9" s="204">
        <v>41</v>
      </c>
      <c r="AP9" s="204">
        <v>42</v>
      </c>
      <c r="AQ9" s="203">
        <v>43</v>
      </c>
      <c r="AR9" s="204">
        <v>44</v>
      </c>
      <c r="AS9" s="204">
        <v>45</v>
      </c>
      <c r="AT9" s="203">
        <v>46</v>
      </c>
      <c r="AU9" s="204">
        <v>47</v>
      </c>
      <c r="AV9" s="204">
        <v>48</v>
      </c>
      <c r="AW9" s="203">
        <v>49</v>
      </c>
      <c r="AX9" s="204">
        <v>50</v>
      </c>
      <c r="AY9" s="204">
        <v>51</v>
      </c>
      <c r="AZ9" s="203">
        <v>52</v>
      </c>
      <c r="BA9" s="204">
        <v>53</v>
      </c>
      <c r="BB9" s="204">
        <v>54</v>
      </c>
      <c r="BC9" s="203">
        <v>55</v>
      </c>
      <c r="BD9" s="204">
        <v>56</v>
      </c>
      <c r="BE9" s="204">
        <v>57</v>
      </c>
      <c r="BF9" s="203">
        <v>58</v>
      </c>
      <c r="BG9" s="204">
        <v>59</v>
      </c>
    </row>
    <row r="10" spans="1:296" s="10" customFormat="1" x14ac:dyDescent="0.2">
      <c r="A10" s="114"/>
      <c r="B10" s="115"/>
      <c r="C10" s="116"/>
      <c r="D10" s="117"/>
      <c r="E10" s="117"/>
      <c r="F10" s="116"/>
      <c r="G10" s="116"/>
      <c r="H10" s="117"/>
      <c r="I10" s="117"/>
      <c r="J10" s="117"/>
      <c r="K10" s="117"/>
      <c r="L10" s="117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48"/>
      <c r="AS10" s="48"/>
      <c r="AT10" s="48"/>
      <c r="AU10" s="82"/>
      <c r="AV10" s="48"/>
      <c r="AW10" s="82"/>
      <c r="AX10" s="82"/>
      <c r="AY10" s="82"/>
      <c r="AZ10" s="82"/>
      <c r="BA10" s="82"/>
      <c r="BB10" s="82"/>
      <c r="BC10" s="82"/>
      <c r="BD10" s="82"/>
    </row>
    <row r="11" spans="1:296" s="78" customFormat="1" ht="15" x14ac:dyDescent="0.25">
      <c r="A11" s="49"/>
      <c r="B11" s="5"/>
      <c r="C11" s="73"/>
      <c r="D11" s="77"/>
      <c r="F11" s="76"/>
      <c r="G11" s="79"/>
      <c r="H11" s="80"/>
      <c r="J11" s="75"/>
      <c r="L11" s="5"/>
      <c r="M11" s="81"/>
      <c r="N11" s="81"/>
      <c r="O11" s="81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1"/>
      <c r="AH11" s="102"/>
      <c r="AI11" s="102"/>
      <c r="AJ11" s="102"/>
      <c r="AK11" s="102"/>
      <c r="AL11" s="102"/>
      <c r="AM11" s="101"/>
      <c r="AN11" s="101"/>
      <c r="AO11" s="101"/>
      <c r="AP11" s="101"/>
      <c r="AQ11" s="102"/>
      <c r="AR11" s="102"/>
      <c r="AS11" s="102"/>
      <c r="AT11" s="102"/>
      <c r="AU11" s="82"/>
      <c r="AV11" s="48"/>
      <c r="AW11" s="82"/>
      <c r="AX11" s="82"/>
      <c r="AY11" s="82"/>
      <c r="AZ11" s="82"/>
      <c r="BA11" s="82"/>
      <c r="BB11" s="82"/>
      <c r="BC11" s="82"/>
      <c r="BD11" s="82"/>
    </row>
    <row r="12" spans="1:296" s="10" customFormat="1" x14ac:dyDescent="0.2">
      <c r="A12" s="46"/>
      <c r="B12" s="38"/>
      <c r="C12" s="68"/>
      <c r="D12" s="40"/>
      <c r="E12" s="40"/>
      <c r="F12" s="68"/>
      <c r="G12" s="68"/>
      <c r="H12" s="40"/>
      <c r="I12" s="40"/>
      <c r="J12" s="40"/>
      <c r="K12" s="40"/>
      <c r="L12" s="4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82"/>
      <c r="AV12" s="48"/>
      <c r="AW12" s="82"/>
      <c r="AX12" s="82"/>
      <c r="AY12" s="82"/>
      <c r="AZ12" s="82"/>
      <c r="BA12" s="82"/>
      <c r="BB12" s="82"/>
      <c r="BC12" s="82"/>
      <c r="BD12" s="82"/>
    </row>
    <row r="13" spans="1:296" s="10" customFormat="1" x14ac:dyDescent="0.2">
      <c r="A13" s="46"/>
      <c r="B13" s="38"/>
      <c r="C13" s="68"/>
      <c r="D13" s="40"/>
      <c r="E13" s="40"/>
      <c r="F13" s="68"/>
      <c r="G13" s="68"/>
      <c r="H13" s="40"/>
      <c r="I13" s="40"/>
      <c r="J13" s="40"/>
      <c r="K13" s="40"/>
      <c r="L13" s="40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82"/>
      <c r="AV13" s="48"/>
      <c r="AW13" s="82"/>
      <c r="AX13" s="82"/>
      <c r="AY13" s="82"/>
      <c r="AZ13" s="82"/>
      <c r="BA13" s="82"/>
      <c r="BB13" s="82"/>
      <c r="BC13" s="82"/>
      <c r="BD13" s="82"/>
    </row>
    <row r="14" spans="1:296" s="10" customFormat="1" x14ac:dyDescent="0.2">
      <c r="A14" s="46"/>
      <c r="B14" s="38"/>
      <c r="C14" s="68"/>
      <c r="D14" s="40"/>
      <c r="E14" s="40"/>
      <c r="F14" s="68"/>
      <c r="G14" s="68"/>
      <c r="H14" s="40"/>
      <c r="I14" s="40"/>
      <c r="J14" s="40"/>
      <c r="K14" s="40"/>
      <c r="L14" s="40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82"/>
      <c r="AV14" s="48"/>
      <c r="AW14" s="82"/>
      <c r="AX14" s="82"/>
      <c r="AY14" s="82"/>
      <c r="AZ14" s="82"/>
      <c r="BA14" s="82"/>
      <c r="BB14" s="82"/>
      <c r="BC14" s="82"/>
      <c r="BD14" s="82"/>
    </row>
    <row r="15" spans="1:296" s="10" customFormat="1" x14ac:dyDescent="0.2">
      <c r="A15" s="46"/>
      <c r="B15" s="38"/>
      <c r="C15" s="68"/>
      <c r="D15" s="40"/>
      <c r="E15" s="40"/>
      <c r="F15" s="68"/>
      <c r="G15" s="68"/>
      <c r="H15" s="40"/>
      <c r="I15" s="40"/>
      <c r="J15" s="40"/>
      <c r="K15" s="40"/>
      <c r="L15" s="40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82"/>
      <c r="AV15" s="48"/>
      <c r="AW15" s="82"/>
      <c r="AX15" s="82"/>
      <c r="AY15" s="82"/>
      <c r="AZ15" s="82"/>
      <c r="BA15" s="82"/>
      <c r="BB15" s="82"/>
      <c r="BC15" s="82"/>
      <c r="BD15" s="82"/>
    </row>
    <row r="16" spans="1:296" s="10" customFormat="1" x14ac:dyDescent="0.2">
      <c r="A16" s="46"/>
      <c r="B16" s="38"/>
      <c r="C16" s="68"/>
      <c r="D16" s="40"/>
      <c r="E16" s="40"/>
      <c r="F16" s="68"/>
      <c r="G16" s="68"/>
      <c r="H16" s="40"/>
      <c r="I16" s="40"/>
      <c r="J16" s="40"/>
      <c r="K16" s="40"/>
      <c r="L16" s="40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82"/>
      <c r="AV16" s="48"/>
      <c r="AW16" s="82"/>
      <c r="AX16" s="82"/>
      <c r="AY16" s="82"/>
      <c r="AZ16" s="82"/>
      <c r="BA16" s="82"/>
      <c r="BB16" s="82"/>
      <c r="BC16" s="82"/>
      <c r="BD16" s="82"/>
    </row>
    <row r="17" spans="1:56" s="10" customFormat="1" x14ac:dyDescent="0.2">
      <c r="A17" s="46"/>
      <c r="B17" s="38"/>
      <c r="C17" s="68"/>
      <c r="D17" s="40"/>
      <c r="E17" s="40"/>
      <c r="F17" s="68"/>
      <c r="G17" s="68"/>
      <c r="H17" s="40"/>
      <c r="I17" s="40"/>
      <c r="J17" s="40"/>
      <c r="K17" s="40"/>
      <c r="L17" s="40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82"/>
      <c r="AV17" s="48"/>
      <c r="AW17" s="82"/>
      <c r="AX17" s="82"/>
      <c r="AY17" s="82"/>
      <c r="AZ17" s="82"/>
      <c r="BA17" s="82"/>
      <c r="BB17" s="82"/>
      <c r="BC17" s="82"/>
      <c r="BD17" s="82"/>
    </row>
    <row r="18" spans="1:56" s="10" customFormat="1" x14ac:dyDescent="0.2">
      <c r="A18" s="46"/>
      <c r="B18" s="38"/>
      <c r="C18" s="68"/>
      <c r="D18" s="40"/>
      <c r="E18" s="40"/>
      <c r="F18" s="68"/>
      <c r="G18" s="68"/>
      <c r="H18" s="40"/>
      <c r="I18" s="40"/>
      <c r="J18" s="40"/>
      <c r="K18" s="40"/>
      <c r="L18" s="40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82"/>
      <c r="AV18" s="48"/>
      <c r="AW18" s="82"/>
      <c r="AX18" s="82"/>
      <c r="AY18" s="82"/>
      <c r="AZ18" s="82"/>
      <c r="BA18" s="82"/>
      <c r="BB18" s="82"/>
      <c r="BC18" s="82"/>
      <c r="BD18" s="82"/>
    </row>
    <row r="19" spans="1:56" s="10" customFormat="1" x14ac:dyDescent="0.2">
      <c r="A19" s="39"/>
      <c r="B19" s="38"/>
      <c r="C19" s="68"/>
      <c r="D19" s="40"/>
      <c r="E19" s="40"/>
      <c r="F19" s="68"/>
      <c r="G19" s="68"/>
      <c r="H19" s="40"/>
      <c r="I19" s="40"/>
      <c r="J19" s="40"/>
      <c r="K19" s="40"/>
      <c r="L19" s="40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82"/>
      <c r="AV19" s="48"/>
      <c r="AW19" s="82"/>
      <c r="AX19" s="82"/>
      <c r="AY19" s="82"/>
      <c r="AZ19" s="82"/>
      <c r="BA19" s="82"/>
      <c r="BB19" s="82"/>
      <c r="BC19" s="82"/>
      <c r="BD19" s="82"/>
    </row>
    <row r="20" spans="1:56" s="10" customFormat="1" x14ac:dyDescent="0.2">
      <c r="A20" s="26"/>
      <c r="B20" s="25"/>
      <c r="C20" s="68"/>
      <c r="D20" s="32"/>
      <c r="E20" s="32"/>
      <c r="F20" s="68"/>
      <c r="G20" s="68"/>
      <c r="H20" s="32"/>
      <c r="I20" s="32"/>
      <c r="J20" s="32"/>
      <c r="K20" s="32"/>
      <c r="L20" s="32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82"/>
      <c r="AV20" s="48"/>
      <c r="AW20" s="82"/>
      <c r="AX20" s="82"/>
      <c r="AY20" s="82"/>
      <c r="AZ20" s="82"/>
      <c r="BA20" s="82"/>
      <c r="BB20" s="82"/>
      <c r="BC20" s="82"/>
      <c r="BD20" s="82"/>
    </row>
    <row r="21" spans="1:56" s="10" customFormat="1" x14ac:dyDescent="0.2">
      <c r="A21" s="26"/>
      <c r="B21" s="25"/>
      <c r="C21" s="68"/>
      <c r="D21" s="32"/>
      <c r="E21" s="32"/>
      <c r="F21" s="68"/>
      <c r="G21" s="68"/>
      <c r="H21" s="32"/>
      <c r="I21" s="32"/>
      <c r="J21" s="32"/>
      <c r="K21" s="32"/>
      <c r="L21" s="32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82"/>
      <c r="AV21" s="48"/>
      <c r="AW21" s="82"/>
      <c r="AX21" s="82"/>
      <c r="AY21" s="82"/>
      <c r="AZ21" s="82"/>
      <c r="BA21" s="82"/>
      <c r="BB21" s="82"/>
      <c r="BC21" s="82"/>
      <c r="BD21" s="82"/>
    </row>
    <row r="22" spans="1:56" s="10" customFormat="1" x14ac:dyDescent="0.2">
      <c r="A22" s="26"/>
      <c r="B22" s="25"/>
      <c r="C22" s="68"/>
      <c r="D22" s="32"/>
      <c r="E22" s="32"/>
      <c r="F22" s="68"/>
      <c r="G22" s="68"/>
      <c r="H22" s="32"/>
      <c r="I22" s="32"/>
      <c r="J22" s="32"/>
      <c r="K22" s="32"/>
      <c r="L22" s="32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82"/>
      <c r="AV22" s="48"/>
      <c r="AW22" s="82"/>
      <c r="AX22" s="82"/>
      <c r="AY22" s="82"/>
      <c r="AZ22" s="82"/>
      <c r="BA22" s="82"/>
      <c r="BB22" s="82"/>
      <c r="BC22" s="82"/>
      <c r="BD22" s="82"/>
    </row>
    <row r="23" spans="1:56" s="10" customFormat="1" x14ac:dyDescent="0.2">
      <c r="A23" s="35"/>
      <c r="B23" s="30"/>
      <c r="C23" s="66"/>
      <c r="D23" s="30"/>
      <c r="E23" s="30"/>
      <c r="F23" s="66"/>
      <c r="G23" s="66"/>
      <c r="H23" s="30"/>
      <c r="I23" s="30"/>
      <c r="J23" s="30"/>
      <c r="K23" s="30"/>
      <c r="L23" s="3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82"/>
      <c r="AV23" s="48"/>
      <c r="AW23" s="82"/>
      <c r="AX23" s="82"/>
      <c r="AY23" s="82"/>
      <c r="AZ23" s="82"/>
      <c r="BA23" s="82"/>
      <c r="BB23" s="82"/>
      <c r="BC23" s="82"/>
      <c r="BD23" s="82"/>
    </row>
    <row r="24" spans="1:56" s="10" customFormat="1" ht="15" x14ac:dyDescent="0.25">
      <c r="A24" s="24"/>
      <c r="B24" s="24"/>
      <c r="C24" s="69"/>
      <c r="D24" s="36"/>
      <c r="E24" s="36"/>
      <c r="F24" s="69"/>
      <c r="G24" s="69"/>
      <c r="H24" s="36"/>
      <c r="I24" s="36"/>
      <c r="J24" s="36"/>
      <c r="K24" s="36"/>
      <c r="L24" s="36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82"/>
      <c r="AV24" s="48"/>
      <c r="AW24" s="82"/>
      <c r="AX24" s="82"/>
      <c r="AY24" s="82"/>
      <c r="AZ24" s="82"/>
      <c r="BA24" s="82"/>
      <c r="BB24" s="82"/>
      <c r="BC24" s="82"/>
      <c r="BD24" s="82"/>
    </row>
    <row r="25" spans="1:56" s="10" customFormat="1" ht="15" x14ac:dyDescent="0.25">
      <c r="A25" s="20"/>
      <c r="B25" s="19"/>
      <c r="C25" s="70"/>
      <c r="D25" s="19"/>
      <c r="E25" s="19"/>
      <c r="F25" s="70"/>
      <c r="G25" s="70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48"/>
      <c r="AI25" s="48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82"/>
      <c r="AV25" s="48"/>
      <c r="AW25" s="82"/>
      <c r="AX25" s="82"/>
      <c r="AY25" s="82"/>
      <c r="AZ25" s="82"/>
      <c r="BA25" s="82"/>
      <c r="BB25" s="82"/>
      <c r="BC25" s="82"/>
      <c r="BD25" s="82"/>
    </row>
    <row r="26" spans="1:56" s="10" customFormat="1" ht="15" x14ac:dyDescent="0.25">
      <c r="A26" s="31"/>
      <c r="B26" s="24"/>
      <c r="C26" s="64"/>
      <c r="D26" s="24"/>
      <c r="E26" s="24"/>
      <c r="F26" s="64"/>
      <c r="G26" s="6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48"/>
      <c r="AI26" s="48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82"/>
      <c r="AV26" s="48"/>
      <c r="AW26" s="82"/>
      <c r="AX26" s="82"/>
      <c r="AY26" s="82"/>
      <c r="AZ26" s="82"/>
      <c r="BA26" s="82"/>
      <c r="BB26" s="82"/>
      <c r="BC26" s="82"/>
      <c r="BD26" s="82"/>
    </row>
    <row r="27" spans="1:56" s="10" customFormat="1" x14ac:dyDescent="0.2">
      <c r="A27" s="26"/>
      <c r="B27" s="25"/>
      <c r="C27" s="68"/>
      <c r="D27" s="32"/>
      <c r="E27" s="32"/>
      <c r="F27" s="68"/>
      <c r="G27" s="68"/>
      <c r="H27" s="32"/>
      <c r="I27" s="32"/>
      <c r="J27" s="32"/>
      <c r="K27" s="32"/>
      <c r="L27" s="32"/>
      <c r="M27" s="32"/>
      <c r="N27" s="32"/>
      <c r="O27" s="40"/>
      <c r="P27" s="32"/>
      <c r="Q27" s="33"/>
      <c r="R27" s="33"/>
      <c r="S27" s="32"/>
      <c r="T27" s="32"/>
      <c r="U27" s="32"/>
      <c r="V27" s="32"/>
      <c r="W27" s="33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48"/>
      <c r="AI27" s="48"/>
      <c r="AJ27" s="32"/>
      <c r="AK27" s="40"/>
      <c r="AL27" s="40"/>
      <c r="AM27" s="32"/>
      <c r="AN27" s="40"/>
      <c r="AO27" s="40"/>
      <c r="AP27" s="40"/>
      <c r="AQ27" s="32"/>
      <c r="AR27" s="40"/>
      <c r="AS27" s="40"/>
      <c r="AT27" s="40"/>
      <c r="AU27" s="82"/>
      <c r="AV27" s="48"/>
      <c r="AW27" s="82"/>
      <c r="AX27" s="82"/>
      <c r="AY27" s="82"/>
      <c r="AZ27" s="82"/>
      <c r="BA27" s="82"/>
      <c r="BB27" s="82"/>
      <c r="BC27" s="82"/>
      <c r="BD27" s="82"/>
    </row>
    <row r="28" spans="1:56" s="10" customFormat="1" x14ac:dyDescent="0.2">
      <c r="A28" s="26"/>
      <c r="B28" s="25"/>
      <c r="C28" s="68"/>
      <c r="D28" s="32"/>
      <c r="E28" s="32"/>
      <c r="F28" s="68"/>
      <c r="G28" s="68"/>
      <c r="H28" s="32"/>
      <c r="I28" s="32"/>
      <c r="J28" s="32"/>
      <c r="K28" s="32"/>
      <c r="L28" s="32"/>
      <c r="M28" s="32"/>
      <c r="N28" s="32"/>
      <c r="O28" s="40"/>
      <c r="P28" s="32"/>
      <c r="Q28" s="33"/>
      <c r="R28" s="33"/>
      <c r="S28" s="32"/>
      <c r="T28" s="32"/>
      <c r="U28" s="32"/>
      <c r="V28" s="32"/>
      <c r="W28" s="33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48"/>
      <c r="AI28" s="48"/>
      <c r="AJ28" s="32"/>
      <c r="AK28" s="40"/>
      <c r="AL28" s="40"/>
      <c r="AM28" s="32"/>
      <c r="AN28" s="40"/>
      <c r="AO28" s="40"/>
      <c r="AP28" s="40"/>
      <c r="AQ28" s="32"/>
      <c r="AR28" s="40"/>
      <c r="AS28" s="40"/>
      <c r="AT28" s="40"/>
      <c r="AU28" s="82"/>
      <c r="AV28" s="48"/>
      <c r="AW28" s="82"/>
      <c r="AX28" s="82"/>
      <c r="AY28" s="82"/>
      <c r="AZ28" s="82"/>
      <c r="BA28" s="82"/>
      <c r="BB28" s="82"/>
      <c r="BC28" s="82"/>
      <c r="BD28" s="82"/>
    </row>
    <row r="29" spans="1:56" s="10" customFormat="1" x14ac:dyDescent="0.2">
      <c r="A29" s="35"/>
      <c r="B29" s="30"/>
      <c r="C29" s="66"/>
      <c r="D29" s="30"/>
      <c r="E29" s="30"/>
      <c r="F29" s="66"/>
      <c r="G29" s="66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48"/>
      <c r="AI29" s="48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82"/>
      <c r="AV29" s="48"/>
      <c r="AW29" s="82"/>
      <c r="AX29" s="82"/>
      <c r="AY29" s="82"/>
      <c r="AZ29" s="82"/>
      <c r="BA29" s="82"/>
      <c r="BB29" s="82"/>
      <c r="BC29" s="82"/>
      <c r="BD29" s="82"/>
    </row>
    <row r="30" spans="1:56" s="10" customFormat="1" ht="15" x14ac:dyDescent="0.25">
      <c r="A30" s="24"/>
      <c r="B30" s="24"/>
      <c r="C30" s="69"/>
      <c r="D30" s="36"/>
      <c r="E30" s="36"/>
      <c r="F30" s="69"/>
      <c r="G30" s="69"/>
      <c r="H30" s="36"/>
      <c r="I30" s="36"/>
      <c r="J30" s="36"/>
      <c r="K30" s="36"/>
      <c r="L30" s="36"/>
      <c r="M30" s="36"/>
      <c r="N30" s="36"/>
      <c r="O30" s="36"/>
      <c r="P30" s="36"/>
      <c r="Q30" s="37"/>
      <c r="R30" s="37"/>
      <c r="S30" s="36"/>
      <c r="T30" s="36"/>
      <c r="U30" s="36"/>
      <c r="V30" s="36"/>
      <c r="W30" s="37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48"/>
      <c r="AI30" s="48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82"/>
      <c r="AV30" s="48"/>
      <c r="AW30" s="82"/>
      <c r="AX30" s="82"/>
      <c r="AY30" s="82"/>
      <c r="AZ30" s="82"/>
      <c r="BA30" s="82"/>
      <c r="BB30" s="82"/>
      <c r="BC30" s="82"/>
      <c r="BD30" s="82"/>
    </row>
    <row r="31" spans="1:56" s="10" customFormat="1" ht="15" x14ac:dyDescent="0.25">
      <c r="A31" s="21"/>
      <c r="B31" s="21"/>
      <c r="C31" s="71"/>
      <c r="D31" s="22"/>
      <c r="E31" s="22"/>
      <c r="F31" s="71"/>
      <c r="G31" s="7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48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82"/>
      <c r="AV31" s="48"/>
      <c r="AW31" s="82"/>
      <c r="AX31" s="82"/>
      <c r="AY31" s="82"/>
      <c r="AZ31" s="82"/>
      <c r="BA31" s="82"/>
      <c r="BB31" s="82"/>
      <c r="BC31" s="82"/>
      <c r="BD31" s="82"/>
    </row>
    <row r="32" spans="1:56" s="10" customFormat="1" ht="15" x14ac:dyDescent="0.25">
      <c r="A32" s="31"/>
      <c r="B32" s="24"/>
      <c r="C32" s="64"/>
      <c r="D32" s="24"/>
      <c r="E32" s="24"/>
      <c r="F32" s="64"/>
      <c r="G32" s="6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82"/>
      <c r="AV32" s="48"/>
      <c r="AW32" s="82"/>
      <c r="AX32" s="82"/>
      <c r="AY32" s="82"/>
      <c r="AZ32" s="82"/>
      <c r="BA32" s="82"/>
      <c r="BB32" s="82"/>
      <c r="BC32" s="82"/>
      <c r="BD32" s="82"/>
    </row>
    <row r="33" spans="1:56" s="10" customFormat="1" x14ac:dyDescent="0.2">
      <c r="A33" s="26"/>
      <c r="B33" s="25"/>
      <c r="C33" s="68"/>
      <c r="D33" s="32"/>
      <c r="E33" s="32"/>
      <c r="F33" s="68"/>
      <c r="G33" s="68"/>
      <c r="H33" s="32"/>
      <c r="I33" s="32"/>
      <c r="J33" s="32"/>
      <c r="K33" s="32"/>
      <c r="L33" s="32"/>
      <c r="M33" s="32"/>
      <c r="N33" s="32"/>
      <c r="O33" s="40"/>
      <c r="P33" s="32"/>
      <c r="Q33" s="33"/>
      <c r="R33" s="33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40"/>
      <c r="AL33" s="40"/>
      <c r="AM33" s="32"/>
      <c r="AN33" s="40"/>
      <c r="AO33" s="40"/>
      <c r="AP33" s="40"/>
      <c r="AQ33" s="32"/>
      <c r="AR33" s="40"/>
      <c r="AS33" s="40"/>
      <c r="AT33" s="40"/>
      <c r="AU33" s="82"/>
      <c r="AV33" s="48"/>
      <c r="AW33" s="82"/>
      <c r="AX33" s="82"/>
      <c r="AY33" s="82"/>
      <c r="AZ33" s="82"/>
      <c r="BA33" s="82"/>
      <c r="BB33" s="82"/>
      <c r="BC33" s="82"/>
      <c r="BD33" s="82"/>
    </row>
    <row r="34" spans="1:56" s="10" customFormat="1" x14ac:dyDescent="0.2">
      <c r="A34" s="26"/>
      <c r="B34" s="25"/>
      <c r="C34" s="68"/>
      <c r="D34" s="32"/>
      <c r="E34" s="32"/>
      <c r="F34" s="68"/>
      <c r="G34" s="68"/>
      <c r="H34" s="32"/>
      <c r="I34" s="32"/>
      <c r="J34" s="32"/>
      <c r="K34" s="32"/>
      <c r="L34" s="32"/>
      <c r="M34" s="32"/>
      <c r="N34" s="32"/>
      <c r="O34" s="40"/>
      <c r="P34" s="32"/>
      <c r="Q34" s="33"/>
      <c r="R34" s="33"/>
      <c r="S34" s="32"/>
      <c r="T34" s="32"/>
      <c r="U34" s="32"/>
      <c r="V34" s="32"/>
      <c r="W34" s="33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40"/>
      <c r="AL34" s="40"/>
      <c r="AM34" s="32"/>
      <c r="AN34" s="40"/>
      <c r="AO34" s="40"/>
      <c r="AP34" s="40"/>
      <c r="AQ34" s="32"/>
      <c r="AR34" s="40"/>
      <c r="AS34" s="40"/>
      <c r="AT34" s="40"/>
      <c r="AU34" s="82"/>
      <c r="AV34" s="48"/>
      <c r="AW34" s="82"/>
      <c r="AX34" s="82"/>
      <c r="AY34" s="82"/>
      <c r="AZ34" s="82"/>
      <c r="BA34" s="82"/>
      <c r="BB34" s="82"/>
      <c r="BC34" s="82"/>
      <c r="BD34" s="82"/>
    </row>
    <row r="35" spans="1:56" s="10" customFormat="1" x14ac:dyDescent="0.2">
      <c r="A35" s="35"/>
      <c r="B35" s="30"/>
      <c r="C35" s="66"/>
      <c r="D35" s="30"/>
      <c r="E35" s="30"/>
      <c r="F35" s="66"/>
      <c r="G35" s="66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82"/>
      <c r="AV35" s="48"/>
      <c r="AW35" s="82"/>
      <c r="AX35" s="82"/>
      <c r="AY35" s="82"/>
      <c r="AZ35" s="82"/>
      <c r="BA35" s="82"/>
      <c r="BB35" s="82"/>
      <c r="BC35" s="82"/>
      <c r="BD35" s="82"/>
    </row>
    <row r="36" spans="1:56" s="10" customFormat="1" ht="15" x14ac:dyDescent="0.25">
      <c r="A36" s="24"/>
      <c r="B36" s="24"/>
      <c r="C36" s="69"/>
      <c r="D36" s="36"/>
      <c r="E36" s="36"/>
      <c r="F36" s="69"/>
      <c r="G36" s="69"/>
      <c r="H36" s="36"/>
      <c r="I36" s="36"/>
      <c r="J36" s="36"/>
      <c r="K36" s="36"/>
      <c r="L36" s="36"/>
      <c r="M36" s="36"/>
      <c r="N36" s="36"/>
      <c r="O36" s="36"/>
      <c r="P36" s="36"/>
      <c r="Q36" s="37"/>
      <c r="R36" s="37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82"/>
      <c r="AV36" s="48"/>
      <c r="AW36" s="82"/>
      <c r="AX36" s="82"/>
      <c r="AY36" s="82"/>
      <c r="AZ36" s="82"/>
      <c r="BA36" s="82"/>
      <c r="BB36" s="82"/>
      <c r="BC36" s="82"/>
      <c r="BD36" s="82"/>
    </row>
    <row r="37" spans="1:56" s="10" customFormat="1" ht="15" x14ac:dyDescent="0.25">
      <c r="A37" s="21"/>
      <c r="B37" s="21"/>
      <c r="C37" s="71"/>
      <c r="D37" s="22"/>
      <c r="E37" s="22"/>
      <c r="F37" s="71"/>
      <c r="G37" s="71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3"/>
      <c r="U37" s="23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82"/>
      <c r="AV37" s="48"/>
      <c r="AW37" s="82"/>
      <c r="AX37" s="82"/>
      <c r="AY37" s="82"/>
      <c r="AZ37" s="82"/>
      <c r="BA37" s="82"/>
      <c r="BB37" s="82"/>
      <c r="BC37" s="82"/>
      <c r="BD37" s="82"/>
    </row>
    <row r="38" spans="1:56" ht="15" x14ac:dyDescent="0.25">
      <c r="A38" s="31"/>
      <c r="B38" s="24"/>
      <c r="C38" s="64"/>
      <c r="D38" s="24"/>
      <c r="E38" s="24"/>
      <c r="F38" s="64"/>
      <c r="G38" s="6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82"/>
      <c r="AV38" s="48"/>
      <c r="AW38" s="82"/>
      <c r="AX38" s="82"/>
      <c r="AY38" s="82"/>
      <c r="AZ38" s="82"/>
      <c r="BA38" s="82"/>
      <c r="BB38" s="82"/>
      <c r="BC38" s="82"/>
      <c r="BD38" s="82"/>
    </row>
    <row r="39" spans="1:56" x14ac:dyDescent="0.2">
      <c r="A39" s="26"/>
      <c r="B39" s="25"/>
      <c r="C39" s="68"/>
      <c r="D39" s="32"/>
      <c r="E39" s="32"/>
      <c r="F39" s="68"/>
      <c r="G39" s="68"/>
      <c r="H39" s="32"/>
      <c r="I39" s="32"/>
      <c r="J39" s="32"/>
      <c r="K39" s="32"/>
      <c r="L39" s="32"/>
      <c r="M39" s="32"/>
      <c r="N39" s="32"/>
      <c r="O39" s="40"/>
      <c r="P39" s="32"/>
      <c r="Q39" s="33"/>
      <c r="R39" s="33"/>
      <c r="S39" s="32"/>
      <c r="T39" s="32"/>
      <c r="U39" s="32"/>
      <c r="V39" s="32"/>
      <c r="W39" s="33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40"/>
      <c r="AL39" s="40"/>
      <c r="AM39" s="32"/>
      <c r="AN39" s="40"/>
      <c r="AO39" s="40"/>
      <c r="AP39" s="40"/>
      <c r="AQ39" s="32"/>
      <c r="AR39" s="40"/>
      <c r="AS39" s="40"/>
      <c r="AT39" s="40"/>
      <c r="AU39" s="82"/>
      <c r="AV39" s="48"/>
      <c r="AW39" s="82"/>
      <c r="AX39" s="82"/>
      <c r="AY39" s="82"/>
      <c r="AZ39" s="82"/>
      <c r="BA39" s="82"/>
      <c r="BB39" s="82"/>
      <c r="BC39" s="82"/>
      <c r="BD39" s="82"/>
    </row>
    <row r="40" spans="1:56" x14ac:dyDescent="0.2">
      <c r="A40" s="26"/>
      <c r="B40" s="25"/>
      <c r="C40" s="68"/>
      <c r="D40" s="32"/>
      <c r="E40" s="32"/>
      <c r="F40" s="68"/>
      <c r="G40" s="68"/>
      <c r="H40" s="32"/>
      <c r="I40" s="32"/>
      <c r="J40" s="32"/>
      <c r="K40" s="32"/>
      <c r="L40" s="32"/>
      <c r="M40" s="32"/>
      <c r="N40" s="32"/>
      <c r="O40" s="40"/>
      <c r="P40" s="32"/>
      <c r="Q40" s="33"/>
      <c r="R40" s="33"/>
      <c r="S40" s="32"/>
      <c r="T40" s="32"/>
      <c r="U40" s="32"/>
      <c r="V40" s="32"/>
      <c r="W40" s="33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40"/>
      <c r="AL40" s="40"/>
      <c r="AM40" s="32"/>
      <c r="AN40" s="40"/>
      <c r="AO40" s="40"/>
      <c r="AP40" s="40"/>
      <c r="AQ40" s="32"/>
      <c r="AR40" s="40"/>
      <c r="AS40" s="40"/>
      <c r="AT40" s="40"/>
      <c r="AU40" s="82"/>
      <c r="AV40" s="48"/>
      <c r="AW40" s="82"/>
      <c r="AX40" s="82"/>
      <c r="AY40" s="82"/>
      <c r="AZ40" s="82"/>
      <c r="BA40" s="82"/>
      <c r="BB40" s="82"/>
      <c r="BC40" s="82"/>
      <c r="BD40" s="82"/>
    </row>
    <row r="41" spans="1:56" x14ac:dyDescent="0.2">
      <c r="A41" s="35"/>
      <c r="B41" s="30"/>
      <c r="C41" s="66"/>
      <c r="D41" s="30"/>
      <c r="E41" s="30"/>
      <c r="F41" s="66"/>
      <c r="G41" s="66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82"/>
      <c r="AV41" s="48"/>
      <c r="AW41" s="82"/>
      <c r="AX41" s="82"/>
      <c r="AY41" s="82"/>
      <c r="AZ41" s="82"/>
      <c r="BA41" s="82"/>
      <c r="BB41" s="82"/>
      <c r="BC41" s="82"/>
      <c r="BD41" s="82"/>
    </row>
    <row r="42" spans="1:56" ht="15" x14ac:dyDescent="0.25">
      <c r="A42" s="24"/>
      <c r="B42" s="24"/>
      <c r="C42" s="69"/>
      <c r="D42" s="36"/>
      <c r="E42" s="36"/>
      <c r="F42" s="69"/>
      <c r="G42" s="69"/>
      <c r="H42" s="36"/>
      <c r="I42" s="36"/>
      <c r="J42" s="36"/>
      <c r="K42" s="36"/>
      <c r="L42" s="36"/>
      <c r="M42" s="36"/>
      <c r="N42" s="36"/>
      <c r="O42" s="36"/>
      <c r="P42" s="36"/>
      <c r="Q42" s="37"/>
      <c r="R42" s="37"/>
      <c r="S42" s="36"/>
      <c r="T42" s="36"/>
      <c r="U42" s="36"/>
      <c r="V42" s="36"/>
      <c r="W42" s="37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48"/>
      <c r="AW42" s="36"/>
    </row>
    <row r="43" spans="1:56" ht="15" x14ac:dyDescent="0.25">
      <c r="A43" s="21"/>
      <c r="B43" s="21"/>
      <c r="C43" s="71"/>
      <c r="D43" s="22"/>
      <c r="E43" s="22"/>
      <c r="F43" s="71"/>
      <c r="G43" s="71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3"/>
      <c r="U43" s="23"/>
      <c r="V43" s="22"/>
      <c r="W43" s="22"/>
      <c r="X43" s="22"/>
      <c r="Y43" s="22"/>
      <c r="Z43" s="22"/>
      <c r="AA43" s="23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48"/>
      <c r="AW43" s="22"/>
    </row>
    <row r="44" spans="1:56" x14ac:dyDescent="0.2">
      <c r="A44" s="34"/>
      <c r="B44" s="30"/>
      <c r="C44" s="66"/>
      <c r="D44" s="30"/>
      <c r="E44" s="30"/>
      <c r="F44" s="66"/>
      <c r="G44" s="66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48"/>
      <c r="AW44" s="30"/>
    </row>
    <row r="45" spans="1:56" x14ac:dyDescent="0.2">
      <c r="A45" s="35"/>
      <c r="B45" s="25"/>
      <c r="C45" s="69"/>
      <c r="D45" s="36"/>
      <c r="E45" s="36"/>
      <c r="F45" s="69"/>
      <c r="G45" s="69"/>
      <c r="H45" s="36"/>
      <c r="I45" s="36"/>
      <c r="J45" s="36"/>
      <c r="K45" s="36"/>
      <c r="L45" s="36"/>
      <c r="M45" s="36"/>
      <c r="N45" s="36"/>
      <c r="O45" s="36"/>
      <c r="P45" s="36"/>
      <c r="Q45" s="37"/>
      <c r="R45" s="37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48"/>
      <c r="AW45" s="36"/>
    </row>
    <row r="46" spans="1:56" x14ac:dyDescent="0.2">
      <c r="AV46" s="48"/>
    </row>
    <row r="47" spans="1:56" x14ac:dyDescent="0.2">
      <c r="Y47" s="8"/>
      <c r="AF47" s="8"/>
      <c r="AG47" s="8"/>
      <c r="AV47" s="48"/>
    </row>
    <row r="48" spans="1:56" x14ac:dyDescent="0.2">
      <c r="AV48" s="48"/>
    </row>
    <row r="49" spans="48:48" x14ac:dyDescent="0.2">
      <c r="AV49" s="48"/>
    </row>
    <row r="50" spans="48:48" x14ac:dyDescent="0.2">
      <c r="AV50" s="48"/>
    </row>
    <row r="51" spans="48:48" x14ac:dyDescent="0.2">
      <c r="AV51" s="4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W59"/>
  <sheetViews>
    <sheetView zoomScale="80" zoomScaleNormal="80" zoomScaleSheetLayoutView="80" workbookViewId="0">
      <pane xSplit="8" ySplit="8" topLeftCell="AC9" activePane="bottomRight" state="frozen"/>
      <selection pane="topRight" activeCell="I1" sqref="I1"/>
      <selection pane="bottomLeft" activeCell="A9" sqref="A9"/>
      <selection pane="bottomRight" activeCell="A9" sqref="A9:AX9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hidden="1" customWidth="1"/>
    <col min="4" max="4" width="18.140625" hidden="1" customWidth="1"/>
    <col min="5" max="5" width="23.140625" hidden="1" customWidth="1"/>
    <col min="6" max="6" width="14.5703125" hidden="1" customWidth="1"/>
    <col min="7" max="7" width="12.42578125" hidden="1" customWidth="1"/>
    <col min="8" max="8" width="12.5703125" hidden="1" customWidth="1"/>
    <col min="9" max="9" width="16" customWidth="1"/>
    <col min="10" max="10" width="14.7109375" customWidth="1"/>
    <col min="11" max="11" width="12" customWidth="1"/>
    <col min="12" max="15" width="11.42578125" customWidth="1"/>
    <col min="16" max="16" width="11.42578125" hidden="1" customWidth="1"/>
    <col min="17" max="17" width="11" style="10" hidden="1" customWidth="1"/>
    <col min="18" max="18" width="12.28515625" style="10" bestFit="1" customWidth="1"/>
    <col min="19" max="19" width="11.42578125" style="10" customWidth="1"/>
    <col min="20" max="20" width="11.28515625" style="10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4.140625" customWidth="1"/>
    <col min="38" max="39" width="11.42578125" customWidth="1"/>
    <col min="40" max="40" width="12.28515625" bestFit="1" customWidth="1"/>
    <col min="41" max="41" width="13.42578125" customWidth="1"/>
    <col min="42" max="42" width="11.42578125" style="10"/>
    <col min="43" max="47" width="14.28515625" customWidth="1"/>
    <col min="48" max="48" width="12.42578125" customWidth="1"/>
    <col min="49" max="50" width="11.42578125" style="10" customWidth="1"/>
    <col min="51" max="51" width="11.42578125" style="10" hidden="1" customWidth="1"/>
    <col min="52" max="58" width="11.42578125" style="10"/>
  </cols>
  <sheetData>
    <row r="1" spans="1:101" ht="15" x14ac:dyDescent="0.25">
      <c r="A1" s="27"/>
      <c r="B1" s="213" t="s">
        <v>11</v>
      </c>
      <c r="C1" s="214"/>
      <c r="D1" s="214"/>
      <c r="E1" s="214"/>
      <c r="F1" s="21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Q1" s="24"/>
      <c r="AR1" s="24"/>
      <c r="AS1" s="24"/>
      <c r="AT1" s="24"/>
      <c r="AU1" s="24"/>
    </row>
    <row r="2" spans="1:101" ht="16.5" customHeight="1" x14ac:dyDescent="0.25">
      <c r="A2" s="28"/>
      <c r="B2" s="195" t="s">
        <v>195</v>
      </c>
      <c r="C2" s="51"/>
      <c r="D2" s="51"/>
      <c r="E2" s="51"/>
      <c r="F2" s="51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Q2" s="24"/>
      <c r="AR2" s="24"/>
      <c r="AS2" s="24"/>
      <c r="AT2" s="24"/>
      <c r="AU2" s="24"/>
    </row>
    <row r="3" spans="1:101" s="9" customFormat="1" ht="15.75" x14ac:dyDescent="0.25">
      <c r="A3" s="24"/>
      <c r="B3" s="215" t="s">
        <v>12</v>
      </c>
      <c r="C3" s="214"/>
      <c r="D3" s="214"/>
      <c r="E3" s="214"/>
      <c r="F3" s="214"/>
      <c r="G3" s="3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109"/>
      <c r="AQ3" s="24"/>
      <c r="AR3" s="24"/>
      <c r="AS3" s="24"/>
      <c r="AT3" s="24"/>
      <c r="AU3" s="24"/>
      <c r="AW3" s="109"/>
      <c r="AX3" s="109"/>
      <c r="AY3" s="109"/>
      <c r="AZ3" s="109"/>
      <c r="BA3" s="109"/>
      <c r="BB3" s="109"/>
      <c r="BC3" s="109"/>
      <c r="BD3" s="109"/>
      <c r="BE3" s="109"/>
      <c r="BF3" s="109"/>
    </row>
    <row r="4" spans="1:101" s="10" customFormat="1" ht="15" x14ac:dyDescent="0.25">
      <c r="A4" s="24"/>
      <c r="B4" s="216" t="s">
        <v>58</v>
      </c>
      <c r="C4" s="217"/>
      <c r="D4" s="217"/>
      <c r="E4" s="217"/>
      <c r="F4" s="217"/>
      <c r="G4" s="6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Q4" s="24"/>
      <c r="AR4" s="24"/>
      <c r="AS4" s="24"/>
      <c r="AT4" s="24"/>
      <c r="AU4" s="24"/>
    </row>
    <row r="5" spans="1:101" s="10" customFormat="1" ht="15" x14ac:dyDescent="0.25">
      <c r="A5" s="24"/>
      <c r="B5" s="29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54"/>
      <c r="Q5" s="5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Q5" s="24"/>
      <c r="AR5" s="24"/>
      <c r="AS5" s="24"/>
      <c r="AT5" s="24"/>
      <c r="AU5" s="24"/>
    </row>
    <row r="6" spans="1:101" s="10" customFormat="1" ht="15" x14ac:dyDescent="0.25">
      <c r="A6" s="24"/>
      <c r="B6" s="29"/>
      <c r="C6" s="24"/>
      <c r="D6" s="24"/>
      <c r="E6" s="24"/>
      <c r="F6" s="24"/>
      <c r="G6" s="24"/>
      <c r="H6" s="24"/>
      <c r="I6" s="24"/>
      <c r="J6" s="24"/>
      <c r="K6" s="58"/>
      <c r="L6" s="58"/>
      <c r="M6" s="24"/>
      <c r="N6" s="24"/>
      <c r="O6" s="24"/>
      <c r="P6" s="57"/>
      <c r="Q6" s="57"/>
      <c r="R6" s="24"/>
      <c r="S6" s="54"/>
      <c r="T6" s="5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Q6" s="24"/>
      <c r="AR6" s="24"/>
      <c r="AS6" s="24"/>
      <c r="AT6" s="24"/>
      <c r="AU6" s="24"/>
      <c r="AV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</row>
    <row r="7" spans="1:101" s="10" customFormat="1" x14ac:dyDescent="0.2">
      <c r="A7" s="14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P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</row>
    <row r="8" spans="1:101" s="45" customFormat="1" ht="57" customHeight="1" thickBot="1" x14ac:dyDescent="0.25">
      <c r="A8" s="45" t="s">
        <v>16</v>
      </c>
      <c r="B8" s="45" t="s">
        <v>6</v>
      </c>
      <c r="C8" s="45" t="s">
        <v>20</v>
      </c>
      <c r="D8" s="45" t="s">
        <v>21</v>
      </c>
      <c r="E8" s="45" t="s">
        <v>22</v>
      </c>
      <c r="F8" s="45" t="s">
        <v>23</v>
      </c>
      <c r="G8" s="45" t="s">
        <v>24</v>
      </c>
      <c r="H8" s="45" t="s">
        <v>25</v>
      </c>
      <c r="I8" s="45" t="s">
        <v>26</v>
      </c>
      <c r="J8" s="45" t="s">
        <v>15</v>
      </c>
      <c r="K8" s="45" t="s">
        <v>27</v>
      </c>
      <c r="L8" s="45" t="s">
        <v>28</v>
      </c>
      <c r="M8" s="45" t="s">
        <v>29</v>
      </c>
      <c r="N8" s="45" t="s">
        <v>49</v>
      </c>
      <c r="O8" s="45" t="s">
        <v>30</v>
      </c>
      <c r="P8" s="45" t="s">
        <v>31</v>
      </c>
      <c r="Q8" s="45" t="s">
        <v>32</v>
      </c>
      <c r="R8" s="47" t="s">
        <v>50</v>
      </c>
      <c r="S8" s="47" t="s">
        <v>33</v>
      </c>
      <c r="T8" s="47" t="s">
        <v>34</v>
      </c>
      <c r="U8" s="47" t="s">
        <v>35</v>
      </c>
      <c r="V8" s="47" t="s">
        <v>36</v>
      </c>
      <c r="W8" s="47" t="s">
        <v>37</v>
      </c>
      <c r="X8" s="45" t="s">
        <v>38</v>
      </c>
      <c r="Y8" s="45" t="s">
        <v>39</v>
      </c>
      <c r="Z8" s="47" t="s">
        <v>40</v>
      </c>
      <c r="AA8" s="45" t="s">
        <v>41</v>
      </c>
      <c r="AB8" s="45" t="s">
        <v>42</v>
      </c>
      <c r="AC8" s="47" t="s">
        <v>43</v>
      </c>
      <c r="AD8" s="47" t="s">
        <v>44</v>
      </c>
      <c r="AE8" s="45" t="s">
        <v>45</v>
      </c>
      <c r="AF8" s="45" t="s">
        <v>46</v>
      </c>
      <c r="AG8" s="45" t="s">
        <v>19</v>
      </c>
      <c r="AH8" s="45" t="s">
        <v>23</v>
      </c>
      <c r="AI8" s="45" t="s">
        <v>10</v>
      </c>
      <c r="AJ8" s="45" t="s">
        <v>87</v>
      </c>
      <c r="AK8" s="45" t="s">
        <v>86</v>
      </c>
      <c r="AL8" s="45" t="s">
        <v>47</v>
      </c>
      <c r="AM8" s="45" t="s">
        <v>59</v>
      </c>
      <c r="AN8" s="127" t="s">
        <v>60</v>
      </c>
      <c r="AO8" s="127" t="s">
        <v>99</v>
      </c>
      <c r="AP8" s="126" t="s">
        <v>48</v>
      </c>
      <c r="AQ8" s="129" t="s">
        <v>23</v>
      </c>
      <c r="AR8" s="129" t="s">
        <v>61</v>
      </c>
      <c r="AS8" s="129" t="s">
        <v>10</v>
      </c>
      <c r="AT8" s="129" t="s">
        <v>62</v>
      </c>
      <c r="AU8" s="130" t="s">
        <v>63</v>
      </c>
      <c r="AV8" s="129" t="s">
        <v>64</v>
      </c>
      <c r="AW8" s="127" t="s">
        <v>88</v>
      </c>
      <c r="AX8" s="127" t="s">
        <v>89</v>
      </c>
      <c r="AY8" s="200" t="s">
        <v>209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</row>
    <row r="9" spans="1:101" s="78" customFormat="1" ht="13.5" thickTop="1" x14ac:dyDescent="0.2">
      <c r="A9" s="49" t="s">
        <v>216</v>
      </c>
      <c r="B9" s="5" t="s">
        <v>217</v>
      </c>
      <c r="C9" s="49" t="s">
        <v>218</v>
      </c>
      <c r="D9" s="5" t="s">
        <v>219</v>
      </c>
      <c r="E9" s="49" t="s">
        <v>220</v>
      </c>
      <c r="F9" s="5" t="s">
        <v>221</v>
      </c>
      <c r="G9" s="49" t="s">
        <v>222</v>
      </c>
      <c r="H9" s="5" t="s">
        <v>223</v>
      </c>
      <c r="I9" s="49" t="s">
        <v>224</v>
      </c>
      <c r="J9" s="5" t="s">
        <v>225</v>
      </c>
      <c r="K9" s="49" t="s">
        <v>226</v>
      </c>
      <c r="L9" s="5" t="s">
        <v>227</v>
      </c>
      <c r="M9" s="49" t="s">
        <v>228</v>
      </c>
      <c r="N9" s="5" t="s">
        <v>229</v>
      </c>
      <c r="O9" s="49" t="s">
        <v>230</v>
      </c>
      <c r="P9" s="5" t="s">
        <v>231</v>
      </c>
      <c r="Q9" s="49" t="s">
        <v>232</v>
      </c>
      <c r="R9" s="5" t="s">
        <v>233</v>
      </c>
      <c r="S9" s="49" t="s">
        <v>234</v>
      </c>
      <c r="T9" s="5" t="s">
        <v>235</v>
      </c>
      <c r="U9" s="49" t="s">
        <v>236</v>
      </c>
      <c r="V9" s="5" t="s">
        <v>237</v>
      </c>
      <c r="W9" s="49" t="s">
        <v>238</v>
      </c>
      <c r="X9" s="5" t="s">
        <v>239</v>
      </c>
      <c r="Y9" s="49" t="s">
        <v>240</v>
      </c>
      <c r="Z9" s="5" t="s">
        <v>241</v>
      </c>
      <c r="AA9" s="49" t="s">
        <v>242</v>
      </c>
      <c r="AB9" s="5" t="s">
        <v>243</v>
      </c>
      <c r="AC9" s="49" t="s">
        <v>244</v>
      </c>
      <c r="AD9" s="5" t="s">
        <v>245</v>
      </c>
      <c r="AE9" s="49" t="s">
        <v>246</v>
      </c>
      <c r="AF9" s="5" t="s">
        <v>247</v>
      </c>
      <c r="AG9" s="49" t="s">
        <v>248</v>
      </c>
      <c r="AH9" s="5" t="s">
        <v>249</v>
      </c>
      <c r="AI9" s="49" t="s">
        <v>250</v>
      </c>
      <c r="AJ9" s="5" t="s">
        <v>251</v>
      </c>
      <c r="AK9" s="49" t="s">
        <v>252</v>
      </c>
      <c r="AL9" s="5" t="s">
        <v>253</v>
      </c>
      <c r="AM9" s="49" t="s">
        <v>254</v>
      </c>
      <c r="AN9" s="5" t="s">
        <v>255</v>
      </c>
      <c r="AO9" s="49" t="s">
        <v>256</v>
      </c>
      <c r="AP9" s="5" t="s">
        <v>257</v>
      </c>
      <c r="AQ9" s="49" t="s">
        <v>258</v>
      </c>
      <c r="AR9" s="5" t="s">
        <v>259</v>
      </c>
      <c r="AS9" s="49" t="s">
        <v>260</v>
      </c>
      <c r="AT9" s="5" t="s">
        <v>261</v>
      </c>
      <c r="AU9" s="49" t="s">
        <v>262</v>
      </c>
      <c r="AV9" s="5" t="s">
        <v>263</v>
      </c>
      <c r="AW9" s="49" t="s">
        <v>264</v>
      </c>
      <c r="AX9" s="5" t="s">
        <v>265</v>
      </c>
    </row>
    <row r="10" spans="1:101" s="78" customFormat="1" ht="15" x14ac:dyDescent="0.25">
      <c r="A10" s="49"/>
      <c r="B10" s="5"/>
      <c r="C10" s="62"/>
      <c r="D10" s="106"/>
      <c r="E10" s="75"/>
      <c r="F10" s="103"/>
      <c r="G10" s="79"/>
      <c r="H10" s="80"/>
      <c r="J10" s="75"/>
      <c r="L10" s="5"/>
      <c r="M10" s="81"/>
      <c r="N10" s="81"/>
      <c r="O10" s="76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1"/>
      <c r="AG10" s="102"/>
      <c r="AH10" s="102"/>
      <c r="AI10" s="102"/>
      <c r="AJ10" s="118"/>
      <c r="AK10" s="118"/>
      <c r="AL10" s="101"/>
      <c r="AM10" s="101"/>
      <c r="AN10" s="102"/>
      <c r="AO10" s="118"/>
      <c r="AQ10" s="48"/>
      <c r="AR10" s="48"/>
      <c r="AS10" s="48"/>
      <c r="AT10" s="48"/>
      <c r="AU10" s="48"/>
      <c r="AV10" s="53"/>
    </row>
    <row r="11" spans="1:101" s="78" customFormat="1" ht="15" x14ac:dyDescent="0.25">
      <c r="A11" s="49"/>
      <c r="B11" s="5"/>
      <c r="C11" s="62"/>
      <c r="D11" s="106"/>
      <c r="E11" s="75"/>
      <c r="F11" s="103"/>
      <c r="G11" s="79"/>
      <c r="H11" s="80"/>
      <c r="J11" s="75"/>
      <c r="L11" s="5"/>
      <c r="M11" s="81"/>
      <c r="N11" s="81"/>
      <c r="O11" s="76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1"/>
      <c r="AG11" s="102"/>
      <c r="AH11" s="102"/>
      <c r="AI11" s="102"/>
      <c r="AJ11" s="102"/>
      <c r="AK11" s="102"/>
      <c r="AL11" s="101"/>
      <c r="AM11" s="101"/>
      <c r="AN11" s="102"/>
      <c r="AO11" s="101"/>
      <c r="AQ11" s="102"/>
      <c r="AR11" s="102"/>
      <c r="AS11" s="102"/>
      <c r="AT11" s="48"/>
      <c r="AU11" s="48"/>
      <c r="AV11" s="48"/>
      <c r="AW11" s="48"/>
      <c r="AX11" s="48"/>
      <c r="AY11" s="48"/>
      <c r="AZ11" s="48"/>
    </row>
    <row r="12" spans="1:101" s="78" customFormat="1" ht="15" x14ac:dyDescent="0.25">
      <c r="A12" s="49"/>
      <c r="B12" s="5"/>
      <c r="C12" s="62"/>
      <c r="D12" s="106"/>
      <c r="E12" s="75"/>
      <c r="F12" s="103"/>
      <c r="G12" s="79"/>
      <c r="H12" s="80"/>
      <c r="J12" s="75"/>
      <c r="L12" s="5"/>
      <c r="M12" s="81"/>
      <c r="N12" s="81"/>
      <c r="O12" s="76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1"/>
      <c r="AG12" s="102"/>
      <c r="AH12" s="102"/>
      <c r="AI12" s="102"/>
      <c r="AJ12" s="48"/>
      <c r="AK12" s="48"/>
      <c r="AL12" s="101"/>
      <c r="AM12" s="101"/>
      <c r="AN12" s="102"/>
      <c r="AO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</row>
    <row r="13" spans="1:101" s="78" customFormat="1" ht="15" x14ac:dyDescent="0.25">
      <c r="A13" s="49"/>
      <c r="B13" s="5"/>
      <c r="C13" s="62"/>
      <c r="D13" s="106"/>
      <c r="E13" s="75"/>
      <c r="F13" s="103"/>
      <c r="G13" s="79"/>
      <c r="H13" s="80"/>
      <c r="J13" s="75"/>
      <c r="L13" s="5"/>
      <c r="M13" s="81"/>
      <c r="N13" s="81"/>
      <c r="O13" s="76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1"/>
      <c r="AG13" s="102"/>
      <c r="AH13" s="102"/>
      <c r="AI13" s="102"/>
      <c r="AJ13" s="48"/>
      <c r="AK13" s="48"/>
      <c r="AL13" s="101"/>
      <c r="AM13" s="101"/>
      <c r="AN13" s="102"/>
      <c r="AO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</row>
    <row r="14" spans="1:101" s="78" customFormat="1" ht="15" x14ac:dyDescent="0.25">
      <c r="A14" s="49"/>
      <c r="B14" s="5"/>
      <c r="C14" s="62"/>
      <c r="D14" s="106"/>
      <c r="E14" s="75"/>
      <c r="F14" s="103"/>
      <c r="G14" s="79"/>
      <c r="H14" s="80"/>
      <c r="J14" s="75"/>
      <c r="L14" s="5"/>
      <c r="M14" s="81"/>
      <c r="N14" s="81"/>
      <c r="O14" s="76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1"/>
      <c r="AG14" s="102"/>
      <c r="AH14" s="102"/>
      <c r="AI14" s="102"/>
      <c r="AJ14" s="48"/>
      <c r="AK14" s="48"/>
      <c r="AL14" s="101"/>
      <c r="AM14" s="101"/>
      <c r="AN14" s="102"/>
      <c r="AO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</row>
    <row r="15" spans="1:101" s="78" customFormat="1" ht="15" x14ac:dyDescent="0.25">
      <c r="A15" s="49"/>
      <c r="B15" s="5"/>
      <c r="C15" s="62"/>
      <c r="D15" s="106"/>
      <c r="E15" s="75"/>
      <c r="F15" s="103"/>
      <c r="G15" s="79"/>
      <c r="H15" s="80"/>
      <c r="J15" s="75"/>
      <c r="L15" s="5"/>
      <c r="M15" s="81"/>
      <c r="N15" s="81"/>
      <c r="O15" s="76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1"/>
      <c r="AG15" s="102"/>
      <c r="AH15" s="102"/>
      <c r="AI15" s="102"/>
      <c r="AJ15" s="48"/>
      <c r="AK15" s="48"/>
      <c r="AL15" s="101"/>
      <c r="AM15" s="101"/>
      <c r="AN15" s="102"/>
      <c r="AO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</row>
    <row r="16" spans="1:101" s="78" customFormat="1" ht="15" x14ac:dyDescent="0.25">
      <c r="A16" s="49"/>
      <c r="B16" s="5"/>
      <c r="C16" s="62"/>
      <c r="D16" s="106"/>
      <c r="E16" s="75"/>
      <c r="F16" s="103"/>
      <c r="G16" s="79"/>
      <c r="H16" s="80"/>
      <c r="J16" s="75"/>
      <c r="L16" s="5"/>
      <c r="M16" s="81"/>
      <c r="N16" s="81"/>
      <c r="O16" s="76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1"/>
      <c r="AG16" s="102"/>
      <c r="AH16" s="102"/>
      <c r="AI16" s="102"/>
      <c r="AJ16" s="48"/>
      <c r="AK16" s="48"/>
      <c r="AL16" s="101"/>
      <c r="AM16" s="101"/>
      <c r="AN16" s="102"/>
      <c r="AO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</row>
    <row r="17" spans="1:52" s="78" customFormat="1" ht="15" x14ac:dyDescent="0.25">
      <c r="A17" s="49"/>
      <c r="B17" s="5"/>
      <c r="C17" s="62"/>
      <c r="D17" s="106"/>
      <c r="E17" s="75"/>
      <c r="F17" s="103"/>
      <c r="G17" s="79"/>
      <c r="H17" s="80"/>
      <c r="J17" s="75"/>
      <c r="L17" s="5"/>
      <c r="M17" s="81"/>
      <c r="N17" s="81"/>
      <c r="O17" s="76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1"/>
      <c r="AG17" s="102"/>
      <c r="AH17" s="102"/>
      <c r="AI17" s="102"/>
      <c r="AJ17" s="48"/>
      <c r="AK17" s="48"/>
      <c r="AL17" s="101"/>
      <c r="AM17" s="101"/>
      <c r="AN17" s="102"/>
      <c r="AO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</row>
    <row r="18" spans="1:52" s="78" customFormat="1" ht="15" x14ac:dyDescent="0.25">
      <c r="A18" s="49"/>
      <c r="B18" s="5"/>
      <c r="C18" s="62"/>
      <c r="D18" s="77"/>
      <c r="F18" s="103"/>
      <c r="G18" s="79"/>
      <c r="H18" s="80"/>
      <c r="J18" s="75"/>
      <c r="L18" s="5"/>
      <c r="M18" s="81"/>
      <c r="N18" s="81"/>
      <c r="O18" s="76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1"/>
      <c r="AG18" s="102"/>
      <c r="AH18" s="102"/>
      <c r="AI18" s="102"/>
      <c r="AJ18" s="48"/>
      <c r="AK18" s="48"/>
      <c r="AL18" s="101"/>
      <c r="AM18" s="101"/>
      <c r="AN18" s="102"/>
      <c r="AO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</row>
    <row r="19" spans="1:52" s="78" customFormat="1" ht="15" x14ac:dyDescent="0.25">
      <c r="A19" s="49"/>
      <c r="B19" s="5"/>
      <c r="C19" s="62"/>
      <c r="D19" s="77"/>
      <c r="G19" s="79"/>
      <c r="H19" s="80"/>
      <c r="J19" s="75"/>
      <c r="L19" s="5"/>
      <c r="M19" s="81"/>
      <c r="N19" s="81"/>
      <c r="O19" s="76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1"/>
      <c r="AG19" s="102"/>
      <c r="AH19" s="102"/>
      <c r="AI19" s="102"/>
      <c r="AJ19" s="48"/>
      <c r="AK19" s="48"/>
      <c r="AL19" s="101"/>
      <c r="AM19" s="101"/>
      <c r="AN19" s="102"/>
      <c r="AO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</row>
    <row r="20" spans="1:52" s="10" customFormat="1" x14ac:dyDescent="0.2">
      <c r="A20" s="46"/>
      <c r="B20" s="38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8"/>
      <c r="N20" s="48"/>
      <c r="O20" s="48"/>
      <c r="P20" s="48"/>
      <c r="Q20" s="48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48"/>
      <c r="AK20" s="48"/>
      <c r="AL20" s="53"/>
      <c r="AM20" s="53"/>
      <c r="AN20" s="53"/>
      <c r="AO20" s="48"/>
      <c r="AP20" s="78"/>
      <c r="AQ20" s="48"/>
      <c r="AR20" s="48"/>
      <c r="AS20" s="48"/>
      <c r="AT20" s="48"/>
      <c r="AU20" s="48"/>
      <c r="AV20" s="48"/>
      <c r="AW20" s="48"/>
      <c r="AX20" s="48"/>
      <c r="AY20" s="48"/>
      <c r="AZ20" s="48"/>
    </row>
    <row r="21" spans="1:52" s="10" customFormat="1" x14ac:dyDescent="0.2">
      <c r="A21" s="46"/>
      <c r="B21" s="38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</row>
    <row r="22" spans="1:52" s="10" customFormat="1" x14ac:dyDescent="0.2">
      <c r="A22" s="46"/>
      <c r="B22" s="38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</row>
    <row r="23" spans="1:52" s="10" customFormat="1" x14ac:dyDescent="0.2">
      <c r="A23" s="46"/>
      <c r="B23" s="38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</row>
    <row r="24" spans="1:52" s="10" customFormat="1" ht="15" x14ac:dyDescent="0.25">
      <c r="A24" s="46"/>
      <c r="B24" s="38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19"/>
      <c r="AK24" s="19"/>
      <c r="AL24" s="48"/>
      <c r="AM24" s="48"/>
      <c r="AN24" s="48"/>
      <c r="AO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</row>
    <row r="25" spans="1:52" s="10" customFormat="1" ht="15" x14ac:dyDescent="0.25">
      <c r="A25" s="46"/>
      <c r="B25" s="38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24"/>
      <c r="AK25" s="24"/>
      <c r="AL25" s="48"/>
      <c r="AM25" s="48"/>
      <c r="AN25" s="48"/>
      <c r="AO25" s="19"/>
      <c r="AQ25" s="19"/>
      <c r="AR25" s="19"/>
      <c r="AS25" s="19"/>
      <c r="AT25" s="48"/>
      <c r="AU25" s="48"/>
      <c r="AV25" s="48"/>
      <c r="AW25" s="48"/>
      <c r="AX25" s="48"/>
      <c r="AY25" s="48"/>
      <c r="AZ25" s="48"/>
    </row>
    <row r="26" spans="1:52" s="10" customFormat="1" ht="15" x14ac:dyDescent="0.25">
      <c r="A26" s="46"/>
      <c r="B26" s="38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0"/>
      <c r="AK26" s="40"/>
      <c r="AL26" s="48"/>
      <c r="AM26" s="48"/>
      <c r="AN26" s="48"/>
      <c r="AO26" s="24"/>
      <c r="AQ26" s="24"/>
      <c r="AR26" s="24"/>
      <c r="AS26" s="24"/>
      <c r="AT26" s="48"/>
      <c r="AU26" s="48"/>
      <c r="AV26" s="48"/>
      <c r="AW26" s="48"/>
      <c r="AX26" s="48"/>
      <c r="AY26" s="48"/>
      <c r="AZ26" s="48"/>
    </row>
    <row r="27" spans="1:52" s="10" customFormat="1" x14ac:dyDescent="0.2">
      <c r="A27" s="46"/>
      <c r="B27" s="38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0"/>
      <c r="AK27" s="40"/>
      <c r="AL27" s="48"/>
      <c r="AM27" s="48"/>
      <c r="AN27" s="48"/>
      <c r="AO27" s="40"/>
      <c r="AQ27" s="40"/>
      <c r="AR27" s="40"/>
      <c r="AS27" s="40"/>
      <c r="AT27" s="48"/>
      <c r="AU27" s="48"/>
      <c r="AV27" s="48"/>
      <c r="AW27" s="48"/>
      <c r="AX27" s="48"/>
      <c r="AY27" s="48"/>
      <c r="AZ27" s="48"/>
    </row>
    <row r="28" spans="1:52" s="10" customFormat="1" x14ac:dyDescent="0.2">
      <c r="A28" s="46"/>
      <c r="B28" s="38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30"/>
      <c r="AK28" s="30"/>
      <c r="AL28" s="48"/>
      <c r="AM28" s="48"/>
      <c r="AN28" s="48"/>
      <c r="AO28" s="40"/>
      <c r="AQ28" s="40"/>
      <c r="AR28" s="40"/>
      <c r="AS28" s="40"/>
      <c r="AT28" s="48"/>
      <c r="AU28" s="48"/>
      <c r="AV28" s="48"/>
      <c r="AW28" s="48"/>
      <c r="AX28" s="48"/>
      <c r="AY28" s="48"/>
      <c r="AZ28" s="48"/>
    </row>
    <row r="29" spans="1:52" s="10" customFormat="1" x14ac:dyDescent="0.2">
      <c r="A29" s="46"/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36"/>
      <c r="AK29" s="36"/>
      <c r="AL29" s="48"/>
      <c r="AM29" s="48"/>
      <c r="AN29" s="48"/>
      <c r="AO29" s="30"/>
      <c r="AQ29" s="30"/>
      <c r="AR29" s="30"/>
      <c r="AS29" s="30"/>
      <c r="AT29" s="48"/>
      <c r="AU29" s="48"/>
      <c r="AV29" s="48"/>
      <c r="AW29" s="48"/>
      <c r="AX29" s="48"/>
      <c r="AY29" s="48"/>
      <c r="AZ29" s="48"/>
    </row>
    <row r="30" spans="1:52" s="10" customFormat="1" x14ac:dyDescent="0.2">
      <c r="A30" s="46"/>
      <c r="B30" s="3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22"/>
      <c r="AK30" s="22"/>
      <c r="AL30" s="48"/>
      <c r="AM30" s="48"/>
      <c r="AN30" s="48"/>
      <c r="AO30" s="36"/>
      <c r="AQ30" s="36"/>
      <c r="AR30" s="36"/>
      <c r="AS30" s="36"/>
      <c r="AT30" s="48"/>
      <c r="AU30" s="48"/>
      <c r="AV30" s="48"/>
      <c r="AW30" s="48"/>
      <c r="AX30" s="48"/>
      <c r="AY30" s="48"/>
      <c r="AZ30" s="48"/>
    </row>
    <row r="31" spans="1:52" s="10" customFormat="1" ht="15" x14ac:dyDescent="0.25">
      <c r="A31" s="39"/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24"/>
      <c r="AK31" s="24"/>
      <c r="AL31" s="48"/>
      <c r="AM31" s="48"/>
      <c r="AN31" s="48"/>
      <c r="AO31" s="22"/>
      <c r="AQ31" s="22"/>
      <c r="AR31" s="22"/>
      <c r="AS31" s="22"/>
      <c r="AT31" s="48"/>
      <c r="AU31" s="48"/>
      <c r="AV31" s="48"/>
      <c r="AW31" s="48"/>
      <c r="AX31" s="48"/>
      <c r="AY31" s="48"/>
      <c r="AZ31" s="48"/>
    </row>
    <row r="32" spans="1:52" s="10" customFormat="1" ht="15" x14ac:dyDescent="0.25">
      <c r="A32" s="39"/>
      <c r="B32" s="38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0"/>
      <c r="AK32" s="40"/>
      <c r="AL32" s="48"/>
      <c r="AM32" s="48"/>
      <c r="AN32" s="48"/>
      <c r="AO32" s="24"/>
      <c r="AQ32" s="24"/>
      <c r="AR32" s="24"/>
      <c r="AS32" s="24"/>
      <c r="AT32" s="48"/>
      <c r="AU32" s="48"/>
      <c r="AV32" s="48"/>
      <c r="AW32" s="48"/>
      <c r="AX32" s="48"/>
      <c r="AY32" s="48"/>
      <c r="AZ32" s="48"/>
    </row>
    <row r="33" spans="1:52" s="10" customFormat="1" x14ac:dyDescent="0.2">
      <c r="A33" s="39"/>
      <c r="B33" s="38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0"/>
      <c r="AK33" s="40"/>
      <c r="AL33" s="48"/>
      <c r="AM33" s="48"/>
      <c r="AN33" s="48"/>
      <c r="AO33" s="40"/>
      <c r="AQ33" s="40"/>
      <c r="AR33" s="40"/>
      <c r="AS33" s="40"/>
      <c r="AT33" s="48"/>
      <c r="AU33" s="48"/>
      <c r="AV33" s="48"/>
      <c r="AW33" s="48"/>
      <c r="AX33" s="48"/>
      <c r="AY33" s="48"/>
      <c r="AZ33" s="48"/>
    </row>
    <row r="34" spans="1:52" s="10" customFormat="1" x14ac:dyDescent="0.2">
      <c r="A34" s="39"/>
      <c r="B34" s="38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0"/>
      <c r="AK34" s="30"/>
      <c r="AL34" s="48"/>
      <c r="AM34" s="48"/>
      <c r="AN34" s="48"/>
      <c r="AO34" s="40"/>
      <c r="AQ34" s="40"/>
      <c r="AR34" s="40"/>
      <c r="AS34" s="40"/>
      <c r="AT34" s="48"/>
      <c r="AU34" s="48"/>
      <c r="AV34" s="48"/>
      <c r="AW34" s="48"/>
      <c r="AX34" s="48"/>
      <c r="AY34" s="48"/>
      <c r="AZ34" s="48"/>
    </row>
    <row r="35" spans="1:52" s="10" customFormat="1" x14ac:dyDescent="0.2">
      <c r="A35" s="35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36"/>
      <c r="AK35" s="36"/>
      <c r="AL35" s="48"/>
      <c r="AM35" s="48"/>
      <c r="AN35" s="48"/>
      <c r="AO35" s="30"/>
      <c r="AQ35" s="30"/>
      <c r="AR35" s="30"/>
      <c r="AS35" s="30"/>
      <c r="AT35" s="48"/>
      <c r="AU35" s="48"/>
      <c r="AV35" s="48"/>
      <c r="AW35" s="48"/>
      <c r="AX35" s="48"/>
      <c r="AY35" s="48"/>
      <c r="AZ35" s="48"/>
    </row>
    <row r="36" spans="1:52" s="10" customFormat="1" ht="15" x14ac:dyDescent="0.25">
      <c r="A36" s="24"/>
      <c r="B36" s="24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22"/>
      <c r="AK36" s="22"/>
      <c r="AL36" s="48"/>
      <c r="AM36" s="48"/>
      <c r="AN36" s="48"/>
      <c r="AO36" s="36"/>
      <c r="AQ36" s="36"/>
      <c r="AR36" s="36"/>
      <c r="AS36" s="36"/>
      <c r="AT36" s="48"/>
      <c r="AU36" s="48"/>
      <c r="AV36" s="48"/>
      <c r="AW36" s="48"/>
      <c r="AX36" s="48"/>
      <c r="AY36" s="48"/>
      <c r="AZ36" s="48"/>
    </row>
    <row r="37" spans="1:52" s="10" customFormat="1" ht="15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4"/>
      <c r="AK37" s="24"/>
      <c r="AL37" s="19"/>
      <c r="AM37" s="19"/>
      <c r="AN37" s="19"/>
      <c r="AO37" s="22"/>
      <c r="AQ37" s="22"/>
      <c r="AR37" s="22"/>
      <c r="AS37" s="22"/>
      <c r="AT37" s="48"/>
      <c r="AU37" s="48"/>
      <c r="AV37" s="48"/>
      <c r="AW37" s="48"/>
      <c r="AX37" s="48"/>
      <c r="AY37" s="48"/>
      <c r="AZ37" s="48"/>
    </row>
    <row r="38" spans="1:52" s="10" customFormat="1" ht="15" x14ac:dyDescent="0.25">
      <c r="A38" s="3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40"/>
      <c r="AK38" s="40"/>
      <c r="AL38" s="24"/>
      <c r="AM38" s="24"/>
      <c r="AN38" s="24"/>
      <c r="AO38" s="24"/>
      <c r="AQ38" s="24"/>
      <c r="AR38" s="24"/>
      <c r="AS38" s="24"/>
      <c r="AT38" s="48"/>
      <c r="AU38" s="48"/>
      <c r="AV38" s="48"/>
      <c r="AW38" s="48"/>
      <c r="AX38" s="48"/>
      <c r="AY38" s="48"/>
      <c r="AZ38" s="48"/>
    </row>
    <row r="39" spans="1:52" s="10" customFormat="1" x14ac:dyDescent="0.2">
      <c r="A39" s="39"/>
      <c r="B39" s="38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33"/>
      <c r="Q39" s="33"/>
      <c r="R39" s="40"/>
      <c r="S39" s="40"/>
      <c r="T39" s="40"/>
      <c r="U39" s="40"/>
      <c r="V39" s="33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Q39" s="40"/>
      <c r="AR39" s="40"/>
      <c r="AS39" s="40"/>
      <c r="AT39" s="48"/>
      <c r="AU39" s="48"/>
      <c r="AV39" s="48"/>
      <c r="AW39" s="48"/>
      <c r="AX39" s="48"/>
      <c r="AY39" s="48"/>
      <c r="AZ39" s="48"/>
    </row>
    <row r="40" spans="1:52" s="10" customFormat="1" x14ac:dyDescent="0.2">
      <c r="A40" s="39"/>
      <c r="B40" s="38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3"/>
      <c r="Q40" s="33"/>
      <c r="R40" s="40"/>
      <c r="S40" s="40"/>
      <c r="T40" s="40"/>
      <c r="U40" s="40"/>
      <c r="V40" s="33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30"/>
      <c r="AK40" s="30"/>
      <c r="AL40" s="40"/>
      <c r="AM40" s="40"/>
      <c r="AN40" s="40"/>
      <c r="AO40" s="40"/>
      <c r="AQ40" s="40"/>
      <c r="AR40" s="40"/>
      <c r="AS40" s="40"/>
      <c r="AT40" s="48"/>
      <c r="AU40" s="48"/>
      <c r="AV40" s="48"/>
      <c r="AW40" s="48"/>
      <c r="AX40" s="48"/>
      <c r="AY40" s="48"/>
      <c r="AZ40" s="48"/>
    </row>
    <row r="41" spans="1:52" s="10" customFormat="1" x14ac:dyDescent="0.2">
      <c r="A41" s="35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6"/>
      <c r="AK41" s="36"/>
      <c r="AL41" s="30"/>
      <c r="AM41" s="30"/>
      <c r="AN41" s="30"/>
      <c r="AO41" s="30"/>
      <c r="AQ41" s="30"/>
      <c r="AR41" s="30"/>
      <c r="AS41" s="30"/>
      <c r="AT41" s="48"/>
      <c r="AU41" s="48"/>
      <c r="AV41" s="48"/>
      <c r="AW41" s="48"/>
      <c r="AX41" s="48"/>
      <c r="AY41" s="48"/>
      <c r="AZ41" s="48"/>
    </row>
    <row r="42" spans="1:52" s="10" customFormat="1" ht="15" x14ac:dyDescent="0.25">
      <c r="A42" s="24"/>
      <c r="B42" s="24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22"/>
      <c r="AK42" s="22"/>
      <c r="AL42" s="36"/>
      <c r="AM42" s="36"/>
      <c r="AN42" s="36"/>
      <c r="AO42" s="36"/>
      <c r="AQ42" s="36"/>
      <c r="AR42" s="36"/>
      <c r="AS42" s="36"/>
      <c r="AT42" s="48"/>
      <c r="AU42" s="48"/>
      <c r="AV42" s="48"/>
      <c r="AW42" s="48"/>
      <c r="AX42" s="48"/>
      <c r="AY42" s="48"/>
      <c r="AZ42" s="48"/>
    </row>
    <row r="43" spans="1:52" s="10" customFormat="1" ht="15" x14ac:dyDescent="0.25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30"/>
      <c r="AK43" s="30"/>
      <c r="AL43" s="22"/>
      <c r="AM43" s="22"/>
      <c r="AN43" s="22"/>
      <c r="AO43" s="22"/>
      <c r="AQ43" s="22"/>
      <c r="AR43" s="22"/>
      <c r="AS43" s="22"/>
      <c r="AT43" s="48"/>
      <c r="AU43" s="48"/>
      <c r="AV43" s="48"/>
      <c r="AW43" s="48"/>
      <c r="AX43" s="48"/>
      <c r="AY43" s="48"/>
      <c r="AZ43" s="48"/>
    </row>
    <row r="44" spans="1:52" s="10" customFormat="1" ht="15" x14ac:dyDescent="0.25">
      <c r="A44" s="3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36"/>
      <c r="AK44" s="36"/>
      <c r="AL44" s="24"/>
      <c r="AM44" s="24"/>
      <c r="AN44" s="24"/>
      <c r="AO44" s="30"/>
      <c r="AQ44" s="30"/>
      <c r="AR44" s="30"/>
      <c r="AS44" s="30"/>
      <c r="AT44" s="48"/>
      <c r="AU44" s="48"/>
      <c r="AV44" s="48"/>
      <c r="AW44" s="48"/>
      <c r="AX44" s="48"/>
      <c r="AY44" s="48"/>
      <c r="AZ44" s="48"/>
    </row>
    <row r="45" spans="1:52" s="10" customFormat="1" x14ac:dyDescent="0.2">
      <c r="A45" s="39"/>
      <c r="B45" s="38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33"/>
      <c r="Q45" s="33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/>
      <c r="AK45"/>
      <c r="AL45" s="40"/>
      <c r="AM45" s="40"/>
      <c r="AN45" s="40"/>
      <c r="AO45" s="36"/>
      <c r="AQ45" s="36"/>
      <c r="AR45" s="36"/>
      <c r="AS45" s="36"/>
      <c r="AT45" s="48"/>
      <c r="AU45" s="48"/>
      <c r="AV45" s="48"/>
      <c r="AW45" s="48"/>
      <c r="AX45" s="48"/>
      <c r="AY45" s="48"/>
      <c r="AZ45" s="48"/>
    </row>
    <row r="46" spans="1:52" s="10" customFormat="1" x14ac:dyDescent="0.2">
      <c r="A46" s="39"/>
      <c r="B46" s="38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33"/>
      <c r="Q46" s="33"/>
      <c r="R46" s="40"/>
      <c r="S46" s="40"/>
      <c r="T46" s="40"/>
      <c r="U46" s="40"/>
      <c r="V46" s="33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/>
      <c r="AK46"/>
      <c r="AL46" s="40"/>
      <c r="AM46" s="40"/>
      <c r="AN46" s="40"/>
      <c r="AO46"/>
      <c r="AQ46"/>
      <c r="AR46"/>
      <c r="AS46"/>
      <c r="AT46" s="48"/>
      <c r="AU46" s="48"/>
      <c r="AV46" s="48"/>
      <c r="AW46" s="48"/>
      <c r="AX46" s="48"/>
      <c r="AY46" s="48"/>
      <c r="AZ46" s="48"/>
    </row>
    <row r="47" spans="1:52" s="10" customFormat="1" x14ac:dyDescent="0.2">
      <c r="A47" s="35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/>
      <c r="AK47"/>
      <c r="AL47" s="30"/>
      <c r="AM47" s="30"/>
      <c r="AN47" s="30"/>
      <c r="AO47"/>
      <c r="AQ47"/>
      <c r="AR47"/>
      <c r="AS47"/>
      <c r="AT47" s="48"/>
      <c r="AU47" s="48"/>
      <c r="AV47" s="48"/>
      <c r="AW47" s="48"/>
      <c r="AX47" s="48"/>
      <c r="AY47" s="48"/>
      <c r="AZ47" s="48"/>
    </row>
    <row r="48" spans="1:52" s="10" customFormat="1" ht="15" x14ac:dyDescent="0.25">
      <c r="A48" s="24"/>
      <c r="B48" s="24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/>
      <c r="Q48" s="37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/>
      <c r="AK48"/>
      <c r="AL48" s="36"/>
      <c r="AM48" s="36"/>
      <c r="AN48" s="36"/>
      <c r="AO48"/>
      <c r="AQ48"/>
      <c r="AR48"/>
      <c r="AS48"/>
      <c r="AT48" s="48"/>
      <c r="AU48" s="48"/>
      <c r="AV48" s="48"/>
      <c r="AW48" s="48"/>
      <c r="AX48" s="48"/>
      <c r="AY48" s="48"/>
      <c r="AZ48" s="48"/>
    </row>
    <row r="49" spans="1:52" s="10" customFormat="1" ht="15" x14ac:dyDescent="0.25">
      <c r="A49" s="2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23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/>
      <c r="AK49"/>
      <c r="AL49" s="22"/>
      <c r="AM49" s="22"/>
      <c r="AN49" s="22"/>
      <c r="AO49"/>
      <c r="AQ49"/>
      <c r="AR49"/>
      <c r="AS49"/>
      <c r="AT49" s="48"/>
      <c r="AU49" s="48"/>
      <c r="AV49" s="48"/>
      <c r="AW49" s="48"/>
      <c r="AX49" s="48"/>
      <c r="AY49" s="48"/>
      <c r="AZ49" s="48"/>
    </row>
    <row r="50" spans="1:52" ht="15" x14ac:dyDescent="0.25">
      <c r="A50" s="31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L50" s="24"/>
      <c r="AM50" s="24"/>
      <c r="AN50" s="24"/>
      <c r="AT50" s="48"/>
      <c r="AU50" s="48"/>
      <c r="AV50" s="48"/>
      <c r="AW50" s="48"/>
      <c r="AX50" s="48"/>
      <c r="AY50" s="48"/>
      <c r="AZ50" s="48"/>
    </row>
    <row r="51" spans="1:52" x14ac:dyDescent="0.2">
      <c r="A51" s="39"/>
      <c r="B51" s="38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33"/>
      <c r="Q51" s="33"/>
      <c r="R51" s="40"/>
      <c r="S51" s="40"/>
      <c r="T51" s="40"/>
      <c r="U51" s="40"/>
      <c r="V51" s="33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L51" s="40"/>
      <c r="AM51" s="40"/>
      <c r="AN51" s="40"/>
      <c r="AT51" s="48"/>
      <c r="AU51" s="48"/>
      <c r="AV51" s="48"/>
      <c r="AW51" s="48"/>
      <c r="AX51" s="48"/>
      <c r="AY51" s="48"/>
      <c r="AZ51" s="48"/>
    </row>
    <row r="52" spans="1:52" x14ac:dyDescent="0.2">
      <c r="A52" s="39"/>
      <c r="B52" s="38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33"/>
      <c r="Q52" s="33"/>
      <c r="R52" s="40"/>
      <c r="S52" s="40"/>
      <c r="T52" s="40"/>
      <c r="U52" s="40"/>
      <c r="V52" s="33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L52" s="40"/>
      <c r="AM52" s="40"/>
      <c r="AN52" s="40"/>
    </row>
    <row r="53" spans="1:52" x14ac:dyDescent="0.2">
      <c r="A53" s="35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L53" s="30"/>
      <c r="AM53" s="30"/>
      <c r="AN53" s="30"/>
    </row>
    <row r="54" spans="1:52" ht="15" x14ac:dyDescent="0.25">
      <c r="A54" s="24"/>
      <c r="B54" s="24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7"/>
      <c r="Q54" s="37"/>
      <c r="R54" s="36"/>
      <c r="S54" s="36"/>
      <c r="T54" s="36"/>
      <c r="U54" s="36"/>
      <c r="V54" s="37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L54" s="36"/>
      <c r="AM54" s="36"/>
      <c r="AN54" s="36"/>
    </row>
    <row r="55" spans="1:52" ht="15" x14ac:dyDescent="0.25">
      <c r="A55" s="21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23"/>
      <c r="U55" s="22"/>
      <c r="V55" s="22"/>
      <c r="W55" s="22"/>
      <c r="X55" s="22"/>
      <c r="Y55" s="22"/>
      <c r="Z55" s="23"/>
      <c r="AA55" s="22"/>
      <c r="AB55" s="22"/>
      <c r="AC55" s="22"/>
      <c r="AD55" s="22"/>
      <c r="AE55" s="22"/>
      <c r="AF55" s="22"/>
      <c r="AG55" s="22"/>
      <c r="AH55" s="22"/>
      <c r="AI55" s="22"/>
      <c r="AL55" s="22"/>
      <c r="AM55" s="22"/>
      <c r="AN55" s="22"/>
    </row>
    <row r="56" spans="1:52" x14ac:dyDescent="0.2">
      <c r="A56" s="34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L56" s="30"/>
      <c r="AM56" s="30"/>
      <c r="AN56" s="30"/>
    </row>
    <row r="57" spans="1:52" x14ac:dyDescent="0.2">
      <c r="A57" s="35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7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L57" s="36"/>
      <c r="AM57" s="36"/>
      <c r="AN57" s="36"/>
    </row>
    <row r="59" spans="1:52" x14ac:dyDescent="0.2">
      <c r="X59" s="8"/>
      <c r="AE59" s="8"/>
      <c r="AF59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4:M56"/>
  <sheetViews>
    <sheetView zoomScaleNormal="100" zoomScaleSheetLayoutView="110" workbookViewId="0">
      <selection activeCell="J5" sqref="J5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0"/>
  </cols>
  <sheetData>
    <row r="4" spans="2:12" x14ac:dyDescent="0.2">
      <c r="B4" s="95" t="s">
        <v>9</v>
      </c>
      <c r="C4" s="95"/>
      <c r="D4" s="89"/>
    </row>
    <row r="5" spans="2:12" s="89" customFormat="1" ht="19.5" customHeight="1" x14ac:dyDescent="0.2">
      <c r="B5" s="92" t="s">
        <v>15</v>
      </c>
      <c r="C5" s="92" t="s">
        <v>16</v>
      </c>
      <c r="D5" s="92" t="s">
        <v>14</v>
      </c>
      <c r="E5" s="92" t="s">
        <v>7</v>
      </c>
      <c r="F5" s="92" t="s">
        <v>13</v>
      </c>
      <c r="G5" s="92" t="s">
        <v>8</v>
      </c>
      <c r="H5" s="93" t="s">
        <v>194</v>
      </c>
      <c r="I5" s="92" t="s">
        <v>201</v>
      </c>
      <c r="J5" s="98"/>
      <c r="K5" s="98"/>
    </row>
    <row r="6" spans="2:12" s="52" customFormat="1" ht="11.25" x14ac:dyDescent="0.2">
      <c r="B6" s="5"/>
      <c r="C6" s="49"/>
      <c r="D6" s="5"/>
      <c r="G6" s="105"/>
      <c r="H6" s="96"/>
      <c r="I6" s="96"/>
      <c r="J6" s="98"/>
      <c r="K6" s="98"/>
      <c r="L6" s="98"/>
    </row>
    <row r="7" spans="2:12" s="52" customFormat="1" ht="11.25" x14ac:dyDescent="0.2">
      <c r="B7" s="5"/>
      <c r="C7" s="49"/>
      <c r="D7" s="5"/>
      <c r="G7" s="105"/>
      <c r="H7" s="96"/>
      <c r="I7" s="96"/>
      <c r="J7" s="98"/>
      <c r="K7" s="98"/>
      <c r="L7" s="98"/>
    </row>
    <row r="8" spans="2:12" s="52" customFormat="1" ht="11.25" x14ac:dyDescent="0.2">
      <c r="B8" s="5"/>
      <c r="C8" s="49"/>
      <c r="D8" s="5"/>
      <c r="G8" s="105"/>
      <c r="H8" s="96"/>
      <c r="I8" s="96"/>
      <c r="J8" s="98"/>
      <c r="K8" s="98"/>
      <c r="L8" s="98"/>
    </row>
    <row r="9" spans="2:12" s="52" customFormat="1" ht="11.25" x14ac:dyDescent="0.2">
      <c r="B9" s="5"/>
      <c r="C9" s="49"/>
      <c r="D9" s="5"/>
      <c r="G9" s="105"/>
      <c r="H9" s="96"/>
      <c r="I9" s="96"/>
      <c r="J9" s="98"/>
      <c r="K9" s="98"/>
      <c r="L9" s="98"/>
    </row>
    <row r="10" spans="2:12" s="52" customFormat="1" ht="11.25" x14ac:dyDescent="0.2">
      <c r="B10" s="5"/>
      <c r="C10" s="49"/>
      <c r="D10" s="5"/>
      <c r="G10" s="105"/>
      <c r="H10" s="96"/>
      <c r="I10" s="96"/>
      <c r="J10" s="98"/>
      <c r="K10" s="98"/>
      <c r="L10" s="98"/>
    </row>
    <row r="11" spans="2:12" s="52" customFormat="1" ht="11.25" x14ac:dyDescent="0.2">
      <c r="B11" s="5"/>
      <c r="C11" s="49"/>
      <c r="G11" s="105"/>
      <c r="H11" s="96"/>
      <c r="I11" s="96"/>
      <c r="J11" s="98"/>
      <c r="K11" s="98"/>
      <c r="L11" s="98"/>
    </row>
    <row r="12" spans="2:12" s="52" customFormat="1" ht="11.25" x14ac:dyDescent="0.2">
      <c r="B12" s="5"/>
      <c r="C12" s="49"/>
      <c r="D12" s="5"/>
      <c r="G12" s="105"/>
      <c r="H12" s="96"/>
      <c r="I12" s="96"/>
      <c r="J12" s="98"/>
      <c r="K12" s="98"/>
      <c r="L12" s="98"/>
    </row>
    <row r="13" spans="2:12" s="52" customFormat="1" ht="11.25" x14ac:dyDescent="0.2">
      <c r="B13" s="5"/>
      <c r="C13" s="49"/>
      <c r="D13" s="5"/>
      <c r="G13" s="105"/>
      <c r="H13" s="96"/>
      <c r="I13" s="120"/>
      <c r="J13" s="98"/>
      <c r="K13" s="98"/>
      <c r="L13" s="98"/>
    </row>
    <row r="14" spans="2:12" s="52" customFormat="1" ht="11.25" x14ac:dyDescent="0.2">
      <c r="B14" s="5"/>
      <c r="C14" s="49"/>
      <c r="D14" s="5"/>
      <c r="G14" s="105"/>
      <c r="H14" s="96"/>
      <c r="I14" s="96"/>
      <c r="J14" s="98"/>
      <c r="K14" s="98"/>
      <c r="L14" s="98"/>
    </row>
    <row r="15" spans="2:12" s="52" customFormat="1" ht="11.25" x14ac:dyDescent="0.2">
      <c r="B15" s="5"/>
      <c r="C15" s="49"/>
      <c r="D15" s="5"/>
      <c r="E15" s="5"/>
      <c r="G15" s="105"/>
      <c r="H15" s="96"/>
      <c r="I15" s="96"/>
      <c r="J15" s="98"/>
      <c r="K15" s="98"/>
      <c r="L15" s="98"/>
    </row>
    <row r="16" spans="2:12" s="52" customFormat="1" ht="11.25" x14ac:dyDescent="0.2">
      <c r="B16" s="5"/>
      <c r="C16" s="49"/>
      <c r="D16" s="5"/>
      <c r="G16" s="105"/>
      <c r="H16" s="96"/>
      <c r="I16" s="96"/>
      <c r="J16" s="98"/>
      <c r="K16" s="98"/>
      <c r="L16" s="98"/>
    </row>
    <row r="17" spans="2:13" s="52" customFormat="1" ht="11.25" x14ac:dyDescent="0.2">
      <c r="B17" s="5"/>
      <c r="C17" s="49"/>
      <c r="D17" s="5"/>
      <c r="G17" s="105"/>
      <c r="H17" s="96"/>
      <c r="I17" s="96"/>
      <c r="J17" s="98"/>
      <c r="K17" s="98"/>
      <c r="L17" s="98"/>
    </row>
    <row r="18" spans="2:13" s="52" customFormat="1" ht="11.25" x14ac:dyDescent="0.2">
      <c r="B18" s="5"/>
      <c r="C18" s="49"/>
      <c r="D18" s="119"/>
      <c r="E18" s="63"/>
      <c r="F18" s="63"/>
      <c r="G18" s="105"/>
      <c r="H18" s="96"/>
      <c r="I18" s="96"/>
      <c r="J18" s="98"/>
      <c r="K18" s="98"/>
      <c r="L18" s="98"/>
    </row>
    <row r="19" spans="2:13" s="52" customFormat="1" ht="11.25" x14ac:dyDescent="0.2">
      <c r="B19" s="5"/>
      <c r="C19" s="49"/>
      <c r="D19" s="5"/>
      <c r="E19" s="63"/>
      <c r="F19" s="121"/>
      <c r="G19" s="108"/>
      <c r="H19" s="96"/>
      <c r="I19" s="96"/>
      <c r="J19" s="99"/>
      <c r="K19" s="98"/>
      <c r="L19" s="98"/>
      <c r="M19" s="112"/>
    </row>
    <row r="20" spans="2:13" s="52" customFormat="1" ht="11.25" x14ac:dyDescent="0.2">
      <c r="B20" s="5"/>
      <c r="C20" s="49"/>
      <c r="D20" s="5"/>
      <c r="E20" s="63"/>
      <c r="F20" s="121"/>
      <c r="G20" s="108"/>
      <c r="H20" s="96"/>
      <c r="I20" s="96"/>
      <c r="J20" s="99"/>
      <c r="K20" s="98"/>
      <c r="L20" s="98"/>
      <c r="M20" s="112"/>
    </row>
    <row r="21" spans="2:13" s="52" customFormat="1" ht="11.25" x14ac:dyDescent="0.2">
      <c r="B21" s="5"/>
      <c r="C21" s="49"/>
      <c r="D21" s="5"/>
      <c r="E21" s="63"/>
      <c r="F21" s="121"/>
      <c r="G21" s="108"/>
      <c r="H21" s="96"/>
      <c r="I21" s="96"/>
      <c r="J21" s="99"/>
      <c r="K21" s="98"/>
      <c r="L21" s="98"/>
      <c r="M21" s="112"/>
    </row>
    <row r="22" spans="2:13" s="52" customFormat="1" ht="11.25" x14ac:dyDescent="0.2">
      <c r="B22" s="5"/>
      <c r="C22" s="49"/>
      <c r="D22" s="5"/>
      <c r="E22" s="63"/>
      <c r="F22" s="121"/>
      <c r="G22" s="108"/>
      <c r="H22" s="96"/>
      <c r="I22" s="96"/>
      <c r="J22" s="99"/>
      <c r="K22" s="98"/>
      <c r="L22" s="98"/>
      <c r="M22" s="112"/>
    </row>
    <row r="23" spans="2:13" s="52" customFormat="1" ht="11.25" x14ac:dyDescent="0.2">
      <c r="B23" s="5"/>
      <c r="C23" s="49"/>
      <c r="D23" s="119"/>
      <c r="E23" s="63"/>
      <c r="F23" s="121"/>
      <c r="G23" s="108"/>
      <c r="H23" s="96"/>
      <c r="I23" s="96"/>
      <c r="J23" s="99"/>
      <c r="K23" s="98"/>
      <c r="L23" s="98"/>
      <c r="M23" s="112"/>
    </row>
    <row r="24" spans="2:13" s="52" customFormat="1" ht="11.25" x14ac:dyDescent="0.2">
      <c r="B24" s="5"/>
      <c r="C24" s="49"/>
      <c r="D24" s="5"/>
      <c r="E24" s="63"/>
      <c r="F24" s="121"/>
      <c r="G24" s="108"/>
      <c r="H24" s="96"/>
      <c r="I24" s="96"/>
      <c r="J24" s="99"/>
      <c r="K24" s="98"/>
      <c r="L24" s="98"/>
      <c r="M24" s="112"/>
    </row>
    <row r="25" spans="2:13" s="52" customFormat="1" ht="11.25" x14ac:dyDescent="0.2">
      <c r="B25" s="5"/>
      <c r="C25" s="49"/>
      <c r="D25" s="5"/>
      <c r="E25" s="63"/>
      <c r="F25" s="121"/>
      <c r="G25" s="108"/>
      <c r="H25" s="96"/>
      <c r="I25" s="96"/>
      <c r="J25" s="99"/>
      <c r="K25" s="98"/>
      <c r="L25" s="98"/>
      <c r="M25" s="112"/>
    </row>
    <row r="26" spans="2:13" s="52" customFormat="1" ht="11.25" x14ac:dyDescent="0.2">
      <c r="B26" s="5"/>
      <c r="C26" s="49"/>
      <c r="D26" s="5"/>
      <c r="E26" s="63"/>
      <c r="F26" s="122"/>
      <c r="G26" s="108"/>
      <c r="H26" s="96"/>
      <c r="I26" s="96"/>
      <c r="J26" s="98"/>
      <c r="K26" s="98"/>
      <c r="L26" s="98"/>
    </row>
    <row r="27" spans="2:13" s="52" customFormat="1" ht="11.25" x14ac:dyDescent="0.2">
      <c r="B27" s="5"/>
      <c r="C27" s="49"/>
      <c r="D27" s="5"/>
      <c r="E27" s="63"/>
      <c r="F27" s="121"/>
      <c r="G27" s="108"/>
      <c r="H27" s="96"/>
      <c r="I27" s="96"/>
      <c r="J27" s="99"/>
      <c r="K27" s="98"/>
      <c r="L27" s="98"/>
    </row>
    <row r="28" spans="2:13" s="52" customFormat="1" ht="11.25" x14ac:dyDescent="0.2">
      <c r="B28" s="5"/>
      <c r="C28" s="49"/>
      <c r="D28" s="119"/>
      <c r="E28" s="63"/>
      <c r="F28" s="121"/>
      <c r="G28" s="105"/>
      <c r="H28" s="96"/>
      <c r="I28" s="96"/>
      <c r="J28" s="99"/>
      <c r="K28" s="98"/>
      <c r="L28" s="98"/>
    </row>
    <row r="29" spans="2:13" s="52" customFormat="1" ht="11.25" x14ac:dyDescent="0.2">
      <c r="B29" s="5"/>
      <c r="C29" s="49"/>
      <c r="D29" s="5"/>
      <c r="G29" s="105"/>
      <c r="H29" s="96"/>
      <c r="I29" s="96"/>
      <c r="J29" s="99"/>
      <c r="K29" s="98"/>
      <c r="L29" s="98"/>
    </row>
    <row r="30" spans="2:13" s="52" customFormat="1" ht="11.25" x14ac:dyDescent="0.2">
      <c r="B30" s="5"/>
      <c r="C30" s="49"/>
      <c r="D30" s="5"/>
      <c r="G30" s="105"/>
      <c r="H30" s="96"/>
      <c r="I30" s="96"/>
      <c r="J30" s="98"/>
      <c r="K30" s="98"/>
      <c r="L30" s="98"/>
    </row>
    <row r="31" spans="2:13" s="52" customFormat="1" ht="11.25" x14ac:dyDescent="0.2">
      <c r="B31" s="5"/>
      <c r="C31" s="49"/>
      <c r="D31" s="5"/>
      <c r="G31" s="105"/>
      <c r="H31" s="96"/>
      <c r="I31" s="96"/>
      <c r="J31" s="98"/>
      <c r="K31" s="98"/>
      <c r="L31" s="98"/>
    </row>
    <row r="32" spans="2:13" s="52" customFormat="1" ht="11.25" x14ac:dyDescent="0.2">
      <c r="B32" s="5"/>
      <c r="C32" s="49"/>
      <c r="D32" s="5"/>
      <c r="G32" s="105"/>
      <c r="H32" s="96"/>
      <c r="I32" s="96"/>
      <c r="J32" s="98"/>
      <c r="K32" s="98"/>
      <c r="L32" s="98"/>
    </row>
    <row r="33" spans="2:12" s="52" customFormat="1" ht="11.25" x14ac:dyDescent="0.2">
      <c r="B33" s="5"/>
      <c r="C33" s="49"/>
      <c r="D33" s="5"/>
      <c r="G33" s="105"/>
      <c r="H33" s="96"/>
      <c r="I33" s="96"/>
      <c r="J33" s="98"/>
      <c r="K33" s="98"/>
      <c r="L33" s="98"/>
    </row>
    <row r="34" spans="2:12" s="52" customFormat="1" ht="11.25" x14ac:dyDescent="0.2">
      <c r="B34" s="5"/>
      <c r="C34" s="49"/>
      <c r="D34" s="5"/>
      <c r="G34" s="105"/>
      <c r="H34" s="96"/>
      <c r="I34" s="96"/>
      <c r="J34" s="98"/>
      <c r="K34" s="98"/>
      <c r="L34" s="98"/>
    </row>
    <row r="35" spans="2:12" s="52" customFormat="1" ht="11.25" x14ac:dyDescent="0.2">
      <c r="B35" s="5"/>
      <c r="C35" s="49"/>
      <c r="D35" s="119"/>
      <c r="E35" s="63"/>
      <c r="F35" s="121"/>
      <c r="G35" s="108"/>
      <c r="H35" s="96"/>
      <c r="I35" s="96"/>
      <c r="J35" s="98"/>
      <c r="K35" s="98"/>
      <c r="L35" s="98"/>
    </row>
    <row r="36" spans="2:12" s="52" customFormat="1" ht="11.25" x14ac:dyDescent="0.2">
      <c r="B36" s="5"/>
      <c r="C36" s="49"/>
      <c r="D36" s="5"/>
      <c r="G36" s="105"/>
      <c r="H36" s="96"/>
      <c r="I36" s="96"/>
      <c r="J36" s="98"/>
      <c r="K36" s="98"/>
      <c r="L36" s="98"/>
    </row>
    <row r="37" spans="2:12" s="52" customFormat="1" ht="11.25" x14ac:dyDescent="0.2">
      <c r="B37" s="5"/>
      <c r="C37" s="49"/>
      <c r="D37" s="5"/>
      <c r="G37" s="105"/>
      <c r="H37" s="96"/>
      <c r="I37" s="96"/>
      <c r="J37" s="98"/>
      <c r="K37" s="98"/>
      <c r="L37" s="98"/>
    </row>
    <row r="38" spans="2:12" s="52" customFormat="1" ht="11.25" x14ac:dyDescent="0.2">
      <c r="B38" s="5"/>
      <c r="C38" s="49"/>
      <c r="D38" s="5"/>
      <c r="G38" s="105"/>
      <c r="H38" s="96"/>
      <c r="I38" s="96"/>
      <c r="J38" s="98"/>
      <c r="K38" s="98"/>
      <c r="L38" s="98"/>
    </row>
    <row r="39" spans="2:12" s="52" customFormat="1" ht="11.25" x14ac:dyDescent="0.2">
      <c r="B39" s="5"/>
      <c r="C39" s="49"/>
      <c r="D39" s="5"/>
      <c r="G39" s="105"/>
      <c r="H39" s="96"/>
      <c r="I39" s="96"/>
      <c r="J39" s="98"/>
      <c r="K39" s="98"/>
      <c r="L39" s="98"/>
    </row>
    <row r="40" spans="2:12" s="52" customFormat="1" ht="11.25" x14ac:dyDescent="0.2">
      <c r="B40" s="5"/>
      <c r="C40" s="49"/>
      <c r="D40" s="5"/>
      <c r="G40" s="105"/>
      <c r="H40" s="96"/>
      <c r="I40" s="96"/>
      <c r="J40" s="98"/>
      <c r="K40" s="98"/>
      <c r="L40" s="98"/>
    </row>
    <row r="41" spans="2:12" s="52" customFormat="1" ht="11.25" x14ac:dyDescent="0.2">
      <c r="B41" s="5"/>
      <c r="C41" s="49"/>
      <c r="D41" s="5"/>
      <c r="G41" s="105"/>
      <c r="H41" s="96"/>
      <c r="I41" s="96"/>
      <c r="J41" s="98"/>
      <c r="K41" s="98"/>
      <c r="L41" s="98"/>
    </row>
    <row r="42" spans="2:12" s="52" customFormat="1" ht="11.25" x14ac:dyDescent="0.2">
      <c r="B42" s="5"/>
      <c r="C42" s="49"/>
      <c r="D42" s="5"/>
      <c r="G42" s="105"/>
      <c r="H42" s="96"/>
      <c r="I42" s="96"/>
      <c r="J42" s="98"/>
      <c r="K42" s="98"/>
      <c r="L42" s="98"/>
    </row>
    <row r="43" spans="2:12" s="52" customFormat="1" ht="11.25" x14ac:dyDescent="0.2">
      <c r="B43" s="5"/>
      <c r="C43" s="49"/>
      <c r="D43" s="5"/>
      <c r="G43" s="105"/>
      <c r="H43" s="96"/>
      <c r="I43" s="96"/>
      <c r="J43" s="98"/>
      <c r="K43" s="98"/>
      <c r="L43" s="98"/>
    </row>
    <row r="44" spans="2:12" s="52" customFormat="1" ht="11.25" x14ac:dyDescent="0.2">
      <c r="B44" s="5"/>
      <c r="C44" s="49"/>
      <c r="D44" s="5"/>
      <c r="G44" s="105"/>
      <c r="H44" s="96"/>
      <c r="I44" s="96"/>
      <c r="J44" s="98"/>
      <c r="K44" s="98"/>
      <c r="L44" s="98"/>
    </row>
    <row r="45" spans="2:12" s="52" customFormat="1" ht="11.25" x14ac:dyDescent="0.2">
      <c r="B45" s="5"/>
      <c r="C45" s="49"/>
      <c r="D45" s="5"/>
      <c r="G45" s="105"/>
      <c r="H45" s="96"/>
      <c r="I45" s="96"/>
      <c r="J45" s="98"/>
      <c r="K45" s="98"/>
      <c r="L45" s="98"/>
    </row>
    <row r="46" spans="2:12" s="52" customFormat="1" ht="11.25" x14ac:dyDescent="0.2">
      <c r="B46" s="5"/>
      <c r="C46" s="49"/>
      <c r="D46" s="5"/>
      <c r="G46" s="105"/>
      <c r="H46" s="96"/>
      <c r="I46" s="96"/>
      <c r="J46" s="98"/>
      <c r="K46" s="98"/>
      <c r="L46" s="98"/>
    </row>
    <row r="47" spans="2:12" s="52" customFormat="1" ht="11.25" x14ac:dyDescent="0.2">
      <c r="B47" s="5"/>
      <c r="C47" s="49"/>
      <c r="D47" s="5"/>
      <c r="G47" s="105"/>
      <c r="H47" s="96"/>
      <c r="I47" s="96"/>
      <c r="J47" s="98"/>
      <c r="K47" s="98"/>
      <c r="L47" s="98"/>
    </row>
    <row r="48" spans="2:12" s="52" customFormat="1" ht="11.25" x14ac:dyDescent="0.2">
      <c r="B48" s="5"/>
      <c r="C48" s="49"/>
      <c r="D48" s="5"/>
      <c r="G48" s="105"/>
      <c r="H48" s="96"/>
      <c r="I48" s="96"/>
      <c r="J48" s="98"/>
      <c r="K48" s="98"/>
      <c r="L48" s="98"/>
    </row>
    <row r="49" spans="2:12" s="52" customFormat="1" ht="11.25" x14ac:dyDescent="0.2">
      <c r="B49" s="5"/>
      <c r="C49" s="49"/>
      <c r="D49" s="5"/>
      <c r="G49" s="105"/>
      <c r="H49" s="96"/>
      <c r="I49" s="96"/>
      <c r="J49" s="98"/>
      <c r="K49" s="98"/>
      <c r="L49" s="98"/>
    </row>
    <row r="50" spans="2:12" s="52" customFormat="1" ht="11.25" x14ac:dyDescent="0.2">
      <c r="B50" s="5"/>
      <c r="C50" s="49"/>
      <c r="D50" s="5"/>
      <c r="G50" s="105"/>
      <c r="H50" s="96"/>
      <c r="I50" s="96"/>
      <c r="J50" s="98"/>
      <c r="K50" s="98"/>
      <c r="L50" s="98"/>
    </row>
    <row r="51" spans="2:12" s="10" customFormat="1" x14ac:dyDescent="0.2">
      <c r="B51" s="5"/>
      <c r="C51" s="49"/>
      <c r="D51" s="5"/>
      <c r="H51" s="100"/>
      <c r="I51" s="100"/>
      <c r="J51" s="96"/>
      <c r="K51" s="96"/>
      <c r="L51" s="53"/>
    </row>
    <row r="52" spans="2:12" s="10" customFormat="1" x14ac:dyDescent="0.2">
      <c r="B52" s="5"/>
      <c r="C52" s="49"/>
      <c r="D52" s="5"/>
      <c r="H52" s="96"/>
      <c r="I52" s="96"/>
    </row>
    <row r="53" spans="2:12" s="10" customFormat="1" x14ac:dyDescent="0.2">
      <c r="B53" s="5"/>
      <c r="C53" s="49"/>
      <c r="D53" s="5"/>
      <c r="H53" s="96"/>
      <c r="I53" s="96"/>
    </row>
    <row r="54" spans="2:12" s="10" customFormat="1" x14ac:dyDescent="0.2">
      <c r="B54" s="56"/>
      <c r="C54" s="55"/>
      <c r="D54" s="56"/>
      <c r="H54" s="97"/>
      <c r="I54" s="97"/>
    </row>
    <row r="55" spans="2:12" x14ac:dyDescent="0.2">
      <c r="B55" s="90"/>
      <c r="C55" s="94"/>
      <c r="D55" s="90"/>
      <c r="H55" s="91"/>
      <c r="I55" s="91"/>
    </row>
    <row r="56" spans="2:12" x14ac:dyDescent="0.2">
      <c r="H56" s="91"/>
      <c r="I56" s="9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H30"/>
  <sheetViews>
    <sheetView workbookViewId="0">
      <selection activeCell="G23" sqref="G23"/>
    </sheetView>
  </sheetViews>
  <sheetFormatPr baseColWidth="10" defaultRowHeight="12.75" x14ac:dyDescent="0.2"/>
  <cols>
    <col min="1" max="1" width="23.28515625" bestFit="1" customWidth="1"/>
    <col min="2" max="2" width="23.28515625" customWidth="1"/>
    <col min="3" max="3" width="13.5703125" style="72" customWidth="1"/>
    <col min="5" max="5" width="22.85546875" customWidth="1"/>
    <col min="6" max="6" width="12.85546875" customWidth="1"/>
    <col min="7" max="7" width="75.85546875" customWidth="1"/>
    <col min="8" max="8" width="17" customWidth="1"/>
  </cols>
  <sheetData>
    <row r="1" spans="1:8" x14ac:dyDescent="0.2">
      <c r="A1" s="188" t="str">
        <f>+A15</f>
        <v>ISLA LEON</v>
      </c>
      <c r="B1" s="188" t="str">
        <f>B15</f>
        <v xml:space="preserve"> leon</v>
      </c>
      <c r="C1" s="186">
        <v>24</v>
      </c>
      <c r="D1" s="186">
        <v>26</v>
      </c>
      <c r="E1" s="180" t="str">
        <f>+"hoja.Cell("&amp;C4&amp;C3&amp;C4&amp;" &amp; sep"</f>
        <v>hoja.Cell("T" &amp; sep</v>
      </c>
      <c r="F1" s="183" t="s">
        <v>126</v>
      </c>
      <c r="G1" s="180" t="str">
        <f>+A1&amp;C4</f>
        <v>ISLA LEON"</v>
      </c>
    </row>
    <row r="2" spans="1:8" x14ac:dyDescent="0.2">
      <c r="A2" s="189"/>
      <c r="B2" s="189"/>
      <c r="C2" s="185" t="s">
        <v>182</v>
      </c>
      <c r="E2" s="182" t="str">
        <f>+"hoja.Cell("&amp;C4&amp;C3&amp;C4&amp;C17&amp;" sep + 1"</f>
        <v>hoja.Cell("T" &amp;  sep + 1</v>
      </c>
      <c r="F2" s="183" t="s">
        <v>121</v>
      </c>
      <c r="G2" t="s">
        <v>115</v>
      </c>
    </row>
    <row r="3" spans="1:8" x14ac:dyDescent="0.2">
      <c r="A3" s="180" t="s">
        <v>74</v>
      </c>
      <c r="B3" s="180" t="str">
        <f>+B1</f>
        <v xml:space="preserve"> leon</v>
      </c>
      <c r="C3" s="185" t="s">
        <v>159</v>
      </c>
      <c r="E3" s="182" t="str">
        <f>+"hoja.Cell("&amp;C4&amp;C3&amp;C4&amp;C17&amp;"sep + 3"</f>
        <v>hoja.Cell("T" &amp; sep + 3</v>
      </c>
      <c r="F3" s="183" t="s">
        <v>121</v>
      </c>
      <c r="G3" t="s">
        <v>116</v>
      </c>
    </row>
    <row r="4" spans="1:8" x14ac:dyDescent="0.2">
      <c r="A4" t="s">
        <v>75</v>
      </c>
      <c r="B4" t="s">
        <v>133</v>
      </c>
      <c r="C4" s="72" t="s">
        <v>127</v>
      </c>
      <c r="E4" s="182" t="str">
        <f>+"hoja.Cell("&amp;C4&amp;C3&amp;C4&amp;C17&amp;"sep + 4"</f>
        <v>hoja.Cell("T" &amp; sep + 4</v>
      </c>
      <c r="F4" s="183" t="s">
        <v>121</v>
      </c>
      <c r="G4" t="s">
        <v>117</v>
      </c>
    </row>
    <row r="5" spans="1:8" x14ac:dyDescent="0.2">
      <c r="A5" t="s">
        <v>91</v>
      </c>
      <c r="B5" t="s">
        <v>148</v>
      </c>
      <c r="C5" s="184" t="s">
        <v>154</v>
      </c>
      <c r="E5" s="182" t="str">
        <f>+"hoja.Cell("&amp;C4&amp;C3&amp;C4&amp;C17&amp;"sep + 5"</f>
        <v>hoja.Cell("T" &amp; sep + 5</v>
      </c>
      <c r="F5" s="183" t="s">
        <v>121</v>
      </c>
      <c r="G5" t="s">
        <v>118</v>
      </c>
    </row>
    <row r="6" spans="1:8" x14ac:dyDescent="0.2">
      <c r="A6" t="s">
        <v>92</v>
      </c>
      <c r="B6" t="s">
        <v>147</v>
      </c>
      <c r="C6" s="187" t="s">
        <v>156</v>
      </c>
      <c r="E6" s="182" t="str">
        <f>+"hoja.Cell("&amp;C4&amp;C3&amp;C4&amp;C17&amp;"sep + 6"</f>
        <v>hoja.Cell("T" &amp; sep + 6</v>
      </c>
      <c r="F6" s="183" t="s">
        <v>121</v>
      </c>
      <c r="G6" s="180" t="s">
        <v>160</v>
      </c>
    </row>
    <row r="7" spans="1:8" x14ac:dyDescent="0.2">
      <c r="A7" t="s">
        <v>93</v>
      </c>
      <c r="B7" t="s">
        <v>146</v>
      </c>
      <c r="C7" s="187" t="s">
        <v>157</v>
      </c>
      <c r="E7" s="181"/>
      <c r="F7" s="183"/>
    </row>
    <row r="8" spans="1:8" x14ac:dyDescent="0.2">
      <c r="A8" t="s">
        <v>76</v>
      </c>
      <c r="B8" t="s">
        <v>134</v>
      </c>
      <c r="C8" s="187" t="s">
        <v>158</v>
      </c>
      <c r="E8" s="180" t="str">
        <f>+"hoja.Cell("&amp;C4&amp;C3&amp;C4&amp;C17&amp;"sep + 7"</f>
        <v>hoja.Cell("T" &amp; sep + 7</v>
      </c>
      <c r="F8" s="183" t="s">
        <v>121</v>
      </c>
      <c r="G8" t="s">
        <v>119</v>
      </c>
    </row>
    <row r="9" spans="1:8" x14ac:dyDescent="0.2">
      <c r="A9" t="s">
        <v>77</v>
      </c>
      <c r="B9" t="s">
        <v>135</v>
      </c>
      <c r="C9" s="187" t="s">
        <v>155</v>
      </c>
      <c r="E9" s="180" t="str">
        <f>+"hoja.Cell("&amp;C4&amp;C3&amp;C4&amp;C17&amp;"sep + 8"</f>
        <v>hoja.Cell("T" &amp; sep + 8</v>
      </c>
      <c r="F9" s="183" t="s">
        <v>121</v>
      </c>
      <c r="G9" t="s">
        <v>117</v>
      </c>
    </row>
    <row r="10" spans="1:8" x14ac:dyDescent="0.2">
      <c r="A10" t="s">
        <v>78</v>
      </c>
      <c r="B10" t="s">
        <v>136</v>
      </c>
      <c r="C10" s="187" t="s">
        <v>161</v>
      </c>
      <c r="E10" s="180" t="str">
        <f>+"hoja.Cell("&amp;C4&amp;C3&amp;C4&amp;C17&amp;"sep + 9"</f>
        <v>hoja.Cell("T" &amp; sep + 9</v>
      </c>
      <c r="F10" s="183" t="s">
        <v>121</v>
      </c>
      <c r="G10" t="s">
        <v>120</v>
      </c>
    </row>
    <row r="11" spans="1:8" x14ac:dyDescent="0.2">
      <c r="A11" t="s">
        <v>79</v>
      </c>
      <c r="B11" t="s">
        <v>137</v>
      </c>
      <c r="C11" s="184" t="s">
        <v>163</v>
      </c>
    </row>
    <row r="12" spans="1:8" x14ac:dyDescent="0.2">
      <c r="A12" t="s">
        <v>72</v>
      </c>
      <c r="B12" t="s">
        <v>138</v>
      </c>
      <c r="C12" s="184" t="s">
        <v>162</v>
      </c>
    </row>
    <row r="13" spans="1:8" x14ac:dyDescent="0.2">
      <c r="A13" t="s">
        <v>80</v>
      </c>
      <c r="B13" s="180" t="s">
        <v>139</v>
      </c>
      <c r="C13" s="184" t="s">
        <v>164</v>
      </c>
    </row>
    <row r="14" spans="1:8" x14ac:dyDescent="0.2">
      <c r="A14" t="s">
        <v>81</v>
      </c>
      <c r="B14" t="s">
        <v>140</v>
      </c>
      <c r="C14" s="184" t="s">
        <v>178</v>
      </c>
      <c r="E14" s="180" t="str">
        <f>+"hoja.Cell("&amp;C4&amp;C2&amp;C4&amp;C11</f>
        <v xml:space="preserve">hoja.Cell("V" &amp; sep +3 </v>
      </c>
      <c r="F14" s="180" t="s">
        <v>172</v>
      </c>
      <c r="G14" s="180" t="str">
        <f>C5&amp;B1&amp;C6&amp;B1&amp;C7&amp;B1&amp;C8&amp;B1&amp;C9</f>
        <v>"=V" &amp; leon+1 &amp; " + X" &amp; leon+1 &amp; " + Z"&amp; leon+1 &amp; "+AB" &amp; leon+1</v>
      </c>
      <c r="H14" s="180" t="s">
        <v>131</v>
      </c>
    </row>
    <row r="15" spans="1:8" x14ac:dyDescent="0.2">
      <c r="A15" t="s">
        <v>94</v>
      </c>
      <c r="B15" t="s">
        <v>151</v>
      </c>
      <c r="C15" s="184" t="s">
        <v>165</v>
      </c>
      <c r="E15" s="180" t="str">
        <f>+"hoja.Cell("&amp;C4&amp;C2&amp;C4&amp;C12</f>
        <v>hoja.Cell("V" &amp; sep +4</v>
      </c>
      <c r="F15" s="180" t="s">
        <v>172</v>
      </c>
      <c r="G15" s="180" t="str">
        <f>+C10&amp;C2&amp;C4&amp;C11&amp;C15</f>
        <v>"=V" &amp; sep +3  &amp; "*16%"</v>
      </c>
      <c r="H15" s="180" t="s">
        <v>122</v>
      </c>
    </row>
    <row r="16" spans="1:8" x14ac:dyDescent="0.2">
      <c r="A16" t="s">
        <v>82</v>
      </c>
      <c r="B16" t="s">
        <v>141</v>
      </c>
      <c r="C16" s="184" t="s">
        <v>166</v>
      </c>
      <c r="E16" s="180" t="str">
        <f>+"hoja.Cell("&amp;C4&amp;C2&amp;C4&amp;C13</f>
        <v>hoja.Cell("V" &amp; sep +5</v>
      </c>
      <c r="F16" s="180" t="s">
        <v>172</v>
      </c>
      <c r="G16" s="180" t="str">
        <f>+C10&amp;C2&amp;C4&amp;C11&amp;C16</f>
        <v>"=V" &amp; sep +3  &amp;" *6%"</v>
      </c>
      <c r="H16" s="180" t="s">
        <v>123</v>
      </c>
    </row>
    <row r="17" spans="1:8" x14ac:dyDescent="0.2">
      <c r="A17" t="s">
        <v>95</v>
      </c>
      <c r="B17" t="s">
        <v>142</v>
      </c>
      <c r="C17" s="184" t="s">
        <v>168</v>
      </c>
      <c r="E17" s="180" t="str">
        <f>+"hoja.Cell("&amp;C4&amp;C2&amp;C4&amp;C14</f>
        <v xml:space="preserve">hoja.Cell("V" &amp; sep +6 </v>
      </c>
      <c r="F17" s="180" t="s">
        <v>172</v>
      </c>
      <c r="G17" s="180" t="str">
        <f>+C10&amp;C2&amp;C4&amp;C11&amp;C17&amp;C4&amp;C18&amp;C2&amp;C4&amp;C12&amp;C17&amp;C4&amp;C19&amp;C2&amp;C4&amp;C13</f>
        <v>"=V" &amp; sep +3  &amp; "+V" &amp; sep +4 &amp; "-V" &amp; sep +5</v>
      </c>
      <c r="H17" s="180" t="s">
        <v>128</v>
      </c>
    </row>
    <row r="18" spans="1:8" x14ac:dyDescent="0.2">
      <c r="A18" t="s">
        <v>83</v>
      </c>
      <c r="B18" t="s">
        <v>143</v>
      </c>
      <c r="C18" s="184" t="s">
        <v>167</v>
      </c>
      <c r="F18" s="180"/>
    </row>
    <row r="19" spans="1:8" x14ac:dyDescent="0.2">
      <c r="A19" t="s">
        <v>84</v>
      </c>
      <c r="B19" t="s">
        <v>144</v>
      </c>
      <c r="C19" s="184" t="s">
        <v>173</v>
      </c>
      <c r="E19" s="180" t="str">
        <f>+"hoja.Cell("&amp;C4&amp;C2&amp;C4&amp;C23</f>
        <v>hoja.Cell("V" &amp; sep +7</v>
      </c>
      <c r="F19" s="180" t="s">
        <v>172</v>
      </c>
      <c r="G19" s="180" t="str">
        <f>+C20&amp;B1&amp;C21&amp;B1&amp;C22&amp;B1&amp;C9</f>
        <v>"=W" &amp; leon+1 &amp; "+AA" &amp; leon+1 &amp; "+Q" &amp; leon+1</v>
      </c>
      <c r="H19" s="180" t="s">
        <v>124</v>
      </c>
    </row>
    <row r="20" spans="1:8" x14ac:dyDescent="0.2">
      <c r="A20" t="s">
        <v>85</v>
      </c>
      <c r="B20" t="s">
        <v>145</v>
      </c>
      <c r="C20" s="184" t="s">
        <v>171</v>
      </c>
      <c r="E20" s="180" t="str">
        <f>+"hoja.Cell("&amp;C4&amp;C2&amp;C4&amp;C24</f>
        <v>hoja.Cell("V" &amp; sep +8</v>
      </c>
      <c r="F20" s="180" t="s">
        <v>172</v>
      </c>
      <c r="G20" s="180" t="str">
        <f>+C10&amp;C2&amp;C4&amp;C23&amp;C15</f>
        <v>"=V" &amp; sep +7 &amp; "*16%"</v>
      </c>
      <c r="H20" s="180" t="s">
        <v>129</v>
      </c>
    </row>
    <row r="21" spans="1:8" x14ac:dyDescent="0.2">
      <c r="A21" t="s">
        <v>96</v>
      </c>
      <c r="B21" t="s">
        <v>149</v>
      </c>
      <c r="C21" s="187" t="s">
        <v>169</v>
      </c>
      <c r="E21" s="180" t="str">
        <f>+"hoja.Cell("&amp;C4&amp;C2&amp;C4&amp;C25</f>
        <v>hoja.Cell("V" &amp; sep +9</v>
      </c>
      <c r="F21" s="180" t="s">
        <v>172</v>
      </c>
      <c r="G21" s="180" t="str">
        <f>+C10&amp;C2&amp;C4&amp;C23&amp;C17&amp;C4&amp;C18&amp;C2&amp;C4&amp;C24</f>
        <v>"=V" &amp; sep +7 &amp; "+V" &amp; sep +8</v>
      </c>
      <c r="H21" s="180" t="s">
        <v>125</v>
      </c>
    </row>
    <row r="22" spans="1:8" x14ac:dyDescent="0.2">
      <c r="A22" t="s">
        <v>97</v>
      </c>
      <c r="B22" t="s">
        <v>152</v>
      </c>
      <c r="C22" s="187" t="s">
        <v>170</v>
      </c>
      <c r="F22" s="180"/>
    </row>
    <row r="23" spans="1:8" x14ac:dyDescent="0.2">
      <c r="A23" t="s">
        <v>98</v>
      </c>
      <c r="B23" t="s">
        <v>153</v>
      </c>
      <c r="C23" s="184" t="s">
        <v>174</v>
      </c>
      <c r="E23" s="180" t="str">
        <f>+"hoja.Cell("&amp;C4&amp;C2&amp;C4&amp;C26</f>
        <v>hoja.Cell("V" &amp; sep +10</v>
      </c>
      <c r="F23" s="180" t="s">
        <v>172</v>
      </c>
      <c r="G23" s="180" t="str">
        <f>+C10&amp;C2&amp;C4&amp;C14&amp;C17&amp;C4&amp;C18&amp;C2&amp;C4&amp;C25</f>
        <v>"=V" &amp; sep +6  &amp; "+V" &amp; sep +9</v>
      </c>
      <c r="H23" s="180" t="s">
        <v>130</v>
      </c>
    </row>
    <row r="24" spans="1:8" x14ac:dyDescent="0.2">
      <c r="A24" t="s">
        <v>105</v>
      </c>
      <c r="B24" t="s">
        <v>150</v>
      </c>
      <c r="C24" s="184" t="s">
        <v>175</v>
      </c>
    </row>
    <row r="25" spans="1:8" x14ac:dyDescent="0.2">
      <c r="A25" s="180" t="s">
        <v>181</v>
      </c>
      <c r="B25" s="180" t="s">
        <v>132</v>
      </c>
      <c r="C25" s="184" t="s">
        <v>176</v>
      </c>
    </row>
    <row r="26" spans="1:8" x14ac:dyDescent="0.2">
      <c r="A26" s="180" t="s">
        <v>185</v>
      </c>
      <c r="B26" s="180" t="s">
        <v>186</v>
      </c>
      <c r="C26" s="184" t="s">
        <v>179</v>
      </c>
    </row>
    <row r="27" spans="1:8" x14ac:dyDescent="0.2">
      <c r="A27" s="180" t="s">
        <v>187</v>
      </c>
      <c r="B27" s="180" t="s">
        <v>189</v>
      </c>
    </row>
    <row r="28" spans="1:8" x14ac:dyDescent="0.2">
      <c r="A28" s="180" t="s">
        <v>188</v>
      </c>
      <c r="B28" s="180" t="s">
        <v>190</v>
      </c>
      <c r="C28" s="184" t="s">
        <v>180</v>
      </c>
      <c r="E28" s="218" t="str">
        <f>+C28&amp;C4&amp;C3&amp;C4&amp;C25&amp;","&amp;C4&amp;C2&amp;C4&amp;C25&amp;")"</f>
        <v>hoja.Range("T" &amp; sep +9,"V" &amp; sep +9)</v>
      </c>
      <c r="F28" s="218"/>
      <c r="G28" t="s">
        <v>177</v>
      </c>
    </row>
    <row r="29" spans="1:8" x14ac:dyDescent="0.2">
      <c r="C29" s="184" t="s">
        <v>184</v>
      </c>
      <c r="E29" t="str">
        <f>+C28&amp;C4&amp;C3&amp;C4&amp;C14&amp;","&amp;C4&amp;C2&amp;C4&amp;C14&amp;")"</f>
        <v>hoja.Range("T" &amp; sep +6 ,"V" &amp; sep +6 )</v>
      </c>
      <c r="G29" t="s">
        <v>177</v>
      </c>
    </row>
    <row r="30" spans="1:8" x14ac:dyDescent="0.2">
      <c r="E30" s="180" t="str">
        <f>+C29&amp;C4&amp;C3&amp;C4&amp;" &amp; sep)"</f>
        <v>hoja.Cell("T" &amp; sep)</v>
      </c>
      <c r="F30" t="s">
        <v>183</v>
      </c>
    </row>
  </sheetData>
  <mergeCells count="1">
    <mergeCell ref="E28:F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J76"/>
  <sheetViews>
    <sheetView workbookViewId="0">
      <selection activeCell="G39" sqref="G39"/>
    </sheetView>
  </sheetViews>
  <sheetFormatPr baseColWidth="10" defaultColWidth="9.140625" defaultRowHeight="12.75" x14ac:dyDescent="0.2"/>
  <cols>
    <col min="1" max="1" width="9.140625" style="134" customWidth="1"/>
    <col min="2" max="2" width="34.7109375" style="134" bestFit="1" customWidth="1"/>
    <col min="3" max="3" width="14.140625" style="134" customWidth="1"/>
    <col min="4" max="4" width="17.7109375" style="134" customWidth="1"/>
    <col min="5" max="5" width="9.140625" style="134" customWidth="1"/>
    <col min="6" max="6" width="34.7109375" style="134" bestFit="1" customWidth="1"/>
    <col min="7" max="7" width="9.140625" style="134" customWidth="1"/>
    <col min="8" max="8" width="14.140625" style="134" customWidth="1"/>
    <col min="9" max="9" width="13" style="134" customWidth="1"/>
    <col min="10" max="16384" width="9.140625" style="134"/>
  </cols>
  <sheetData>
    <row r="1" spans="1:10" ht="13.5" customHeight="1" x14ac:dyDescent="0.25">
      <c r="A1" s="132"/>
      <c r="B1" s="132"/>
      <c r="C1" s="133"/>
      <c r="D1" s="133"/>
      <c r="E1" s="152"/>
      <c r="F1" s="132"/>
      <c r="G1" s="152"/>
      <c r="H1" s="152"/>
      <c r="I1" s="152"/>
      <c r="J1" s="152"/>
    </row>
    <row r="2" spans="1:10" ht="13.5" customHeight="1" x14ac:dyDescent="0.25">
      <c r="A2" s="132"/>
      <c r="B2" s="132"/>
      <c r="C2" s="133"/>
      <c r="D2" s="132"/>
      <c r="E2" s="132"/>
      <c r="F2" s="132"/>
      <c r="G2" s="152"/>
      <c r="H2" s="152"/>
      <c r="I2" s="152"/>
      <c r="J2" s="152"/>
    </row>
    <row r="3" spans="1:10" ht="15" customHeight="1" x14ac:dyDescent="0.25">
      <c r="A3" s="132"/>
      <c r="B3" s="135" t="s">
        <v>68</v>
      </c>
      <c r="C3" s="219"/>
      <c r="D3" s="220"/>
      <c r="E3" s="136"/>
      <c r="F3" s="135" t="s">
        <v>68</v>
      </c>
      <c r="G3" s="137"/>
      <c r="H3" s="219"/>
      <c r="I3" s="220"/>
      <c r="J3" s="152"/>
    </row>
    <row r="4" spans="1:10" ht="15" customHeight="1" x14ac:dyDescent="0.25">
      <c r="A4" s="132"/>
      <c r="B4" s="138" t="s">
        <v>69</v>
      </c>
      <c r="C4" s="139" t="s">
        <v>70</v>
      </c>
      <c r="D4" s="139" t="s">
        <v>71</v>
      </c>
      <c r="E4" s="140"/>
      <c r="F4" s="138" t="s">
        <v>69</v>
      </c>
      <c r="G4" s="141" t="s">
        <v>90</v>
      </c>
      <c r="H4" s="139" t="s">
        <v>70</v>
      </c>
      <c r="I4" s="139" t="s">
        <v>71</v>
      </c>
      <c r="J4" s="152"/>
    </row>
    <row r="5" spans="1:10" ht="13.5" customHeight="1" x14ac:dyDescent="0.25">
      <c r="A5" s="132"/>
      <c r="B5" s="142" t="s">
        <v>214</v>
      </c>
      <c r="C5" s="143"/>
      <c r="D5" s="143"/>
      <c r="E5" s="133"/>
      <c r="F5" s="142" t="str">
        <f>+B5</f>
        <v>AGENCIA GROESSINGER SAPI DE CV</v>
      </c>
      <c r="G5" s="142"/>
      <c r="H5" s="143"/>
      <c r="I5" s="144"/>
      <c r="J5" s="152"/>
    </row>
    <row r="6" spans="1:10" ht="13.5" hidden="1" customHeight="1" x14ac:dyDescent="0.25">
      <c r="A6" s="132"/>
      <c r="B6" s="145" t="s">
        <v>74</v>
      </c>
      <c r="C6" s="146">
        <f>0</f>
        <v>0</v>
      </c>
      <c r="D6" s="146"/>
      <c r="E6" s="133"/>
      <c r="F6" s="145" t="s">
        <v>74</v>
      </c>
      <c r="G6" s="147"/>
      <c r="H6" s="146"/>
      <c r="I6" s="144"/>
      <c r="J6" s="152"/>
    </row>
    <row r="7" spans="1:10" ht="13.5" hidden="1" customHeight="1" x14ac:dyDescent="0.25">
      <c r="A7" s="132"/>
      <c r="B7" s="145" t="s">
        <v>75</v>
      </c>
      <c r="C7" s="146">
        <f>0</f>
        <v>0</v>
      </c>
      <c r="D7" s="146"/>
      <c r="E7" s="148"/>
      <c r="F7" s="145" t="s">
        <v>75</v>
      </c>
      <c r="G7" s="147"/>
      <c r="H7" s="146"/>
      <c r="I7" s="144"/>
      <c r="J7" s="152"/>
    </row>
    <row r="8" spans="1:10" ht="13.5" hidden="1" customHeight="1" x14ac:dyDescent="0.25">
      <c r="A8" s="132"/>
      <c r="B8" s="145" t="s">
        <v>91</v>
      </c>
      <c r="C8" s="146">
        <f>0</f>
        <v>0</v>
      </c>
      <c r="D8" s="146"/>
      <c r="E8" s="149"/>
      <c r="F8" s="145" t="s">
        <v>91</v>
      </c>
      <c r="G8" s="147"/>
      <c r="H8" s="146"/>
      <c r="I8" s="144"/>
      <c r="J8" s="152"/>
    </row>
    <row r="9" spans="1:10" ht="13.5" hidden="1" customHeight="1" x14ac:dyDescent="0.25">
      <c r="A9" s="132"/>
      <c r="B9" s="145" t="s">
        <v>92</v>
      </c>
      <c r="C9" s="146">
        <f>0</f>
        <v>0</v>
      </c>
      <c r="D9" s="146"/>
      <c r="E9" s="150"/>
      <c r="F9" s="145" t="s">
        <v>92</v>
      </c>
      <c r="G9" s="147"/>
      <c r="H9" s="146"/>
      <c r="I9" s="144"/>
      <c r="J9" s="152"/>
    </row>
    <row r="10" spans="1:10" ht="13.5" hidden="1" customHeight="1" x14ac:dyDescent="0.25">
      <c r="A10" s="132"/>
      <c r="B10" s="145" t="s">
        <v>93</v>
      </c>
      <c r="C10" s="146">
        <f>0</f>
        <v>0</v>
      </c>
      <c r="D10" s="146"/>
      <c r="E10" s="148"/>
      <c r="F10" s="145" t="s">
        <v>93</v>
      </c>
      <c r="G10" s="147"/>
      <c r="H10" s="146"/>
      <c r="I10" s="144"/>
      <c r="J10" s="152"/>
    </row>
    <row r="11" spans="1:10" ht="13.5" hidden="1" customHeight="1" x14ac:dyDescent="0.25">
      <c r="A11" s="132"/>
      <c r="B11" s="145" t="s">
        <v>76</v>
      </c>
      <c r="C11" s="146">
        <f>0</f>
        <v>0</v>
      </c>
      <c r="D11" s="146"/>
      <c r="E11" s="148"/>
      <c r="F11" s="145" t="s">
        <v>76</v>
      </c>
      <c r="G11" s="147"/>
      <c r="H11" s="146"/>
      <c r="I11" s="144"/>
      <c r="J11" s="152"/>
    </row>
    <row r="12" spans="1:10" ht="13.5" hidden="1" customHeight="1" x14ac:dyDescent="0.25">
      <c r="A12" s="132"/>
      <c r="B12" s="145" t="s">
        <v>77</v>
      </c>
      <c r="C12" s="146">
        <f>0</f>
        <v>0</v>
      </c>
      <c r="D12" s="146"/>
      <c r="E12" s="149"/>
      <c r="F12" s="145" t="s">
        <v>77</v>
      </c>
      <c r="G12" s="147"/>
      <c r="H12" s="146"/>
      <c r="I12" s="146"/>
      <c r="J12" s="152"/>
    </row>
    <row r="13" spans="1:10" ht="13.5" hidden="1" customHeight="1" x14ac:dyDescent="0.25">
      <c r="A13" s="132"/>
      <c r="B13" s="145" t="s">
        <v>78</v>
      </c>
      <c r="C13" s="146">
        <f>0</f>
        <v>0</v>
      </c>
      <c r="D13" s="146"/>
      <c r="E13" s="149"/>
      <c r="F13" s="145" t="s">
        <v>78</v>
      </c>
      <c r="G13" s="147"/>
      <c r="H13" s="146"/>
      <c r="I13" s="146"/>
      <c r="J13" s="152"/>
    </row>
    <row r="14" spans="1:10" ht="13.5" hidden="1" customHeight="1" x14ac:dyDescent="0.25">
      <c r="A14" s="132"/>
      <c r="B14" s="145" t="s">
        <v>79</v>
      </c>
      <c r="C14" s="149">
        <f>0</f>
        <v>0</v>
      </c>
      <c r="D14" s="146"/>
      <c r="E14" s="150"/>
      <c r="F14" s="145" t="s">
        <v>79</v>
      </c>
      <c r="G14" s="147"/>
      <c r="H14" s="146"/>
      <c r="I14" s="146"/>
      <c r="J14" s="152"/>
    </row>
    <row r="15" spans="1:10" ht="13.5" hidden="1" customHeight="1" x14ac:dyDescent="0.25">
      <c r="A15" s="132"/>
      <c r="B15" s="151" t="s">
        <v>72</v>
      </c>
      <c r="C15" s="146">
        <f>0</f>
        <v>0</v>
      </c>
      <c r="D15" s="146"/>
      <c r="E15" s="152"/>
      <c r="F15" s="151" t="s">
        <v>72</v>
      </c>
      <c r="G15" s="147"/>
      <c r="H15" s="146"/>
      <c r="I15" s="146"/>
      <c r="J15" s="152"/>
    </row>
    <row r="16" spans="1:10" ht="13.5" hidden="1" customHeight="1" x14ac:dyDescent="0.25">
      <c r="A16" s="132"/>
      <c r="B16" s="153" t="s">
        <v>80</v>
      </c>
      <c r="C16" s="149">
        <f>0</f>
        <v>0</v>
      </c>
      <c r="D16" s="154"/>
      <c r="E16" s="152"/>
      <c r="F16" s="153" t="s">
        <v>80</v>
      </c>
      <c r="G16" s="147"/>
      <c r="H16" s="146"/>
      <c r="I16" s="146"/>
      <c r="J16" s="152"/>
    </row>
    <row r="17" spans="1:10" ht="13.5" hidden="1" customHeight="1" x14ac:dyDescent="0.25">
      <c r="A17" s="132"/>
      <c r="B17" s="145" t="s">
        <v>81</v>
      </c>
      <c r="C17" s="146">
        <f>0</f>
        <v>0</v>
      </c>
      <c r="D17" s="146"/>
      <c r="E17" s="152"/>
      <c r="F17" s="145" t="s">
        <v>81</v>
      </c>
      <c r="G17" s="147"/>
      <c r="H17" s="146"/>
      <c r="I17" s="146"/>
      <c r="J17" s="152"/>
    </row>
    <row r="18" spans="1:10" ht="13.5" hidden="1" customHeight="1" x14ac:dyDescent="0.25">
      <c r="A18" s="132"/>
      <c r="B18" s="145" t="s">
        <v>94</v>
      </c>
      <c r="C18" s="146">
        <f>0</f>
        <v>0</v>
      </c>
      <c r="D18" s="146"/>
      <c r="E18" s="152"/>
      <c r="F18" s="145" t="s">
        <v>94</v>
      </c>
      <c r="G18" s="147"/>
      <c r="H18" s="146"/>
      <c r="I18" s="146"/>
      <c r="J18" s="152"/>
    </row>
    <row r="19" spans="1:10" ht="13.5" hidden="1" customHeight="1" x14ac:dyDescent="0.25">
      <c r="A19" s="132"/>
      <c r="B19" s="145" t="s">
        <v>82</v>
      </c>
      <c r="C19" s="146">
        <f>0</f>
        <v>0</v>
      </c>
      <c r="D19" s="146"/>
      <c r="E19" s="152"/>
      <c r="F19" s="145" t="s">
        <v>82</v>
      </c>
      <c r="G19" s="147"/>
      <c r="H19" s="146"/>
      <c r="I19" s="146"/>
      <c r="J19" s="152"/>
    </row>
    <row r="20" spans="1:10" ht="13.5" hidden="1" customHeight="1" x14ac:dyDescent="0.25">
      <c r="A20" s="132"/>
      <c r="B20" s="145" t="s">
        <v>95</v>
      </c>
      <c r="C20" s="146">
        <f>0</f>
        <v>0</v>
      </c>
      <c r="D20" s="146"/>
      <c r="E20" s="152"/>
      <c r="F20" s="145" t="s">
        <v>95</v>
      </c>
      <c r="G20" s="147"/>
      <c r="H20" s="146"/>
      <c r="I20" s="146"/>
      <c r="J20" s="152"/>
    </row>
    <row r="21" spans="1:10" ht="13.5" hidden="1" customHeight="1" x14ac:dyDescent="0.25">
      <c r="A21" s="132"/>
      <c r="B21" s="145" t="s">
        <v>83</v>
      </c>
      <c r="C21" s="146">
        <f>0</f>
        <v>0</v>
      </c>
      <c r="D21" s="146"/>
      <c r="E21" s="152"/>
      <c r="F21" s="145" t="s">
        <v>83</v>
      </c>
      <c r="G21" s="147"/>
      <c r="H21" s="144"/>
      <c r="I21" s="146"/>
      <c r="J21" s="152"/>
    </row>
    <row r="22" spans="1:10" ht="13.5" hidden="1" customHeight="1" x14ac:dyDescent="0.25">
      <c r="A22" s="132"/>
      <c r="B22" s="145" t="s">
        <v>84</v>
      </c>
      <c r="C22" s="146">
        <f>0</f>
        <v>0</v>
      </c>
      <c r="D22" s="146"/>
      <c r="E22" s="152"/>
      <c r="F22" s="145" t="s">
        <v>84</v>
      </c>
      <c r="G22" s="147"/>
      <c r="H22" s="144"/>
      <c r="I22" s="146"/>
      <c r="J22" s="152"/>
    </row>
    <row r="23" spans="1:10" ht="13.5" hidden="1" customHeight="1" x14ac:dyDescent="0.25">
      <c r="A23" s="132"/>
      <c r="B23" s="153" t="s">
        <v>85</v>
      </c>
      <c r="C23" s="154">
        <f>0</f>
        <v>0</v>
      </c>
      <c r="D23" s="146"/>
      <c r="E23" s="152"/>
      <c r="F23" s="153" t="s">
        <v>85</v>
      </c>
      <c r="G23" s="147"/>
      <c r="H23" s="144"/>
      <c r="I23" s="146"/>
      <c r="J23" s="152"/>
    </row>
    <row r="24" spans="1:10" ht="13.5" hidden="1" customHeight="1" x14ac:dyDescent="0.25">
      <c r="A24" s="132"/>
      <c r="B24" s="153" t="s">
        <v>96</v>
      </c>
      <c r="C24" s="154"/>
      <c r="D24" s="146">
        <f>0</f>
        <v>0</v>
      </c>
      <c r="E24" s="152"/>
      <c r="F24" s="153" t="s">
        <v>96</v>
      </c>
      <c r="G24" s="147"/>
      <c r="H24" s="144"/>
      <c r="I24" s="146"/>
      <c r="J24" s="152"/>
    </row>
    <row r="25" spans="1:10" ht="13.5" hidden="1" customHeight="1" x14ac:dyDescent="0.25">
      <c r="A25" s="132"/>
      <c r="B25" s="155" t="s">
        <v>97</v>
      </c>
      <c r="C25" s="155"/>
      <c r="D25" s="146"/>
      <c r="E25" s="152"/>
      <c r="F25" s="155" t="s">
        <v>97</v>
      </c>
      <c r="G25" s="147"/>
      <c r="H25" s="191"/>
      <c r="I25" s="154"/>
      <c r="J25" s="152"/>
    </row>
    <row r="26" spans="1:10" ht="14.25" hidden="1" customHeight="1" x14ac:dyDescent="0.25">
      <c r="A26" s="132"/>
      <c r="B26" s="155" t="s">
        <v>98</v>
      </c>
      <c r="C26" s="155"/>
      <c r="D26" s="146"/>
      <c r="E26" s="152"/>
      <c r="F26" s="155" t="s">
        <v>98</v>
      </c>
      <c r="G26" s="147"/>
      <c r="H26" s="191"/>
      <c r="I26" s="154"/>
      <c r="J26" s="152"/>
    </row>
    <row r="27" spans="1:10" ht="13.5" hidden="1" customHeight="1" x14ac:dyDescent="0.25">
      <c r="A27" s="132"/>
      <c r="B27" s="155" t="s">
        <v>105</v>
      </c>
      <c r="C27" s="155"/>
      <c r="D27" s="146">
        <f>0</f>
        <v>0</v>
      </c>
      <c r="E27" s="152"/>
      <c r="F27" s="155" t="s">
        <v>105</v>
      </c>
      <c r="G27" s="147"/>
      <c r="H27" s="191"/>
      <c r="I27" s="154"/>
      <c r="J27" s="152"/>
    </row>
    <row r="28" spans="1:10" ht="13.5" customHeight="1" x14ac:dyDescent="0.25">
      <c r="A28" s="132"/>
      <c r="B28" s="190" t="s">
        <v>191</v>
      </c>
      <c r="C28" s="190"/>
      <c r="D28" s="154">
        <f>0</f>
        <v>0</v>
      </c>
      <c r="E28" s="152"/>
      <c r="F28" s="190" t="s">
        <v>191</v>
      </c>
      <c r="G28" s="192"/>
      <c r="H28" s="191"/>
      <c r="I28" s="154"/>
      <c r="J28" s="152"/>
    </row>
    <row r="29" spans="1:10" ht="15.75" customHeight="1" x14ac:dyDescent="0.25">
      <c r="A29" s="132"/>
      <c r="B29" s="155" t="s">
        <v>188</v>
      </c>
      <c r="C29" s="155"/>
      <c r="D29" s="146">
        <f>0</f>
        <v>0</v>
      </c>
      <c r="E29" s="152"/>
      <c r="F29" s="155" t="s">
        <v>188</v>
      </c>
      <c r="G29" s="192"/>
      <c r="H29" s="191"/>
      <c r="I29" s="154"/>
      <c r="J29" s="152"/>
    </row>
    <row r="30" spans="1:10" ht="13.5" customHeight="1" x14ac:dyDescent="0.25">
      <c r="A30" s="132"/>
      <c r="B30" s="190" t="s">
        <v>192</v>
      </c>
      <c r="C30" s="190"/>
      <c r="D30" s="154">
        <v>0</v>
      </c>
      <c r="E30" s="152"/>
      <c r="F30" s="190" t="s">
        <v>192</v>
      </c>
      <c r="G30" s="192"/>
      <c r="H30" s="191"/>
      <c r="I30" s="154"/>
      <c r="J30" s="152"/>
    </row>
    <row r="31" spans="1:10" ht="13.5" customHeight="1" x14ac:dyDescent="0.25">
      <c r="A31" s="132"/>
      <c r="B31" s="190" t="s">
        <v>193</v>
      </c>
      <c r="C31" s="190"/>
      <c r="D31" s="154">
        <v>0</v>
      </c>
      <c r="E31" s="152"/>
      <c r="F31" s="190" t="s">
        <v>193</v>
      </c>
      <c r="G31" s="190"/>
      <c r="H31" s="154"/>
      <c r="I31" s="154"/>
      <c r="J31" s="152"/>
    </row>
    <row r="32" spans="1:10" ht="13.5" customHeight="1" x14ac:dyDescent="0.25">
      <c r="A32" s="132"/>
      <c r="B32" s="190" t="s">
        <v>208</v>
      </c>
      <c r="C32" s="190"/>
      <c r="D32" s="154"/>
      <c r="E32" s="152"/>
      <c r="F32" s="190" t="s">
        <v>208</v>
      </c>
      <c r="G32" s="190"/>
      <c r="H32" s="154"/>
      <c r="I32" s="154"/>
      <c r="J32" s="152"/>
    </row>
    <row r="33" spans="1:10" ht="13.5" customHeight="1" x14ac:dyDescent="0.25">
      <c r="A33" s="132"/>
      <c r="B33" s="190" t="s">
        <v>212</v>
      </c>
      <c r="C33" s="190"/>
      <c r="D33" s="154"/>
      <c r="E33" s="152"/>
      <c r="F33" s="190" t="s">
        <v>212</v>
      </c>
      <c r="G33" s="190"/>
      <c r="H33" s="154"/>
      <c r="I33" s="154"/>
      <c r="J33" s="152"/>
    </row>
    <row r="34" spans="1:10" ht="14.25" thickBot="1" x14ac:dyDescent="0.3">
      <c r="A34" s="132"/>
      <c r="B34" s="206" t="s">
        <v>213</v>
      </c>
      <c r="C34" s="206"/>
      <c r="D34" s="207"/>
      <c r="E34" s="152"/>
      <c r="F34" s="206" t="str">
        <f>+B34</f>
        <v>WORLD PERIDOT</v>
      </c>
      <c r="G34" s="206"/>
      <c r="H34" s="207"/>
      <c r="I34" s="207"/>
      <c r="J34" s="152"/>
    </row>
    <row r="35" spans="1:10" ht="13.5" customHeight="1" x14ac:dyDescent="0.25">
      <c r="A35" s="132"/>
      <c r="B35" s="156" t="s">
        <v>0</v>
      </c>
      <c r="C35" s="157">
        <f>SUM(C6:C23)</f>
        <v>0</v>
      </c>
      <c r="D35" s="157">
        <f>SUM(D24:D34)</f>
        <v>0</v>
      </c>
      <c r="E35" s="152"/>
      <c r="F35" s="156" t="s">
        <v>0</v>
      </c>
      <c r="G35" s="161"/>
      <c r="H35" s="162">
        <f>SUM(H6:H20)</f>
        <v>0</v>
      </c>
      <c r="I35" s="162">
        <f>SUM(I21:I34)</f>
        <v>0</v>
      </c>
      <c r="J35" s="152"/>
    </row>
    <row r="36" spans="1:10" ht="15" customHeight="1" x14ac:dyDescent="0.25">
      <c r="A36" s="132"/>
      <c r="B36" s="158" t="s">
        <v>73</v>
      </c>
      <c r="C36" s="146">
        <f>C35*16%</f>
        <v>0</v>
      </c>
      <c r="D36" s="146">
        <f>D35*16%</f>
        <v>0</v>
      </c>
      <c r="E36" s="152"/>
      <c r="F36" s="158" t="s">
        <v>73</v>
      </c>
      <c r="G36" s="163"/>
      <c r="H36" s="146">
        <f>H35*16%</f>
        <v>0</v>
      </c>
      <c r="I36" s="146">
        <f>I35*16%</f>
        <v>0</v>
      </c>
      <c r="J36" s="152"/>
    </row>
    <row r="37" spans="1:10" ht="15" hidden="1" x14ac:dyDescent="0.25">
      <c r="A37" s="132"/>
      <c r="B37" s="158" t="s">
        <v>113</v>
      </c>
      <c r="C37" s="146">
        <v>0</v>
      </c>
      <c r="D37" s="146">
        <v>0</v>
      </c>
      <c r="E37" s="152"/>
      <c r="F37" s="158" t="s">
        <v>113</v>
      </c>
      <c r="G37" s="164">
        <f>SUM(G6:G36)</f>
        <v>0</v>
      </c>
      <c r="H37" s="160">
        <f>+H35+H36</f>
        <v>0</v>
      </c>
      <c r="I37" s="160">
        <f>+I35+I36</f>
        <v>0</v>
      </c>
      <c r="J37" s="152"/>
    </row>
    <row r="38" spans="1:10" ht="13.5" customHeight="1" x14ac:dyDescent="0.25">
      <c r="A38" s="132"/>
      <c r="B38" s="159" t="s">
        <v>1</v>
      </c>
      <c r="C38" s="160">
        <f>C35+C36-C37</f>
        <v>0</v>
      </c>
      <c r="D38" s="160">
        <f>D35+D36-D37</f>
        <v>0</v>
      </c>
      <c r="E38" s="152"/>
      <c r="F38" s="159" t="s">
        <v>1</v>
      </c>
      <c r="G38" s="164">
        <v>0</v>
      </c>
      <c r="H38" s="160">
        <f>H35+H36-H37</f>
        <v>0</v>
      </c>
      <c r="I38" s="160">
        <f>I35+I36-I37</f>
        <v>0</v>
      </c>
      <c r="J38" s="152"/>
    </row>
    <row r="39" spans="1:10" ht="13.5" customHeight="1" x14ac:dyDescent="0.25">
      <c r="A39" s="132"/>
      <c r="B39" s="142" t="s">
        <v>214</v>
      </c>
      <c r="C39" s="144"/>
      <c r="D39" s="144"/>
      <c r="E39" s="152"/>
      <c r="F39" s="142" t="str">
        <f>+B39</f>
        <v>AGENCIA GROESSINGER SAPI DE CV</v>
      </c>
      <c r="G39" s="147"/>
      <c r="H39" s="146"/>
      <c r="I39" s="146"/>
      <c r="J39" s="152"/>
    </row>
    <row r="40" spans="1:10" ht="13.5" hidden="1" customHeight="1" x14ac:dyDescent="0.25">
      <c r="A40" s="132"/>
      <c r="B40" s="145" t="s">
        <v>74</v>
      </c>
      <c r="C40" s="144">
        <f>0</f>
        <v>0</v>
      </c>
      <c r="D40" s="144"/>
      <c r="E40" s="152"/>
      <c r="F40" s="145" t="s">
        <v>74</v>
      </c>
      <c r="G40" s="147"/>
      <c r="H40" s="146"/>
      <c r="I40" s="146"/>
      <c r="J40" s="152"/>
    </row>
    <row r="41" spans="1:10" ht="13.5" hidden="1" customHeight="1" x14ac:dyDescent="0.25">
      <c r="A41" s="132"/>
      <c r="B41" s="145" t="s">
        <v>75</v>
      </c>
      <c r="C41" s="146">
        <f>0</f>
        <v>0</v>
      </c>
      <c r="D41" s="143"/>
      <c r="E41" s="152"/>
      <c r="F41" s="145" t="s">
        <v>75</v>
      </c>
      <c r="G41" s="147"/>
      <c r="H41" s="146"/>
      <c r="I41" s="146"/>
      <c r="J41" s="152"/>
    </row>
    <row r="42" spans="1:10" ht="13.5" hidden="1" customHeight="1" x14ac:dyDescent="0.25">
      <c r="A42" s="132"/>
      <c r="B42" s="145" t="s">
        <v>91</v>
      </c>
      <c r="C42" s="146">
        <f>0</f>
        <v>0</v>
      </c>
      <c r="D42" s="143"/>
      <c r="E42" s="152"/>
      <c r="F42" s="145" t="s">
        <v>91</v>
      </c>
      <c r="G42" s="147"/>
      <c r="H42" s="146"/>
      <c r="I42" s="146"/>
      <c r="J42" s="152"/>
    </row>
    <row r="43" spans="1:10" ht="13.5" hidden="1" customHeight="1" x14ac:dyDescent="0.25">
      <c r="A43" s="152"/>
      <c r="B43" s="145" t="s">
        <v>92</v>
      </c>
      <c r="C43" s="146">
        <f>0</f>
        <v>0</v>
      </c>
      <c r="D43" s="143"/>
      <c r="E43" s="152"/>
      <c r="F43" s="145" t="s">
        <v>92</v>
      </c>
      <c r="G43" s="147"/>
      <c r="H43" s="146"/>
      <c r="I43" s="146"/>
      <c r="J43" s="152"/>
    </row>
    <row r="44" spans="1:10" ht="13.5" hidden="1" customHeight="1" x14ac:dyDescent="0.25">
      <c r="A44" s="152"/>
      <c r="B44" s="145" t="s">
        <v>93</v>
      </c>
      <c r="C44" s="146">
        <f>0</f>
        <v>0</v>
      </c>
      <c r="D44" s="143"/>
      <c r="E44" s="152"/>
      <c r="F44" s="145" t="s">
        <v>93</v>
      </c>
      <c r="G44" s="147"/>
      <c r="H44" s="146"/>
      <c r="I44" s="146"/>
      <c r="J44" s="152"/>
    </row>
    <row r="45" spans="1:10" ht="13.5" hidden="1" customHeight="1" x14ac:dyDescent="0.25">
      <c r="A45" s="152"/>
      <c r="B45" s="145" t="s">
        <v>76</v>
      </c>
      <c r="C45" s="146">
        <f>0</f>
        <v>0</v>
      </c>
      <c r="D45" s="143"/>
      <c r="E45" s="152"/>
      <c r="F45" s="145" t="s">
        <v>76</v>
      </c>
      <c r="G45" s="147"/>
      <c r="H45" s="146"/>
      <c r="I45" s="146"/>
      <c r="J45" s="152"/>
    </row>
    <row r="46" spans="1:10" ht="13.5" hidden="1" customHeight="1" x14ac:dyDescent="0.25">
      <c r="A46" s="152"/>
      <c r="B46" s="145" t="s">
        <v>77</v>
      </c>
      <c r="C46" s="146">
        <f>0</f>
        <v>0</v>
      </c>
      <c r="D46" s="143"/>
      <c r="E46" s="152"/>
      <c r="F46" s="145" t="s">
        <v>77</v>
      </c>
      <c r="G46" s="147"/>
      <c r="H46" s="146"/>
      <c r="I46" s="146"/>
      <c r="J46" s="152"/>
    </row>
    <row r="47" spans="1:10" ht="13.5" hidden="1" customHeight="1" x14ac:dyDescent="0.25">
      <c r="A47" s="152"/>
      <c r="B47" s="145" t="s">
        <v>78</v>
      </c>
      <c r="C47" s="146">
        <f>0</f>
        <v>0</v>
      </c>
      <c r="D47" s="143"/>
      <c r="E47" s="152"/>
      <c r="F47" s="145" t="s">
        <v>78</v>
      </c>
      <c r="G47" s="147"/>
      <c r="H47" s="146"/>
      <c r="I47" s="146"/>
      <c r="J47" s="152"/>
    </row>
    <row r="48" spans="1:10" ht="13.5" hidden="1" customHeight="1" x14ac:dyDescent="0.25">
      <c r="A48" s="152"/>
      <c r="B48" s="145" t="s">
        <v>79</v>
      </c>
      <c r="C48" s="146">
        <f>0</f>
        <v>0</v>
      </c>
      <c r="D48" s="146"/>
      <c r="E48" s="152"/>
      <c r="F48" s="145" t="s">
        <v>79</v>
      </c>
      <c r="G48" s="147"/>
      <c r="H48" s="146"/>
      <c r="I48" s="146"/>
      <c r="J48" s="152"/>
    </row>
    <row r="49" spans="1:10" ht="13.5" hidden="1" customHeight="1" x14ac:dyDescent="0.25">
      <c r="A49" s="152"/>
      <c r="B49" s="151" t="s">
        <v>72</v>
      </c>
      <c r="C49" s="146">
        <f>0</f>
        <v>0</v>
      </c>
      <c r="D49" s="143"/>
      <c r="E49" s="152"/>
      <c r="F49" s="151" t="s">
        <v>72</v>
      </c>
      <c r="G49" s="147"/>
      <c r="H49" s="146"/>
      <c r="I49" s="146"/>
      <c r="J49" s="152"/>
    </row>
    <row r="50" spans="1:10" ht="13.5" hidden="1" customHeight="1" x14ac:dyDescent="0.25">
      <c r="A50" s="152"/>
      <c r="B50" s="153" t="s">
        <v>80</v>
      </c>
      <c r="C50" s="146">
        <f>0</f>
        <v>0</v>
      </c>
      <c r="D50" s="143"/>
      <c r="E50" s="152"/>
      <c r="F50" s="153" t="s">
        <v>80</v>
      </c>
      <c r="G50" s="147"/>
      <c r="H50" s="146"/>
      <c r="I50" s="146"/>
      <c r="J50" s="152"/>
    </row>
    <row r="51" spans="1:10" ht="13.5" hidden="1" customHeight="1" x14ac:dyDescent="0.25">
      <c r="A51" s="152"/>
      <c r="B51" s="145" t="s">
        <v>81</v>
      </c>
      <c r="C51" s="154">
        <f>0</f>
        <v>0</v>
      </c>
      <c r="D51" s="165"/>
      <c r="E51" s="152"/>
      <c r="F51" s="145" t="s">
        <v>81</v>
      </c>
      <c r="G51" s="147"/>
      <c r="H51" s="146"/>
      <c r="I51" s="146"/>
      <c r="J51" s="152"/>
    </row>
    <row r="52" spans="1:10" ht="13.5" hidden="1" customHeight="1" x14ac:dyDescent="0.25">
      <c r="A52" s="152"/>
      <c r="B52" s="145" t="s">
        <v>94</v>
      </c>
      <c r="C52" s="146">
        <f>0</f>
        <v>0</v>
      </c>
      <c r="D52" s="146"/>
      <c r="E52" s="152"/>
      <c r="F52" s="145" t="s">
        <v>94</v>
      </c>
      <c r="G52" s="147"/>
      <c r="H52" s="146"/>
      <c r="I52" s="146"/>
      <c r="J52" s="152"/>
    </row>
    <row r="53" spans="1:10" ht="13.5" hidden="1" customHeight="1" x14ac:dyDescent="0.25">
      <c r="A53" s="152"/>
      <c r="B53" s="145" t="s">
        <v>82</v>
      </c>
      <c r="C53" s="154">
        <f>0</f>
        <v>0</v>
      </c>
      <c r="D53" s="165"/>
      <c r="E53" s="152"/>
      <c r="F53" s="145" t="s">
        <v>82</v>
      </c>
      <c r="G53" s="147"/>
      <c r="H53" s="146"/>
      <c r="I53" s="146"/>
      <c r="J53" s="152"/>
    </row>
    <row r="54" spans="1:10" ht="14.25" hidden="1" customHeight="1" x14ac:dyDescent="0.25">
      <c r="B54" s="145" t="s">
        <v>95</v>
      </c>
      <c r="C54" s="154">
        <f>0</f>
        <v>0</v>
      </c>
      <c r="D54" s="165"/>
      <c r="F54" s="145" t="s">
        <v>95</v>
      </c>
      <c r="G54" s="147"/>
      <c r="H54" s="144"/>
      <c r="I54" s="146"/>
    </row>
    <row r="55" spans="1:10" ht="13.5" hidden="1" customHeight="1" x14ac:dyDescent="0.25">
      <c r="B55" s="145" t="s">
        <v>83</v>
      </c>
      <c r="C55" s="154">
        <f>0</f>
        <v>0</v>
      </c>
      <c r="D55" s="165"/>
      <c r="F55" s="145" t="s">
        <v>83</v>
      </c>
      <c r="G55" s="147"/>
      <c r="H55" s="144"/>
      <c r="I55" s="146"/>
    </row>
    <row r="56" spans="1:10" ht="13.5" hidden="1" customHeight="1" x14ac:dyDescent="0.25">
      <c r="B56" s="145" t="s">
        <v>84</v>
      </c>
      <c r="C56" s="154">
        <f>0</f>
        <v>0</v>
      </c>
      <c r="D56" s="165"/>
      <c r="F56" s="145" t="s">
        <v>84</v>
      </c>
      <c r="G56" s="147"/>
      <c r="H56" s="144"/>
      <c r="I56" s="146"/>
    </row>
    <row r="57" spans="1:10" ht="15" hidden="1" customHeight="1" x14ac:dyDescent="0.25">
      <c r="B57" s="153" t="s">
        <v>85</v>
      </c>
      <c r="C57" s="154">
        <f>0</f>
        <v>0</v>
      </c>
      <c r="D57" s="154"/>
      <c r="F57" s="153" t="s">
        <v>85</v>
      </c>
      <c r="G57" s="147"/>
      <c r="H57" s="144"/>
      <c r="I57" s="146"/>
    </row>
    <row r="58" spans="1:10" ht="13.5" hidden="1" customHeight="1" x14ac:dyDescent="0.25">
      <c r="B58" s="153" t="s">
        <v>96</v>
      </c>
      <c r="C58" s="153"/>
      <c r="D58" s="154">
        <f>0</f>
        <v>0</v>
      </c>
      <c r="F58" s="153" t="s">
        <v>96</v>
      </c>
      <c r="G58" s="192"/>
      <c r="H58" s="191"/>
      <c r="I58" s="154"/>
    </row>
    <row r="59" spans="1:10" ht="13.5" hidden="1" customHeight="1" x14ac:dyDescent="0.25">
      <c r="B59" s="155" t="s">
        <v>97</v>
      </c>
      <c r="C59" s="155"/>
      <c r="D59" s="154"/>
      <c r="F59" s="155" t="s">
        <v>97</v>
      </c>
      <c r="G59" s="147"/>
      <c r="H59" s="144"/>
      <c r="I59" s="146"/>
    </row>
    <row r="60" spans="1:10" ht="13.5" hidden="1" customHeight="1" x14ac:dyDescent="0.25">
      <c r="B60" s="155" t="s">
        <v>98</v>
      </c>
      <c r="C60" s="155"/>
      <c r="D60" s="154"/>
      <c r="F60" s="155" t="s">
        <v>98</v>
      </c>
      <c r="G60" s="192"/>
      <c r="H60" s="191"/>
      <c r="I60" s="154"/>
    </row>
    <row r="61" spans="1:10" ht="14.25" hidden="1" customHeight="1" x14ac:dyDescent="0.25">
      <c r="B61" s="155" t="s">
        <v>105</v>
      </c>
      <c r="C61" s="155"/>
      <c r="D61" s="154">
        <f>0</f>
        <v>0</v>
      </c>
      <c r="F61" s="155" t="s">
        <v>105</v>
      </c>
      <c r="G61" s="192"/>
      <c r="H61" s="191"/>
      <c r="I61" s="154"/>
    </row>
    <row r="62" spans="1:10" ht="13.5" customHeight="1" x14ac:dyDescent="0.25">
      <c r="B62" s="190" t="str">
        <f>+B28</f>
        <v>RED FISH</v>
      </c>
      <c r="C62" s="190"/>
      <c r="D62" s="154">
        <f>0</f>
        <v>0</v>
      </c>
      <c r="F62" s="190" t="str">
        <f>+F28</f>
        <v>RED FISH</v>
      </c>
      <c r="G62" s="192"/>
      <c r="H62" s="191"/>
      <c r="I62" s="154"/>
    </row>
    <row r="63" spans="1:10" ht="13.5" customHeight="1" x14ac:dyDescent="0.25">
      <c r="B63" s="190" t="str">
        <f>+B29</f>
        <v>PROYECTO MAERSK</v>
      </c>
      <c r="C63" s="190"/>
      <c r="D63" s="154">
        <f>0</f>
        <v>0</v>
      </c>
      <c r="F63" s="190" t="str">
        <f>+F29</f>
        <v>PROYECTO MAERSK</v>
      </c>
      <c r="G63" s="192"/>
      <c r="H63" s="191"/>
      <c r="I63" s="154"/>
    </row>
    <row r="64" spans="1:10" ht="15" customHeight="1" x14ac:dyDescent="0.25">
      <c r="B64" s="155" t="s">
        <v>192</v>
      </c>
      <c r="C64" s="147"/>
      <c r="D64" s="191">
        <v>0</v>
      </c>
      <c r="F64" s="155" t="s">
        <v>192</v>
      </c>
      <c r="G64" s="192"/>
      <c r="H64" s="191"/>
      <c r="I64" s="154"/>
    </row>
    <row r="65" spans="1:10" ht="13.5" customHeight="1" x14ac:dyDescent="0.25">
      <c r="B65" s="190" t="s">
        <v>193</v>
      </c>
      <c r="C65" s="190"/>
      <c r="D65" s="154">
        <v>0</v>
      </c>
      <c r="F65" s="190" t="s">
        <v>193</v>
      </c>
      <c r="G65" s="190"/>
      <c r="H65" s="154"/>
      <c r="I65" s="154"/>
    </row>
    <row r="66" spans="1:10" ht="13.5" customHeight="1" x14ac:dyDescent="0.25">
      <c r="B66" s="190" t="str">
        <f>+B32</f>
        <v>GANNET</v>
      </c>
      <c r="C66" s="190"/>
      <c r="D66" s="154"/>
      <c r="F66" s="190" t="s">
        <v>208</v>
      </c>
      <c r="G66" s="190"/>
      <c r="H66" s="154"/>
      <c r="I66" s="154"/>
    </row>
    <row r="67" spans="1:10" ht="13.5" customHeight="1" x14ac:dyDescent="0.25">
      <c r="B67" s="190" t="s">
        <v>212</v>
      </c>
      <c r="C67" s="190"/>
      <c r="D67" s="154"/>
      <c r="F67" s="190" t="s">
        <v>212</v>
      </c>
      <c r="G67" s="190"/>
      <c r="H67" s="154"/>
      <c r="I67" s="154"/>
    </row>
    <row r="68" spans="1:10" ht="14.25" thickBot="1" x14ac:dyDescent="0.3">
      <c r="A68" s="132"/>
      <c r="B68" s="206" t="s">
        <v>213</v>
      </c>
      <c r="C68" s="206"/>
      <c r="D68" s="207"/>
      <c r="E68" s="152"/>
      <c r="F68" s="206" t="s">
        <v>213</v>
      </c>
      <c r="G68" s="206"/>
      <c r="H68" s="207"/>
      <c r="I68" s="207"/>
      <c r="J68" s="152"/>
    </row>
    <row r="69" spans="1:10" ht="13.5" x14ac:dyDescent="0.25">
      <c r="B69" s="156" t="s">
        <v>0</v>
      </c>
      <c r="C69" s="162">
        <f>SUM(C40:C57)</f>
        <v>0</v>
      </c>
      <c r="D69" s="162">
        <f>SUM(D58:D68)</f>
        <v>0</v>
      </c>
      <c r="F69" s="156" t="s">
        <v>0</v>
      </c>
      <c r="G69" s="161"/>
      <c r="H69" s="162">
        <f>SUM(H39:H54)</f>
        <v>0</v>
      </c>
      <c r="I69" s="162">
        <f>SUM(I54:I68)</f>
        <v>0</v>
      </c>
    </row>
    <row r="70" spans="1:10" ht="13.5" x14ac:dyDescent="0.25">
      <c r="B70" s="158" t="s">
        <v>73</v>
      </c>
      <c r="C70" s="146">
        <f>C69*16%</f>
        <v>0</v>
      </c>
      <c r="D70" s="146">
        <f>D69*16%</f>
        <v>0</v>
      </c>
      <c r="F70" s="158" t="s">
        <v>73</v>
      </c>
      <c r="G70" s="163"/>
      <c r="H70" s="146">
        <f>H69*16%</f>
        <v>0</v>
      </c>
      <c r="I70" s="146">
        <f>I69*16%</f>
        <v>0</v>
      </c>
    </row>
    <row r="71" spans="1:10" ht="15" x14ac:dyDescent="0.25">
      <c r="B71" s="159" t="s">
        <v>1</v>
      </c>
      <c r="C71" s="160">
        <f>SUM(C69:C70)</f>
        <v>0</v>
      </c>
      <c r="D71" s="160">
        <f>SUM(D69:D70)</f>
        <v>0</v>
      </c>
      <c r="F71" s="159" t="s">
        <v>1</v>
      </c>
      <c r="G71" s="164">
        <f>SUM(G39:G70)</f>
        <v>0</v>
      </c>
      <c r="H71" s="160">
        <f>SUM(H69:H70)</f>
        <v>0</v>
      </c>
      <c r="I71" s="160">
        <f>SUM(I69:I70)</f>
        <v>0</v>
      </c>
    </row>
    <row r="72" spans="1:10" ht="13.5" x14ac:dyDescent="0.25">
      <c r="B72" s="132"/>
      <c r="C72" s="132"/>
      <c r="D72" s="132"/>
      <c r="F72" s="132"/>
    </row>
    <row r="73" spans="1:10" x14ac:dyDescent="0.2">
      <c r="B73" s="152"/>
      <c r="C73" s="152"/>
      <c r="D73" s="193">
        <f>+C71+D71+C38+D38</f>
        <v>0</v>
      </c>
      <c r="F73" s="152"/>
    </row>
    <row r="74" spans="1:10" x14ac:dyDescent="0.2">
      <c r="B74" s="152"/>
      <c r="C74" s="152"/>
      <c r="D74" s="193"/>
      <c r="F74" s="152"/>
    </row>
    <row r="75" spans="1:10" x14ac:dyDescent="0.2">
      <c r="B75" s="152"/>
      <c r="C75" s="152"/>
      <c r="D75" s="193"/>
      <c r="F75" s="152"/>
    </row>
    <row r="76" spans="1:10" x14ac:dyDescent="0.2">
      <c r="D76" s="194"/>
    </row>
  </sheetData>
  <mergeCells count="2">
    <mergeCell ref="C3:D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K34"/>
  <sheetViews>
    <sheetView workbookViewId="0">
      <selection activeCell="E7" sqref="E7"/>
    </sheetView>
  </sheetViews>
  <sheetFormatPr baseColWidth="10" defaultRowHeight="15" x14ac:dyDescent="0.25"/>
  <cols>
    <col min="1" max="1" width="11.42578125" style="166"/>
    <col min="2" max="2" width="37" style="166" bestFit="1" customWidth="1"/>
    <col min="3" max="3" width="34" style="166" bestFit="1" customWidth="1"/>
    <col min="4" max="4" width="9" style="166" bestFit="1" customWidth="1"/>
    <col min="5" max="7" width="34" style="166" customWidth="1"/>
    <col min="8" max="8" width="13.7109375" style="166" customWidth="1"/>
    <col min="9" max="9" width="20.5703125" style="166" customWidth="1"/>
    <col min="10" max="10" width="19.85546875" style="166" customWidth="1"/>
    <col min="11" max="16384" width="11.42578125" style="166"/>
  </cols>
  <sheetData>
    <row r="1" spans="2:11" ht="32.25" customHeight="1" x14ac:dyDescent="0.25">
      <c r="B1" s="170" t="s">
        <v>100</v>
      </c>
      <c r="C1" s="170" t="s">
        <v>101</v>
      </c>
      <c r="D1" s="172" t="s">
        <v>211</v>
      </c>
      <c r="E1" s="172" t="s">
        <v>7</v>
      </c>
      <c r="F1" s="172" t="s">
        <v>8</v>
      </c>
      <c r="G1" s="172" t="s">
        <v>13</v>
      </c>
      <c r="H1" s="170" t="s">
        <v>102</v>
      </c>
      <c r="I1" s="170" t="s">
        <v>103</v>
      </c>
      <c r="J1" s="170" t="s">
        <v>104</v>
      </c>
      <c r="K1" s="170" t="s">
        <v>1</v>
      </c>
    </row>
    <row r="2" spans="2:11" x14ac:dyDescent="0.25">
      <c r="I2" s="167"/>
      <c r="K2" s="171">
        <f>I2+J2</f>
        <v>0</v>
      </c>
    </row>
    <row r="3" spans="2:11" x14ac:dyDescent="0.25">
      <c r="I3" s="167"/>
    </row>
    <row r="4" spans="2:11" x14ac:dyDescent="0.25">
      <c r="I4" s="167"/>
    </row>
    <row r="5" spans="2:11" x14ac:dyDescent="0.25">
      <c r="I5" s="167"/>
    </row>
    <row r="6" spans="2:11" x14ac:dyDescent="0.25">
      <c r="I6" s="168"/>
    </row>
    <row r="7" spans="2:11" x14ac:dyDescent="0.25">
      <c r="I7" s="167"/>
    </row>
    <row r="8" spans="2:11" x14ac:dyDescent="0.25">
      <c r="I8" s="167"/>
    </row>
    <row r="9" spans="2:11" x14ac:dyDescent="0.25">
      <c r="I9" s="167"/>
    </row>
    <row r="10" spans="2:11" x14ac:dyDescent="0.25">
      <c r="I10" s="168"/>
    </row>
    <row r="11" spans="2:11" x14ac:dyDescent="0.25">
      <c r="I11" s="167"/>
    </row>
    <row r="12" spans="2:11" x14ac:dyDescent="0.25">
      <c r="I12" s="167"/>
    </row>
    <row r="13" spans="2:11" x14ac:dyDescent="0.25">
      <c r="I13" s="167"/>
    </row>
    <row r="14" spans="2:11" x14ac:dyDescent="0.25">
      <c r="I14" s="168"/>
    </row>
    <row r="15" spans="2:11" x14ac:dyDescent="0.25">
      <c r="I15" s="167"/>
    </row>
    <row r="16" spans="2:11" x14ac:dyDescent="0.25">
      <c r="I16" s="167"/>
    </row>
    <row r="17" spans="9:9" x14ac:dyDescent="0.25">
      <c r="I17" s="167"/>
    </row>
    <row r="18" spans="9:9" x14ac:dyDescent="0.25">
      <c r="I18" s="167"/>
    </row>
    <row r="19" spans="9:9" x14ac:dyDescent="0.25">
      <c r="I19" s="167"/>
    </row>
    <row r="20" spans="9:9" x14ac:dyDescent="0.25">
      <c r="I20" s="168"/>
    </row>
    <row r="21" spans="9:9" x14ac:dyDescent="0.25">
      <c r="I21" s="167"/>
    </row>
    <row r="22" spans="9:9" x14ac:dyDescent="0.25">
      <c r="I22" s="167"/>
    </row>
    <row r="23" spans="9:9" x14ac:dyDescent="0.25">
      <c r="I23" s="167"/>
    </row>
    <row r="24" spans="9:9" x14ac:dyDescent="0.25">
      <c r="I24" s="168"/>
    </row>
    <row r="25" spans="9:9" x14ac:dyDescent="0.25">
      <c r="I25" s="167"/>
    </row>
    <row r="26" spans="9:9" x14ac:dyDescent="0.25">
      <c r="I26" s="167"/>
    </row>
    <row r="27" spans="9:9" x14ac:dyDescent="0.25">
      <c r="I27" s="167"/>
    </row>
    <row r="28" spans="9:9" x14ac:dyDescent="0.25">
      <c r="I28" s="168"/>
    </row>
    <row r="29" spans="9:9" x14ac:dyDescent="0.25">
      <c r="I29" s="167"/>
    </row>
    <row r="30" spans="9:9" x14ac:dyDescent="0.25">
      <c r="I30" s="167"/>
    </row>
    <row r="31" spans="9:9" x14ac:dyDescent="0.25">
      <c r="I31" s="167"/>
    </row>
    <row r="32" spans="9:9" x14ac:dyDescent="0.25">
      <c r="I32" s="168"/>
    </row>
    <row r="33" spans="9:9" x14ac:dyDescent="0.25">
      <c r="I33" s="167"/>
    </row>
    <row r="34" spans="9:9" x14ac:dyDescent="0.25">
      <c r="I34" s="169"/>
    </row>
  </sheetData>
  <autoFilter ref="B1:K1">
    <sortState ref="B2:G2">
      <sortCondition ref="C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G8"/>
  <sheetViews>
    <sheetView workbookViewId="0">
      <selection activeCell="F1" sqref="F1"/>
    </sheetView>
  </sheetViews>
  <sheetFormatPr baseColWidth="10" defaultRowHeight="12.75" x14ac:dyDescent="0.2"/>
  <cols>
    <col min="2" max="2" width="37.5703125" customWidth="1"/>
    <col min="3" max="3" width="31" hidden="1" customWidth="1"/>
    <col min="4" max="4" width="12" customWidth="1"/>
    <col min="5" max="5" width="22.5703125" customWidth="1"/>
    <col min="6" max="6" width="22.7109375" customWidth="1"/>
    <col min="7" max="7" width="26.28515625" customWidth="1"/>
  </cols>
  <sheetData>
    <row r="1" spans="2:7" ht="22.5" customHeight="1" x14ac:dyDescent="0.2">
      <c r="B1" s="179" t="s">
        <v>6</v>
      </c>
      <c r="C1" s="179" t="s">
        <v>109</v>
      </c>
      <c r="D1" s="179" t="s">
        <v>106</v>
      </c>
      <c r="E1" s="179" t="s">
        <v>110</v>
      </c>
      <c r="F1" s="179" t="s">
        <v>111</v>
      </c>
      <c r="G1" s="179" t="s">
        <v>108</v>
      </c>
    </row>
    <row r="8" spans="2:7" x14ac:dyDescent="0.2">
      <c r="D8" s="180" t="s">
        <v>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G1"/>
  <sheetViews>
    <sheetView workbookViewId="0">
      <selection activeCell="M11" sqref="M11"/>
    </sheetView>
  </sheetViews>
  <sheetFormatPr baseColWidth="10" defaultRowHeight="12.75" x14ac:dyDescent="0.2"/>
  <cols>
    <col min="2" max="2" width="38.140625" customWidth="1"/>
    <col min="3" max="3" width="18.42578125" hidden="1" customWidth="1"/>
    <col min="4" max="4" width="17.5703125" customWidth="1"/>
    <col min="5" max="5" width="16.5703125" customWidth="1"/>
    <col min="6" max="6" width="18.5703125" customWidth="1"/>
    <col min="7" max="7" width="23.5703125" customWidth="1"/>
  </cols>
  <sheetData>
    <row r="1" spans="2:7" ht="21" customHeight="1" x14ac:dyDescent="0.2">
      <c r="B1" s="179" t="s">
        <v>6</v>
      </c>
      <c r="C1" s="179" t="s">
        <v>109</v>
      </c>
      <c r="D1" s="179" t="s">
        <v>106</v>
      </c>
      <c r="E1" s="179" t="s">
        <v>107</v>
      </c>
      <c r="F1" s="179" t="s">
        <v>111</v>
      </c>
      <c r="G1" s="179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NOMINA TOTAL</vt:lpstr>
      <vt:lpstr>SOVER ABORDO</vt:lpstr>
      <vt:lpstr>SOVER DESCANSO</vt:lpstr>
      <vt:lpstr>DETALLE</vt:lpstr>
      <vt:lpstr>Hoja1</vt:lpstr>
      <vt:lpstr>FACT</vt:lpstr>
      <vt:lpstr>PENSION ALIMENTICIA</vt:lpstr>
      <vt:lpstr>PRESTAMO SA</vt:lpstr>
      <vt:lpstr>PRESTAMO ASIM</vt:lpstr>
      <vt:lpstr>DETALLE!Área_de_impresión</vt:lpstr>
      <vt:lpstr>'SOVER ABORDO'!Área_de_impresión</vt:lpstr>
      <vt:lpstr>'SOVER DESCANSO'!Área_de_impresión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Sistemas</cp:lastModifiedBy>
  <cp:lastPrinted>2018-01-10T15:21:52Z</cp:lastPrinted>
  <dcterms:created xsi:type="dcterms:W3CDTF">2010-06-12T17:02:29Z</dcterms:created>
  <dcterms:modified xsi:type="dcterms:W3CDTF">2024-02-21T21:39:22Z</dcterms:modified>
</cp:coreProperties>
</file>