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 exel\TES KERJA EXCEL\ADMIN\Admin Desa\"/>
    </mc:Choice>
  </mc:AlternateContent>
  <xr:revisionPtr revIDLastSave="0" documentId="13_ncr:1_{173DDBEB-97C3-40A2-B2D7-AEA7DCD12903}" xr6:coauthVersionLast="47" xr6:coauthVersionMax="47" xr10:uidLastSave="{00000000-0000-0000-0000-000000000000}"/>
  <bookViews>
    <workbookView xWindow="-120" yWindow="-120" windowWidth="20730" windowHeight="11040" tabRatio="599" xr2:uid="{3FDB169C-B558-497A-A591-5CB360CCCFEA}"/>
  </bookViews>
  <sheets>
    <sheet name="So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3" i="2"/>
  <c r="K4" i="2"/>
  <c r="K5" i="2"/>
  <c r="K6" i="2"/>
  <c r="K7" i="2"/>
  <c r="K8" i="2"/>
  <c r="K9" i="2"/>
  <c r="K10" i="2"/>
  <c r="K11" i="2"/>
  <c r="K12" i="2"/>
  <c r="K13" i="2"/>
  <c r="K14" i="2"/>
  <c r="K15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E4" i="2"/>
  <c r="E5" i="2"/>
  <c r="E6" i="2"/>
  <c r="E7" i="2"/>
  <c r="E8" i="2"/>
  <c r="E9" i="2"/>
  <c r="E10" i="2"/>
  <c r="E11" i="2"/>
  <c r="E12" i="2"/>
  <c r="E13" i="2"/>
  <c r="E14" i="2"/>
  <c r="E15" i="2"/>
  <c r="F3" i="2"/>
  <c r="E3" i="2"/>
</calcChain>
</file>

<file path=xl/sharedStrings.xml><?xml version="1.0" encoding="utf-8"?>
<sst xmlns="http://schemas.openxmlformats.org/spreadsheetml/2006/main" count="56" uniqueCount="32">
  <si>
    <t>No</t>
  </si>
  <si>
    <t>Gol</t>
  </si>
  <si>
    <t>Gaji Pokok</t>
  </si>
  <si>
    <t>Tunjangan</t>
  </si>
  <si>
    <t>Transport</t>
  </si>
  <si>
    <t>Gaji Bersih</t>
  </si>
  <si>
    <t>Tabel Gaji</t>
  </si>
  <si>
    <t>1A</t>
  </si>
  <si>
    <t>1B</t>
  </si>
  <si>
    <t>1C</t>
  </si>
  <si>
    <t>BPJS</t>
  </si>
  <si>
    <t>Tabel Potongan</t>
  </si>
  <si>
    <t>Daftar Gaji Pegawai Desa Rancamanyar</t>
  </si>
  <si>
    <t>Asep</t>
  </si>
  <si>
    <t>Dedi</t>
  </si>
  <si>
    <t>Rizal</t>
  </si>
  <si>
    <t>Budi</t>
  </si>
  <si>
    <t>Dadan</t>
  </si>
  <si>
    <t>Dewa</t>
  </si>
  <si>
    <t>Fitria</t>
  </si>
  <si>
    <t>Kevin</t>
  </si>
  <si>
    <t>Rizky</t>
  </si>
  <si>
    <t>Siska</t>
  </si>
  <si>
    <t>Syafira</t>
  </si>
  <si>
    <t>Reza</t>
  </si>
  <si>
    <t>Linda</t>
  </si>
  <si>
    <t xml:space="preserve">Nama </t>
  </si>
  <si>
    <t>IWP</t>
  </si>
  <si>
    <t>Gaji Kotor</t>
  </si>
  <si>
    <t>PPh</t>
  </si>
  <si>
    <t xml:space="preserve">Video Pembasahan : </t>
  </si>
  <si>
    <t>https://youtu.be/hA7E8fpgS8M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</si>
</sst>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9" formatCode="&quot;Rp&quot;#,##0.00"/>
    <numFmt numFmtId="171" formatCode="&quot;Rp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sz val="11"/>
      <color theme="1"/>
      <name val="Yu Gothic UI Semibold"/>
      <family val="2"/>
    </font>
    <font>
      <sz val="11"/>
      <color theme="1"/>
      <name val="Yu Gothic UI Semibold"/>
      <family val="2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41" fontId="5" fillId="0" borderId="0" xfId="1" applyFont="1"/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41" fontId="5" fillId="0" borderId="1" xfId="1" applyFont="1" applyBorder="1" applyAlignment="1">
      <alignment horizontal="center"/>
    </xf>
    <xf numFmtId="41" fontId="5" fillId="0" borderId="0" xfId="0" applyNumberFormat="1" applyFont="1"/>
    <xf numFmtId="0" fontId="6" fillId="3" borderId="1" xfId="0" applyFont="1" applyFill="1" applyBorder="1" applyAlignment="1">
      <alignment horizontal="center"/>
    </xf>
    <xf numFmtId="41" fontId="6" fillId="3" borderId="1" xfId="1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1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2" xfId="2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1" xfId="1" applyNumberFormat="1" applyFont="1" applyBorder="1"/>
    <xf numFmtId="169" fontId="2" fillId="0" borderId="1" xfId="1" applyNumberFormat="1" applyFont="1" applyBorder="1" applyAlignment="1">
      <alignment horizontal="left"/>
    </xf>
    <xf numFmtId="169" fontId="5" fillId="0" borderId="1" xfId="3" applyNumberFormat="1" applyFont="1" applyBorder="1" applyAlignment="1">
      <alignment horizontal="left"/>
    </xf>
    <xf numFmtId="169" fontId="5" fillId="0" borderId="1" xfId="1" applyNumberFormat="1" applyFont="1" applyBorder="1" applyAlignment="1">
      <alignment horizontal="left"/>
    </xf>
    <xf numFmtId="9" fontId="5" fillId="0" borderId="1" xfId="4" applyFont="1" applyBorder="1" applyAlignment="1">
      <alignment horizontal="left"/>
    </xf>
    <xf numFmtId="171" fontId="5" fillId="0" borderId="1" xfId="0" applyNumberFormat="1" applyFont="1" applyBorder="1" applyAlignment="1">
      <alignment horizontal="center"/>
    </xf>
  </cellXfs>
  <cellStyles count="5">
    <cellStyle name="Comma" xfId="3" builtinId="3"/>
    <cellStyle name="Comma [0]" xfId="1" builtinId="6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hA7E8fpgS8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2615-01D2-4A66-9139-80248923BF99}">
  <sheetPr>
    <tabColor rgb="FF002060"/>
  </sheetPr>
  <dimension ref="B1:Q16"/>
  <sheetViews>
    <sheetView tabSelected="1" zoomScale="80" zoomScaleNormal="80" workbookViewId="0">
      <selection activeCell="L3" sqref="L3:L15"/>
    </sheetView>
  </sheetViews>
  <sheetFormatPr defaultRowHeight="16.5" x14ac:dyDescent="0.3"/>
  <cols>
    <col min="1" max="1" width="0.5703125" style="1" customWidth="1"/>
    <col min="2" max="2" width="4.28515625" style="1" bestFit="1" customWidth="1"/>
    <col min="3" max="3" width="4.5703125" style="2" bestFit="1" customWidth="1"/>
    <col min="4" max="4" width="22.140625" style="1" bestFit="1" customWidth="1"/>
    <col min="5" max="5" width="16.7109375" style="5" bestFit="1" customWidth="1"/>
    <col min="6" max="6" width="15" style="1" bestFit="1" customWidth="1"/>
    <col min="7" max="7" width="15" style="5" bestFit="1" customWidth="1"/>
    <col min="8" max="8" width="16.7109375" style="5" bestFit="1" customWidth="1"/>
    <col min="9" max="9" width="14.5703125" style="1" bestFit="1" customWidth="1"/>
    <col min="10" max="10" width="13.85546875" style="4" customWidth="1"/>
    <col min="11" max="11" width="5.140625" style="1" bestFit="1" customWidth="1"/>
    <col min="12" max="12" width="16.7109375" style="1" bestFit="1" customWidth="1"/>
    <col min="13" max="13" width="2.42578125" style="1" customWidth="1"/>
    <col min="14" max="14" width="5.85546875" style="1" bestFit="1" customWidth="1"/>
    <col min="15" max="15" width="12.85546875" style="1" bestFit="1" customWidth="1"/>
    <col min="16" max="16" width="11.7109375" style="1" bestFit="1" customWidth="1"/>
    <col min="17" max="17" width="11" style="1" bestFit="1" customWidth="1"/>
    <col min="18" max="16384" width="9.140625" style="1"/>
  </cols>
  <sheetData>
    <row r="1" spans="2:17" x14ac:dyDescent="0.3">
      <c r="B1" s="18" t="s">
        <v>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O1" s="4"/>
      <c r="P1" s="10"/>
    </row>
    <row r="2" spans="2:17" x14ac:dyDescent="0.3">
      <c r="B2" s="11" t="s">
        <v>0</v>
      </c>
      <c r="C2" s="11" t="s">
        <v>1</v>
      </c>
      <c r="D2" s="11" t="s">
        <v>26</v>
      </c>
      <c r="E2" s="12" t="s">
        <v>2</v>
      </c>
      <c r="F2" s="11" t="s">
        <v>3</v>
      </c>
      <c r="G2" s="12" t="s">
        <v>4</v>
      </c>
      <c r="H2" s="12" t="s">
        <v>28</v>
      </c>
      <c r="I2" s="11" t="s">
        <v>10</v>
      </c>
      <c r="J2" s="13" t="s">
        <v>27</v>
      </c>
      <c r="K2" s="11" t="s">
        <v>29</v>
      </c>
      <c r="L2" s="11" t="s">
        <v>5</v>
      </c>
    </row>
    <row r="3" spans="2:17" x14ac:dyDescent="0.3">
      <c r="B3" s="3">
        <v>1</v>
      </c>
      <c r="C3" s="3" t="s">
        <v>7</v>
      </c>
      <c r="D3" s="15" t="s">
        <v>13</v>
      </c>
      <c r="E3" s="25">
        <f>VLOOKUP(C3,$N$4:$Q$7,2,0)</f>
        <v>5000000</v>
      </c>
      <c r="F3" s="26">
        <f>VLOOKUP(C3,$N$4:$Q$7,3,0)</f>
        <v>500000</v>
      </c>
      <c r="G3" s="27">
        <f>VLOOKUP(C3,$N$4:$Q$7,4,0)</f>
        <v>200000</v>
      </c>
      <c r="H3" s="27">
        <f>E3+F3+G3</f>
        <v>5700000</v>
      </c>
      <c r="I3" s="26">
        <f>HLOOKUP(C3,$N$10:$Q$13,2,0)</f>
        <v>125000</v>
      </c>
      <c r="J3" s="28">
        <f>HLOOKUP(C3,$N$10:$Q$13,3,0)</f>
        <v>0.1</v>
      </c>
      <c r="K3" s="28">
        <f>HLOOKUP(C3,$N$10:$Q$13,4,0)</f>
        <v>0.05</v>
      </c>
      <c r="L3" s="29">
        <f>H3-I3-(H3*J3)-(H3*K3)</f>
        <v>4720000</v>
      </c>
      <c r="N3" s="20" t="s">
        <v>6</v>
      </c>
      <c r="O3" s="20"/>
    </row>
    <row r="4" spans="2:17" x14ac:dyDescent="0.3">
      <c r="B4" s="3">
        <v>2</v>
      </c>
      <c r="C4" s="3" t="s">
        <v>8</v>
      </c>
      <c r="D4" s="15" t="s">
        <v>14</v>
      </c>
      <c r="E4" s="25">
        <f t="shared" ref="E4:E15" si="0">VLOOKUP(C4,$N$4:$Q$7,2,0)</f>
        <v>4000000</v>
      </c>
      <c r="F4" s="26">
        <f t="shared" ref="F4:F15" si="1">VLOOKUP(C4,$N$4:$Q$7,3,0)</f>
        <v>400000</v>
      </c>
      <c r="G4" s="27">
        <f t="shared" ref="G4:G15" si="2">VLOOKUP(C4,$N$4:$Q$7,4,0)</f>
        <v>150000</v>
      </c>
      <c r="H4" s="27">
        <f t="shared" ref="H4:H15" si="3">E4+F4+G4</f>
        <v>4550000</v>
      </c>
      <c r="I4" s="26">
        <f t="shared" ref="I4:I15" si="4">HLOOKUP(C4,$N$10:$Q$13,2,0)</f>
        <v>100000</v>
      </c>
      <c r="J4" s="28">
        <f t="shared" ref="J4:J15" si="5">HLOOKUP(C4,$N$10:$Q$13,3,0)</f>
        <v>0.1</v>
      </c>
      <c r="K4" s="28">
        <f t="shared" ref="K4:K15" si="6">HLOOKUP(C4,$N$10:$Q$13,4,0)</f>
        <v>0.04</v>
      </c>
      <c r="L4" s="29">
        <f t="shared" ref="L4:L15" si="7">H4-I4-(H4*J4)-(H4*K4)</f>
        <v>3813000</v>
      </c>
      <c r="N4" s="6" t="s">
        <v>1</v>
      </c>
      <c r="O4" s="6" t="s">
        <v>2</v>
      </c>
      <c r="P4" s="6" t="s">
        <v>3</v>
      </c>
      <c r="Q4" s="6" t="s">
        <v>4</v>
      </c>
    </row>
    <row r="5" spans="2:17" x14ac:dyDescent="0.3">
      <c r="B5" s="3">
        <v>3</v>
      </c>
      <c r="C5" s="3" t="s">
        <v>9</v>
      </c>
      <c r="D5" s="15" t="s">
        <v>15</v>
      </c>
      <c r="E5" s="25">
        <f t="shared" si="0"/>
        <v>3000000</v>
      </c>
      <c r="F5" s="26">
        <f t="shared" si="1"/>
        <v>300000</v>
      </c>
      <c r="G5" s="27">
        <f t="shared" si="2"/>
        <v>100000</v>
      </c>
      <c r="H5" s="27">
        <f t="shared" si="3"/>
        <v>3400000</v>
      </c>
      <c r="I5" s="26">
        <f t="shared" si="4"/>
        <v>50000</v>
      </c>
      <c r="J5" s="28">
        <f t="shared" si="5"/>
        <v>0.1</v>
      </c>
      <c r="K5" s="28">
        <f t="shared" si="6"/>
        <v>0.03</v>
      </c>
      <c r="L5" s="29">
        <f t="shared" si="7"/>
        <v>2908000</v>
      </c>
      <c r="N5" s="3" t="s">
        <v>7</v>
      </c>
      <c r="O5" s="9">
        <v>5000000</v>
      </c>
      <c r="P5" s="9">
        <v>500000</v>
      </c>
      <c r="Q5" s="9">
        <v>200000</v>
      </c>
    </row>
    <row r="6" spans="2:17" x14ac:dyDescent="0.3">
      <c r="B6" s="3">
        <v>4</v>
      </c>
      <c r="C6" s="3" t="s">
        <v>9</v>
      </c>
      <c r="D6" s="15" t="s">
        <v>16</v>
      </c>
      <c r="E6" s="25">
        <f t="shared" si="0"/>
        <v>3000000</v>
      </c>
      <c r="F6" s="26">
        <f t="shared" si="1"/>
        <v>300000</v>
      </c>
      <c r="G6" s="27">
        <f t="shared" si="2"/>
        <v>100000</v>
      </c>
      <c r="H6" s="27">
        <f t="shared" si="3"/>
        <v>3400000</v>
      </c>
      <c r="I6" s="26">
        <f t="shared" si="4"/>
        <v>50000</v>
      </c>
      <c r="J6" s="28">
        <f t="shared" si="5"/>
        <v>0.1</v>
      </c>
      <c r="K6" s="28">
        <f t="shared" si="6"/>
        <v>0.03</v>
      </c>
      <c r="L6" s="29">
        <f t="shared" si="7"/>
        <v>2908000</v>
      </c>
      <c r="N6" s="3" t="s">
        <v>8</v>
      </c>
      <c r="O6" s="9">
        <v>4000000</v>
      </c>
      <c r="P6" s="9">
        <v>400000</v>
      </c>
      <c r="Q6" s="9">
        <v>150000</v>
      </c>
    </row>
    <row r="7" spans="2:17" x14ac:dyDescent="0.3">
      <c r="B7" s="3">
        <v>5</v>
      </c>
      <c r="C7" s="3" t="s">
        <v>8</v>
      </c>
      <c r="D7" s="15" t="s">
        <v>17</v>
      </c>
      <c r="E7" s="25">
        <f t="shared" si="0"/>
        <v>4000000</v>
      </c>
      <c r="F7" s="26">
        <f t="shared" si="1"/>
        <v>400000</v>
      </c>
      <c r="G7" s="27">
        <f t="shared" si="2"/>
        <v>150000</v>
      </c>
      <c r="H7" s="27">
        <f t="shared" si="3"/>
        <v>4550000</v>
      </c>
      <c r="I7" s="26">
        <f t="shared" si="4"/>
        <v>100000</v>
      </c>
      <c r="J7" s="28">
        <f t="shared" si="5"/>
        <v>0.1</v>
      </c>
      <c r="K7" s="28">
        <f t="shared" si="6"/>
        <v>0.04</v>
      </c>
      <c r="L7" s="29">
        <f t="shared" si="7"/>
        <v>3813000</v>
      </c>
      <c r="N7" s="3" t="s">
        <v>9</v>
      </c>
      <c r="O7" s="9">
        <v>3000000</v>
      </c>
      <c r="P7" s="9">
        <v>300000</v>
      </c>
      <c r="Q7" s="9">
        <v>100000</v>
      </c>
    </row>
    <row r="8" spans="2:17" x14ac:dyDescent="0.3">
      <c r="B8" s="3">
        <v>6</v>
      </c>
      <c r="C8" s="3" t="s">
        <v>7</v>
      </c>
      <c r="D8" s="15" t="s">
        <v>18</v>
      </c>
      <c r="E8" s="25">
        <f t="shared" si="0"/>
        <v>5000000</v>
      </c>
      <c r="F8" s="26">
        <f t="shared" si="1"/>
        <v>500000</v>
      </c>
      <c r="G8" s="27">
        <f t="shared" si="2"/>
        <v>200000</v>
      </c>
      <c r="H8" s="27">
        <f t="shared" si="3"/>
        <v>5700000</v>
      </c>
      <c r="I8" s="26">
        <f t="shared" si="4"/>
        <v>125000</v>
      </c>
      <c r="J8" s="28">
        <f t="shared" si="5"/>
        <v>0.1</v>
      </c>
      <c r="K8" s="28">
        <f t="shared" si="6"/>
        <v>0.05</v>
      </c>
      <c r="L8" s="29">
        <f t="shared" si="7"/>
        <v>4720000</v>
      </c>
    </row>
    <row r="9" spans="2:17" x14ac:dyDescent="0.3">
      <c r="B9" s="3">
        <v>7</v>
      </c>
      <c r="C9" s="3" t="s">
        <v>8</v>
      </c>
      <c r="D9" s="15" t="s">
        <v>19</v>
      </c>
      <c r="E9" s="25">
        <f t="shared" si="0"/>
        <v>4000000</v>
      </c>
      <c r="F9" s="26">
        <f t="shared" si="1"/>
        <v>400000</v>
      </c>
      <c r="G9" s="27">
        <f t="shared" si="2"/>
        <v>150000</v>
      </c>
      <c r="H9" s="27">
        <f t="shared" si="3"/>
        <v>4550000</v>
      </c>
      <c r="I9" s="26">
        <f t="shared" si="4"/>
        <v>100000</v>
      </c>
      <c r="J9" s="28">
        <f t="shared" si="5"/>
        <v>0.1</v>
      </c>
      <c r="K9" s="28">
        <f t="shared" si="6"/>
        <v>0.04</v>
      </c>
      <c r="L9" s="29">
        <f t="shared" si="7"/>
        <v>3813000</v>
      </c>
      <c r="N9" s="21" t="s">
        <v>11</v>
      </c>
      <c r="O9" s="20"/>
      <c r="P9" s="20"/>
    </row>
    <row r="10" spans="2:17" x14ac:dyDescent="0.3">
      <c r="B10" s="3">
        <v>8</v>
      </c>
      <c r="C10" s="3" t="s">
        <v>9</v>
      </c>
      <c r="D10" s="15" t="s">
        <v>20</v>
      </c>
      <c r="E10" s="25">
        <f t="shared" si="0"/>
        <v>3000000</v>
      </c>
      <c r="F10" s="26">
        <f t="shared" si="1"/>
        <v>300000</v>
      </c>
      <c r="G10" s="27">
        <f t="shared" si="2"/>
        <v>100000</v>
      </c>
      <c r="H10" s="27">
        <f t="shared" si="3"/>
        <v>3400000</v>
      </c>
      <c r="I10" s="26">
        <f t="shared" si="4"/>
        <v>50000</v>
      </c>
      <c r="J10" s="28">
        <f t="shared" si="5"/>
        <v>0.1</v>
      </c>
      <c r="K10" s="28">
        <f t="shared" si="6"/>
        <v>0.03</v>
      </c>
      <c r="L10" s="29">
        <f t="shared" si="7"/>
        <v>2908000</v>
      </c>
      <c r="N10" s="6" t="s">
        <v>1</v>
      </c>
      <c r="O10" s="7" t="s">
        <v>7</v>
      </c>
      <c r="P10" s="7" t="s">
        <v>8</v>
      </c>
      <c r="Q10" s="7" t="s">
        <v>9</v>
      </c>
    </row>
    <row r="11" spans="2:17" x14ac:dyDescent="0.3">
      <c r="B11" s="3">
        <v>9</v>
      </c>
      <c r="C11" s="3" t="s">
        <v>9</v>
      </c>
      <c r="D11" s="15" t="s">
        <v>21</v>
      </c>
      <c r="E11" s="25">
        <f t="shared" si="0"/>
        <v>3000000</v>
      </c>
      <c r="F11" s="26">
        <f t="shared" si="1"/>
        <v>300000</v>
      </c>
      <c r="G11" s="27">
        <f t="shared" si="2"/>
        <v>100000</v>
      </c>
      <c r="H11" s="27">
        <f t="shared" si="3"/>
        <v>3400000</v>
      </c>
      <c r="I11" s="26">
        <f t="shared" si="4"/>
        <v>50000</v>
      </c>
      <c r="J11" s="28">
        <f t="shared" si="5"/>
        <v>0.1</v>
      </c>
      <c r="K11" s="28">
        <f t="shared" si="6"/>
        <v>0.03</v>
      </c>
      <c r="L11" s="29">
        <f t="shared" si="7"/>
        <v>2908000</v>
      </c>
      <c r="N11" s="14" t="s">
        <v>10</v>
      </c>
      <c r="O11" s="9">
        <v>125000</v>
      </c>
      <c r="P11" s="9">
        <v>100000</v>
      </c>
      <c r="Q11" s="9">
        <v>50000</v>
      </c>
    </row>
    <row r="12" spans="2:17" x14ac:dyDescent="0.3">
      <c r="B12" s="3">
        <v>10</v>
      </c>
      <c r="C12" s="3" t="s">
        <v>8</v>
      </c>
      <c r="D12" s="15" t="s">
        <v>22</v>
      </c>
      <c r="E12" s="25">
        <f t="shared" si="0"/>
        <v>4000000</v>
      </c>
      <c r="F12" s="26">
        <f t="shared" si="1"/>
        <v>400000</v>
      </c>
      <c r="G12" s="27">
        <f t="shared" si="2"/>
        <v>150000</v>
      </c>
      <c r="H12" s="27">
        <f t="shared" si="3"/>
        <v>4550000</v>
      </c>
      <c r="I12" s="26">
        <f t="shared" si="4"/>
        <v>100000</v>
      </c>
      <c r="J12" s="28">
        <f t="shared" si="5"/>
        <v>0.1</v>
      </c>
      <c r="K12" s="28">
        <f t="shared" si="6"/>
        <v>0.04</v>
      </c>
      <c r="L12" s="29">
        <f t="shared" si="7"/>
        <v>3813000</v>
      </c>
      <c r="N12" s="14" t="s">
        <v>27</v>
      </c>
      <c r="O12" s="8">
        <v>0.1</v>
      </c>
      <c r="P12" s="8">
        <v>0.1</v>
      </c>
      <c r="Q12" s="8">
        <v>0.1</v>
      </c>
    </row>
    <row r="13" spans="2:17" x14ac:dyDescent="0.3">
      <c r="B13" s="3">
        <v>11</v>
      </c>
      <c r="C13" s="3" t="s">
        <v>7</v>
      </c>
      <c r="D13" s="15" t="s">
        <v>23</v>
      </c>
      <c r="E13" s="25">
        <f t="shared" si="0"/>
        <v>5000000</v>
      </c>
      <c r="F13" s="26">
        <f t="shared" si="1"/>
        <v>500000</v>
      </c>
      <c r="G13" s="27">
        <f t="shared" si="2"/>
        <v>200000</v>
      </c>
      <c r="H13" s="27">
        <f t="shared" si="3"/>
        <v>5700000</v>
      </c>
      <c r="I13" s="26">
        <f t="shared" si="4"/>
        <v>125000</v>
      </c>
      <c r="J13" s="28">
        <f t="shared" si="5"/>
        <v>0.1</v>
      </c>
      <c r="K13" s="28">
        <f t="shared" si="6"/>
        <v>0.05</v>
      </c>
      <c r="L13" s="29">
        <f t="shared" si="7"/>
        <v>4720000</v>
      </c>
      <c r="N13" s="14" t="s">
        <v>29</v>
      </c>
      <c r="O13" s="8">
        <v>0.05</v>
      </c>
      <c r="P13" s="8">
        <v>0.04</v>
      </c>
      <c r="Q13" s="8">
        <v>0.03</v>
      </c>
    </row>
    <row r="14" spans="2:17" x14ac:dyDescent="0.3">
      <c r="B14" s="3">
        <v>12</v>
      </c>
      <c r="C14" s="3" t="s">
        <v>8</v>
      </c>
      <c r="D14" s="15" t="s">
        <v>24</v>
      </c>
      <c r="E14" s="25">
        <f t="shared" si="0"/>
        <v>4000000</v>
      </c>
      <c r="F14" s="26">
        <f t="shared" si="1"/>
        <v>400000</v>
      </c>
      <c r="G14" s="27">
        <f t="shared" si="2"/>
        <v>150000</v>
      </c>
      <c r="H14" s="27">
        <f t="shared" si="3"/>
        <v>4550000</v>
      </c>
      <c r="I14" s="26">
        <f t="shared" si="4"/>
        <v>100000</v>
      </c>
      <c r="J14" s="28">
        <f t="shared" si="5"/>
        <v>0.1</v>
      </c>
      <c r="K14" s="28">
        <f t="shared" si="6"/>
        <v>0.04</v>
      </c>
      <c r="L14" s="29">
        <f t="shared" si="7"/>
        <v>3813000</v>
      </c>
      <c r="N14" s="17"/>
      <c r="O14" s="17"/>
      <c r="P14" s="17"/>
      <c r="Q14" s="17"/>
    </row>
    <row r="15" spans="2:17" x14ac:dyDescent="0.3">
      <c r="B15" s="3">
        <v>13</v>
      </c>
      <c r="C15" s="3" t="s">
        <v>9</v>
      </c>
      <c r="D15" s="24" t="s">
        <v>25</v>
      </c>
      <c r="E15" s="25">
        <f t="shared" si="0"/>
        <v>3000000</v>
      </c>
      <c r="F15" s="26">
        <f t="shared" si="1"/>
        <v>300000</v>
      </c>
      <c r="G15" s="27">
        <f t="shared" si="2"/>
        <v>100000</v>
      </c>
      <c r="H15" s="27">
        <f t="shared" si="3"/>
        <v>3400000</v>
      </c>
      <c r="I15" s="26">
        <f t="shared" si="4"/>
        <v>50000</v>
      </c>
      <c r="J15" s="28">
        <f t="shared" si="5"/>
        <v>0.1</v>
      </c>
      <c r="K15" s="28">
        <f t="shared" si="6"/>
        <v>0.03</v>
      </c>
      <c r="L15" s="29">
        <f t="shared" si="7"/>
        <v>2908000</v>
      </c>
    </row>
    <row r="16" spans="2:17" x14ac:dyDescent="0.3">
      <c r="D16" s="16" t="s">
        <v>30</v>
      </c>
      <c r="F16" s="22" t="s">
        <v>31</v>
      </c>
      <c r="G16" s="23"/>
      <c r="H16" s="23"/>
      <c r="I16" s="23"/>
      <c r="J16" s="23"/>
      <c r="K16" s="23"/>
      <c r="L16" s="23"/>
    </row>
  </sheetData>
  <mergeCells count="5">
    <mergeCell ref="N14:Q14"/>
    <mergeCell ref="B1:L1"/>
    <mergeCell ref="N3:O3"/>
    <mergeCell ref="N9:P9"/>
    <mergeCell ref="F16:L16"/>
  </mergeCells>
  <hyperlinks>
    <hyperlink ref="F16" r:id="rId1" xr:uid="{7C31212C-A566-4C63-A09B-05B1CE8F2B6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T480-PC</cp:lastModifiedBy>
  <dcterms:created xsi:type="dcterms:W3CDTF">2021-06-03T11:43:17Z</dcterms:created>
  <dcterms:modified xsi:type="dcterms:W3CDTF">2024-08-11T13:37:23Z</dcterms:modified>
</cp:coreProperties>
</file>