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6F4F03E6-DF0C-400D-A282-A2A0B7F2EF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I19" i="4"/>
  <c r="I20" i="4"/>
  <c r="I17" i="4"/>
  <c r="H18" i="4"/>
  <c r="H19" i="4"/>
  <c r="H20" i="4"/>
  <c r="H17" i="4"/>
  <c r="E19" i="4"/>
  <c r="E18" i="4"/>
  <c r="E17" i="4"/>
  <c r="E16" i="4"/>
  <c r="I4" i="4"/>
  <c r="I5" i="4"/>
  <c r="I6" i="4"/>
  <c r="I7" i="4"/>
  <c r="I8" i="4"/>
  <c r="I9" i="4"/>
  <c r="I10" i="4"/>
  <c r="I11" i="4"/>
  <c r="I12" i="4"/>
  <c r="I13" i="4"/>
  <c r="I14" i="4"/>
  <c r="I3" i="4"/>
  <c r="H4" i="4"/>
  <c r="H5" i="4"/>
  <c r="H6" i="4"/>
  <c r="H7" i="4"/>
  <c r="H8" i="4"/>
  <c r="H9" i="4"/>
  <c r="H10" i="4"/>
  <c r="H11" i="4"/>
  <c r="H12" i="4"/>
  <c r="H13" i="4"/>
  <c r="H14" i="4"/>
  <c r="H3" i="4"/>
  <c r="G14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E4" i="4" l="1"/>
  <c r="E5" i="4"/>
  <c r="E6" i="4"/>
  <c r="E7" i="4"/>
  <c r="E8" i="4"/>
  <c r="E9" i="4"/>
  <c r="E10" i="4"/>
  <c r="E11" i="4"/>
  <c r="E12" i="4"/>
  <c r="E13" i="4"/>
  <c r="E14" i="4"/>
  <c r="E3" i="4"/>
  <c r="D13" i="4"/>
  <c r="D14" i="4"/>
  <c r="D4" i="4"/>
  <c r="D5" i="4"/>
  <c r="D6" i="4"/>
  <c r="D7" i="4"/>
  <c r="D8" i="4"/>
  <c r="D9" i="4"/>
  <c r="D10" i="4"/>
  <c r="D11" i="4"/>
  <c r="D12" i="4"/>
  <c r="D3" i="4"/>
</calcChain>
</file>

<file path=xl/sharedStrings.xml><?xml version="1.0" encoding="utf-8"?>
<sst xmlns="http://schemas.openxmlformats.org/spreadsheetml/2006/main" count="59" uniqueCount="47">
  <si>
    <t>NO</t>
  </si>
  <si>
    <t>KODE RUKO</t>
  </si>
  <si>
    <t>LOKASI</t>
  </si>
  <si>
    <t>TIPE RUKO</t>
  </si>
  <si>
    <t>DISKON</t>
  </si>
  <si>
    <t>LANTAI 1</t>
  </si>
  <si>
    <t>LANTAI 2</t>
  </si>
  <si>
    <t>LANTAI 3</t>
  </si>
  <si>
    <t>TABEL LOKASI</t>
  </si>
  <si>
    <t>KODE LOKASI</t>
  </si>
  <si>
    <t>C</t>
  </si>
  <si>
    <t>CRYSTAL</t>
  </si>
  <si>
    <t>RUBY</t>
  </si>
  <si>
    <t>SUITE</t>
  </si>
  <si>
    <t>DIAMOND</t>
  </si>
  <si>
    <t>R</t>
  </si>
  <si>
    <t>S</t>
  </si>
  <si>
    <t>D</t>
  </si>
  <si>
    <t>Biaya Admin 7% dari harga unitnya</t>
  </si>
  <si>
    <t>BIAYA ADMIN</t>
  </si>
  <si>
    <t>C1</t>
  </si>
  <si>
    <t>C2</t>
  </si>
  <si>
    <t>C3</t>
  </si>
  <si>
    <t>R1</t>
  </si>
  <si>
    <t>D2</t>
  </si>
  <si>
    <t>S1</t>
  </si>
  <si>
    <t>D3</t>
  </si>
  <si>
    <t>R3</t>
  </si>
  <si>
    <t>R2</t>
  </si>
  <si>
    <t>S3</t>
  </si>
  <si>
    <t>S2</t>
  </si>
  <si>
    <t>TOTAL PENYEWAAN</t>
  </si>
  <si>
    <t>TOTAL SELURUH PENYEWAAN</t>
  </si>
  <si>
    <t>HARGA SEWA / BULAN</t>
  </si>
  <si>
    <t>TABEL TIPERUKO dan HARGA SEWA / BULAN</t>
  </si>
  <si>
    <t>RATA-RATA PENYEWAAN</t>
  </si>
  <si>
    <t>Dikenakan Promo Diskon 10% Untuk 
Tipe Ruko SUITE</t>
  </si>
  <si>
    <t>UNIT TERISI</t>
  </si>
  <si>
    <t>PENDAPATAN</t>
  </si>
  <si>
    <t>BULAN</t>
  </si>
  <si>
    <t>JANUARI</t>
  </si>
  <si>
    <t>KODE TIPE</t>
  </si>
  <si>
    <t>TOTAL PENYEWAAN TERTINGGI</t>
  </si>
  <si>
    <t>TOTAL PENYEWAAN TERENDAH</t>
  </si>
  <si>
    <t>VIDEO PEMBAHASAN</t>
  </si>
  <si>
    <t>REKAPITULASI PENYEWAAN RUKO</t>
  </si>
  <si>
    <t>https://youtu.be/ah2MsIVDmVU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</si>
</sst>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scheme val="minor"/>
    </font>
    <font>
      <sz val="10"/>
      <color theme="1"/>
      <name val="Yu Gothic UI Semibold"/>
      <family val="2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1" fontId="2" fillId="0" borderId="1" xfId="1" applyFont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43" fontId="6" fillId="0" borderId="1" xfId="4" applyFont="1" applyBorder="1" applyAlignment="1">
      <alignment horizontal="left"/>
    </xf>
    <xf numFmtId="43" fontId="6" fillId="0" borderId="1" xfId="1" applyNumberFormat="1" applyFont="1" applyBorder="1" applyAlignment="1">
      <alignment horizontal="left"/>
    </xf>
    <xf numFmtId="9" fontId="6" fillId="0" borderId="1" xfId="2" applyFont="1" applyBorder="1" applyAlignment="1">
      <alignment horizontal="left"/>
    </xf>
    <xf numFmtId="43" fontId="6" fillId="0" borderId="1" xfId="1" applyNumberFormat="1" applyFont="1" applyFill="1" applyBorder="1" applyAlignment="1">
      <alignment horizontal="left"/>
    </xf>
    <xf numFmtId="43" fontId="2" fillId="0" borderId="0" xfId="0" applyNumberFormat="1" applyFont="1"/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ah2MsIVDmV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23BB-292F-4C40-A249-D127E071FC81}">
  <sheetPr>
    <tabColor theme="0"/>
  </sheetPr>
  <dimension ref="B1:J32"/>
  <sheetViews>
    <sheetView tabSelected="1" topLeftCell="A6" zoomScale="89" zoomScaleNormal="89" workbookViewId="0">
      <selection activeCell="J21" sqref="J21"/>
    </sheetView>
  </sheetViews>
  <sheetFormatPr defaultRowHeight="16.5" x14ac:dyDescent="0.3"/>
  <cols>
    <col min="1" max="1" width="1" style="1" customWidth="1"/>
    <col min="2" max="2" width="6.140625" style="1" customWidth="1"/>
    <col min="3" max="3" width="15.140625" style="1" customWidth="1"/>
    <col min="4" max="5" width="22.5703125" style="1" customWidth="1"/>
    <col min="6" max="6" width="24.42578125" style="1" customWidth="1"/>
    <col min="7" max="7" width="20.42578125" style="1" customWidth="1"/>
    <col min="8" max="8" width="19.42578125" style="1" customWidth="1"/>
    <col min="9" max="9" width="26.5703125" style="1" customWidth="1"/>
    <col min="10" max="10" width="18.28515625" style="1" customWidth="1"/>
    <col min="11" max="11" width="23.7109375" style="1" customWidth="1"/>
    <col min="12" max="16384" width="9.140625" style="1"/>
  </cols>
  <sheetData>
    <row r="1" spans="2:10" s="8" customFormat="1" ht="22.5" customHeight="1" x14ac:dyDescent="0.25">
      <c r="B1" s="7" t="s">
        <v>45</v>
      </c>
      <c r="E1" s="9" t="s">
        <v>39</v>
      </c>
      <c r="F1" s="9" t="s">
        <v>40</v>
      </c>
      <c r="G1" s="14" t="s">
        <v>44</v>
      </c>
      <c r="H1" s="15" t="s">
        <v>46</v>
      </c>
      <c r="I1" s="15"/>
    </row>
    <row r="2" spans="2:10" x14ac:dyDescent="0.3">
      <c r="B2" s="2" t="s">
        <v>0</v>
      </c>
      <c r="C2" s="2" t="s">
        <v>1</v>
      </c>
      <c r="D2" s="2" t="s">
        <v>3</v>
      </c>
      <c r="E2" s="2" t="s">
        <v>2</v>
      </c>
      <c r="F2" s="2" t="s">
        <v>33</v>
      </c>
      <c r="G2" s="2" t="s">
        <v>19</v>
      </c>
      <c r="H2" s="2" t="s">
        <v>4</v>
      </c>
      <c r="I2" s="2" t="s">
        <v>31</v>
      </c>
      <c r="J2" s="3"/>
    </row>
    <row r="3" spans="2:10" x14ac:dyDescent="0.3">
      <c r="B3" s="4">
        <v>1</v>
      </c>
      <c r="C3" s="4" t="s">
        <v>20</v>
      </c>
      <c r="D3" s="13" t="str">
        <f>_xlfn.XLOOKUP(LEFT(C3,1),$C$28:$C$32,$D$28:$D$32)</f>
        <v>CRYSTAL</v>
      </c>
      <c r="E3" s="13" t="str">
        <f>_xlfn.XLOOKUP(VALUE(RIGHT(C3,1)),$C$22:$C$25,$D$22:$D$25)</f>
        <v>LANTAI 1</v>
      </c>
      <c r="F3" s="21">
        <f>INDEX($E$29:$G$32,MATCH(D3,$D$29:$D$32,0),MATCH(E3,$E$28:$G$28,0))</f>
        <v>35000000</v>
      </c>
      <c r="G3" s="22">
        <f>F3*7%</f>
        <v>2450000.0000000005</v>
      </c>
      <c r="H3" s="23">
        <f>IF(D3="SUITE",10%,0%)</f>
        <v>0</v>
      </c>
      <c r="I3" s="22">
        <f>F3+G3-(F3*H3)</f>
        <v>37450000</v>
      </c>
    </row>
    <row r="4" spans="2:10" x14ac:dyDescent="0.3">
      <c r="B4" s="4">
        <v>2</v>
      </c>
      <c r="C4" s="4" t="s">
        <v>21</v>
      </c>
      <c r="D4" s="13" t="str">
        <f t="shared" ref="D4:D14" si="0">_xlfn.XLOOKUP(LEFT(C4,1),$C$28:$C$32,$D$28:$D$32)</f>
        <v>CRYSTAL</v>
      </c>
      <c r="E4" s="13" t="str">
        <f t="shared" ref="E4:E14" si="1">_xlfn.XLOOKUP(VALUE(RIGHT(C4,1)),$C$22:$C$25,$D$22:$D$25)</f>
        <v>LANTAI 2</v>
      </c>
      <c r="F4" s="21">
        <f t="shared" ref="F4:F14" si="2">INDEX($E$29:$G$32,MATCH(D4,$D$29:$D$32,0),MATCH(E4,$E$28:$G$28,0))</f>
        <v>30000000</v>
      </c>
      <c r="G4" s="22">
        <f t="shared" ref="G4:G13" si="3">F4*7%</f>
        <v>2100000</v>
      </c>
      <c r="H4" s="23">
        <f t="shared" ref="H4:H14" si="4">IF(D4="SUITE",10%,0%)</f>
        <v>0</v>
      </c>
      <c r="I4" s="22">
        <f t="shared" ref="I4:I14" si="5">F4+G4-(F4*H4)</f>
        <v>32100000</v>
      </c>
    </row>
    <row r="5" spans="2:10" x14ac:dyDescent="0.3">
      <c r="B5" s="4">
        <v>3</v>
      </c>
      <c r="C5" s="4" t="s">
        <v>22</v>
      </c>
      <c r="D5" s="13" t="str">
        <f t="shared" si="0"/>
        <v>CRYSTAL</v>
      </c>
      <c r="E5" s="13" t="str">
        <f t="shared" si="1"/>
        <v>LANTAI 3</v>
      </c>
      <c r="F5" s="21">
        <f t="shared" si="2"/>
        <v>27000000</v>
      </c>
      <c r="G5" s="22">
        <f t="shared" si="3"/>
        <v>1890000.0000000002</v>
      </c>
      <c r="H5" s="23">
        <f t="shared" si="4"/>
        <v>0</v>
      </c>
      <c r="I5" s="22">
        <f t="shared" si="5"/>
        <v>28890000</v>
      </c>
    </row>
    <row r="6" spans="2:10" x14ac:dyDescent="0.3">
      <c r="B6" s="4">
        <v>4</v>
      </c>
      <c r="C6" s="4" t="s">
        <v>23</v>
      </c>
      <c r="D6" s="13" t="str">
        <f t="shared" si="0"/>
        <v>RUBY</v>
      </c>
      <c r="E6" s="13" t="str">
        <f t="shared" si="1"/>
        <v>LANTAI 1</v>
      </c>
      <c r="F6" s="21">
        <f t="shared" si="2"/>
        <v>45000000</v>
      </c>
      <c r="G6" s="22">
        <f t="shared" si="3"/>
        <v>3150000.0000000005</v>
      </c>
      <c r="H6" s="23">
        <f t="shared" si="4"/>
        <v>0</v>
      </c>
      <c r="I6" s="22">
        <f t="shared" si="5"/>
        <v>48150000</v>
      </c>
    </row>
    <row r="7" spans="2:10" x14ac:dyDescent="0.3">
      <c r="B7" s="4">
        <v>5</v>
      </c>
      <c r="C7" s="4" t="s">
        <v>24</v>
      </c>
      <c r="D7" s="13" t="str">
        <f t="shared" si="0"/>
        <v>DIAMOND</v>
      </c>
      <c r="E7" s="13" t="str">
        <f t="shared" si="1"/>
        <v>LANTAI 2</v>
      </c>
      <c r="F7" s="21">
        <f t="shared" si="2"/>
        <v>45000000</v>
      </c>
      <c r="G7" s="22">
        <f t="shared" si="3"/>
        <v>3150000.0000000005</v>
      </c>
      <c r="H7" s="23">
        <f t="shared" si="4"/>
        <v>0</v>
      </c>
      <c r="I7" s="22">
        <f t="shared" si="5"/>
        <v>48150000</v>
      </c>
    </row>
    <row r="8" spans="2:10" x14ac:dyDescent="0.3">
      <c r="B8" s="4">
        <v>6</v>
      </c>
      <c r="C8" s="4" t="s">
        <v>25</v>
      </c>
      <c r="D8" s="13" t="str">
        <f t="shared" si="0"/>
        <v>SUITE</v>
      </c>
      <c r="E8" s="13" t="str">
        <f t="shared" si="1"/>
        <v>LANTAI 1</v>
      </c>
      <c r="F8" s="21">
        <f t="shared" si="2"/>
        <v>75000000</v>
      </c>
      <c r="G8" s="22">
        <f t="shared" si="3"/>
        <v>5250000.0000000009</v>
      </c>
      <c r="H8" s="23">
        <f t="shared" si="4"/>
        <v>0.1</v>
      </c>
      <c r="I8" s="22">
        <f t="shared" si="5"/>
        <v>72750000</v>
      </c>
    </row>
    <row r="9" spans="2:10" x14ac:dyDescent="0.3">
      <c r="B9" s="4">
        <v>7</v>
      </c>
      <c r="C9" s="4" t="s">
        <v>22</v>
      </c>
      <c r="D9" s="13" t="str">
        <f t="shared" si="0"/>
        <v>CRYSTAL</v>
      </c>
      <c r="E9" s="13" t="str">
        <f t="shared" si="1"/>
        <v>LANTAI 3</v>
      </c>
      <c r="F9" s="21">
        <f t="shared" si="2"/>
        <v>27000000</v>
      </c>
      <c r="G9" s="22">
        <f t="shared" si="3"/>
        <v>1890000.0000000002</v>
      </c>
      <c r="H9" s="23">
        <f t="shared" si="4"/>
        <v>0</v>
      </c>
      <c r="I9" s="22">
        <f t="shared" si="5"/>
        <v>28890000</v>
      </c>
    </row>
    <row r="10" spans="2:10" x14ac:dyDescent="0.3">
      <c r="B10" s="4">
        <v>8</v>
      </c>
      <c r="C10" s="4" t="s">
        <v>26</v>
      </c>
      <c r="D10" s="13" t="str">
        <f t="shared" si="0"/>
        <v>DIAMOND</v>
      </c>
      <c r="E10" s="13" t="str">
        <f t="shared" si="1"/>
        <v>LANTAI 3</v>
      </c>
      <c r="F10" s="21">
        <f t="shared" si="2"/>
        <v>36000000</v>
      </c>
      <c r="G10" s="22">
        <f t="shared" si="3"/>
        <v>2520000.0000000005</v>
      </c>
      <c r="H10" s="23">
        <f t="shared" si="4"/>
        <v>0</v>
      </c>
      <c r="I10" s="22">
        <f t="shared" si="5"/>
        <v>38520000</v>
      </c>
    </row>
    <row r="11" spans="2:10" x14ac:dyDescent="0.3">
      <c r="B11" s="4">
        <v>9</v>
      </c>
      <c r="C11" s="4" t="s">
        <v>27</v>
      </c>
      <c r="D11" s="13" t="str">
        <f t="shared" si="0"/>
        <v>RUBY</v>
      </c>
      <c r="E11" s="13" t="str">
        <f t="shared" si="1"/>
        <v>LANTAI 3</v>
      </c>
      <c r="F11" s="21">
        <f t="shared" si="2"/>
        <v>30000000</v>
      </c>
      <c r="G11" s="22">
        <f t="shared" si="3"/>
        <v>2100000</v>
      </c>
      <c r="H11" s="23">
        <f t="shared" si="4"/>
        <v>0</v>
      </c>
      <c r="I11" s="22">
        <f t="shared" si="5"/>
        <v>32100000</v>
      </c>
    </row>
    <row r="12" spans="2:10" x14ac:dyDescent="0.3">
      <c r="B12" s="4">
        <v>10</v>
      </c>
      <c r="C12" s="4" t="s">
        <v>28</v>
      </c>
      <c r="D12" s="13" t="str">
        <f t="shared" si="0"/>
        <v>RUBY</v>
      </c>
      <c r="E12" s="13" t="str">
        <f t="shared" si="1"/>
        <v>LANTAI 2</v>
      </c>
      <c r="F12" s="21">
        <f t="shared" si="2"/>
        <v>35000000</v>
      </c>
      <c r="G12" s="22">
        <f t="shared" si="3"/>
        <v>2450000.0000000005</v>
      </c>
      <c r="H12" s="23">
        <f t="shared" si="4"/>
        <v>0</v>
      </c>
      <c r="I12" s="22">
        <f t="shared" si="5"/>
        <v>37450000</v>
      </c>
    </row>
    <row r="13" spans="2:10" x14ac:dyDescent="0.3">
      <c r="B13" s="4">
        <v>11</v>
      </c>
      <c r="C13" s="4" t="s">
        <v>29</v>
      </c>
      <c r="D13" s="13" t="str">
        <f>_xlfn.XLOOKUP(LEFT(C13,1),$C$28:$C$32,$D$28:$D$32)</f>
        <v>SUITE</v>
      </c>
      <c r="E13" s="13" t="str">
        <f t="shared" si="1"/>
        <v>LANTAI 3</v>
      </c>
      <c r="F13" s="21">
        <f t="shared" si="2"/>
        <v>39000000</v>
      </c>
      <c r="G13" s="22">
        <f t="shared" si="3"/>
        <v>2730000.0000000005</v>
      </c>
      <c r="H13" s="23">
        <f t="shared" si="4"/>
        <v>0.1</v>
      </c>
      <c r="I13" s="22">
        <f t="shared" si="5"/>
        <v>37830000</v>
      </c>
    </row>
    <row r="14" spans="2:10" x14ac:dyDescent="0.3">
      <c r="B14" s="4">
        <v>12</v>
      </c>
      <c r="C14" s="4" t="s">
        <v>30</v>
      </c>
      <c r="D14" s="13" t="str">
        <f t="shared" si="0"/>
        <v>SUITE</v>
      </c>
      <c r="E14" s="13" t="str">
        <f t="shared" si="1"/>
        <v>LANTAI 2</v>
      </c>
      <c r="F14" s="21">
        <f t="shared" si="2"/>
        <v>50000000</v>
      </c>
      <c r="G14" s="22">
        <f>F14*7%</f>
        <v>3500000.0000000005</v>
      </c>
      <c r="H14" s="23">
        <f t="shared" si="4"/>
        <v>0.1</v>
      </c>
      <c r="I14" s="22">
        <f t="shared" si="5"/>
        <v>48500000</v>
      </c>
    </row>
    <row r="15" spans="2:10" x14ac:dyDescent="0.3">
      <c r="C15" s="16" t="s">
        <v>44</v>
      </c>
      <c r="D15" s="16"/>
    </row>
    <row r="16" spans="2:10" x14ac:dyDescent="0.3">
      <c r="C16" s="19" t="s">
        <v>32</v>
      </c>
      <c r="D16" s="20"/>
      <c r="E16" s="24">
        <f>SUM(I3:I14)</f>
        <v>490780000</v>
      </c>
      <c r="G16" s="11" t="s">
        <v>3</v>
      </c>
      <c r="H16" s="12" t="s">
        <v>37</v>
      </c>
      <c r="I16" s="12" t="s">
        <v>38</v>
      </c>
    </row>
    <row r="17" spans="3:10" x14ac:dyDescent="0.3">
      <c r="C17" s="19" t="s">
        <v>42</v>
      </c>
      <c r="D17" s="20"/>
      <c r="E17" s="24">
        <f>MAX(I3:I14)</f>
        <v>72750000</v>
      </c>
      <c r="G17" s="5" t="s">
        <v>11</v>
      </c>
      <c r="H17" s="13">
        <f>COUNTIF(D3:D14,G17)</f>
        <v>4</v>
      </c>
      <c r="I17" s="21">
        <f>SUMIF(D3:D14,G17,I3:I14)</f>
        <v>127330000</v>
      </c>
    </row>
    <row r="18" spans="3:10" x14ac:dyDescent="0.3">
      <c r="C18" s="19" t="s">
        <v>43</v>
      </c>
      <c r="D18" s="20"/>
      <c r="E18" s="24">
        <f>MIN(I3:I14)</f>
        <v>28890000</v>
      </c>
      <c r="G18" s="5" t="s">
        <v>12</v>
      </c>
      <c r="H18" s="13">
        <f t="shared" ref="H18:H20" si="6">COUNTIF(D4:D15,G18)</f>
        <v>3</v>
      </c>
      <c r="I18" s="21">
        <f t="shared" ref="I18:I20" si="7">SUMIF(D4:D15,G18,I4:I15)</f>
        <v>117700000</v>
      </c>
    </row>
    <row r="19" spans="3:10" x14ac:dyDescent="0.3">
      <c r="C19" s="19" t="s">
        <v>35</v>
      </c>
      <c r="D19" s="20"/>
      <c r="E19" s="24">
        <f>AVERAGE(I3:I14)</f>
        <v>40898333.333333336</v>
      </c>
      <c r="G19" s="5" t="s">
        <v>14</v>
      </c>
      <c r="H19" s="13">
        <f t="shared" si="6"/>
        <v>2</v>
      </c>
      <c r="I19" s="21">
        <f t="shared" si="7"/>
        <v>86670000</v>
      </c>
    </row>
    <row r="20" spans="3:10" x14ac:dyDescent="0.3">
      <c r="G20" s="5" t="s">
        <v>13</v>
      </c>
      <c r="H20" s="13">
        <f t="shared" si="6"/>
        <v>3</v>
      </c>
      <c r="I20" s="21">
        <f t="shared" si="7"/>
        <v>159080000</v>
      </c>
      <c r="J20" s="25"/>
    </row>
    <row r="21" spans="3:10" x14ac:dyDescent="0.3">
      <c r="C21" s="18" t="s">
        <v>8</v>
      </c>
      <c r="D21" s="18"/>
      <c r="F21" s="17" t="s">
        <v>36</v>
      </c>
      <c r="G21" s="17"/>
      <c r="H21" s="17" t="s">
        <v>18</v>
      </c>
      <c r="I21" s="17"/>
    </row>
    <row r="22" spans="3:10" x14ac:dyDescent="0.3">
      <c r="C22" s="10" t="s">
        <v>9</v>
      </c>
      <c r="D22" s="10" t="s">
        <v>2</v>
      </c>
      <c r="F22" s="17"/>
      <c r="G22" s="17"/>
      <c r="H22" s="17"/>
      <c r="I22" s="17"/>
    </row>
    <row r="23" spans="3:10" x14ac:dyDescent="0.3">
      <c r="C23" s="4">
        <v>1</v>
      </c>
      <c r="D23" s="4" t="s">
        <v>5</v>
      </c>
      <c r="F23" s="17"/>
      <c r="G23" s="17"/>
      <c r="H23" s="17"/>
      <c r="I23" s="17"/>
    </row>
    <row r="24" spans="3:10" x14ac:dyDescent="0.3">
      <c r="C24" s="4">
        <v>2</v>
      </c>
      <c r="D24" s="4" t="s">
        <v>6</v>
      </c>
      <c r="F24" s="17"/>
      <c r="G24" s="17"/>
      <c r="H24" s="17"/>
      <c r="I24" s="17"/>
    </row>
    <row r="25" spans="3:10" x14ac:dyDescent="0.3">
      <c r="C25" s="4">
        <v>3</v>
      </c>
      <c r="D25" s="4" t="s">
        <v>7</v>
      </c>
      <c r="F25" s="17"/>
      <c r="G25" s="17"/>
      <c r="H25" s="17"/>
      <c r="I25" s="17"/>
    </row>
    <row r="27" spans="3:10" x14ac:dyDescent="0.3">
      <c r="C27" s="18" t="s">
        <v>34</v>
      </c>
      <c r="D27" s="18"/>
      <c r="E27" s="18"/>
      <c r="F27" s="18"/>
      <c r="G27" s="18"/>
    </row>
    <row r="28" spans="3:10" x14ac:dyDescent="0.3">
      <c r="C28" s="10" t="s">
        <v>41</v>
      </c>
      <c r="D28" s="10" t="s">
        <v>3</v>
      </c>
      <c r="E28" s="10" t="s">
        <v>5</v>
      </c>
      <c r="F28" s="10" t="s">
        <v>6</v>
      </c>
      <c r="G28" s="10" t="s">
        <v>7</v>
      </c>
    </row>
    <row r="29" spans="3:10" x14ac:dyDescent="0.3">
      <c r="C29" s="4" t="s">
        <v>10</v>
      </c>
      <c r="D29" s="5" t="s">
        <v>11</v>
      </c>
      <c r="E29" s="6">
        <v>35000000</v>
      </c>
      <c r="F29" s="6">
        <v>30000000</v>
      </c>
      <c r="G29" s="6">
        <v>27000000</v>
      </c>
    </row>
    <row r="30" spans="3:10" x14ac:dyDescent="0.3">
      <c r="C30" s="4" t="s">
        <v>15</v>
      </c>
      <c r="D30" s="5" t="s">
        <v>12</v>
      </c>
      <c r="E30" s="6">
        <v>45000000</v>
      </c>
      <c r="F30" s="6">
        <v>35000000</v>
      </c>
      <c r="G30" s="6">
        <v>30000000</v>
      </c>
    </row>
    <row r="31" spans="3:10" x14ac:dyDescent="0.3">
      <c r="C31" s="4" t="s">
        <v>17</v>
      </c>
      <c r="D31" s="5" t="s">
        <v>14</v>
      </c>
      <c r="E31" s="6">
        <v>65000000</v>
      </c>
      <c r="F31" s="6">
        <v>45000000</v>
      </c>
      <c r="G31" s="6">
        <v>36000000</v>
      </c>
    </row>
    <row r="32" spans="3:10" x14ac:dyDescent="0.3">
      <c r="C32" s="4" t="s">
        <v>16</v>
      </c>
      <c r="D32" s="5" t="s">
        <v>13</v>
      </c>
      <c r="E32" s="6">
        <v>75000000</v>
      </c>
      <c r="F32" s="6">
        <v>50000000</v>
      </c>
      <c r="G32" s="6">
        <v>39000000</v>
      </c>
    </row>
  </sheetData>
  <mergeCells count="10">
    <mergeCell ref="H1:I1"/>
    <mergeCell ref="C15:D15"/>
    <mergeCell ref="H21:I25"/>
    <mergeCell ref="C27:G27"/>
    <mergeCell ref="C16:D16"/>
    <mergeCell ref="C17:D17"/>
    <mergeCell ref="C18:D18"/>
    <mergeCell ref="C19:D19"/>
    <mergeCell ref="C21:D21"/>
    <mergeCell ref="F21:G25"/>
  </mergeCells>
  <hyperlinks>
    <hyperlink ref="H1" r:id="rId1" xr:uid="{11AAB205-6346-483B-8836-DB04913F47D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T480-PC</cp:lastModifiedBy>
  <dcterms:created xsi:type="dcterms:W3CDTF">2017-12-11T23:08:11Z</dcterms:created>
  <dcterms:modified xsi:type="dcterms:W3CDTF">2024-10-14T06:38:13Z</dcterms:modified>
</cp:coreProperties>
</file>