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latihan exel\TES KERJA EXCEL\ADMIN\Admin Keuangan\"/>
    </mc:Choice>
  </mc:AlternateContent>
  <xr:revisionPtr revIDLastSave="0" documentId="13_ncr:1_{D78D0049-41A7-487E-B2B8-91117A7B25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oal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8" l="1"/>
  <c r="H5" i="8"/>
  <c r="H6" i="8"/>
  <c r="H7" i="8"/>
  <c r="H8" i="8"/>
  <c r="H9" i="8"/>
  <c r="H10" i="8"/>
  <c r="H11" i="8"/>
  <c r="H12" i="8"/>
  <c r="H13" i="8"/>
  <c r="H3" i="8"/>
  <c r="D4" i="8" a="1"/>
  <c r="D4" i="8" s="1"/>
  <c r="D5" i="8" a="1"/>
  <c r="D5" i="8" s="1"/>
  <c r="J5" i="8" s="1"/>
  <c r="D6" i="8" a="1"/>
  <c r="D6" i="8" s="1"/>
  <c r="D7" i="8" a="1"/>
  <c r="D7" i="8" s="1"/>
  <c r="D8" i="8" a="1"/>
  <c r="D8" i="8" s="1"/>
  <c r="G8" i="8" s="1"/>
  <c r="D9" i="8" a="1"/>
  <c r="D9" i="8" s="1"/>
  <c r="J9" i="8" s="1"/>
  <c r="D10" i="8" a="1"/>
  <c r="D10" i="8" s="1"/>
  <c r="J10" i="8" s="1"/>
  <c r="D11" i="8" a="1"/>
  <c r="D11" i="8"/>
  <c r="J11" i="8" s="1"/>
  <c r="D12" i="8" a="1"/>
  <c r="D12" i="8" s="1"/>
  <c r="J12" i="8" s="1"/>
  <c r="D13" i="8" a="1"/>
  <c r="D13" i="8" s="1"/>
  <c r="J13" i="8" s="1"/>
  <c r="D3" i="8" a="1"/>
  <c r="D3" i="8" s="1"/>
  <c r="J3" i="8" s="1"/>
  <c r="F4" i="8"/>
  <c r="F5" i="8"/>
  <c r="F6" i="8"/>
  <c r="F7" i="8"/>
  <c r="F8" i="8"/>
  <c r="F9" i="8"/>
  <c r="G9" i="8" s="1"/>
  <c r="F10" i="8"/>
  <c r="F11" i="8"/>
  <c r="F12" i="8"/>
  <c r="F13" i="8"/>
  <c r="F3" i="8"/>
  <c r="E4" i="8"/>
  <c r="E5" i="8"/>
  <c r="E6" i="8"/>
  <c r="I6" i="8" s="1"/>
  <c r="E7" i="8"/>
  <c r="E8" i="8"/>
  <c r="E9" i="8"/>
  <c r="E10" i="8"/>
  <c r="E11" i="8"/>
  <c r="I11" i="8" s="1"/>
  <c r="E12" i="8"/>
  <c r="E13" i="8"/>
  <c r="I13" i="8" s="1"/>
  <c r="E3" i="8"/>
  <c r="I9" i="8" l="1"/>
  <c r="K9" i="8" s="1"/>
  <c r="I8" i="8"/>
  <c r="J7" i="8"/>
  <c r="G7" i="8"/>
  <c r="I7" i="8" s="1"/>
  <c r="K7" i="8" s="1"/>
  <c r="J6" i="8"/>
  <c r="G6" i="8"/>
  <c r="K6" i="8" s="1"/>
  <c r="I5" i="8"/>
  <c r="K5" i="8" s="1"/>
  <c r="J4" i="8"/>
  <c r="G4" i="8"/>
  <c r="I4" i="8" s="1"/>
  <c r="K4" i="8" s="1"/>
  <c r="I12" i="8"/>
  <c r="J8" i="8"/>
  <c r="K11" i="8"/>
  <c r="I3" i="8"/>
  <c r="G13" i="8"/>
  <c r="G5" i="8"/>
  <c r="G3" i="8"/>
  <c r="K3" i="8" s="1"/>
  <c r="G12" i="8"/>
  <c r="K12" i="8" s="1"/>
  <c r="K8" i="8"/>
  <c r="G11" i="8"/>
  <c r="G10" i="8"/>
  <c r="I10" i="8" s="1"/>
  <c r="K10" i="8" s="1"/>
  <c r="K1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<sst xmlns="http://schemas.openxmlformats.org/spreadsheetml/2006/main" count="56" uniqueCount="56">
  <si>
    <t>No</t>
  </si>
  <si>
    <t>1. Jenis motor dicari berdasarkan 3 karakter dr kiri</t>
  </si>
  <si>
    <t xml:space="preserve">    Jika SXT, Maka Supra X 125</t>
  </si>
  <si>
    <t xml:space="preserve">    Jika MGP, Maka Mega Pro</t>
  </si>
  <si>
    <t xml:space="preserve">    Jika NSF, Maka New Supra Fit</t>
  </si>
  <si>
    <t xml:space="preserve">    Jika KRX, Maka Karisma X</t>
  </si>
  <si>
    <t>2. Cara Bayar dicari berdasarkan 1 karakter di tengah</t>
  </si>
  <si>
    <t xml:space="preserve">    Jika T, maka Tunai</t>
  </si>
  <si>
    <t xml:space="preserve">    Jika K, maka Kredit</t>
  </si>
  <si>
    <t>3. Model dicari berdasarkan 1 karakter dari kanan</t>
  </si>
  <si>
    <t xml:space="preserve">    Jika D, Maka Disk Brake</t>
  </si>
  <si>
    <t xml:space="preserve">    Jika S, Maka Standart</t>
  </si>
  <si>
    <t>4. Harga Tunai dari tabel</t>
  </si>
  <si>
    <t>6. Angsuran perbulan</t>
  </si>
  <si>
    <t xml:space="preserve">    Jika cara bayar Tunai, maka 0</t>
  </si>
  <si>
    <t>7. Hadiah langsung</t>
  </si>
  <si>
    <t xml:space="preserve">    Jika Supra X 125 atau Karisma X, maka DVD Player</t>
  </si>
  <si>
    <t xml:space="preserve">    Jika Mega Pro, Maka TV</t>
  </si>
  <si>
    <t xml:space="preserve">    Jika New Supra Fit, maka Dispenser</t>
  </si>
  <si>
    <t>8. Total bayar</t>
  </si>
  <si>
    <t xml:space="preserve">    Jika Cara Bayar Tunai, maka sejumlah harga Tunai</t>
  </si>
  <si>
    <t xml:space="preserve">    Jika Cara Bayar Kredit, Maka Masa angsuran kali angsuran perbulan</t>
  </si>
  <si>
    <t>Kode Motor</t>
  </si>
  <si>
    <t>Jenis Motor</t>
  </si>
  <si>
    <t xml:space="preserve">Cara Bayar </t>
  </si>
  <si>
    <t>Model</t>
  </si>
  <si>
    <t>Harga Tunai</t>
  </si>
  <si>
    <t>Masa Angsuran</t>
  </si>
  <si>
    <t>Hadiah Langsung</t>
  </si>
  <si>
    <t>Total Bayar</t>
  </si>
  <si>
    <t>SXT-T/00-S</t>
  </si>
  <si>
    <t>MGP-K/36-D</t>
  </si>
  <si>
    <t>KRX-K/12-D</t>
  </si>
  <si>
    <t>NSF-T/00-S</t>
  </si>
  <si>
    <t>NSF-K/12-D</t>
  </si>
  <si>
    <t>MGP-K/48-S</t>
  </si>
  <si>
    <t>SXT-K/30-D</t>
  </si>
  <si>
    <t>SXT-K/12-S</t>
  </si>
  <si>
    <t>KRX-T/00-S</t>
  </si>
  <si>
    <t>MGP-T/00-D</t>
  </si>
  <si>
    <t>NSF-T/00-D</t>
  </si>
  <si>
    <t>Soal</t>
  </si>
  <si>
    <t>Tabel Harga Tunai</t>
  </si>
  <si>
    <t>Jenis</t>
  </si>
  <si>
    <t>Standart</t>
  </si>
  <si>
    <t>New Supra Fit</t>
  </si>
  <si>
    <t>Supra X 125</t>
  </si>
  <si>
    <t>Karisma X</t>
  </si>
  <si>
    <t>Mega Pro</t>
  </si>
  <si>
    <t xml:space="preserve">    Jika Cara bayar kredit, maka Harga Tunai dibagi Masa angsuran + (Bunga 1% Per Bulan dari Harga Tunai)</t>
  </si>
  <si>
    <t>Angsuran Per Bulan</t>
  </si>
  <si>
    <t>5. Masa Angsuran diambil 2 Angka dari tengah</t>
  </si>
  <si>
    <t xml:space="preserve"> </t>
  </si>
  <si>
    <t>Disk Brake</t>
  </si>
  <si>
    <t>Video Pembahasan</t>
  </si>
  <si>
    <t>https://youtu.be/-uTEtXRrVso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</si>
</sst>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  <charset val="1"/>
    </font>
    <font>
      <b/>
      <sz val="11"/>
      <name val="Yu Gothic UI Semibold"/>
      <family val="2"/>
    </font>
    <font>
      <sz val="11"/>
      <name val="Yu Gothic UI Semibold"/>
      <family val="2"/>
    </font>
    <font>
      <b/>
      <sz val="11"/>
      <color theme="0"/>
      <name val="Yu Gothic UI Semibold"/>
      <family val="2"/>
    </font>
    <font>
      <u/>
      <sz val="10"/>
      <color theme="10"/>
      <name val="Arial"/>
    </font>
    <font>
      <b/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4" fillId="2" borderId="1" xfId="3" applyFont="1" applyFill="1" applyBorder="1" applyAlignment="1">
      <alignment horizontal="center" vertical="center" wrapText="1"/>
    </xf>
    <xf numFmtId="0" fontId="5" fillId="0" borderId="0" xfId="3" applyFont="1" applyAlignment="1">
      <alignment horizontal="center" vertical="center" wrapText="1"/>
    </xf>
    <xf numFmtId="0" fontId="5" fillId="0" borderId="1" xfId="3" applyFont="1" applyBorder="1" applyAlignment="1">
      <alignment horizontal="center"/>
    </xf>
    <xf numFmtId="0" fontId="4" fillId="0" borderId="1" xfId="3" applyFont="1" applyBorder="1" applyAlignment="1">
      <alignment horizontal="center"/>
    </xf>
    <xf numFmtId="0" fontId="5" fillId="0" borderId="1" xfId="3" applyFont="1" applyBorder="1"/>
    <xf numFmtId="0" fontId="5" fillId="0" borderId="0" xfId="3" applyFont="1"/>
    <xf numFmtId="165" fontId="5" fillId="0" borderId="1" xfId="1" applyNumberFormat="1" applyFont="1" applyBorder="1"/>
    <xf numFmtId="0" fontId="5" fillId="0" borderId="0" xfId="3" applyFont="1" applyAlignment="1">
      <alignment vertical="center"/>
    </xf>
    <xf numFmtId="0" fontId="6" fillId="3" borderId="1" xfId="3" applyFont="1" applyFill="1" applyBorder="1" applyAlignment="1">
      <alignment horizontal="center"/>
    </xf>
    <xf numFmtId="0" fontId="4" fillId="0" borderId="0" xfId="3" applyFont="1"/>
    <xf numFmtId="0" fontId="5" fillId="0" borderId="0" xfId="3" applyFont="1" applyAlignment="1">
      <alignment horizontal="left"/>
    </xf>
    <xf numFmtId="0" fontId="4" fillId="0" borderId="0" xfId="3" applyFont="1" applyAlignment="1">
      <alignment horizontal="left"/>
    </xf>
    <xf numFmtId="0" fontId="5" fillId="0" borderId="2" xfId="3" applyFont="1" applyBorder="1" applyAlignment="1">
      <alignment horizontal="center"/>
    </xf>
    <xf numFmtId="0" fontId="8" fillId="0" borderId="2" xfId="4" applyFont="1" applyBorder="1" applyAlignment="1">
      <alignment horizontal="center"/>
    </xf>
  </cellXfs>
  <cellStyles count="5">
    <cellStyle name="Comma" xfId="1" builtinId="3"/>
    <cellStyle name="Comma 2" xfId="2" xr:uid="{00000000-0005-0000-0000-000001000000}"/>
    <cellStyle name="Hyperlink" xfId="4" builtinId="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-uTEtXRrV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2719-8795-4013-A5E4-7A17415A5304}">
  <sheetPr>
    <tabColor theme="0"/>
  </sheetPr>
  <dimension ref="B1:K44"/>
  <sheetViews>
    <sheetView tabSelected="1" zoomScale="96" zoomScaleNormal="96" workbookViewId="0">
      <selection activeCell="P10" sqref="P10"/>
    </sheetView>
  </sheetViews>
  <sheetFormatPr defaultRowHeight="16.5" x14ac:dyDescent="0.3"/>
  <cols>
    <col min="1" max="1" width="2.42578125" style="6" customWidth="1"/>
    <col min="2" max="2" width="7.28515625" style="6" customWidth="1"/>
    <col min="3" max="3" width="17.7109375" style="6" customWidth="1"/>
    <col min="4" max="4" width="18.42578125" style="6" bestFit="1" customWidth="1"/>
    <col min="5" max="5" width="18.28515625" style="6" bestFit="1" customWidth="1"/>
    <col min="6" max="6" width="17.28515625" style="6" customWidth="1"/>
    <col min="7" max="7" width="18.85546875" style="6" bestFit="1" customWidth="1"/>
    <col min="8" max="8" width="18.5703125" style="6" customWidth="1"/>
    <col min="9" max="9" width="19.5703125" style="6" customWidth="1"/>
    <col min="10" max="10" width="22.7109375" style="6" customWidth="1"/>
    <col min="11" max="11" width="22.5703125" style="6" customWidth="1"/>
    <col min="12" max="13" width="9.140625" style="6"/>
    <col min="14" max="14" width="15.7109375" style="6" bestFit="1" customWidth="1"/>
    <col min="15" max="15" width="9.140625" style="6"/>
    <col min="16" max="16" width="13" style="6" bestFit="1" customWidth="1"/>
    <col min="17" max="16384" width="9.140625" style="6"/>
  </cols>
  <sheetData>
    <row r="1" spans="2:11" ht="24" customHeight="1" x14ac:dyDescent="0.3">
      <c r="B1" s="8" t="s">
        <v>41</v>
      </c>
      <c r="C1" s="13" t="s">
        <v>54</v>
      </c>
      <c r="D1" s="13"/>
      <c r="E1" s="14" t="s">
        <v>55</v>
      </c>
      <c r="F1" s="14"/>
    </row>
    <row r="2" spans="2:11" s="2" customFormat="1" ht="49.5" x14ac:dyDescent="0.2">
      <c r="B2" s="1" t="s">
        <v>0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50</v>
      </c>
      <c r="J2" s="1" t="s">
        <v>28</v>
      </c>
      <c r="K2" s="1" t="s">
        <v>29</v>
      </c>
    </row>
    <row r="3" spans="2:11" x14ac:dyDescent="0.3">
      <c r="B3" s="3">
        <v>1</v>
      </c>
      <c r="C3" s="4" t="s">
        <v>30</v>
      </c>
      <c r="D3" s="5" t="str" cm="1">
        <f t="array" ref="D3">_xlfn.IFS(LEFT(C3,3)="SXT","Supra X 125",LEFT(C3,3)="MGP","Mega Pro",LEFT(C3,3)="KRX","Karisma X",LEFT(C3,3)="NSF","New Supra Fit")</f>
        <v>Supra X 125</v>
      </c>
      <c r="E3" s="5" t="str">
        <f>IF(MID(C3,5,1)="T","Tunai","Kredit")</f>
        <v>Tunai</v>
      </c>
      <c r="F3" s="5" t="str">
        <f>IF(RIGHT(C3,1)="S","Standart","Disk Brake")</f>
        <v>Standart</v>
      </c>
      <c r="G3" s="7">
        <f>VLOOKUP(D3,$H$16:$J$20,MATCH(F3,$H$16:$J$16,0),)</f>
        <v>12000000</v>
      </c>
      <c r="H3" s="3" t="str">
        <f>MID(C3,7,2)</f>
        <v>00</v>
      </c>
      <c r="I3" s="7">
        <f>IF(E3="Tunai",0,G3/H3+(G3*1%))</f>
        <v>0</v>
      </c>
      <c r="J3" s="5" t="str">
        <f>IF(D3="Mega pro","TV",IF(D3="New Supra Fit","Dispenser","DVD Player"))</f>
        <v>DVD Player</v>
      </c>
      <c r="K3" s="7">
        <f>IF(E3="Tunai",G3,H3*I3)</f>
        <v>12000000</v>
      </c>
    </row>
    <row r="4" spans="2:11" x14ac:dyDescent="0.3">
      <c r="B4" s="3">
        <v>2</v>
      </c>
      <c r="C4" s="4" t="s">
        <v>31</v>
      </c>
      <c r="D4" s="5" t="str" cm="1">
        <f t="array" ref="D4">_xlfn.IFS(LEFT(C4,3)="SXT","Supra X 125",LEFT(C4,3)="MGP","Mega Pro",LEFT(C4,3)="KRX","Karisma X",LEFT(C4,3)="NSF","New Supra Fit")</f>
        <v>Mega Pro</v>
      </c>
      <c r="E4" s="5" t="str">
        <f t="shared" ref="E4:E13" si="0">IF(MID(C4,5,1)="T","Tunai","Kredit")</f>
        <v>Kredit</v>
      </c>
      <c r="F4" s="5" t="str">
        <f t="shared" ref="F4:F13" si="1">IF(RIGHT(C4,1)="S","Standart","Disk Brake")</f>
        <v>Disk Brake</v>
      </c>
      <c r="G4" s="7">
        <f t="shared" ref="G4:G13" si="2">VLOOKUP(D4,$H$16:$J$20,MATCH(F4,$H$16:$J$16,0),)</f>
        <v>17000000</v>
      </c>
      <c r="H4" s="3" t="str">
        <f t="shared" ref="H4:H13" si="3">MID(C4,7,2)</f>
        <v>36</v>
      </c>
      <c r="I4" s="7">
        <f t="shared" ref="I4:I13" si="4">IF(E4="Tunai",0,G4/H4+(G4*1%))</f>
        <v>642222.22222222225</v>
      </c>
      <c r="J4" s="5" t="str">
        <f t="shared" ref="J4:J13" si="5">IF(D4="Mega pro","TV",IF(D4="New Supra Fit","Dispenser","DVD Player"))</f>
        <v>TV</v>
      </c>
      <c r="K4" s="7">
        <f t="shared" ref="K4:K13" si="6">IF(E4="Tunai",G4,H4*I4)</f>
        <v>23120000</v>
      </c>
    </row>
    <row r="5" spans="2:11" x14ac:dyDescent="0.3">
      <c r="B5" s="3">
        <v>3</v>
      </c>
      <c r="C5" s="4" t="s">
        <v>32</v>
      </c>
      <c r="D5" s="5" t="str" cm="1">
        <f t="array" ref="D5">_xlfn.IFS(LEFT(C5,3)="SXT","Supra X 125",LEFT(C5,3)="MGP","Mega Pro",LEFT(C5,3)="KRX","Karisma X",LEFT(C5,3)="NSF","New Supra Fit")</f>
        <v>Karisma X</v>
      </c>
      <c r="E5" s="5" t="str">
        <f t="shared" si="0"/>
        <v>Kredit</v>
      </c>
      <c r="F5" s="5" t="str">
        <f t="shared" si="1"/>
        <v>Disk Brake</v>
      </c>
      <c r="G5" s="7">
        <f t="shared" si="2"/>
        <v>15000000</v>
      </c>
      <c r="H5" s="3" t="str">
        <f t="shared" si="3"/>
        <v>12</v>
      </c>
      <c r="I5" s="7">
        <f t="shared" si="4"/>
        <v>1400000</v>
      </c>
      <c r="J5" s="5" t="str">
        <f t="shared" si="5"/>
        <v>DVD Player</v>
      </c>
      <c r="K5" s="7">
        <f t="shared" si="6"/>
        <v>16800000</v>
      </c>
    </row>
    <row r="6" spans="2:11" x14ac:dyDescent="0.3">
      <c r="B6" s="3">
        <v>4</v>
      </c>
      <c r="C6" s="4" t="s">
        <v>33</v>
      </c>
      <c r="D6" s="5" t="str" cm="1">
        <f t="array" ref="D6">_xlfn.IFS(LEFT(C6,3)="SXT","Supra X 125",LEFT(C6,3)="MGP","Mega Pro",LEFT(C6,3)="KRX","Karisma X",LEFT(C6,3)="NSF","New Supra Fit")</f>
        <v>New Supra Fit</v>
      </c>
      <c r="E6" s="5" t="str">
        <f t="shared" si="0"/>
        <v>Tunai</v>
      </c>
      <c r="F6" s="5" t="str">
        <f t="shared" si="1"/>
        <v>Standart</v>
      </c>
      <c r="G6" s="7">
        <f t="shared" si="2"/>
        <v>11000000</v>
      </c>
      <c r="H6" s="3" t="str">
        <f t="shared" si="3"/>
        <v>00</v>
      </c>
      <c r="I6" s="7">
        <f t="shared" si="4"/>
        <v>0</v>
      </c>
      <c r="J6" s="5" t="str">
        <f t="shared" si="5"/>
        <v>Dispenser</v>
      </c>
      <c r="K6" s="7">
        <f t="shared" si="6"/>
        <v>11000000</v>
      </c>
    </row>
    <row r="7" spans="2:11" x14ac:dyDescent="0.3">
      <c r="B7" s="3">
        <v>5</v>
      </c>
      <c r="C7" s="4" t="s">
        <v>34</v>
      </c>
      <c r="D7" s="5" t="str" cm="1">
        <f t="array" ref="D7">_xlfn.IFS(LEFT(C7,3)="SXT","Supra X 125",LEFT(C7,3)="MGP","Mega Pro",LEFT(C7,3)="KRX","Karisma X",LEFT(C7,3)="NSF","New Supra Fit")</f>
        <v>New Supra Fit</v>
      </c>
      <c r="E7" s="5" t="str">
        <f t="shared" si="0"/>
        <v>Kredit</v>
      </c>
      <c r="F7" s="5" t="str">
        <f t="shared" si="1"/>
        <v>Disk Brake</v>
      </c>
      <c r="G7" s="7">
        <f t="shared" si="2"/>
        <v>12000000</v>
      </c>
      <c r="H7" s="3" t="str">
        <f t="shared" si="3"/>
        <v>12</v>
      </c>
      <c r="I7" s="7">
        <f t="shared" si="4"/>
        <v>1120000</v>
      </c>
      <c r="J7" s="5" t="str">
        <f t="shared" si="5"/>
        <v>Dispenser</v>
      </c>
      <c r="K7" s="7">
        <f t="shared" si="6"/>
        <v>13440000</v>
      </c>
    </row>
    <row r="8" spans="2:11" x14ac:dyDescent="0.3">
      <c r="B8" s="3">
        <v>6</v>
      </c>
      <c r="C8" s="4" t="s">
        <v>35</v>
      </c>
      <c r="D8" s="5" t="str" cm="1">
        <f t="array" ref="D8">_xlfn.IFS(LEFT(C8,3)="SXT","Supra X 125",LEFT(C8,3)="MGP","Mega Pro",LEFT(C8,3)="KRX","Karisma X",LEFT(C8,3)="NSF","New Supra Fit")</f>
        <v>Mega Pro</v>
      </c>
      <c r="E8" s="5" t="str">
        <f t="shared" si="0"/>
        <v>Kredit</v>
      </c>
      <c r="F8" s="5" t="str">
        <f t="shared" si="1"/>
        <v>Standart</v>
      </c>
      <c r="G8" s="7">
        <f t="shared" si="2"/>
        <v>15000000</v>
      </c>
      <c r="H8" s="3" t="str">
        <f t="shared" si="3"/>
        <v>48</v>
      </c>
      <c r="I8" s="7">
        <f t="shared" si="4"/>
        <v>462500</v>
      </c>
      <c r="J8" s="5" t="str">
        <f t="shared" si="5"/>
        <v>TV</v>
      </c>
      <c r="K8" s="7">
        <f t="shared" si="6"/>
        <v>22200000</v>
      </c>
    </row>
    <row r="9" spans="2:11" x14ac:dyDescent="0.3">
      <c r="B9" s="3">
        <v>7</v>
      </c>
      <c r="C9" s="4" t="s">
        <v>36</v>
      </c>
      <c r="D9" s="5" t="str" cm="1">
        <f t="array" ref="D9">_xlfn.IFS(LEFT(C9,3)="SXT","Supra X 125",LEFT(C9,3)="MGP","Mega Pro",LEFT(C9,3)="KRX","Karisma X",LEFT(C9,3)="NSF","New Supra Fit")</f>
        <v>Supra X 125</v>
      </c>
      <c r="E9" s="5" t="str">
        <f t="shared" si="0"/>
        <v>Kredit</v>
      </c>
      <c r="F9" s="5" t="str">
        <f t="shared" si="1"/>
        <v>Disk Brake</v>
      </c>
      <c r="G9" s="7">
        <f t="shared" si="2"/>
        <v>14000000</v>
      </c>
      <c r="H9" s="3" t="str">
        <f t="shared" si="3"/>
        <v>30</v>
      </c>
      <c r="I9" s="7">
        <f t="shared" si="4"/>
        <v>606666.66666666674</v>
      </c>
      <c r="J9" s="5" t="str">
        <f t="shared" si="5"/>
        <v>DVD Player</v>
      </c>
      <c r="K9" s="7">
        <f t="shared" si="6"/>
        <v>18200000.000000004</v>
      </c>
    </row>
    <row r="10" spans="2:11" x14ac:dyDescent="0.3">
      <c r="B10" s="3">
        <v>8</v>
      </c>
      <c r="C10" s="4" t="s">
        <v>37</v>
      </c>
      <c r="D10" s="5" t="str" cm="1">
        <f t="array" ref="D10">_xlfn.IFS(LEFT(C10,3)="SXT","Supra X 125",LEFT(C10,3)="MGP","Mega Pro",LEFT(C10,3)="KRX","Karisma X",LEFT(C10,3)="NSF","New Supra Fit")</f>
        <v>Supra X 125</v>
      </c>
      <c r="E10" s="5" t="str">
        <f t="shared" si="0"/>
        <v>Kredit</v>
      </c>
      <c r="F10" s="5" t="str">
        <f t="shared" si="1"/>
        <v>Standart</v>
      </c>
      <c r="G10" s="7">
        <f t="shared" si="2"/>
        <v>12000000</v>
      </c>
      <c r="H10" s="3" t="str">
        <f t="shared" si="3"/>
        <v>12</v>
      </c>
      <c r="I10" s="7">
        <f t="shared" si="4"/>
        <v>1120000</v>
      </c>
      <c r="J10" s="5" t="str">
        <f t="shared" si="5"/>
        <v>DVD Player</v>
      </c>
      <c r="K10" s="7">
        <f t="shared" si="6"/>
        <v>13440000</v>
      </c>
    </row>
    <row r="11" spans="2:11" x14ac:dyDescent="0.3">
      <c r="B11" s="3">
        <v>9</v>
      </c>
      <c r="C11" s="4" t="s">
        <v>38</v>
      </c>
      <c r="D11" s="5" t="str" cm="1">
        <f t="array" ref="D11">_xlfn.IFS(LEFT(C11,3)="SXT","Supra X 125",LEFT(C11,3)="MGP","Mega Pro",LEFT(C11,3)="KRX","Karisma X",LEFT(C11,3)="NSF","New Supra Fit")</f>
        <v>Karisma X</v>
      </c>
      <c r="E11" s="5" t="str">
        <f t="shared" si="0"/>
        <v>Tunai</v>
      </c>
      <c r="F11" s="5" t="str">
        <f t="shared" si="1"/>
        <v>Standart</v>
      </c>
      <c r="G11" s="7">
        <f t="shared" si="2"/>
        <v>13000000</v>
      </c>
      <c r="H11" s="3" t="str">
        <f t="shared" si="3"/>
        <v>00</v>
      </c>
      <c r="I11" s="7">
        <f t="shared" si="4"/>
        <v>0</v>
      </c>
      <c r="J11" s="5" t="str">
        <f t="shared" si="5"/>
        <v>DVD Player</v>
      </c>
      <c r="K11" s="7">
        <f t="shared" si="6"/>
        <v>13000000</v>
      </c>
    </row>
    <row r="12" spans="2:11" x14ac:dyDescent="0.3">
      <c r="B12" s="3">
        <v>10</v>
      </c>
      <c r="C12" s="4" t="s">
        <v>39</v>
      </c>
      <c r="D12" s="5" t="str" cm="1">
        <f t="array" ref="D12">_xlfn.IFS(LEFT(C12,3)="SXT","Supra X 125",LEFT(C12,3)="MGP","Mega Pro",LEFT(C12,3)="KRX","Karisma X",LEFT(C12,3)="NSF","New Supra Fit")</f>
        <v>Mega Pro</v>
      </c>
      <c r="E12" s="5" t="str">
        <f t="shared" si="0"/>
        <v>Tunai</v>
      </c>
      <c r="F12" s="5" t="str">
        <f t="shared" si="1"/>
        <v>Disk Brake</v>
      </c>
      <c r="G12" s="7">
        <f t="shared" si="2"/>
        <v>17000000</v>
      </c>
      <c r="H12" s="3" t="str">
        <f t="shared" si="3"/>
        <v>00</v>
      </c>
      <c r="I12" s="7">
        <f t="shared" si="4"/>
        <v>0</v>
      </c>
      <c r="J12" s="5" t="str">
        <f t="shared" si="5"/>
        <v>TV</v>
      </c>
      <c r="K12" s="7">
        <f t="shared" si="6"/>
        <v>17000000</v>
      </c>
    </row>
    <row r="13" spans="2:11" x14ac:dyDescent="0.3">
      <c r="B13" s="3">
        <v>11</v>
      </c>
      <c r="C13" s="4" t="s">
        <v>40</v>
      </c>
      <c r="D13" s="5" t="str" cm="1">
        <f t="array" ref="D13">_xlfn.IFS(LEFT(C13,3)="SXT","Supra X 125",LEFT(C13,3)="MGP","Mega Pro",LEFT(C13,3)="KRX","Karisma X",LEFT(C13,3)="NSF","New Supra Fit")</f>
        <v>New Supra Fit</v>
      </c>
      <c r="E13" s="5" t="str">
        <f t="shared" si="0"/>
        <v>Tunai</v>
      </c>
      <c r="F13" s="5" t="str">
        <f t="shared" si="1"/>
        <v>Disk Brake</v>
      </c>
      <c r="G13" s="7">
        <f t="shared" si="2"/>
        <v>12000000</v>
      </c>
      <c r="H13" s="3" t="str">
        <f t="shared" si="3"/>
        <v>00</v>
      </c>
      <c r="I13" s="7">
        <f t="shared" si="4"/>
        <v>0</v>
      </c>
      <c r="J13" s="5" t="str">
        <f t="shared" si="5"/>
        <v>Dispenser</v>
      </c>
      <c r="K13" s="7">
        <f t="shared" si="6"/>
        <v>12000000</v>
      </c>
    </row>
    <row r="15" spans="2:11" x14ac:dyDescent="0.3">
      <c r="B15" s="12" t="s">
        <v>1</v>
      </c>
      <c r="C15" s="12"/>
      <c r="D15" s="12"/>
      <c r="E15" s="12"/>
      <c r="H15" s="10" t="s">
        <v>42</v>
      </c>
      <c r="K15" s="6" t="s">
        <v>52</v>
      </c>
    </row>
    <row r="16" spans="2:11" x14ac:dyDescent="0.3">
      <c r="B16" s="11" t="s">
        <v>2</v>
      </c>
      <c r="C16" s="11"/>
      <c r="D16" s="11"/>
      <c r="H16" s="9" t="s">
        <v>43</v>
      </c>
      <c r="I16" s="9" t="s">
        <v>44</v>
      </c>
      <c r="J16" s="9" t="s">
        <v>53</v>
      </c>
    </row>
    <row r="17" spans="2:10" x14ac:dyDescent="0.3">
      <c r="B17" s="11" t="s">
        <v>3</v>
      </c>
      <c r="C17" s="11"/>
      <c r="D17" s="11"/>
      <c r="H17" s="5" t="s">
        <v>45</v>
      </c>
      <c r="I17" s="7">
        <v>11000000</v>
      </c>
      <c r="J17" s="7">
        <v>12000000</v>
      </c>
    </row>
    <row r="18" spans="2:10" x14ac:dyDescent="0.3">
      <c r="B18" s="11" t="s">
        <v>4</v>
      </c>
      <c r="C18" s="11"/>
      <c r="D18" s="11"/>
      <c r="H18" s="5" t="s">
        <v>46</v>
      </c>
      <c r="I18" s="7">
        <v>12000000</v>
      </c>
      <c r="J18" s="7">
        <v>14000000</v>
      </c>
    </row>
    <row r="19" spans="2:10" x14ac:dyDescent="0.3">
      <c r="B19" s="11" t="s">
        <v>5</v>
      </c>
      <c r="C19" s="11"/>
      <c r="D19" s="11"/>
      <c r="H19" s="5" t="s">
        <v>47</v>
      </c>
      <c r="I19" s="7">
        <v>13000000</v>
      </c>
      <c r="J19" s="7">
        <v>15000000</v>
      </c>
    </row>
    <row r="20" spans="2:10" x14ac:dyDescent="0.3">
      <c r="H20" s="5" t="s">
        <v>48</v>
      </c>
      <c r="I20" s="7">
        <v>15000000</v>
      </c>
      <c r="J20" s="7">
        <v>17000000</v>
      </c>
    </row>
    <row r="21" spans="2:10" x14ac:dyDescent="0.3">
      <c r="B21" s="12" t="s">
        <v>6</v>
      </c>
      <c r="C21" s="12"/>
      <c r="D21" s="12"/>
      <c r="E21" s="12"/>
    </row>
    <row r="22" spans="2:10" x14ac:dyDescent="0.3">
      <c r="B22" s="11" t="s">
        <v>7</v>
      </c>
      <c r="C22" s="11"/>
    </row>
    <row r="23" spans="2:10" x14ac:dyDescent="0.3">
      <c r="B23" s="11" t="s">
        <v>8</v>
      </c>
      <c r="C23" s="11"/>
    </row>
    <row r="25" spans="2:10" x14ac:dyDescent="0.3">
      <c r="B25" s="12" t="s">
        <v>9</v>
      </c>
      <c r="C25" s="12"/>
      <c r="D25" s="12"/>
      <c r="E25" s="12"/>
    </row>
    <row r="26" spans="2:10" x14ac:dyDescent="0.3">
      <c r="B26" s="11" t="s">
        <v>10</v>
      </c>
      <c r="C26" s="11"/>
      <c r="D26" s="11"/>
    </row>
    <row r="27" spans="2:10" x14ac:dyDescent="0.3">
      <c r="B27" s="11" t="s">
        <v>11</v>
      </c>
      <c r="C27" s="11"/>
      <c r="D27" s="11"/>
    </row>
    <row r="29" spans="2:10" x14ac:dyDescent="0.3">
      <c r="B29" s="12" t="s">
        <v>12</v>
      </c>
      <c r="C29" s="12"/>
      <c r="D29" s="12"/>
    </row>
    <row r="31" spans="2:10" x14ac:dyDescent="0.3">
      <c r="B31" s="12" t="s">
        <v>51</v>
      </c>
      <c r="C31" s="12"/>
      <c r="D31" s="12"/>
      <c r="E31" s="12"/>
    </row>
    <row r="33" spans="2:8" x14ac:dyDescent="0.3">
      <c r="B33" s="12" t="s">
        <v>13</v>
      </c>
      <c r="C33" s="12"/>
    </row>
    <row r="34" spans="2:8" x14ac:dyDescent="0.3">
      <c r="B34" s="11" t="s">
        <v>49</v>
      </c>
      <c r="C34" s="11"/>
      <c r="D34" s="11"/>
      <c r="E34" s="11"/>
      <c r="F34" s="11"/>
      <c r="G34" s="11"/>
      <c r="H34" s="11"/>
    </row>
    <row r="35" spans="2:8" x14ac:dyDescent="0.3">
      <c r="B35" s="11" t="s">
        <v>14</v>
      </c>
      <c r="C35" s="11"/>
      <c r="D35" s="11"/>
      <c r="E35" s="11"/>
      <c r="F35" s="11"/>
      <c r="G35" s="11"/>
    </row>
    <row r="37" spans="2:8" x14ac:dyDescent="0.3">
      <c r="B37" s="12" t="s">
        <v>15</v>
      </c>
      <c r="C37" s="12"/>
    </row>
    <row r="38" spans="2:8" x14ac:dyDescent="0.3">
      <c r="B38" s="11" t="s">
        <v>16</v>
      </c>
      <c r="C38" s="11"/>
      <c r="D38" s="11"/>
      <c r="E38" s="11"/>
    </row>
    <row r="39" spans="2:8" x14ac:dyDescent="0.3">
      <c r="B39" s="11" t="s">
        <v>17</v>
      </c>
      <c r="C39" s="11"/>
      <c r="D39" s="11"/>
      <c r="E39" s="11"/>
    </row>
    <row r="40" spans="2:8" x14ac:dyDescent="0.3">
      <c r="B40" s="11" t="s">
        <v>18</v>
      </c>
      <c r="C40" s="11"/>
      <c r="D40" s="11"/>
      <c r="E40" s="11"/>
    </row>
    <row r="42" spans="2:8" x14ac:dyDescent="0.3">
      <c r="B42" s="12" t="s">
        <v>19</v>
      </c>
      <c r="C42" s="12"/>
    </row>
    <row r="43" spans="2:8" x14ac:dyDescent="0.3">
      <c r="B43" s="11" t="s">
        <v>20</v>
      </c>
      <c r="C43" s="11"/>
      <c r="D43" s="11"/>
      <c r="E43" s="11"/>
      <c r="F43" s="11"/>
    </row>
    <row r="44" spans="2:8" x14ac:dyDescent="0.3">
      <c r="B44" s="11" t="s">
        <v>21</v>
      </c>
      <c r="C44" s="11"/>
      <c r="D44" s="11"/>
      <c r="E44" s="11"/>
      <c r="F44" s="11"/>
    </row>
  </sheetData>
  <mergeCells count="25">
    <mergeCell ref="C1:D1"/>
    <mergeCell ref="E1:F1"/>
    <mergeCell ref="B39:E39"/>
    <mergeCell ref="B40:E40"/>
    <mergeCell ref="B42:C42"/>
    <mergeCell ref="B21:E21"/>
    <mergeCell ref="B15:E15"/>
    <mergeCell ref="B16:D16"/>
    <mergeCell ref="B17:D17"/>
    <mergeCell ref="B18:D18"/>
    <mergeCell ref="B19:D19"/>
    <mergeCell ref="B43:F43"/>
    <mergeCell ref="B44:F44"/>
    <mergeCell ref="B38:E38"/>
    <mergeCell ref="B22:C22"/>
    <mergeCell ref="B23:C23"/>
    <mergeCell ref="B25:E25"/>
    <mergeCell ref="B26:D26"/>
    <mergeCell ref="B27:D27"/>
    <mergeCell ref="B29:D29"/>
    <mergeCell ref="B31:E31"/>
    <mergeCell ref="B33:C33"/>
    <mergeCell ref="B35:G35"/>
    <mergeCell ref="B37:C37"/>
    <mergeCell ref="B34:H34"/>
  </mergeCells>
  <hyperlinks>
    <hyperlink ref="E1" r:id="rId1" xr:uid="{D7814D8C-3515-4771-AEA6-D311089E22A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comank</dc:creator>
  <cp:lastModifiedBy>T480-PC</cp:lastModifiedBy>
  <cp:lastPrinted>2007-03-10T14:30:43Z</cp:lastPrinted>
  <dcterms:created xsi:type="dcterms:W3CDTF">2006-04-18T13:43:38Z</dcterms:created>
  <dcterms:modified xsi:type="dcterms:W3CDTF">2024-10-04T08:00:03Z</dcterms:modified>
</cp:coreProperties>
</file>