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2" autoFilterDateGrouping="1"/>
  </bookViews>
  <sheets>
    <sheet name="A1 Resumen" sheetId="1" state="visible" r:id="rId1"/>
    <sheet name="A2 PIDE" sheetId="2" state="visible" r:id="rId2"/>
    <sheet name="B1 Requisitos licitación" sheetId="3" state="visible" r:id="rId3"/>
    <sheet name="B2 Matriz responsabilidades" sheetId="4" state="visible" r:id="rId4"/>
  </sheets>
  <definedNames/>
  <calcPr calcId="191028" fullCalcOnLoad="1"/>
</workbook>
</file>

<file path=xl/styles.xml><?xml version="1.0" encoding="utf-8"?>
<styleSheet xmlns="http://schemas.openxmlformats.org/spreadsheetml/2006/main">
  <numFmts count="10">
    <numFmt numFmtId="164" formatCode="#,##0.00\ &quot;€&quot;"/>
    <numFmt numFmtId="165" formatCode="d\-m\-yy;@"/>
    <numFmt numFmtId="166" formatCode="#,##0\ &quot;€&quot;"/>
    <numFmt numFmtId="167" formatCode="_-* #,##0.00_-;\-* #,##0.00_-;_-* &quot;-&quot;??_-;_-@_-"/>
    <numFmt numFmtId="168" formatCode="#,##0.00&quot; €&quot;"/>
    <numFmt numFmtId="169" formatCode="_-* #,##0.00\ &quot;€&quot;_-;\-* #,##0.00\ &quot;€&quot;_-;_-* &quot;-&quot;??\ &quot;€&quot;_-;_-@_-"/>
    <numFmt numFmtId="170" formatCode="_-* #,##0_-;\-* #,##0_-;_-* &quot;-&quot;??_-;_-@_-"/>
    <numFmt numFmtId="171" formatCode="0.00\ %"/>
    <numFmt numFmtId="172" formatCode="0.0%"/>
    <numFmt numFmtId="173" formatCode="_-* #,##0.00\ [$€-1]_-;\-* #,##0.00\ [$€-1]_-;_-* &quot;-&quot;??\ [$€-1]_-"/>
  </numFmts>
  <fonts count="28">
    <font>
      <name val="Century Gothic"/>
      <family val="2"/>
      <color theme="1"/>
      <sz val="10"/>
    </font>
    <font>
      <name val="Century Gothic"/>
      <family val="2"/>
      <b val="1"/>
      <color theme="1"/>
      <sz val="10"/>
    </font>
    <font>
      <name val="Century Gothic"/>
      <family val="2"/>
      <sz val="8"/>
    </font>
    <font>
      <name val="Century Gothic"/>
      <family val="2"/>
      <color theme="10"/>
      <sz val="10"/>
      <u val="single"/>
    </font>
    <font>
      <name val="Century Gothic"/>
      <family val="2"/>
      <b val="1"/>
      <color theme="1"/>
      <sz val="12"/>
    </font>
    <font>
      <name val="Century Gothic"/>
      <family val="2"/>
      <b val="1"/>
      <sz val="12"/>
    </font>
    <font>
      <name val="Arial"/>
      <family val="2"/>
      <sz val="10"/>
    </font>
    <font>
      <name val="Arial"/>
      <family val="2"/>
      <sz val="10"/>
    </font>
    <font>
      <name val="Arial"/>
      <charset val="1"/>
      <family val="2"/>
      <sz val="10"/>
    </font>
    <font>
      <name val="Century Gothic"/>
      <family val="2"/>
      <color rgb="FFFF0000"/>
      <sz val="10"/>
    </font>
    <font>
      <name val="Century Gothic"/>
      <family val="2"/>
      <i val="1"/>
      <color rgb="FFFF0000"/>
      <sz val="10"/>
    </font>
    <font>
      <name val="Century Gothic"/>
      <family val="2"/>
      <sz val="10"/>
    </font>
    <font>
      <name val="Century Gothic"/>
      <family val="2"/>
      <b val="1"/>
      <sz val="10"/>
    </font>
    <font>
      <name val="Century Gothic"/>
      <family val="2"/>
      <sz val="10"/>
    </font>
    <font>
      <name val="Century Gothic"/>
      <family val="2"/>
      <b val="1"/>
      <color indexed="9"/>
      <sz val="10"/>
    </font>
    <font>
      <name val="Century Gothic"/>
      <family val="2"/>
      <b val="1"/>
      <color indexed="10"/>
      <sz val="10"/>
    </font>
    <font>
      <name val="Century Gothic"/>
      <family val="2"/>
      <color indexed="10"/>
      <sz val="10"/>
    </font>
    <font>
      <name val="Century Gothic"/>
      <family val="2"/>
      <b val="1"/>
      <color rgb="FFC00000"/>
      <sz val="12"/>
    </font>
    <font>
      <name val="Century Gothic"/>
      <family val="2"/>
      <color theme="0"/>
      <sz val="10"/>
    </font>
    <font>
      <name val="Century Gothic"/>
      <family val="2"/>
      <b val="1"/>
      <sz val="16"/>
    </font>
    <font>
      <name val="Century Gothic"/>
      <family val="2"/>
      <color theme="1" tint="0.249977111117893"/>
      <sz val="10"/>
    </font>
    <font>
      <name val="Century Gothic"/>
      <family val="2"/>
      <b val="1"/>
      <color indexed="18"/>
      <sz val="10"/>
    </font>
    <font>
      <name val="Century Gothic"/>
      <family val="2"/>
      <color theme="1"/>
      <sz val="12"/>
    </font>
    <font>
      <name val="Century Gothic"/>
      <family val="2"/>
      <b val="1"/>
      <sz val="11"/>
    </font>
    <font>
      <name val="Century Gothic"/>
      <family val="2"/>
      <b val="1"/>
      <color rgb="FF00B0F0"/>
      <sz val="16"/>
    </font>
    <font>
      <name val="Century Gothic"/>
      <family val="2"/>
      <b val="1"/>
      <i val="1"/>
      <color rgb="FFFF0000"/>
      <sz val="10"/>
      <u val="single"/>
    </font>
    <font>
      <name val="Century Gothic"/>
      <family val="2"/>
      <i val="1"/>
      <color rgb="FFFF0000"/>
      <sz val="10"/>
      <u val="single"/>
    </font>
    <font>
      <name val="Century Gothic"/>
      <family val="2"/>
      <b val="1"/>
      <i val="1"/>
      <color rgb="FFFF0000"/>
      <sz val="10"/>
    </font>
  </fonts>
  <fills count="10">
    <fill>
      <patternFill/>
    </fill>
    <fill>
      <patternFill patternType="gray125"/>
    </fill>
    <fill>
      <patternFill patternType="solid">
        <fgColor theme="0" tint="-0.1499984740745262"/>
        <bgColor indexed="64"/>
      </patternFill>
    </fill>
    <fill>
      <patternFill patternType="solid">
        <fgColor indexed="44"/>
        <bgColor indexed="31"/>
      </patternFill>
    </fill>
    <fill>
      <patternFill patternType="solid">
        <fgColor theme="7" tint="0.7999816888943144"/>
        <bgColor indexed="64"/>
      </patternFill>
    </fill>
    <fill>
      <patternFill patternType="solid">
        <fgColor theme="0"/>
        <bgColor indexed="64"/>
      </patternFill>
    </fill>
    <fill>
      <patternFill patternType="solid">
        <fgColor indexed="23"/>
        <bgColor indexed="64"/>
      </patternFill>
    </fill>
    <fill>
      <patternFill patternType="solid">
        <fgColor indexed="22"/>
        <bgColor indexed="64"/>
      </patternFill>
    </fill>
    <fill>
      <patternFill patternType="solid">
        <fgColor theme="0" tint="-0.0499893185216834"/>
        <bgColor indexed="64"/>
      </patternFill>
    </fill>
    <fill>
      <patternFill patternType="solid">
        <fgColor theme="7"/>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auto="1"/>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64"/>
      </top>
      <bottom style="thin">
        <color indexed="64"/>
      </bottom>
      <diagonal/>
    </border>
    <border>
      <left style="medium">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style="thin">
        <color indexed="22"/>
      </left>
      <right style="medium">
        <color indexed="64"/>
      </right>
      <top style="thin">
        <color indexed="55"/>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thin">
        <color indexed="22"/>
      </left>
      <right style="medium">
        <color indexed="64"/>
      </right>
      <top/>
      <bottom style="thin">
        <color indexed="55"/>
      </bottom>
      <diagonal/>
    </border>
    <border>
      <left style="medium">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2"/>
      </left>
      <right style="medium">
        <color indexed="64"/>
      </right>
      <top style="thin">
        <color indexed="55"/>
      </top>
      <bottom/>
      <diagonal/>
    </border>
    <border>
      <left style="thin">
        <color indexed="55"/>
      </left>
      <right style="thin">
        <color indexed="22"/>
      </right>
      <top style="thin">
        <color indexed="64"/>
      </top>
      <bottom/>
      <diagonal/>
    </border>
    <border>
      <left style="medium">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22"/>
      </left>
      <right style="medium">
        <color indexed="64"/>
      </right>
      <top style="thin">
        <color indexed="55"/>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55"/>
      </left>
      <right style="thin">
        <color indexed="55"/>
      </right>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1">
    <xf numFmtId="0" fontId="0" fillId="0" borderId="0"/>
    <xf numFmtId="0" fontId="3" fillId="0" borderId="0"/>
    <xf numFmtId="0" fontId="7" fillId="0" borderId="0"/>
    <xf numFmtId="44" fontId="7" fillId="0" borderId="0"/>
    <xf numFmtId="43" fontId="7" fillId="0" borderId="0"/>
    <xf numFmtId="0" fontId="8" fillId="0" borderId="0"/>
    <xf numFmtId="0" fontId="8" fillId="0" borderId="0"/>
    <xf numFmtId="9" fontId="7" fillId="0" borderId="0"/>
    <xf numFmtId="0" fontId="13" fillId="0" borderId="0"/>
    <xf numFmtId="0" fontId="7" fillId="0" borderId="0"/>
    <xf numFmtId="173" fontId="7" fillId="0" borderId="0"/>
  </cellStyleXfs>
  <cellXfs count="238">
    <xf numFmtId="0" fontId="0" fillId="0" borderId="0" pivotButton="0" quotePrefix="0" xfId="0"/>
    <xf numFmtId="0" fontId="1" fillId="2" borderId="1" applyAlignment="1" pivotButton="0" quotePrefix="0" xfId="0">
      <alignment horizontal="center" vertical="center"/>
    </xf>
    <xf numFmtId="0" fontId="1" fillId="2" borderId="2" applyAlignment="1" pivotButton="0" quotePrefix="0" xfId="0">
      <alignment horizontal="center" vertical="center"/>
    </xf>
    <xf numFmtId="0" fontId="1" fillId="2" borderId="4" applyAlignment="1" pivotButton="0" quotePrefix="0" xfId="0">
      <alignment horizontal="center" vertical="center"/>
    </xf>
    <xf numFmtId="0" fontId="1" fillId="2" borderId="11" applyAlignment="1" pivotButton="0" quotePrefix="0" xfId="0">
      <alignment horizontal="center" vertical="center"/>
    </xf>
    <xf numFmtId="0" fontId="0" fillId="0" borderId="0" applyAlignment="1" pivotButton="0" quotePrefix="0" xfId="0">
      <alignment vertical="center"/>
    </xf>
    <xf numFmtId="0" fontId="1" fillId="2" borderId="7" applyAlignment="1" pivotButton="0" quotePrefix="0" xfId="0">
      <alignment horizontal="center" vertical="center"/>
    </xf>
    <xf numFmtId="0" fontId="1" fillId="2" borderId="14" applyAlignment="1" pivotButton="0" quotePrefix="0" xfId="0">
      <alignment horizontal="center" vertical="center"/>
    </xf>
    <xf numFmtId="0" fontId="0" fillId="2" borderId="16" applyAlignment="1" pivotButton="0" quotePrefix="0" xfId="0">
      <alignment horizontal="center" vertical="center"/>
    </xf>
    <xf numFmtId="0" fontId="4" fillId="2" borderId="4" applyAlignment="1" pivotButton="0" quotePrefix="0" xfId="0">
      <alignment horizontal="center" vertical="center"/>
    </xf>
    <xf numFmtId="0" fontId="1" fillId="2" borderId="17" applyAlignment="1" pivotButton="0" quotePrefix="0" xfId="0">
      <alignment horizontal="center" vertical="center"/>
    </xf>
    <xf numFmtId="0" fontId="0" fillId="0" borderId="10" pivotButton="0" quotePrefix="0" xfId="0"/>
    <xf numFmtId="0" fontId="0" fillId="2" borderId="15" applyAlignment="1" pivotButton="0" quotePrefix="0" xfId="0">
      <alignment horizontal="center" vertical="center"/>
    </xf>
    <xf numFmtId="164" fontId="0" fillId="0" borderId="5" applyAlignment="1" pivotButton="0" quotePrefix="0" xfId="0">
      <alignment horizontal="center" vertical="center" wrapText="1"/>
    </xf>
    <xf numFmtId="164" fontId="9" fillId="0" borderId="32" applyAlignment="1" pivotButton="0" quotePrefix="0" xfId="0">
      <alignment horizontal="center" vertical="center" wrapText="1"/>
    </xf>
    <xf numFmtId="0" fontId="0" fillId="0" borderId="10" applyAlignment="1" pivotButton="0" quotePrefix="0" xfId="0">
      <alignment vertical="center"/>
    </xf>
    <xf numFmtId="0" fontId="1" fillId="2" borderId="2" applyAlignment="1" pivotButton="0" quotePrefix="0" xfId="0">
      <alignment horizontal="center" vertical="center" wrapText="1"/>
    </xf>
    <xf numFmtId="0" fontId="1" fillId="2" borderId="3" applyAlignment="1" pivotButton="0" quotePrefix="0" xfId="0">
      <alignment horizontal="center" vertical="center" wrapText="1"/>
    </xf>
    <xf numFmtId="0" fontId="11" fillId="0" borderId="0" applyAlignment="1" pivotButton="0" quotePrefix="0" xfId="8">
      <alignment vertical="center"/>
    </xf>
    <xf numFmtId="0" fontId="11" fillId="0" borderId="0" applyAlignment="1" pivotButton="0" quotePrefix="0" xfId="8">
      <alignment horizontal="justify" vertical="center"/>
    </xf>
    <xf numFmtId="0" fontId="11" fillId="0" borderId="0" applyAlignment="1" pivotButton="0" quotePrefix="0" xfId="8">
      <alignment horizontal="center" vertical="center"/>
    </xf>
    <xf numFmtId="0" fontId="14" fillId="6" borderId="4" applyAlignment="1" pivotButton="0" quotePrefix="0" xfId="8">
      <alignment horizontal="center" vertical="center" wrapText="1"/>
    </xf>
    <xf numFmtId="0" fontId="14" fillId="6" borderId="42" applyAlignment="1" pivotButton="0" quotePrefix="0" xfId="8">
      <alignment horizontal="center" vertical="center" wrapText="1"/>
    </xf>
    <xf numFmtId="0" fontId="14" fillId="6" borderId="43" applyAlignment="1" pivotButton="0" quotePrefix="0" xfId="8">
      <alignment horizontal="center" vertical="center" wrapText="1"/>
    </xf>
    <xf numFmtId="0" fontId="12" fillId="7" borderId="25" applyAlignment="1" pivotButton="0" quotePrefix="0" xfId="8">
      <alignment horizontal="center" vertical="center" wrapText="1"/>
    </xf>
    <xf numFmtId="0" fontId="12" fillId="7" borderId="32" applyAlignment="1" pivotButton="0" quotePrefix="0" xfId="8">
      <alignment horizontal="justify" vertical="center" wrapText="1"/>
    </xf>
    <xf numFmtId="0" fontId="15" fillId="7" borderId="26" applyAlignment="1" pivotButton="0" quotePrefix="0" xfId="8">
      <alignment horizontal="center" vertical="center" wrapText="1"/>
    </xf>
    <xf numFmtId="0" fontId="15" fillId="7" borderId="26" applyAlignment="1" pivotButton="0" quotePrefix="0" xfId="8">
      <alignment vertical="center"/>
    </xf>
    <xf numFmtId="0" fontId="16" fillId="7" borderId="26" applyAlignment="1" pivotButton="0" quotePrefix="0" xfId="8">
      <alignment horizontal="center" vertical="center" wrapText="1"/>
    </xf>
    <xf numFmtId="0" fontId="16" fillId="7" borderId="26" applyAlignment="1" pivotButton="0" quotePrefix="0" xfId="8">
      <alignment horizontal="justify" vertical="center" wrapText="1"/>
    </xf>
    <xf numFmtId="0" fontId="12" fillId="7" borderId="44" applyAlignment="1" pivotButton="0" quotePrefix="0" xfId="8">
      <alignment horizontal="center" vertical="center" wrapText="1"/>
    </xf>
    <xf numFmtId="0" fontId="11" fillId="0" borderId="45" applyAlignment="1" pivotButton="0" quotePrefix="0" xfId="8">
      <alignment horizontal="left" vertical="center" wrapText="1"/>
    </xf>
    <xf numFmtId="0" fontId="11" fillId="0" borderId="46" applyAlignment="1" pivotButton="0" quotePrefix="0" xfId="8">
      <alignment horizontal="left" vertical="center" wrapText="1"/>
    </xf>
    <xf numFmtId="0" fontId="11" fillId="0" borderId="46" applyAlignment="1" pivotButton="0" quotePrefix="0" xfId="8">
      <alignment horizontal="center" vertical="center" wrapText="1"/>
    </xf>
    <xf numFmtId="0" fontId="12" fillId="0" borderId="47" applyAlignment="1" pivotButton="0" quotePrefix="0" xfId="8">
      <alignment horizontal="center" vertical="center" wrapText="1"/>
    </xf>
    <xf numFmtId="165" fontId="11" fillId="0" borderId="47" applyAlignment="1" pivotButton="0" quotePrefix="0" xfId="8">
      <alignment horizontal="center" vertical="center" wrapText="1"/>
    </xf>
    <xf numFmtId="0" fontId="11" fillId="0" borderId="48" applyAlignment="1" pivotButton="0" quotePrefix="0" xfId="8">
      <alignment horizontal="justify" vertical="center" wrapText="1"/>
    </xf>
    <xf numFmtId="0" fontId="11" fillId="0" borderId="49" applyAlignment="1" pivotButton="0" quotePrefix="0" xfId="8">
      <alignment horizontal="center" vertical="center" wrapText="1"/>
    </xf>
    <xf numFmtId="0" fontId="11" fillId="0" borderId="50" applyAlignment="1" pivotButton="0" quotePrefix="0" xfId="8">
      <alignment horizontal="left" vertical="center" wrapText="1"/>
    </xf>
    <xf numFmtId="0" fontId="11" fillId="0" borderId="47" applyAlignment="1" pivotButton="0" quotePrefix="0" xfId="8">
      <alignment horizontal="left" vertical="center" wrapText="1"/>
    </xf>
    <xf numFmtId="0" fontId="11" fillId="0" borderId="47" applyAlignment="1" pivotButton="0" quotePrefix="0" xfId="8">
      <alignment horizontal="center" vertical="center" wrapText="1"/>
    </xf>
    <xf numFmtId="0" fontId="11" fillId="0" borderId="51" applyAlignment="1" pivotButton="0" quotePrefix="0" xfId="8">
      <alignment horizontal="justify" vertical="center" wrapText="1"/>
    </xf>
    <xf numFmtId="0" fontId="11" fillId="0" borderId="52" applyAlignment="1" pivotButton="0" quotePrefix="0" xfId="8">
      <alignment horizontal="center" vertical="center" wrapText="1"/>
    </xf>
    <xf numFmtId="0" fontId="12" fillId="7" borderId="25" applyAlignment="1" pivotButton="0" quotePrefix="0" xfId="8">
      <alignment horizontal="justify" vertical="center" wrapText="1"/>
    </xf>
    <xf numFmtId="0" fontId="11" fillId="5" borderId="46" applyAlignment="1" pivotButton="0" quotePrefix="0" xfId="8">
      <alignment horizontal="left" vertical="center" wrapText="1"/>
    </xf>
    <xf numFmtId="0" fontId="12" fillId="0" borderId="46" applyAlignment="1" pivotButton="0" quotePrefix="0" xfId="8">
      <alignment horizontal="center" vertical="center" wrapText="1"/>
    </xf>
    <xf numFmtId="0" fontId="15" fillId="7" borderId="44" applyAlignment="1" pivotButton="0" quotePrefix="0" xfId="8">
      <alignment horizontal="center" vertical="center" wrapText="1"/>
    </xf>
    <xf numFmtId="0" fontId="11" fillId="0" borderId="53" applyAlignment="1" pivotButton="0" quotePrefix="0" xfId="8">
      <alignment horizontal="left" vertical="center" wrapText="1"/>
    </xf>
    <xf numFmtId="0" fontId="11" fillId="5" borderId="54" applyAlignment="1" pivotButton="0" quotePrefix="0" xfId="8">
      <alignment horizontal="left" vertical="center" wrapText="1"/>
    </xf>
    <xf numFmtId="0" fontId="11" fillId="0" borderId="54" applyAlignment="1" pivotButton="0" quotePrefix="0" xfId="8">
      <alignment horizontal="center" vertical="center" wrapText="1"/>
    </xf>
    <xf numFmtId="0" fontId="11" fillId="0" borderId="54" applyAlignment="1" pivotButton="0" quotePrefix="0" xfId="8">
      <alignment horizontal="left" vertical="center" wrapText="1"/>
    </xf>
    <xf numFmtId="0" fontId="11" fillId="0" borderId="55" applyAlignment="1" pivotButton="0" quotePrefix="0" xfId="8">
      <alignment horizontal="justify" vertical="center" wrapText="1"/>
    </xf>
    <xf numFmtId="0" fontId="11" fillId="0" borderId="56" applyAlignment="1" pivotButton="0" quotePrefix="0" xfId="8">
      <alignment horizontal="center" vertical="center" wrapText="1"/>
    </xf>
    <xf numFmtId="2" fontId="11" fillId="0" borderId="45" applyAlignment="1" pivotButton="0" quotePrefix="0" xfId="8">
      <alignment horizontal="center" vertical="center" wrapText="1"/>
    </xf>
    <xf numFmtId="0" fontId="11" fillId="0" borderId="57" applyAlignment="1" pivotButton="0" quotePrefix="0" xfId="8">
      <alignment vertical="center" wrapText="1"/>
    </xf>
    <xf numFmtId="0" fontId="11" fillId="0" borderId="48" applyAlignment="1" pivotButton="0" quotePrefix="0" xfId="8">
      <alignment horizontal="left" vertical="center" wrapText="1"/>
    </xf>
    <xf numFmtId="0" fontId="11" fillId="0" borderId="58" applyAlignment="1" pivotButton="0" quotePrefix="0" xfId="8">
      <alignment horizontal="left" vertical="center" wrapText="1"/>
    </xf>
    <xf numFmtId="0" fontId="11" fillId="0" borderId="59" applyAlignment="1" pivotButton="0" quotePrefix="0" xfId="8">
      <alignment horizontal="left" vertical="center" wrapText="1"/>
    </xf>
    <xf numFmtId="0" fontId="11" fillId="0" borderId="59" applyAlignment="1" pivotButton="0" quotePrefix="0" xfId="8">
      <alignment horizontal="center" vertical="center" wrapText="1"/>
    </xf>
    <xf numFmtId="0" fontId="12" fillId="0" borderId="59" applyAlignment="1" pivotButton="0" quotePrefix="0" xfId="8">
      <alignment horizontal="center" vertical="center" wrapText="1"/>
    </xf>
    <xf numFmtId="0" fontId="11" fillId="0" borderId="60" applyAlignment="1" pivotButton="0" quotePrefix="0" xfId="8">
      <alignment horizontal="justify" vertical="center" wrapText="1"/>
    </xf>
    <xf numFmtId="0" fontId="11" fillId="0" borderId="61" applyAlignment="1" pivotButton="0" quotePrefix="0" xfId="8">
      <alignment horizontal="center" vertical="center" wrapText="1"/>
    </xf>
    <xf numFmtId="0" fontId="11" fillId="0" borderId="0" applyAlignment="1" pivotButton="0" quotePrefix="0" xfId="8">
      <alignment horizontal="left" vertical="center"/>
    </xf>
    <xf numFmtId="0" fontId="17" fillId="0" borderId="0" applyAlignment="1" pivotButton="0" quotePrefix="0" xfId="2">
      <alignment horizontal="left" vertical="center"/>
    </xf>
    <xf numFmtId="0" fontId="10" fillId="0" borderId="6" applyAlignment="1" pivotButton="0" quotePrefix="0" xfId="0">
      <alignment horizontal="center" vertical="center" wrapText="1"/>
    </xf>
    <xf numFmtId="0" fontId="10" fillId="0" borderId="5" applyAlignment="1" pivotButton="0" quotePrefix="0" xfId="0">
      <alignment horizontal="center" vertical="center" wrapText="1"/>
    </xf>
    <xf numFmtId="0" fontId="10" fillId="0" borderId="37" applyAlignment="1" pivotButton="0" quotePrefix="0" xfId="0">
      <alignment horizontal="center" vertical="center" wrapText="1"/>
    </xf>
    <xf numFmtId="0" fontId="1" fillId="2" borderId="6" applyAlignment="1" pivotButton="0" quotePrefix="0" xfId="0">
      <alignment horizontal="center" vertical="center"/>
    </xf>
    <xf numFmtId="0" fontId="1" fillId="2" borderId="37" applyAlignment="1" pivotButton="0" quotePrefix="0" xfId="0">
      <alignment horizontal="center" vertical="center"/>
    </xf>
    <xf numFmtId="0" fontId="1" fillId="2" borderId="6" applyAlignment="1" pivotButton="0" quotePrefix="0" xfId="0">
      <alignment horizontal="center" vertical="center" wrapText="1"/>
    </xf>
    <xf numFmtId="0" fontId="1" fillId="2" borderId="4" applyAlignment="1" pivotButton="0" quotePrefix="0" xfId="0">
      <alignment horizontal="center" vertical="center" wrapText="1"/>
    </xf>
    <xf numFmtId="164" fontId="10" fillId="0" borderId="37" applyAlignment="1" pivotButton="0" quotePrefix="0" xfId="0">
      <alignment horizontal="center" vertical="center" wrapText="1"/>
    </xf>
    <xf numFmtId="0" fontId="11" fillId="0" borderId="64" applyAlignment="1" pivotButton="0" quotePrefix="0" xfId="8">
      <alignment horizontal="center" vertical="center" wrapText="1"/>
    </xf>
    <xf numFmtId="0" fontId="1" fillId="2" borderId="5" applyAlignment="1" pivotButton="0" quotePrefix="0" xfId="0">
      <alignment horizontal="center" vertical="center" wrapText="1"/>
    </xf>
    <xf numFmtId="0" fontId="12" fillId="2" borderId="4" applyAlignment="1" pivotButton="0" quotePrefix="0" xfId="0">
      <alignment horizontal="center" vertical="center"/>
    </xf>
    <xf numFmtId="0" fontId="10" fillId="0" borderId="34"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32"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11" fillId="0" borderId="0" applyAlignment="1" pivotButton="0" quotePrefix="0" xfId="2">
      <alignment vertical="center"/>
    </xf>
    <xf numFmtId="0" fontId="18" fillId="0" borderId="0" applyAlignment="1" pivotButton="0" quotePrefix="0" xfId="2">
      <alignment vertical="center"/>
    </xf>
    <xf numFmtId="0" fontId="12" fillId="0" borderId="23" applyAlignment="1" pivotButton="0" quotePrefix="0" xfId="2">
      <alignment horizontal="center" vertical="center"/>
    </xf>
    <xf numFmtId="0" fontId="12" fillId="0" borderId="10" applyAlignment="1" pivotButton="0" quotePrefix="0" xfId="2">
      <alignment horizontal="center" vertical="center"/>
    </xf>
    <xf numFmtId="167" fontId="12" fillId="0" borderId="24" applyAlignment="1" pivotButton="0" quotePrefix="0" xfId="4">
      <alignment horizontal="center" vertical="center"/>
    </xf>
    <xf numFmtId="0" fontId="12" fillId="3" borderId="23" applyAlignment="1" pivotButton="0" quotePrefix="0" xfId="2">
      <alignment horizontal="center" vertical="center"/>
    </xf>
    <xf numFmtId="0" fontId="11" fillId="0" borderId="12" applyAlignment="1" pivotButton="0" quotePrefix="0" xfId="2">
      <alignment horizontal="center" vertical="center"/>
    </xf>
    <xf numFmtId="0" fontId="11" fillId="0" borderId="19" applyAlignment="1" pivotButton="0" quotePrefix="0" xfId="2">
      <alignment vertical="center"/>
    </xf>
    <xf numFmtId="0" fontId="12" fillId="2" borderId="8" applyAlignment="1" pivotButton="0" quotePrefix="0" xfId="2">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0" fontId="11" fillId="0" borderId="0" applyAlignment="1" pivotButton="0" quotePrefix="0" xfId="2">
      <alignment horizontal="center" vertical="center"/>
    </xf>
    <xf numFmtId="0" fontId="9" fillId="0" borderId="13" applyAlignment="1" pivotButton="0" quotePrefix="0" xfId="5">
      <alignment vertical="center"/>
    </xf>
    <xf numFmtId="2" fontId="20" fillId="0" borderId="8" applyAlignment="1" pivotButton="0" quotePrefix="0" xfId="7">
      <alignment horizontal="center" vertical="center"/>
    </xf>
    <xf numFmtId="4" fontId="20" fillId="0" borderId="8" applyAlignment="1" pivotButton="0" quotePrefix="0" xfId="6">
      <alignment horizontal="center" vertical="center"/>
    </xf>
    <xf numFmtId="169" fontId="20" fillId="0" borderId="9" applyAlignment="1" pivotButton="0" quotePrefix="0" xfId="3">
      <alignment vertical="center"/>
    </xf>
    <xf numFmtId="0" fontId="12" fillId="0" borderId="0" applyAlignment="1" pivotButton="0" quotePrefix="1" xfId="2">
      <alignment horizontal="left" vertical="center"/>
    </xf>
    <xf numFmtId="170" fontId="9" fillId="0" borderId="0" applyAlignment="1" pivotButton="0" quotePrefix="0" xfId="4">
      <alignment vertical="center"/>
    </xf>
    <xf numFmtId="0" fontId="9" fillId="0" borderId="28" applyAlignment="1" pivotButton="0" quotePrefix="0" xfId="5">
      <alignment vertical="center"/>
    </xf>
    <xf numFmtId="169" fontId="20" fillId="0" borderId="19" applyAlignment="1" pivotButton="0" quotePrefix="0" xfId="3">
      <alignment vertical="center"/>
    </xf>
    <xf numFmtId="0" fontId="12" fillId="0" borderId="23" applyAlignment="1" pivotButton="0" quotePrefix="0" xfId="2">
      <alignment vertical="center"/>
    </xf>
    <xf numFmtId="0" fontId="11" fillId="0" borderId="23" applyAlignment="1" pivotButton="0" quotePrefix="0" xfId="2">
      <alignment vertical="center"/>
    </xf>
    <xf numFmtId="168" fontId="21" fillId="0" borderId="24" applyAlignment="1" pivotButton="0" quotePrefix="0" xfId="2">
      <alignment vertical="center"/>
    </xf>
    <xf numFmtId="0" fontId="12" fillId="4" borderId="7" applyAlignment="1" pivotButton="0" quotePrefix="0" xfId="2">
      <alignment horizontal="center" vertical="center"/>
    </xf>
    <xf numFmtId="0" fontId="11" fillId="4" borderId="8" applyAlignment="1" pivotButton="0" quotePrefix="0" xfId="2">
      <alignment vertical="center"/>
    </xf>
    <xf numFmtId="0" fontId="12" fillId="4" borderId="9" applyAlignment="1" pivotButton="0" quotePrefix="0" xfId="2">
      <alignment horizontal="center" vertical="center"/>
    </xf>
    <xf numFmtId="0" fontId="11" fillId="4" borderId="18" applyAlignment="1" pivotButton="0" quotePrefix="0" xfId="2">
      <alignment horizontal="right" vertical="center"/>
    </xf>
    <xf numFmtId="0" fontId="11" fillId="4" borderId="0" applyAlignment="1" pivotButton="0" quotePrefix="0" xfId="2">
      <alignment vertical="center"/>
    </xf>
    <xf numFmtId="169" fontId="11" fillId="4" borderId="19" applyAlignment="1" pivotButton="0" quotePrefix="0" xfId="2">
      <alignment vertical="center"/>
    </xf>
    <xf numFmtId="0" fontId="12" fillId="4" borderId="18" applyAlignment="1" pivotButton="0" quotePrefix="0" xfId="2">
      <alignment horizontal="right" vertical="center"/>
    </xf>
    <xf numFmtId="9" fontId="11" fillId="4" borderId="0" applyAlignment="1" pivotButton="0" quotePrefix="0" xfId="2">
      <alignment vertical="center"/>
    </xf>
    <xf numFmtId="0" fontId="11" fillId="4" borderId="18" applyAlignment="1" pivotButton="0" quotePrefix="0" xfId="2">
      <alignment vertical="center"/>
    </xf>
    <xf numFmtId="0" fontId="11" fillId="4" borderId="19" applyAlignment="1" pivotButton="0" quotePrefix="0" xfId="2">
      <alignment vertical="center"/>
    </xf>
    <xf numFmtId="0" fontId="12" fillId="4" borderId="15" applyAlignment="1" pivotButton="0" quotePrefix="0" xfId="2">
      <alignment horizontal="right" vertical="center"/>
    </xf>
    <xf numFmtId="0" fontId="11" fillId="4" borderId="22" applyAlignment="1" pivotButton="0" quotePrefix="0" xfId="2">
      <alignment vertical="center"/>
    </xf>
    <xf numFmtId="0" fontId="9" fillId="0" borderId="0" applyAlignment="1" pivotButton="0" quotePrefix="0" xfId="2">
      <alignment vertical="center"/>
    </xf>
    <xf numFmtId="169" fontId="11" fillId="0" borderId="0" applyAlignment="1" pivotButton="0" quotePrefix="0" xfId="2">
      <alignment vertical="center"/>
    </xf>
    <xf numFmtId="0" fontId="2" fillId="0" borderId="0" applyAlignment="1" pivotButton="0" quotePrefix="0" xfId="2">
      <alignment vertical="center"/>
    </xf>
    <xf numFmtId="167" fontId="12" fillId="2" borderId="10" applyAlignment="1" pivotButton="0" quotePrefix="0" xfId="4">
      <alignment horizontal="center" vertical="center"/>
    </xf>
    <xf numFmtId="0" fontId="12" fillId="2" borderId="10" applyAlignment="1" pivotButton="0" quotePrefix="0" xfId="2">
      <alignment horizontal="center" vertical="center"/>
    </xf>
    <xf numFmtId="167" fontId="12" fillId="2" borderId="24" applyAlignment="1" pivotButton="0" quotePrefix="0" xfId="4">
      <alignment horizontal="center" vertical="center"/>
    </xf>
    <xf numFmtId="4" fontId="20" fillId="0" borderId="22" applyAlignment="1" pivotButton="0" quotePrefix="0" xfId="6">
      <alignment horizontal="center" vertical="center"/>
    </xf>
    <xf numFmtId="2" fontId="11" fillId="0" borderId="0" applyAlignment="1" pivotButton="0" quotePrefix="0" xfId="7">
      <alignment horizontal="center" vertical="center"/>
    </xf>
    <xf numFmtId="0" fontId="19" fillId="2" borderId="23" applyAlignment="1" pivotButton="0" quotePrefix="0" xfId="2">
      <alignment vertical="center"/>
    </xf>
    <xf numFmtId="0" fontId="11" fillId="2" borderId="10" applyAlignment="1" pivotButton="0" quotePrefix="0" xfId="2">
      <alignment vertical="center"/>
    </xf>
    <xf numFmtId="167" fontId="11" fillId="0" borderId="0" applyAlignment="1" pivotButton="0" quotePrefix="0" xfId="4">
      <alignment vertical="center"/>
    </xf>
    <xf numFmtId="0" fontId="11" fillId="0" borderId="0" applyAlignment="1" pivotButton="0" quotePrefix="0" xfId="5">
      <alignment vertical="center"/>
    </xf>
    <xf numFmtId="4" fontId="11" fillId="0" borderId="0" applyAlignment="1" pivotButton="0" quotePrefix="0" xfId="6">
      <alignment horizontal="center" vertical="center"/>
    </xf>
    <xf numFmtId="9" fontId="11" fillId="0" borderId="0" applyAlignment="1" pivotButton="0" quotePrefix="0" xfId="7">
      <alignment horizontal="center" vertical="center"/>
    </xf>
    <xf numFmtId="4" fontId="11" fillId="0" borderId="0" applyAlignment="1" pivotButton="0" quotePrefix="0" xfId="2">
      <alignment vertical="center"/>
    </xf>
    <xf numFmtId="169" fontId="20" fillId="0" borderId="20" applyAlignment="1" pivotButton="0" quotePrefix="0" xfId="3">
      <alignment vertical="center"/>
    </xf>
    <xf numFmtId="0" fontId="20" fillId="0" borderId="7" applyAlignment="1" pivotButton="0" quotePrefix="0" xfId="5">
      <alignment vertical="center"/>
    </xf>
    <xf numFmtId="0" fontId="20" fillId="0" borderId="18" applyAlignment="1" pivotButton="0" quotePrefix="0" xfId="5">
      <alignment vertical="center"/>
    </xf>
    <xf numFmtId="4" fontId="20" fillId="0" borderId="0" applyAlignment="1" pivotButton="0" quotePrefix="0" xfId="6">
      <alignment horizontal="center" vertical="center"/>
    </xf>
    <xf numFmtId="0" fontId="20" fillId="0" borderId="15" applyAlignment="1" pivotButton="0" quotePrefix="0" xfId="5">
      <alignment vertical="center"/>
    </xf>
    <xf numFmtId="0" fontId="20" fillId="0" borderId="18" applyAlignment="1" pivotButton="0" quotePrefix="0" xfId="2">
      <alignment vertical="center"/>
    </xf>
    <xf numFmtId="0" fontId="20" fillId="0" borderId="15" applyAlignment="1" pivotButton="0" quotePrefix="0" xfId="2">
      <alignment vertical="center"/>
    </xf>
    <xf numFmtId="0" fontId="20" fillId="0" borderId="7" applyAlignment="1" pivotButton="0" quotePrefix="0" xfId="2">
      <alignment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0" fontId="12" fillId="3" borderId="24" applyAlignment="1" pivotButton="0" quotePrefix="0" xfId="2">
      <alignment horizontal="left" vertical="center" indent="1"/>
    </xf>
    <xf numFmtId="169" fontId="23" fillId="4" borderId="12" applyAlignment="1" pivotButton="0" quotePrefix="0" xfId="2">
      <alignment vertical="center"/>
    </xf>
    <xf numFmtId="172" fontId="23" fillId="4" borderId="21" applyAlignment="1" pivotButton="0" quotePrefix="0" xfId="7">
      <alignment vertical="center"/>
    </xf>
    <xf numFmtId="169" fontId="23" fillId="4" borderId="65" applyAlignment="1" pivotButton="0" quotePrefix="0" xfId="2">
      <alignment vertical="center"/>
    </xf>
    <xf numFmtId="0" fontId="24" fillId="0" borderId="0" applyAlignment="1" pivotButton="0" quotePrefix="0" xfId="2">
      <alignment horizontal="left"/>
    </xf>
    <xf numFmtId="0" fontId="10" fillId="0" borderId="34" applyAlignment="1" pivotButton="0" quotePrefix="0" xfId="0">
      <alignment horizontal="center" vertical="center" wrapText="1"/>
    </xf>
    <xf numFmtId="0" fontId="10" fillId="0" borderId="35" applyAlignment="1" pivotButton="0" quotePrefix="0" xfId="0">
      <alignment horizontal="center" vertical="center" wrapText="1"/>
    </xf>
    <xf numFmtId="0" fontId="10" fillId="0" borderId="36" applyAlignment="1" pivotButton="0" quotePrefix="0" xfId="0">
      <alignment horizontal="center" vertical="center" wrapText="1"/>
    </xf>
    <xf numFmtId="0" fontId="10" fillId="0" borderId="38" applyAlignment="1" pivotButton="0" quotePrefix="0" xfId="0">
      <alignment vertical="center" wrapText="1"/>
    </xf>
    <xf numFmtId="0" fontId="10" fillId="0" borderId="10" applyAlignment="1" pivotButton="0" quotePrefix="0" xfId="0">
      <alignment vertical="center" wrapText="1"/>
    </xf>
    <xf numFmtId="0" fontId="10" fillId="0" borderId="40" applyAlignment="1" pivotButton="0" quotePrefix="0" xfId="0">
      <alignment vertical="center" wrapText="1"/>
    </xf>
    <xf numFmtId="0" fontId="3" fillId="0" borderId="38" applyAlignment="1" pivotButton="0" quotePrefix="0" xfId="1">
      <alignment horizontal="center" vertical="center" wrapText="1"/>
    </xf>
    <xf numFmtId="0" fontId="3" fillId="0" borderId="10" applyAlignment="1" pivotButton="0" quotePrefix="0" xfId="1">
      <alignment horizontal="center" vertical="center" wrapText="1"/>
    </xf>
    <xf numFmtId="0" fontId="3" fillId="0" borderId="40" applyAlignment="1" pivotButton="0" quotePrefix="0" xfId="1">
      <alignment horizontal="center" vertical="center" wrapText="1"/>
    </xf>
    <xf numFmtId="0" fontId="10" fillId="0" borderId="38" applyAlignment="1" pivotButton="0" quotePrefix="0" xfId="0">
      <alignment horizontal="center" vertical="center" wrapText="1"/>
    </xf>
    <xf numFmtId="0" fontId="10" fillId="0" borderId="10" applyAlignment="1" pivotButton="0" quotePrefix="0" xfId="0">
      <alignment horizontal="center" vertical="center" wrapText="1"/>
    </xf>
    <xf numFmtId="0" fontId="10" fillId="0" borderId="40" applyAlignment="1" pivotButton="0" quotePrefix="0" xfId="0">
      <alignment horizontal="center" vertical="center" wrapText="1"/>
    </xf>
    <xf numFmtId="0" fontId="5" fillId="0" borderId="38" applyAlignment="1" pivotButton="0" quotePrefix="0" xfId="1">
      <alignment horizontal="center" vertical="center" wrapText="1"/>
    </xf>
    <xf numFmtId="0" fontId="5" fillId="0" borderId="10" applyAlignment="1" pivotButton="0" quotePrefix="0" xfId="1">
      <alignment horizontal="center" vertical="center" wrapText="1"/>
    </xf>
    <xf numFmtId="0" fontId="5" fillId="0" borderId="40" applyAlignment="1" pivotButton="0" quotePrefix="0" xfId="1">
      <alignment horizontal="center" vertical="center" wrapText="1"/>
    </xf>
    <xf numFmtId="164" fontId="10" fillId="0" borderId="30" applyAlignment="1" pivotButton="0" quotePrefix="0" xfId="0">
      <alignment horizontal="center" vertical="center" wrapText="1"/>
    </xf>
    <xf numFmtId="164" fontId="10" fillId="0" borderId="29" applyAlignment="1" pivotButton="0" quotePrefix="0" xfId="0">
      <alignment horizontal="center" vertical="center" wrapText="1"/>
    </xf>
    <xf numFmtId="164" fontId="10" fillId="0" borderId="31"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29" applyAlignment="1" pivotButton="0" quotePrefix="0" xfId="0">
      <alignment horizontal="center" vertical="center" wrapText="1"/>
    </xf>
    <xf numFmtId="0" fontId="10" fillId="0" borderId="31" applyAlignment="1" pivotButton="0" quotePrefix="0" xfId="0">
      <alignment horizontal="center" vertical="center" wrapText="1"/>
    </xf>
    <xf numFmtId="0" fontId="10" fillId="0" borderId="32" applyAlignment="1" pivotButton="0" quotePrefix="0" xfId="0">
      <alignment horizontal="center" vertical="center" wrapText="1"/>
    </xf>
    <xf numFmtId="0" fontId="10" fillId="0" borderId="26" applyAlignment="1" pivotButton="0" quotePrefix="0" xfId="0">
      <alignment horizontal="center" vertical="center" wrapText="1"/>
    </xf>
    <xf numFmtId="0" fontId="10" fillId="0" borderId="33" applyAlignment="1" pivotButton="0" quotePrefix="0" xfId="0">
      <alignment horizontal="center" vertical="center" wrapText="1"/>
    </xf>
    <xf numFmtId="164" fontId="9" fillId="0" borderId="32" applyAlignment="1" pivotButton="0" quotePrefix="0" xfId="0">
      <alignment horizontal="center" vertical="center" wrapText="1"/>
    </xf>
    <xf numFmtId="164" fontId="9" fillId="0" borderId="26" applyAlignment="1" pivotButton="0" quotePrefix="0" xfId="0">
      <alignment horizontal="center" vertical="center" wrapText="1"/>
    </xf>
    <xf numFmtId="164" fontId="9" fillId="0" borderId="33" applyAlignment="1" pivotButton="0" quotePrefix="0" xfId="0">
      <alignment horizontal="center" vertical="center" wrapText="1"/>
    </xf>
    <xf numFmtId="164" fontId="9" fillId="0" borderId="34" applyAlignment="1" pivotButton="0" quotePrefix="0" xfId="0">
      <alignment horizontal="center" vertical="center" wrapText="1"/>
    </xf>
    <xf numFmtId="164" fontId="9" fillId="0" borderId="35" applyAlignment="1" pivotButton="0" quotePrefix="0" xfId="0">
      <alignment horizontal="center" vertical="center" wrapText="1"/>
    </xf>
    <xf numFmtId="164" fontId="9" fillId="0" borderId="36" applyAlignment="1" pivotButton="0" quotePrefix="0" xfId="0">
      <alignment horizontal="center" vertical="center" wrapText="1"/>
    </xf>
    <xf numFmtId="0" fontId="24" fillId="0" borderId="0" applyAlignment="1" pivotButton="0" quotePrefix="0" xfId="2">
      <alignment horizontal="left" vertical="center"/>
    </xf>
    <xf numFmtId="0" fontId="1" fillId="2" borderId="8" applyAlignment="1" pivotButton="0" quotePrefix="0" xfId="0">
      <alignment horizontal="center" vertical="center"/>
    </xf>
    <xf numFmtId="0" fontId="1" fillId="2" borderId="0" applyAlignment="1" pivotButton="0" quotePrefix="0" xfId="0">
      <alignment horizontal="center" vertical="center"/>
    </xf>
    <xf numFmtId="0" fontId="10" fillId="0" borderId="8" applyAlignment="1" pivotButton="0" quotePrefix="0" xfId="0">
      <alignment horizontal="left" vertical="top" wrapText="1"/>
    </xf>
    <xf numFmtId="0" fontId="10" fillId="0" borderId="0" applyAlignment="1" pivotButton="0" quotePrefix="0" xfId="0">
      <alignment horizontal="left" vertical="top" wrapText="1"/>
    </xf>
    <xf numFmtId="0" fontId="1" fillId="2" borderId="62" applyAlignment="1" pivotButton="0" quotePrefix="0" xfId="0">
      <alignment horizontal="center" vertical="center"/>
    </xf>
    <xf numFmtId="0" fontId="1" fillId="2" borderId="63" applyAlignment="1" pivotButton="0" quotePrefix="0" xfId="0">
      <alignment horizontal="center" vertical="center"/>
    </xf>
    <xf numFmtId="0" fontId="9" fillId="0" borderId="5" applyAlignment="1" pivotButton="0" quotePrefix="1" xfId="0">
      <alignment horizontal="center" vertical="center" wrapText="1"/>
    </xf>
    <xf numFmtId="0" fontId="10" fillId="0" borderId="5" applyAlignment="1" pivotButton="0" quotePrefix="1" xfId="0">
      <alignment horizontal="left" vertical="center" wrapText="1"/>
    </xf>
    <xf numFmtId="0" fontId="10" fillId="0" borderId="5" applyAlignment="1" pivotButton="0" quotePrefix="1" xfId="0">
      <alignment horizontal="center" vertical="center" wrapText="1"/>
    </xf>
    <xf numFmtId="0" fontId="12" fillId="6" borderId="25" applyAlignment="1" pivotButton="0" quotePrefix="0" xfId="8">
      <alignment horizontal="center" vertical="center" wrapText="1"/>
    </xf>
    <xf numFmtId="0" fontId="12" fillId="6" borderId="26" applyAlignment="1" pivotButton="0" quotePrefix="0" xfId="8">
      <alignment horizontal="center" vertical="center" wrapText="1"/>
    </xf>
    <xf numFmtId="0" fontId="12" fillId="6" borderId="27" applyAlignment="1" pivotButton="0" quotePrefix="0" xfId="8">
      <alignment horizontal="center" vertical="center" wrapText="1"/>
    </xf>
    <xf numFmtId="0" fontId="10" fillId="0" borderId="34" applyAlignment="1" pivotButton="0" quotePrefix="0" xfId="0">
      <alignment horizontal="left" vertical="center" wrapText="1"/>
    </xf>
    <xf numFmtId="0" fontId="10" fillId="0" borderId="35" applyAlignment="1" pivotButton="0" quotePrefix="0" xfId="0">
      <alignment horizontal="left" vertical="center" wrapText="1"/>
    </xf>
    <xf numFmtId="0" fontId="10" fillId="0" borderId="36" applyAlignment="1" pivotButton="0" quotePrefix="0" xfId="0">
      <alignment horizontal="left" vertical="center" wrapText="1"/>
    </xf>
    <xf numFmtId="0" fontId="0" fillId="0" borderId="29" pivotButton="0" quotePrefix="0" xfId="0"/>
    <xf numFmtId="0" fontId="0" fillId="0" borderId="31" pivotButton="0" quotePrefix="0" xfId="0"/>
    <xf numFmtId="0" fontId="0" fillId="0" borderId="26" pivotButton="0" quotePrefix="0" xfId="0"/>
    <xf numFmtId="0" fontId="0" fillId="0" borderId="33" pivotButton="0" quotePrefix="0" xfId="0"/>
    <xf numFmtId="164" fontId="9" fillId="0" borderId="5" applyAlignment="1" pivotButton="0" quotePrefix="0" xfId="0">
      <alignment horizontal="center" vertical="center" wrapText="1"/>
    </xf>
    <xf numFmtId="164" fontId="9" fillId="0" borderId="37" applyAlignment="1" pivotButton="0" quotePrefix="0" xfId="0">
      <alignment horizontal="center" vertical="center" wrapText="1"/>
    </xf>
    <xf numFmtId="0" fontId="0" fillId="0" borderId="35" pivotButton="0" quotePrefix="0" xfId="0"/>
    <xf numFmtId="0" fontId="0" fillId="0" borderId="36" pivotButton="0" quotePrefix="0" xfId="0"/>
    <xf numFmtId="164" fontId="10" fillId="0" borderId="6" applyAlignment="1" pivotButton="0" quotePrefix="0" xfId="0">
      <alignment horizontal="center" vertical="center" wrapText="1"/>
    </xf>
    <xf numFmtId="0" fontId="10" fillId="0" borderId="42" applyAlignment="1" pivotButton="0" quotePrefix="0" xfId="0">
      <alignment vertical="center" wrapText="1"/>
    </xf>
    <xf numFmtId="0" fontId="0" fillId="0" borderId="40" pivotButton="0" quotePrefix="0" xfId="0"/>
    <xf numFmtId="0" fontId="3" fillId="0" borderId="42" applyAlignment="1" pivotButton="0" quotePrefix="0" xfId="1">
      <alignment horizontal="center" vertical="center" wrapText="1"/>
    </xf>
    <xf numFmtId="0" fontId="10" fillId="0" borderId="42" applyAlignment="1" pivotButton="0" quotePrefix="0" xfId="0">
      <alignment horizontal="center" vertical="center" wrapText="1"/>
    </xf>
    <xf numFmtId="0" fontId="5" fillId="0" borderId="42" applyAlignment="1" pivotButton="0" quotePrefix="0" xfId="1">
      <alignment horizontal="center" vertical="center" wrapText="1"/>
    </xf>
    <xf numFmtId="167" fontId="12" fillId="0" borderId="24" applyAlignment="1" pivotButton="0" quotePrefix="0" xfId="4">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169" fontId="20" fillId="0" borderId="9" applyAlignment="1" pivotButton="0" quotePrefix="0" xfId="3">
      <alignment vertical="center"/>
    </xf>
    <xf numFmtId="170" fontId="9" fillId="0" borderId="0" applyAlignment="1" pivotButton="0" quotePrefix="0" xfId="4">
      <alignment vertical="center"/>
    </xf>
    <xf numFmtId="169" fontId="20" fillId="0" borderId="19" applyAlignment="1" pivotButton="0" quotePrefix="0" xfId="3">
      <alignment vertical="center"/>
    </xf>
    <xf numFmtId="168" fontId="21" fillId="0" borderId="24" applyAlignment="1" pivotButton="0" quotePrefix="0" xfId="2">
      <alignment vertical="center"/>
    </xf>
    <xf numFmtId="169" fontId="11" fillId="4" borderId="19" applyAlignment="1" pivotButton="0" quotePrefix="0" xfId="2">
      <alignment vertical="center"/>
    </xf>
    <xf numFmtId="169" fontId="23" fillId="4" borderId="65" applyAlignment="1" pivotButton="0" quotePrefix="0" xfId="2">
      <alignment vertical="center"/>
    </xf>
    <xf numFmtId="169" fontId="23" fillId="4" borderId="12" applyAlignment="1" pivotButton="0" quotePrefix="0" xfId="2">
      <alignment vertical="center"/>
    </xf>
    <xf numFmtId="172" fontId="23" fillId="4" borderId="21" applyAlignment="1" pivotButton="0" quotePrefix="0" xfId="7">
      <alignment vertical="center"/>
    </xf>
    <xf numFmtId="169" fontId="11" fillId="0" borderId="0" applyAlignment="1" pivotButton="0" quotePrefix="0" xfId="2">
      <alignment vertical="center"/>
    </xf>
    <xf numFmtId="167" fontId="12" fillId="2" borderId="10" applyAlignment="1" pivotButton="0" quotePrefix="0" xfId="4">
      <alignment horizontal="center" vertical="center"/>
    </xf>
    <xf numFmtId="167" fontId="12" fillId="2" borderId="24" applyAlignment="1" pivotButton="0" quotePrefix="0" xfId="4">
      <alignment horizontal="center" vertical="center"/>
    </xf>
    <xf numFmtId="167" fontId="11" fillId="0" borderId="0" applyAlignment="1" pivotButton="0" quotePrefix="0" xfId="4">
      <alignment vertical="center"/>
    </xf>
    <xf numFmtId="169" fontId="20" fillId="0" borderId="20" applyAlignment="1" pivotButton="0" quotePrefix="0" xfId="3">
      <alignment vertical="center"/>
    </xf>
    <xf numFmtId="0" fontId="10" fillId="0" borderId="37" applyAlignment="1" pivotButton="0" quotePrefix="0" xfId="0">
      <alignment horizontal="left" vertical="center" wrapText="1"/>
    </xf>
    <xf numFmtId="0" fontId="1" fillId="2" borderId="42"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0" fillId="0" borderId="63" pivotButton="0" quotePrefix="0" xfId="0"/>
    <xf numFmtId="0" fontId="0" fillId="0" borderId="8" pivotButton="0" quotePrefix="0" xfId="0"/>
    <xf numFmtId="165" fontId="11" fillId="0" borderId="47" applyAlignment="1" pivotButton="0" quotePrefix="0" xfId="8">
      <alignment horizontal="center" vertical="center" wrapText="1"/>
    </xf>
    <xf numFmtId="0" fontId="12" fillId="6" borderId="16" applyAlignment="1" pivotButton="0" quotePrefix="0" xfId="8">
      <alignment horizontal="center" vertical="center" wrapText="1"/>
    </xf>
    <xf numFmtId="0" fontId="0" fillId="0" borderId="27" pivotButton="0" quotePrefix="0" xfId="0"/>
  </cellXfs>
  <cellStyles count="11">
    <cellStyle name="Normal" xfId="0" builtinId="0"/>
    <cellStyle name="Hipervínculo" xfId="1" builtinId="8"/>
    <cellStyle name="Normal 2" xfId="2"/>
    <cellStyle name="Moneda 2" xfId="3"/>
    <cellStyle name="Millares 2" xfId="4"/>
    <cellStyle name="Normal 2 2" xfId="5"/>
    <cellStyle name="Normal 2 2 2" xfId="6"/>
    <cellStyle name="Porcentaje 2" xfId="7"/>
    <cellStyle name="Normal 3" xfId="8"/>
    <cellStyle name="Normal 2 3" xfId="9"/>
    <cellStyle name="Euro" xfId="10"/>
  </cellStyles>
  <dxfs count="11">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D36"/>
  <sheetViews>
    <sheetView showGridLines="0" view="pageLayout" topLeftCell="A16" zoomScale="80" zoomScaleNormal="90" zoomScalePageLayoutView="80" workbookViewId="0">
      <selection activeCell="B15" sqref="B15:D15"/>
    </sheetView>
  </sheetViews>
  <sheetFormatPr baseColWidth="10" defaultColWidth="11.44140625" defaultRowHeight="13.2"/>
  <cols>
    <col width="35.109375" customWidth="1" min="1" max="1"/>
    <col width="57.109375" customWidth="1" min="2" max="2"/>
    <col width="52.33203125" customWidth="1" min="3" max="3"/>
    <col width="65.44140625" customWidth="1" min="4" max="4"/>
  </cols>
  <sheetData>
    <row r="1" ht="52.5" customHeight="1">
      <c r="A1" s="148" t="inlineStr">
        <is>
          <t>Resumen</t>
        </is>
      </c>
      <c r="B1" s="63" t="n"/>
    </row>
    <row r="2" ht="6.6" customHeight="1" thickBot="1"/>
    <row r="3" ht="28.95" customHeight="1">
      <c r="A3" s="1" t="inlineStr">
        <is>
          <t>EXPEDIENTE INTERNO</t>
        </is>
      </c>
      <c r="B3" s="64" t="n">
        <v>541418</v>
      </c>
      <c r="C3" s="195" t="n"/>
      <c r="D3" s="196" t="n"/>
    </row>
    <row r="4" ht="48.6" customHeight="1">
      <c r="A4" s="2" t="inlineStr">
        <is>
          <t>TÍTULO</t>
        </is>
      </c>
      <c r="B4" s="65" t="inlineStr">
        <is>
          <t>Consultoría y asistencia para el control de las obras del proyecto de construcción de plataforma de la conexión de las Líneas de alta velocidad Madrid-Valladolid y Madrid-Olmedo-Zamora-Galicia en el entorno de Olmedo (Valladolid). Fase I</t>
        </is>
      </c>
      <c r="C4" s="197" t="n"/>
      <c r="D4" s="198" t="n"/>
    </row>
    <row r="5" ht="25.2" customHeight="1">
      <c r="A5" s="2" t="inlineStr">
        <is>
          <t>ORGANISMO / CLIENTE</t>
        </is>
      </c>
      <c r="B5" s="65" t="inlineStr">
        <is>
          <t>ADIF Alta Velocidad - Presidencia</t>
        </is>
      </c>
      <c r="C5" s="197" t="n"/>
      <c r="D5" s="198" t="n"/>
    </row>
    <row r="6" ht="25.2" customHeight="1">
      <c r="A6" s="2" t="inlineStr">
        <is>
          <t>PRECIO DE REFERENCIA DEL CLIENTE</t>
        </is>
      </c>
      <c r="B6" s="199" t="n">
        <v>2301270.84</v>
      </c>
      <c r="C6" s="197" t="n"/>
      <c r="D6" s="198" t="n"/>
    </row>
    <row r="7" ht="25.2" customHeight="1" thickBot="1">
      <c r="A7" s="2" t="inlineStr">
        <is>
          <t>PRECIO A OFERTAR (SIN IMPUESTOS)</t>
        </is>
      </c>
      <c r="B7" s="200">
        <f>'A2 PIDE'!J6</f>
        <v/>
      </c>
      <c r="C7" s="201" t="n"/>
      <c r="D7" s="202" t="n"/>
    </row>
    <row r="8" ht="13.8" customHeight="1" thickBot="1">
      <c r="A8" s="11" t="n"/>
    </row>
    <row r="9" ht="25.2" customHeight="1">
      <c r="A9" s="67" t="inlineStr">
        <is>
          <t>FECHA DE ENTREGA</t>
        </is>
      </c>
      <c r="B9" s="203" t="inlineStr">
        <is>
          <t>18/07/2024 a las 13:00</t>
        </is>
      </c>
      <c r="C9" s="195" t="n"/>
      <c r="D9" s="196" t="n"/>
    </row>
    <row r="10" ht="25.2" customHeight="1" thickBot="1">
      <c r="A10" s="68" t="inlineStr">
        <is>
          <t>MODALIDAD DE ENTREGA</t>
        </is>
      </c>
      <c r="B10" s="66" t="inlineStr">
        <is>
          <t>Telemática</t>
        </is>
      </c>
      <c r="C10" s="201" t="n"/>
      <c r="D10" s="202" t="n"/>
    </row>
    <row r="11" ht="13.8" customHeight="1" thickBot="1">
      <c r="A11" s="15" t="n"/>
      <c r="B11" s="5" t="n"/>
    </row>
    <row r="12" ht="108.6" customHeight="1">
      <c r="A12" s="7" t="inlineStr">
        <is>
          <t>SOLVENCIA ECONÓMICA</t>
        </is>
      </c>
      <c r="B12" s="64" t="inlineStr">
        <is>
          <t>El volumen anual de negocios del licitador o candidato, que referido al año de mayor volumen de negocio de los tres últimos concluidos deberá ser al menos una vez y media el valor anual medio del Contrato: 1.428.375 €
El volumen anual de negocios del licitador o candidato se acreditará por medio de sus cuentas anuales aprobadas y depositadas en el Registro Mercantil, si el empresario estuviera inscrito en dicho registro, y en caso contrario por las depositadas en el registro oficial en que deba estar inscrito. Los empresarios individuales no inscritos en el Registro
Mercantil acreditarán su volumen anual de negocios mediante sus libros de inventarios y cuentas anuales legalizados por el Registro Mercantil. En las U.T.E se contabilizará el volumen anual de negocios como la suma del volumen de negocio de cada uno de los componentes.</t>
        </is>
      </c>
      <c r="C12" s="195" t="n"/>
      <c r="D12" s="196" t="n"/>
    </row>
    <row r="13" ht="130.8" customHeight="1" thickBot="1">
      <c r="A13" s="4" t="inlineStr">
        <is>
          <t>SOLVENCIA TÉCNICA</t>
        </is>
      </c>
      <c r="B13" s="66" t="inlineStr">
        <is>
          <t>El licitador mejor clasificado deberá presentar una relación suscrita por un responsable legal de la empresa en la que se recojan los principales servicios o trabajos realizados en los últimos tres años, de igual o similar naturaleza al que corresponde el objeto del contrato.
El requisito mínimo será que el importe anual acumulado en el año de mayor ejecución sea igual o superior al 70% de la anualidad media del contrato: 666.575 €
Se estará en disposición vincular, como mínimo, a la ejecución del contrato el siguiente personal técnico: Responsable de los trabajos / Jefe de Unidad de la Asistencia Técnica; Jefe de Oficina Técnica; Jefe de Calidad; Jefe de Topografía; 2 Topógrafos de obra; Responsable BIM/Supervisor BIM del adjudicatario del Contrato; Gestor de la información/Coordinador BIM / Coordinador BIM de disciplinas, del adjudicatario del Contrato y Modelador BIM disciplinas, del adjudicatario del Contrato</t>
        </is>
      </c>
      <c r="C13" s="201" t="n"/>
      <c r="D13" s="202" t="n"/>
    </row>
    <row r="14" ht="13.8" customHeight="1" thickBot="1">
      <c r="A14" s="5" t="n"/>
      <c r="B14" s="5" t="n"/>
    </row>
    <row r="15" ht="409.2" customHeight="1" thickBot="1">
      <c r="A15" s="74" t="inlineStr">
        <is>
          <t>EQUIPO MÍNIMO</t>
        </is>
      </c>
      <c r="B15" s="204" t="inlineStr">
        <is>
          <t>Responsable de los trabajos / Jefe de Unidad de la Asistencia Técnica:  Titulación universitaria en Ingeniería, Nivel 3 MECES o nivel 7 del EQF, sin carácter exclusivo ni excluyente, Ingeniería de Caminos Canales y Puertos o similar; Con una experiencia probada de al menos cinco (5) años en trabajos de ejecución y control de grandes obras lineales, y al menos dos (2) años como Jefe de Unidad de Asistencia Técnica o Jefe de Obra relacionada con la ejecución de la plataforma ferroviaria con presencia de estructuras.
Jefe de Oficina Técnica:  Titulación universitaria en Ingeniería, Nivel 2 MECES o nivel 6 del EQF, sin carácter exclusivo ni excluyente,  Ingeniería Técnica de Obras Públicas o similar; Contará con una experiencia de más de diez (10) años, al menos cinco (5) años en infraestructuras ferroviarias, en concreto, en obras de plataforma ferroviaria que incluyan estructuras.
Jefe de Calidad: Titulación universitaria en Ingeniería, Nivel 2 del MECES o nivel 6 del EQF,  sin carácter exclusivo ni excluyente, Ingeniería Técnica de Obras Públicas o similar: Con una experiencia probada de al menos cinco (5) años y al menos dos (2) de ellos en trabajos de diseño, ejecución y control de obras ferroviarias.
Jefe de Topografía: Titulación universitaria en Ingeniería, Nivel 2 del MECES o nivel 6 del EQF, sin carácter exclusivo ni excluyente,  Ingeniería Técnica en Topografía o similar;  
Topógrafos de obra: 2 PERSONAS; Titulación universitaria en Ingeniería, Nivel 2 MECES o nivel 6 del EQF, que permita desarrollar las competencias necesarias en trabajos de ejecución y control de grandes obras lineales, tales como, sin carácter exclusivo ni excluyente, a título informativo, Ingeniería Técnica en Topografía o similar.; Contará con una experiencia de al menos dos (2) años en infraestructuras ferroviarias, en concreto, en obras de plataforma ferroviaria que incluyan estructuras.
Auxiliares de Topografía: 3 PERSONAS con los conocimientos mínimos que se exigen en el IV Convenio Colectivo único para el personal laboral de la Administración General del Estado (Anexo II, apartado b), clasificación profesional G4, Técnico Auxiliar o similar, de 17 de mayo de 2019; Con experiencia mínima probada de dos (2) años en obras ferroviarias.
Vigilantes de obra: 3 PERSONAS con conocimientos mínimos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5" s="11" t="n"/>
      <c r="D15" s="205" t="n"/>
    </row>
    <row r="16" ht="13.8" customHeight="1" thickBot="1">
      <c r="A16" s="5" t="n"/>
      <c r="B16" s="5" t="n"/>
    </row>
    <row r="17" ht="23.4" customHeight="1" thickBot="1">
      <c r="A17" s="3" t="inlineStr">
        <is>
          <t>ANÁLISIS DE RENTABILIDAD</t>
        </is>
      </c>
      <c r="B17" s="206" t="inlineStr">
        <is>
          <t>VER PIDE</t>
        </is>
      </c>
      <c r="C17" s="11" t="n"/>
      <c r="D17" s="205" t="n"/>
    </row>
    <row r="18" ht="13.8" customHeight="1" thickBot="1"/>
    <row r="19" ht="26.4" customHeight="1" thickBot="1">
      <c r="A19" s="70" t="inlineStr">
        <is>
          <t>CONDICIONES CONTRACTUALES / FORMA DE PAGO</t>
        </is>
      </c>
      <c r="B19" s="207" t="inlineStr">
        <is>
          <t>Precio por unidades de ejecución; pagos en función de certificaciones expedidas</t>
        </is>
      </c>
      <c r="C19" s="11" t="n"/>
      <c r="D19" s="205" t="n"/>
    </row>
    <row r="20" ht="13.8" customHeight="1" thickBot="1">
      <c r="A20" s="5" t="n"/>
      <c r="B20" s="5" t="n"/>
    </row>
    <row r="21" ht="15.6" customHeight="1" thickBot="1">
      <c r="A21" s="9" t="inlineStr">
        <is>
          <t>¿PLAN DE CALIDAD?</t>
        </is>
      </c>
      <c r="B21" s="208" t="inlineStr">
        <is>
          <t>SÍ</t>
        </is>
      </c>
      <c r="C21" s="11" t="n"/>
      <c r="D21" s="205" t="n"/>
    </row>
    <row r="22" ht="13.8" customHeight="1" thickBot="1">
      <c r="A22" s="5" t="n"/>
      <c r="B22" s="5" t="n"/>
    </row>
    <row r="23" ht="15.6" customHeight="1" thickBot="1">
      <c r="A23" s="9" t="inlineStr">
        <is>
          <t>¿CUMPLE SOLVENCIA TÉCNICA?</t>
        </is>
      </c>
      <c r="B23" s="208" t="inlineStr">
        <is>
          <t>SÍ</t>
        </is>
      </c>
      <c r="C23" s="11" t="n"/>
      <c r="D23" s="205" t="n"/>
    </row>
    <row r="24" ht="15.6" customHeight="1" thickBot="1">
      <c r="A24" s="9" t="inlineStr">
        <is>
          <t>SOCIOS (Si aplica):</t>
        </is>
      </c>
      <c r="B24" s="207" t="inlineStr">
        <is>
          <t>Indicar nombre de empresas colaboradoras</t>
        </is>
      </c>
      <c r="C24" s="11" t="n"/>
      <c r="D24" s="205" t="n"/>
    </row>
    <row r="25" ht="13.8" customHeight="1" thickBot="1">
      <c r="A25" s="5" t="n"/>
      <c r="B25" s="5" t="n"/>
    </row>
    <row r="26" ht="15.6" customHeight="1" thickBot="1">
      <c r="A26" s="9" t="inlineStr">
        <is>
          <t>¿CUMPLE RENTABILIDAD?</t>
        </is>
      </c>
      <c r="B26" s="208" t="inlineStr">
        <is>
          <t>SÍ</t>
        </is>
      </c>
      <c r="C26" s="11" t="n"/>
      <c r="D26" s="205" t="n"/>
    </row>
    <row r="27" ht="13.8" customHeight="1" thickBot="1">
      <c r="A27" s="5" t="n"/>
      <c r="B27" s="5" t="n"/>
    </row>
    <row r="28" ht="15.6" customHeight="1" thickBot="1">
      <c r="A28" s="9" t="inlineStr">
        <is>
          <t>¿CUMPLE CRITERIOS ÉTICOS?</t>
        </is>
      </c>
      <c r="B28" s="208" t="inlineStr">
        <is>
          <t>SÍ</t>
        </is>
      </c>
      <c r="C28" s="11" t="n"/>
      <c r="D28" s="205" t="n"/>
    </row>
    <row r="29" ht="13.8" customHeight="1" thickBot="1">
      <c r="A29" s="5" t="n"/>
      <c r="B29" s="5" t="n"/>
    </row>
    <row r="30" ht="15.6" customHeight="1" thickBot="1">
      <c r="A30" s="9" t="inlineStr">
        <is>
          <t>¿OTROS MOTIVOS DE DESCARTE?</t>
        </is>
      </c>
      <c r="B30" s="207" t="inlineStr">
        <is>
          <t>Indicar otros motivos para rechazar, si es el caso</t>
        </is>
      </c>
      <c r="C30" s="11" t="n"/>
      <c r="D30" s="205" t="n"/>
    </row>
    <row r="31" ht="13.8" customHeight="1" thickBot="1">
      <c r="A31" s="5" t="n"/>
      <c r="B31" s="5" t="n"/>
    </row>
    <row r="32" ht="31.2" customHeight="1" thickBot="1">
      <c r="A32" s="9" t="inlineStr">
        <is>
          <t>¿PRESENTAR LICITACIÓN (GO)?</t>
        </is>
      </c>
      <c r="B32" s="208" t="inlineStr">
        <is>
          <t>NO</t>
        </is>
      </c>
      <c r="C32" s="11" t="n"/>
      <c r="D32" s="205" t="n"/>
    </row>
    <row r="33" ht="13.8" customHeight="1" thickBot="1"/>
    <row r="34" ht="28.5" customHeight="1">
      <c r="A34" s="69" t="inlineStr">
        <is>
          <t>OFERTA PREPARADA POR:</t>
        </is>
      </c>
      <c r="B34" s="167" t="inlineStr">
        <is>
          <t>Indicar la persona designada para realizar la oferta</t>
        </is>
      </c>
      <c r="C34" s="1" t="inlineStr">
        <is>
          <t>FECHA DE REALIZACIÓN</t>
        </is>
      </c>
      <c r="D34" s="64" t="inlineStr">
        <is>
          <t>Fecha en la que se realiza la oferta</t>
        </is>
      </c>
    </row>
    <row r="35" ht="28.5" customHeight="1">
      <c r="A35" s="73" t="inlineStr">
        <is>
          <t>REVISADA POR:</t>
        </is>
      </c>
      <c r="B35" s="170" t="inlineStr">
        <is>
          <t>Indicar la persona responsable por la revisión</t>
        </is>
      </c>
      <c r="C35" s="2" t="inlineStr">
        <is>
          <t>FECHA DE REVISIÓN</t>
        </is>
      </c>
      <c r="D35" s="65" t="inlineStr">
        <is>
          <t>Fecha en la que se realiza el control</t>
        </is>
      </c>
    </row>
    <row r="36" ht="28.5" customHeight="1" thickBot="1">
      <c r="A36" s="78" t="inlineStr">
        <is>
          <t>APROBADA POR:</t>
        </is>
      </c>
      <c r="B36" s="149" t="inlineStr">
        <is>
          <t>Indicar la persona responsable por la aprobación</t>
        </is>
      </c>
      <c r="C36" s="79" t="inlineStr">
        <is>
          <t>FECHA DE APROBACIÓN</t>
        </is>
      </c>
      <c r="D36" s="66" t="inlineStr">
        <is>
          <t>Fecha en la que se ap rueba</t>
        </is>
      </c>
    </row>
  </sheetData>
  <mergeCells count="19">
    <mergeCell ref="B23:D23"/>
    <mergeCell ref="B17:D17"/>
    <mergeCell ref="B13:D13"/>
    <mergeCell ref="B10:D10"/>
    <mergeCell ref="B28:D28"/>
    <mergeCell ref="B19:D19"/>
    <mergeCell ref="B9:D9"/>
    <mergeCell ref="B30:D30"/>
    <mergeCell ref="B15:D15"/>
    <mergeCell ref="B6:D6"/>
    <mergeCell ref="B24:D24"/>
    <mergeCell ref="B5:D5"/>
    <mergeCell ref="B32:D32"/>
    <mergeCell ref="B4:D4"/>
    <mergeCell ref="B26:D26"/>
    <mergeCell ref="B7:D7"/>
    <mergeCell ref="B3:D3"/>
    <mergeCell ref="B21:D21"/>
    <mergeCell ref="B12:D12"/>
  </mergeCells>
  <conditionalFormatting sqref="B21">
    <cfRule type="cellIs" priority="1" operator="equal" dxfId="2">
      <formula>"SÍ"</formula>
    </cfRule>
    <cfRule type="cellIs" priority="2" operator="equal" dxfId="1">
      <formula>"NO"</formula>
    </cfRule>
  </conditionalFormatting>
  <conditionalFormatting sqref="B23">
    <cfRule type="cellIs" priority="7" operator="equal" dxfId="2">
      <formula>"SÍ"</formula>
    </cfRule>
    <cfRule type="cellIs" priority="8" operator="equal" dxfId="1">
      <formula>"NO"</formula>
    </cfRule>
  </conditionalFormatting>
  <conditionalFormatting sqref="B26">
    <cfRule type="cellIs" priority="5" operator="equal" dxfId="2">
      <formula>"SÍ"</formula>
    </cfRule>
    <cfRule type="cellIs" priority="6" operator="equal" dxfId="1">
      <formula>"NO"</formula>
    </cfRule>
  </conditionalFormatting>
  <conditionalFormatting sqref="B28">
    <cfRule type="cellIs" priority="3" operator="equal" dxfId="2">
      <formula>"SÍ"</formula>
    </cfRule>
    <cfRule type="cellIs" priority="4" operator="equal" dxfId="1">
      <formula>"NO"</formula>
    </cfRule>
  </conditionalFormatting>
  <conditionalFormatting sqref="B32">
    <cfRule type="cellIs" priority="9" operator="equal" dxfId="2">
      <formula>"SÍ"</formula>
    </cfRule>
    <cfRule type="cellIs" priority="10" operator="equal" dxfId="1">
      <formula>"NO"</formula>
    </cfRule>
  </conditionalFormatting>
  <dataValidations count="2">
    <dataValidation sqref="B10" showDropDown="0" showInputMessage="1" showErrorMessage="1" allowBlank="1" type="list">
      <formula1>"En papel, Telemática"</formula1>
    </dataValidation>
    <dataValidation sqref="B21 B23 B26 B28 B32" showDropDown="0" showInputMessage="1" showErrorMessage="1" allowBlank="1" type="list">
      <formula1>"SÍ, NO"</formula1>
    </dataValidation>
  </dataValidations>
  <hyperlinks>
    <hyperlink ref="B17" location="'A2 PIDE'!A1" display="VER PIDE"/>
  </hyperlinks>
  <pageMargins left="0.7" right="0.7" top="0.8415" bottom="0.75" header="0.3" footer="0.3"/>
  <pageSetup orientation="portrait" paperSize="9" scale="42"/>
  <headerFooter>
    <oddHeader>&amp;L&amp;G&amp;C&amp;"Century Gothic,Negrita"_x000a_FICHA GO</oddHeader>
    <oddFooter>&amp;CR.DN.01.03 | Edición: 01 | Fecha: 24.03</oddFooter>
    <evenHeader/>
    <evenFooter/>
    <firstHeader/>
    <firstFooter/>
  </headerFooter>
</worksheet>
</file>

<file path=xl/worksheets/sheet2.xml><?xml version="1.0" encoding="utf-8"?>
<worksheet xmlns="http://schemas.openxmlformats.org/spreadsheetml/2006/main">
  <sheetPr>
    <outlinePr summaryBelow="0"/>
    <pageSetUpPr fitToPage="1"/>
  </sheetPr>
  <dimension ref="A1:N54"/>
  <sheetViews>
    <sheetView showGridLines="0" view="pageLayout" topLeftCell="B13" zoomScaleNormal="100" workbookViewId="0">
      <selection activeCell="A1" sqref="A1"/>
    </sheetView>
  </sheetViews>
  <sheetFormatPr baseColWidth="10" defaultColWidth="11.44140625" defaultRowHeight="13.2" outlineLevelRow="1"/>
  <cols>
    <col hidden="1" width="2.6640625" customWidth="1" style="83" min="1" max="1"/>
    <col width="31" customWidth="1" style="83" min="2" max="2"/>
    <col width="13" bestFit="1" customWidth="1" style="83" min="3" max="3"/>
    <col width="11.44140625" customWidth="1" style="83" min="4" max="4"/>
    <col width="14.44140625" bestFit="1" customWidth="1" style="83" min="5" max="5"/>
    <col width="15.6640625" customWidth="1" style="83" min="6" max="6"/>
    <col width="3.88671875" customWidth="1" style="83" min="7" max="7"/>
    <col width="25.88671875" customWidth="1" style="83" min="8" max="8"/>
    <col width="4.88671875" customWidth="1" style="83" min="9" max="9"/>
    <col width="16.88671875" customWidth="1" style="83" min="10" max="10"/>
    <col width="13.109375" customWidth="1" style="83" min="11" max="11"/>
    <col width="14.33203125" bestFit="1" customWidth="1" style="83" min="12" max="12"/>
    <col width="8.33203125" customWidth="1" style="83" min="13" max="13"/>
    <col hidden="1" style="83" min="14" max="14"/>
    <col width="11.44140625" customWidth="1" style="83" min="15" max="16384"/>
  </cols>
  <sheetData>
    <row r="1" ht="20.4" customHeight="1">
      <c r="B1" s="179" t="inlineStr">
        <is>
          <t>PIDE</t>
        </is>
      </c>
    </row>
    <row r="2" ht="13.8" customHeight="1" thickBot="1">
      <c r="M2" s="84" t="n"/>
      <c r="N2" s="84" t="n"/>
    </row>
    <row r="3" ht="13.8" customHeight="1" thickBot="1">
      <c r="C3" s="85" t="inlineStr">
        <is>
          <t>UNIDAD</t>
        </is>
      </c>
      <c r="D3" s="86" t="inlineStr">
        <is>
          <t>PRECIO</t>
        </is>
      </c>
      <c r="E3" s="209" t="inlineStr">
        <is>
          <t>IMPORTE</t>
        </is>
      </c>
      <c r="H3" s="88" t="inlineStr">
        <is>
          <t>PPTO.BASE (S/IVA)</t>
        </is>
      </c>
      <c r="I3" s="88" t="n"/>
      <c r="J3" s="144" t="inlineStr">
        <is>
          <t>% BAJA</t>
        </is>
      </c>
      <c r="L3" s="89" t="n"/>
      <c r="M3" s="84" t="n"/>
      <c r="N3" s="84" t="n"/>
    </row>
    <row r="4" ht="21" customHeight="1" thickBot="1">
      <c r="A4" s="90" t="n"/>
      <c r="B4" s="127" t="inlineStr">
        <is>
          <t>Medios personales</t>
        </is>
      </c>
      <c r="C4" s="91" t="n"/>
      <c r="D4" s="210" t="n"/>
      <c r="E4" s="211">
        <f>SUM(E5:E29)</f>
        <v/>
      </c>
      <c r="H4" s="212">
        <f>'A1 Resumen'!B6</f>
        <v/>
      </c>
      <c r="I4" s="213" t="n"/>
      <c r="J4" s="214" t="n">
        <v>0.225</v>
      </c>
      <c r="L4" s="95" t="n"/>
      <c r="M4" s="84" t="n"/>
      <c r="N4" s="84" t="n"/>
    </row>
    <row r="5" outlineLevel="1" ht="13.8" customHeight="1" thickBot="1">
      <c r="A5" s="96" t="n">
        <v>1</v>
      </c>
      <c r="B5" s="135" t="inlineStr">
        <is>
          <t>Ingeniero Civil (15 años)</t>
        </is>
      </c>
      <c r="C5" s="97" t="n">
        <v>38</v>
      </c>
      <c r="D5" s="98" t="n">
        <v>1000</v>
      </c>
      <c r="E5" s="215">
        <f>C5*D5</f>
        <v/>
      </c>
      <c r="L5" s="100" t="n"/>
      <c r="M5" s="84" t="n"/>
      <c r="N5" s="216">
        <f>+#REF!*12/1.31</f>
        <v/>
      </c>
    </row>
    <row r="6" outlineLevel="1" ht="13.8" customHeight="1" thickBot="1">
      <c r="A6" s="102" t="n">
        <v>2</v>
      </c>
      <c r="B6" s="136" t="inlineStr">
        <is>
          <t>Ingeniero Civil (10 años)</t>
        </is>
      </c>
      <c r="C6" s="137" t="n">
        <v>38</v>
      </c>
      <c r="D6" s="137" t="n">
        <v>1000</v>
      </c>
      <c r="E6" s="217">
        <f>C6*D6</f>
        <v/>
      </c>
      <c r="H6" s="104" t="inlineStr">
        <is>
          <t>PPTO. VENTAS (SIN IVA)</t>
        </is>
      </c>
      <c r="I6" s="105" t="n"/>
      <c r="J6" s="218">
        <f>+H4*(1-J4)</f>
        <v/>
      </c>
      <c r="L6" s="95" t="n"/>
      <c r="M6" s="84" t="n"/>
      <c r="N6" s="216">
        <f>+#REF!*12/1.31</f>
        <v/>
      </c>
    </row>
    <row r="7" outlineLevel="1" ht="13.8" customHeight="1" thickBot="1">
      <c r="A7" s="102" t="n">
        <v>3</v>
      </c>
      <c r="B7" s="136" t="inlineStr">
        <is>
          <t>Ingeniero Civil (10 años)</t>
        </is>
      </c>
      <c r="C7" s="137" t="n">
        <v>31</v>
      </c>
      <c r="D7" s="137" t="n">
        <v>1000</v>
      </c>
      <c r="E7" s="217">
        <f>C7*D7</f>
        <v/>
      </c>
      <c r="L7" s="95" t="n"/>
      <c r="M7" s="84" t="n"/>
      <c r="N7" s="216">
        <f>+#REF!*12/1.31</f>
        <v/>
      </c>
    </row>
    <row r="8" outlineLevel="1">
      <c r="A8" s="102" t="n">
        <v>4</v>
      </c>
      <c r="B8" s="136" t="inlineStr">
        <is>
          <t>Ingeniero Civil (10 años)</t>
        </is>
      </c>
      <c r="C8" s="137" t="n">
        <v>36</v>
      </c>
      <c r="D8" s="137" t="n">
        <v>1000</v>
      </c>
      <c r="E8" s="217">
        <f>C8*D8</f>
        <v/>
      </c>
      <c r="H8" s="107" t="inlineStr">
        <is>
          <t>RESUMEN</t>
        </is>
      </c>
      <c r="I8" s="108" t="n"/>
      <c r="J8" s="109" t="inlineStr">
        <is>
          <t>COSTE</t>
        </is>
      </c>
      <c r="K8" s="95" t="n"/>
      <c r="L8" s="95" t="n"/>
      <c r="M8" s="84" t="n"/>
      <c r="N8" s="216">
        <f>+#REF!*12/1.31</f>
        <v/>
      </c>
    </row>
    <row r="9" outlineLevel="1">
      <c r="A9" s="102" t="n">
        <v>5</v>
      </c>
      <c r="B9" s="136" t="inlineStr">
        <is>
          <t>Ingeniero Civil (10 años)</t>
        </is>
      </c>
      <c r="C9" s="137" t="n">
        <v>23</v>
      </c>
      <c r="D9" s="137" t="n">
        <v>1000</v>
      </c>
      <c r="E9" s="217">
        <f>C9*D9</f>
        <v/>
      </c>
      <c r="H9" s="110" t="inlineStr">
        <is>
          <t>Medios personales</t>
        </is>
      </c>
      <c r="I9" s="111" t="n"/>
      <c r="J9" s="219">
        <f>VLOOKUP(H9,$B$4:$E$54,4,FALSE)</f>
        <v/>
      </c>
      <c r="K9" s="95" t="n"/>
      <c r="L9" s="95" t="n"/>
      <c r="M9" s="84" t="n"/>
      <c r="N9" s="216">
        <f>+#REF!*12/1.31</f>
        <v/>
      </c>
    </row>
    <row r="10" outlineLevel="1">
      <c r="A10" s="102" t="n">
        <v>6</v>
      </c>
      <c r="B10" s="136" t="inlineStr">
        <is>
          <t>Ingeniero Civil (10 años)</t>
        </is>
      </c>
      <c r="C10" s="137" t="n">
        <v>17</v>
      </c>
      <c r="D10" s="137" t="n">
        <v>1000</v>
      </c>
      <c r="E10" s="217">
        <f>C10*D10</f>
        <v/>
      </c>
      <c r="H10" s="110" t="inlineStr">
        <is>
          <t>Medios materiales</t>
        </is>
      </c>
      <c r="I10" s="111" t="n"/>
      <c r="J10" s="219">
        <f>VLOOKUP(H10,B4:E54,4,FALSE)</f>
        <v/>
      </c>
      <c r="K10" s="95" t="n"/>
      <c r="L10" s="95" t="n"/>
      <c r="M10" s="84" t="n"/>
      <c r="N10" s="216">
        <f>+#REF!*12/1.31</f>
        <v/>
      </c>
    </row>
    <row r="11" outlineLevel="1">
      <c r="A11" s="102" t="n">
        <v>7</v>
      </c>
      <c r="B11" s="136" t="inlineStr">
        <is>
          <t>Ingeniero Industrial (10 años)</t>
        </is>
      </c>
      <c r="C11" s="137">
        <f>10+2*17</f>
        <v/>
      </c>
      <c r="D11" s="137" t="n">
        <v>1000</v>
      </c>
      <c r="E11" s="217">
        <f>C11*D11</f>
        <v/>
      </c>
      <c r="H11" s="110" t="inlineStr">
        <is>
          <t>Otros gastos</t>
        </is>
      </c>
      <c r="I11" s="111" t="n"/>
      <c r="J11" s="219">
        <f>VLOOKUP(H11,B5:E55,4,FALSE)</f>
        <v/>
      </c>
      <c r="K11" s="95" t="n"/>
      <c r="L11" s="95" t="n"/>
      <c r="M11" s="84" t="n"/>
      <c r="N11" s="216">
        <f>+#REF!*12/1.31</f>
        <v/>
      </c>
    </row>
    <row r="12" outlineLevel="1">
      <c r="A12" s="102" t="n">
        <v>8</v>
      </c>
      <c r="B12" s="136" t="inlineStr">
        <is>
          <t>Ingeniero Industrial (10 años)</t>
        </is>
      </c>
      <c r="C12" s="137" t="n">
        <v>34</v>
      </c>
      <c r="D12" s="137" t="n">
        <v>1000</v>
      </c>
      <c r="E12" s="217">
        <f>C12*D12</f>
        <v/>
      </c>
      <c r="H12" s="110" t="inlineStr">
        <is>
          <t>Subcontrataciones</t>
        </is>
      </c>
      <c r="I12" s="111" t="n"/>
      <c r="J12" s="219">
        <f>VLOOKUP(H12,B7:E55,4,FALSE)</f>
        <v/>
      </c>
      <c r="K12" s="95" t="n"/>
      <c r="L12" s="95" t="n"/>
      <c r="M12" s="84" t="n"/>
      <c r="N12" s="216">
        <f>+#REF!*12/1.31</f>
        <v/>
      </c>
    </row>
    <row r="13" outlineLevel="1">
      <c r="A13" s="102" t="n">
        <v>9</v>
      </c>
      <c r="B13" s="136" t="inlineStr">
        <is>
          <t>Ingeniero Industrial (10 años)</t>
        </is>
      </c>
      <c r="C13" s="137" t="n">
        <v>27</v>
      </c>
      <c r="D13" s="137" t="n">
        <v>1000</v>
      </c>
      <c r="E13" s="217">
        <f>C13*D13</f>
        <v/>
      </c>
      <c r="H13" s="110" t="inlineStr">
        <is>
          <t>Cargos internos</t>
        </is>
      </c>
      <c r="I13" s="111" t="n"/>
      <c r="J13" s="219">
        <f>VLOOKUP(H13,B8:E55,4,FALSE)</f>
        <v/>
      </c>
      <c r="K13" s="95" t="n"/>
      <c r="L13" s="95" t="n"/>
      <c r="M13" s="84" t="n"/>
      <c r="N13" s="216">
        <f>+#REF!*12/1.31</f>
        <v/>
      </c>
    </row>
    <row r="14" outlineLevel="1" ht="13.8" customHeight="1">
      <c r="A14" s="102" t="n">
        <v>10</v>
      </c>
      <c r="B14" s="136" t="inlineStr">
        <is>
          <t>Ingeniero Industrial (10 años)</t>
        </is>
      </c>
      <c r="C14" s="137" t="n">
        <v>38</v>
      </c>
      <c r="D14" s="137" t="n">
        <v>1000</v>
      </c>
      <c r="E14" s="217">
        <f>C14*D14</f>
        <v/>
      </c>
      <c r="H14" s="113" t="inlineStr">
        <is>
          <t>COSTES</t>
        </is>
      </c>
      <c r="I14" s="111" t="n"/>
      <c r="J14" s="220">
        <f>SUM(J8:J13)</f>
        <v/>
      </c>
      <c r="K14" s="95" t="n"/>
      <c r="L14" s="95" t="n"/>
      <c r="M14" s="84" t="n"/>
      <c r="N14" s="216">
        <f>+#REF!*12/1.31</f>
        <v/>
      </c>
    </row>
    <row r="15" outlineLevel="1">
      <c r="A15" s="102" t="n">
        <v>11</v>
      </c>
      <c r="B15" s="136" t="inlineStr">
        <is>
          <t>Ingeniero Industrial (10 años)</t>
        </is>
      </c>
      <c r="C15" s="137" t="n">
        <v>38</v>
      </c>
      <c r="D15" s="137" t="n">
        <v>1000</v>
      </c>
      <c r="E15" s="217">
        <f>C15*D15</f>
        <v/>
      </c>
      <c r="H15" s="110" t="inlineStr">
        <is>
          <t>G.G. (10% S/Ventas)</t>
        </is>
      </c>
      <c r="I15" s="114" t="n">
        <v>0.1</v>
      </c>
      <c r="J15" s="219">
        <f>PRODUCT(I15,J6)</f>
        <v/>
      </c>
      <c r="K15" s="95" t="n"/>
      <c r="L15" s="95" t="n"/>
      <c r="M15" s="84" t="n"/>
      <c r="N15" s="216">
        <f>+#REF!*12/1.31</f>
        <v/>
      </c>
    </row>
    <row r="16" outlineLevel="1">
      <c r="A16" s="102" t="n">
        <v>12</v>
      </c>
      <c r="B16" s="136" t="inlineStr">
        <is>
          <t>Ingeniero Industrial (10 años)</t>
        </is>
      </c>
      <c r="C16" s="137" t="n">
        <v>38</v>
      </c>
      <c r="D16" s="137" t="n">
        <v>1000</v>
      </c>
      <c r="E16" s="217">
        <f>C16*D16</f>
        <v/>
      </c>
      <c r="H16" s="110" t="inlineStr">
        <is>
          <t>G.G. Dpto.(5% S/Ventas)</t>
        </is>
      </c>
      <c r="I16" s="114" t="n">
        <v>0.05</v>
      </c>
      <c r="J16" s="219">
        <f>PRODUCT(I16,J6)</f>
        <v/>
      </c>
      <c r="K16" s="95" t="n"/>
      <c r="L16" s="95" t="n"/>
      <c r="M16" s="84" t="n"/>
    </row>
    <row r="17" outlineLevel="1" ht="13.8" customHeight="1" thickBot="1">
      <c r="A17" s="102" t="n">
        <v>13</v>
      </c>
      <c r="B17" s="136" t="inlineStr">
        <is>
          <t>Ingeniero Industrial (10 años)</t>
        </is>
      </c>
      <c r="C17" s="137" t="n">
        <v>38</v>
      </c>
      <c r="D17" s="137" t="n">
        <v>1000</v>
      </c>
      <c r="E17" s="217">
        <f>C17*D17</f>
        <v/>
      </c>
      <c r="H17" s="115" t="n"/>
      <c r="I17" s="111" t="n"/>
      <c r="J17" s="116" t="n"/>
      <c r="L17" s="95" t="n"/>
      <c r="M17" s="84" t="n"/>
    </row>
    <row r="18" outlineLevel="1" ht="14.4" customHeight="1" thickBot="1">
      <c r="A18" s="102" t="n">
        <v>14</v>
      </c>
      <c r="B18" s="136" t="inlineStr">
        <is>
          <t>Ingeniero Industrial (10 años)</t>
        </is>
      </c>
      <c r="C18" s="137" t="n">
        <v>38</v>
      </c>
      <c r="D18" s="137" t="n">
        <v>1000</v>
      </c>
      <c r="E18" s="217">
        <f>C18*D18</f>
        <v/>
      </c>
      <c r="H18" s="113" t="inlineStr">
        <is>
          <t>Estimación beneficio</t>
        </is>
      </c>
      <c r="I18" s="111" t="n"/>
      <c r="J18" s="221">
        <f>J14-J15-J16</f>
        <v/>
      </c>
      <c r="M18" s="84" t="n"/>
    </row>
    <row r="19" outlineLevel="1" ht="14.4" customHeight="1" thickBot="1">
      <c r="A19" s="102" t="n">
        <v>15</v>
      </c>
      <c r="B19" s="136" t="inlineStr">
        <is>
          <t>Ingeniero Industrial (10 años)</t>
        </is>
      </c>
      <c r="C19" s="137" t="n">
        <v>38</v>
      </c>
      <c r="D19" s="137" t="n">
        <v>1000</v>
      </c>
      <c r="E19" s="217">
        <f>C19*D19</f>
        <v/>
      </c>
      <c r="H19" s="117" t="inlineStr">
        <is>
          <t>Resultado S/Ventas</t>
        </is>
      </c>
      <c r="I19" s="118" t="n"/>
      <c r="J19" s="222">
        <f>+J18/J6</f>
        <v/>
      </c>
    </row>
    <row r="20" outlineLevel="1">
      <c r="A20" s="102" t="n">
        <v>16</v>
      </c>
      <c r="B20" s="136" t="inlineStr">
        <is>
          <t>Ingeniero Industrial (10 años)</t>
        </is>
      </c>
      <c r="C20" s="137" t="n">
        <v>38</v>
      </c>
      <c r="D20" s="137" t="n">
        <v>1000</v>
      </c>
      <c r="E20" s="217">
        <f>C20*D20</f>
        <v/>
      </c>
    </row>
    <row r="21" outlineLevel="1">
      <c r="A21" s="102" t="n">
        <v>17</v>
      </c>
      <c r="B21" s="136" t="inlineStr">
        <is>
          <t>Ingeniero Industrial (10 años)</t>
        </is>
      </c>
      <c r="C21" s="137" t="n">
        <v>38</v>
      </c>
      <c r="D21" s="137" t="n">
        <v>1000</v>
      </c>
      <c r="E21" s="217">
        <f>C21*D21</f>
        <v/>
      </c>
      <c r="H21" s="119" t="n"/>
    </row>
    <row r="22" outlineLevel="1">
      <c r="A22" s="102" t="n">
        <v>18</v>
      </c>
      <c r="B22" s="136" t="inlineStr">
        <is>
          <t>Ingeniero Industrial (10 años)</t>
        </is>
      </c>
      <c r="C22" s="137" t="n">
        <v>38</v>
      </c>
      <c r="D22" s="137" t="n">
        <v>1000</v>
      </c>
      <c r="E22" s="217">
        <f>C22*D22</f>
        <v/>
      </c>
    </row>
    <row r="23" outlineLevel="1">
      <c r="A23" s="102" t="n">
        <v>19</v>
      </c>
      <c r="B23" s="136" t="inlineStr">
        <is>
          <t>Ingeniero Industrial (10 años)</t>
        </is>
      </c>
      <c r="C23" s="137" t="n">
        <v>38</v>
      </c>
      <c r="D23" s="137" t="n">
        <v>1000</v>
      </c>
      <c r="E23" s="217">
        <f>C23*D23</f>
        <v/>
      </c>
    </row>
    <row r="24" outlineLevel="1">
      <c r="A24" s="102" t="n">
        <v>20</v>
      </c>
      <c r="B24" s="136" t="inlineStr">
        <is>
          <t>Ingeniero Industrial (10 años)</t>
        </is>
      </c>
      <c r="C24" s="137" t="n">
        <v>38</v>
      </c>
      <c r="D24" s="137" t="n">
        <v>1000</v>
      </c>
      <c r="E24" s="217">
        <f>C24*D24</f>
        <v/>
      </c>
    </row>
    <row r="25" outlineLevel="1">
      <c r="A25" s="102" t="n">
        <v>21</v>
      </c>
      <c r="B25" s="136" t="inlineStr">
        <is>
          <t>Ingeniero Industrial (10 años)</t>
        </is>
      </c>
      <c r="C25" s="137" t="n">
        <v>38</v>
      </c>
      <c r="D25" s="137" t="n">
        <v>1000</v>
      </c>
      <c r="E25" s="217">
        <f>C25*D25</f>
        <v/>
      </c>
    </row>
    <row r="26" outlineLevel="1">
      <c r="A26" s="102" t="n">
        <v>22</v>
      </c>
      <c r="B26" s="136" t="inlineStr">
        <is>
          <t>Ingeniero Ambiental (10 años)</t>
        </is>
      </c>
      <c r="C26" s="137" t="n">
        <v>38</v>
      </c>
      <c r="D26" s="137" t="n">
        <v>1000</v>
      </c>
      <c r="E26" s="217">
        <f>C26*D26</f>
        <v/>
      </c>
    </row>
    <row r="27" outlineLevel="1">
      <c r="A27" s="102" t="n">
        <v>23</v>
      </c>
      <c r="B27" s="136" t="inlineStr">
        <is>
          <t>Geólogo (10 años)</t>
        </is>
      </c>
      <c r="C27" s="137" t="n">
        <v>38</v>
      </c>
      <c r="D27" s="137" t="n">
        <v>1000</v>
      </c>
      <c r="E27" s="217">
        <f>C27*D27</f>
        <v/>
      </c>
      <c r="J27" s="223" t="n"/>
    </row>
    <row r="28" outlineLevel="1">
      <c r="A28" s="102" t="n">
        <v>24</v>
      </c>
      <c r="B28" s="136" t="inlineStr">
        <is>
          <t>Topógrafo (10 años)</t>
        </is>
      </c>
      <c r="C28" s="137" t="n">
        <v>38</v>
      </c>
      <c r="D28" s="137" t="n">
        <v>1000</v>
      </c>
      <c r="E28" s="217">
        <f>C28*D28</f>
        <v/>
      </c>
      <c r="J28" s="121" t="n"/>
    </row>
    <row r="29" outlineLevel="1" ht="13.8" customHeight="1" thickBot="1">
      <c r="A29" s="102" t="n">
        <v>24</v>
      </c>
      <c r="B29" s="136" t="inlineStr">
        <is>
          <t>Delineante</t>
        </is>
      </c>
      <c r="C29" s="137" t="n">
        <v>38</v>
      </c>
      <c r="D29" s="137" t="n">
        <v>1000</v>
      </c>
      <c r="E29" s="217">
        <f>C29*D29</f>
        <v/>
      </c>
      <c r="J29" s="121" t="n"/>
    </row>
    <row r="30" ht="21" customHeight="1" thickBot="1">
      <c r="A30" s="90" t="n"/>
      <c r="B30" s="127" t="inlineStr">
        <is>
          <t>Medios materiales</t>
        </is>
      </c>
      <c r="C30" s="224" t="n"/>
      <c r="D30" s="123" t="n"/>
      <c r="E30" s="225">
        <f>SUM(E31:E35)</f>
        <v/>
      </c>
      <c r="J30" s="121" t="n"/>
    </row>
    <row r="31" outlineLevel="1">
      <c r="A31" s="102" t="n"/>
      <c r="B31" s="136" t="inlineStr">
        <is>
          <t>Vehículos</t>
        </is>
      </c>
      <c r="C31" s="137" t="n">
        <v>38</v>
      </c>
      <c r="D31" s="137" t="n">
        <v>1000</v>
      </c>
      <c r="E31" s="217">
        <f>C31*D31</f>
        <v/>
      </c>
      <c r="J31" s="121" t="n"/>
    </row>
    <row r="32" outlineLevel="1">
      <c r="A32" s="102" t="n"/>
      <c r="B32" s="136" t="inlineStr">
        <is>
          <t>Oficina</t>
        </is>
      </c>
      <c r="C32" s="137" t="n">
        <v>38</v>
      </c>
      <c r="D32" s="137" t="n">
        <v>1000</v>
      </c>
      <c r="E32" s="217">
        <f>C32*D32</f>
        <v/>
      </c>
      <c r="J32" s="121" t="n"/>
    </row>
    <row r="33" outlineLevel="1">
      <c r="A33" s="102" t="n"/>
      <c r="B33" s="136" t="inlineStr">
        <is>
          <t>Material de oficina</t>
        </is>
      </c>
      <c r="C33" s="137" t="n">
        <v>38</v>
      </c>
      <c r="D33" s="137" t="n">
        <v>1000</v>
      </c>
      <c r="E33" s="217">
        <f>C33*D33</f>
        <v/>
      </c>
      <c r="J33" s="121" t="n"/>
    </row>
    <row r="34" outlineLevel="1">
      <c r="A34" s="102" t="n"/>
      <c r="B34" s="136" t="inlineStr">
        <is>
          <t>Seguros</t>
        </is>
      </c>
      <c r="C34" s="137" t="n">
        <v>38</v>
      </c>
      <c r="D34" s="137" t="n">
        <v>1000</v>
      </c>
      <c r="E34" s="217">
        <f>C34*D34</f>
        <v/>
      </c>
      <c r="J34" s="121" t="n"/>
    </row>
    <row r="35" outlineLevel="1" ht="13.8" customHeight="1" thickBot="1">
      <c r="A35" s="102" t="n"/>
      <c r="B35" s="136" t="inlineStr">
        <is>
          <t>xx</t>
        </is>
      </c>
      <c r="C35" s="137" t="n">
        <v>0</v>
      </c>
      <c r="D35" s="137" t="n">
        <v>0</v>
      </c>
      <c r="E35" s="217">
        <f>C35*D35</f>
        <v/>
      </c>
      <c r="J35" s="121" t="n"/>
    </row>
    <row r="36" ht="21" customHeight="1" thickBot="1">
      <c r="A36" s="90" t="n"/>
      <c r="B36" s="127" t="inlineStr">
        <is>
          <t>Otros gastos</t>
        </is>
      </c>
      <c r="C36" s="224" t="n"/>
      <c r="D36" s="123" t="n"/>
      <c r="E36" s="225">
        <f>SUM(E37:E41)</f>
        <v/>
      </c>
      <c r="J36" s="121" t="n"/>
    </row>
    <row r="37" outlineLevel="1">
      <c r="A37" s="90" t="n"/>
      <c r="B37" s="135" t="inlineStr">
        <is>
          <t>Desplazamientos</t>
        </is>
      </c>
      <c r="C37" s="98" t="n">
        <v>38</v>
      </c>
      <c r="D37" s="98" t="n">
        <v>1000</v>
      </c>
      <c r="E37" s="217">
        <f>C37*D37</f>
        <v/>
      </c>
      <c r="J37" s="121" t="n"/>
    </row>
    <row r="38" outlineLevel="1">
      <c r="A38" s="90" t="n"/>
      <c r="B38" s="136" t="inlineStr">
        <is>
          <t>Dietas</t>
        </is>
      </c>
      <c r="C38" s="137" t="n">
        <v>38</v>
      </c>
      <c r="D38" s="137" t="n">
        <v>1000</v>
      </c>
      <c r="E38" s="217">
        <f>C38*D38</f>
        <v/>
      </c>
    </row>
    <row r="39" outlineLevel="1">
      <c r="A39" s="90" t="n"/>
      <c r="B39" s="136" t="inlineStr">
        <is>
          <t>xx</t>
        </is>
      </c>
      <c r="C39" s="137" t="n">
        <v>0</v>
      </c>
      <c r="D39" s="137" t="n">
        <v>0</v>
      </c>
      <c r="E39" s="217">
        <f>C39*D39</f>
        <v/>
      </c>
    </row>
    <row r="40" outlineLevel="1">
      <c r="A40" s="90" t="n"/>
      <c r="B40" s="136" t="inlineStr">
        <is>
          <t>xx</t>
        </is>
      </c>
      <c r="C40" s="137" t="n">
        <v>0</v>
      </c>
      <c r="D40" s="137" t="n">
        <v>0</v>
      </c>
      <c r="E40" s="217">
        <f>C40*D40</f>
        <v/>
      </c>
    </row>
    <row r="41" outlineLevel="1" ht="13.8" customHeight="1" thickBot="1">
      <c r="A41" s="90" t="n"/>
      <c r="B41" s="138" t="inlineStr">
        <is>
          <t>xx</t>
        </is>
      </c>
      <c r="C41" s="125" t="n">
        <v>0</v>
      </c>
      <c r="D41" s="125" t="n">
        <v>0</v>
      </c>
      <c r="E41" s="217">
        <f>C41*D41</f>
        <v/>
      </c>
      <c r="K41" s="126" t="n"/>
    </row>
    <row r="42" ht="21" customHeight="1" thickBot="1">
      <c r="A42" s="90" t="n"/>
      <c r="B42" s="127" t="inlineStr">
        <is>
          <t>Cargos internos</t>
        </is>
      </c>
      <c r="C42" s="128" t="n"/>
      <c r="D42" s="128" t="n"/>
      <c r="E42" s="225">
        <f>SUM(E43:E47)</f>
        <v/>
      </c>
      <c r="L42" s="226" t="n"/>
    </row>
    <row r="43" outlineLevel="1">
      <c r="A43" s="90" t="n"/>
      <c r="B43" s="139" t="inlineStr">
        <is>
          <t>C.I. Estructuras</t>
        </is>
      </c>
      <c r="C43" s="137" t="n">
        <v>1</v>
      </c>
      <c r="D43" s="137" t="n">
        <v>20000</v>
      </c>
      <c r="E43" s="217">
        <f>C43*D43</f>
        <v/>
      </c>
      <c r="H43" s="130" t="n"/>
      <c r="I43" s="131" t="n"/>
      <c r="J43" s="132" t="n"/>
      <c r="L43" s="226" t="n"/>
    </row>
    <row r="44" outlineLevel="1">
      <c r="A44" s="90" t="n"/>
      <c r="B44" s="139" t="inlineStr">
        <is>
          <t>C.I. Proyectos</t>
        </is>
      </c>
      <c r="C44" s="137" t="n">
        <v>1</v>
      </c>
      <c r="D44" s="137">
        <f>30000+10000</f>
        <v/>
      </c>
      <c r="E44" s="217">
        <f>C44*D44</f>
        <v/>
      </c>
      <c r="L44" s="226" t="n"/>
    </row>
    <row r="45" outlineLevel="1">
      <c r="A45" s="90" t="n"/>
      <c r="B45" s="139" t="inlineStr">
        <is>
          <t>C.I. Geotecnia</t>
        </is>
      </c>
      <c r="C45" s="137" t="n">
        <v>1</v>
      </c>
      <c r="D45" s="137" t="n">
        <v>10000</v>
      </c>
      <c r="E45" s="217">
        <f>C45*D45</f>
        <v/>
      </c>
      <c r="G45" s="133" t="inlineStr">
        <is>
          <t> </t>
        </is>
      </c>
      <c r="H45" s="133" t="n"/>
      <c r="I45" s="133" t="n"/>
    </row>
    <row r="46" outlineLevel="1">
      <c r="A46" s="90" t="n"/>
      <c r="B46" s="139" t="inlineStr">
        <is>
          <t>xx</t>
        </is>
      </c>
      <c r="C46" s="137" t="n">
        <v>1</v>
      </c>
      <c r="D46" s="137" t="n">
        <v>1</v>
      </c>
      <c r="E46" s="217">
        <f>C46*D46</f>
        <v/>
      </c>
    </row>
    <row r="47" outlineLevel="1" ht="13.8" customHeight="1" thickBot="1">
      <c r="A47" s="90" t="n"/>
      <c r="B47" s="140" t="inlineStr">
        <is>
          <t>xx</t>
        </is>
      </c>
      <c r="C47" s="125" t="n">
        <v>1</v>
      </c>
      <c r="D47" s="125" t="n">
        <v>1</v>
      </c>
      <c r="E47" s="217">
        <f>C47*D47</f>
        <v/>
      </c>
    </row>
    <row r="48" ht="21" customHeight="1" thickBot="1">
      <c r="A48" s="90" t="n"/>
      <c r="B48" s="127" t="inlineStr">
        <is>
          <t>Subcontrataciones</t>
        </is>
      </c>
      <c r="C48" s="128" t="n"/>
      <c r="D48" s="128" t="n"/>
      <c r="E48" s="225">
        <f>SUM(E49:E54)</f>
        <v/>
      </c>
    </row>
    <row r="49" outlineLevel="1">
      <c r="A49" s="90" t="n"/>
      <c r="B49" s="141" t="inlineStr">
        <is>
          <t>Laboratorio</t>
        </is>
      </c>
      <c r="C49" s="98" t="n">
        <v>1</v>
      </c>
      <c r="D49" s="98">
        <f>0.75*50000</f>
        <v/>
      </c>
      <c r="E49" s="217">
        <f>C49*D49</f>
        <v/>
      </c>
    </row>
    <row r="50" outlineLevel="1">
      <c r="A50" s="90" t="n"/>
      <c r="B50" s="139" t="inlineStr">
        <is>
          <t>Vuelos Dron</t>
        </is>
      </c>
      <c r="C50" s="137" t="n">
        <v>1</v>
      </c>
      <c r="D50" s="137">
        <f>500*23</f>
        <v/>
      </c>
      <c r="E50" s="217">
        <f>C50*D50</f>
        <v/>
      </c>
    </row>
    <row r="51" outlineLevel="1">
      <c r="A51" s="90" t="n"/>
      <c r="B51" s="139" t="inlineStr">
        <is>
          <t>Informes independientes 402/ISA</t>
        </is>
      </c>
      <c r="C51" s="137" t="n">
        <v>1</v>
      </c>
      <c r="D51" s="137" t="n">
        <v>36000</v>
      </c>
      <c r="E51" s="217">
        <f>C51*D51</f>
        <v/>
      </c>
    </row>
    <row r="52" outlineLevel="1">
      <c r="A52" s="90" t="n"/>
      <c r="B52" s="139" t="inlineStr">
        <is>
          <t>xx</t>
        </is>
      </c>
      <c r="C52" s="137" t="n">
        <v>1</v>
      </c>
      <c r="D52" s="137" t="n">
        <v>1</v>
      </c>
      <c r="E52" s="217">
        <f>C52*D52</f>
        <v/>
      </c>
    </row>
    <row r="53" outlineLevel="1">
      <c r="A53" s="90" t="n"/>
      <c r="B53" s="139" t="inlineStr">
        <is>
          <t>xx</t>
        </is>
      </c>
      <c r="C53" s="137" t="n">
        <v>1</v>
      </c>
      <c r="D53" s="137" t="n">
        <v>1</v>
      </c>
      <c r="E53" s="217">
        <f>C53*D53</f>
        <v/>
      </c>
    </row>
    <row r="54" outlineLevel="1" ht="13.8" customHeight="1" thickBot="1">
      <c r="A54" s="90" t="n"/>
      <c r="B54" s="140" t="inlineStr">
        <is>
          <t>xx</t>
        </is>
      </c>
      <c r="C54" s="125" t="n">
        <v>1</v>
      </c>
      <c r="D54" s="125" t="n">
        <v>1</v>
      </c>
      <c r="E54" s="227">
        <f>C54*D54</f>
        <v/>
      </c>
    </row>
    <row r="55" collapsed="1"/>
  </sheetData>
  <mergeCells count="1">
    <mergeCell ref="B1:D1"/>
  </mergeCells>
  <pageMargins left="0.7086614173228347" right="0.7086614173228347" top="1.069833333333333" bottom="0.7480314960629921" header="0.3149606299212598" footer="0.3149606299212598"/>
  <pageSetup orientation="landscape" paperSize="8" scale="93"/>
  <headerFooter>
    <oddHeader>&amp;L&amp;G&amp;C&amp;"Century Gothic,Negrita"_x000a__x000a_FICHA GO</oddHeader>
    <oddFooter>&amp;CR.DN.01.03 | Edición: 01 | Fecha: 24.03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35"/>
  <sheetViews>
    <sheetView showGridLines="0" tabSelected="1" showWhiteSpace="0" view="pageLayout" topLeftCell="A6" zoomScale="70" zoomScaleNormal="90" zoomScalePageLayoutView="70" workbookViewId="0">
      <selection activeCell="G13" sqref="G13"/>
    </sheetView>
  </sheetViews>
  <sheetFormatPr baseColWidth="10" defaultColWidth="11.44140625" defaultRowHeight="13.2"/>
  <cols>
    <col width="31.33203125" customWidth="1" min="1" max="1"/>
    <col width="30.6640625" customWidth="1" min="2" max="3"/>
    <col width="39.5546875" customWidth="1" min="4" max="4"/>
    <col width="14.44140625" bestFit="1" customWidth="1" min="5" max="5"/>
  </cols>
  <sheetData>
    <row r="1" ht="20.4" customHeight="1">
      <c r="A1" s="179" t="inlineStr">
        <is>
          <t>Requisitos de la licitación</t>
        </is>
      </c>
    </row>
    <row r="2" ht="10.5" customHeight="1" thickBot="1"/>
    <row r="3" ht="25.2" customHeight="1">
      <c r="A3" s="1" t="inlineStr">
        <is>
          <t>EXPEDIENTE INTERNO</t>
        </is>
      </c>
      <c r="B3" s="64">
        <f>'A1 Resumen'!B3</f>
        <v/>
      </c>
      <c r="C3" s="195" t="n"/>
      <c r="D3" s="196" t="n"/>
    </row>
    <row r="4" ht="25.2" customHeight="1">
      <c r="A4" s="2" t="inlineStr">
        <is>
          <t>TÍTULO</t>
        </is>
      </c>
      <c r="B4" s="65">
        <f>'A1 Resumen'!B4</f>
        <v/>
      </c>
      <c r="C4" s="197" t="n"/>
      <c r="D4" s="198" t="n"/>
    </row>
    <row r="5" ht="25.2" customHeight="1">
      <c r="A5" s="2" t="inlineStr">
        <is>
          <t>ORGANISMO / CLIENTE</t>
        </is>
      </c>
      <c r="B5" s="65">
        <f>'A1 Resumen'!B5</f>
        <v/>
      </c>
      <c r="C5" s="197" t="n"/>
      <c r="D5" s="198" t="n"/>
    </row>
    <row r="6" ht="25.2" customHeight="1">
      <c r="A6" s="2" t="inlineStr">
        <is>
          <t>EXPEDIENTE EXTERNO</t>
        </is>
      </c>
      <c r="B6" s="65" t="inlineStr">
        <is>
          <t>3.24/20830.0119</t>
        </is>
      </c>
      <c r="C6" s="197" t="n"/>
      <c r="D6" s="198" t="n"/>
    </row>
    <row r="7" ht="30.6" customHeight="1">
      <c r="A7" s="16" t="inlineStr">
        <is>
          <t>PRESUPUESTO LICITACIÓN 
(SIN IMPUESTOS)</t>
        </is>
      </c>
      <c r="B7" s="173">
        <f>'A1 Resumen'!B6</f>
        <v/>
      </c>
      <c r="C7" s="73" t="inlineStr">
        <is>
          <t>PRESUPUESTO CON IMPUESTOS</t>
        </is>
      </c>
      <c r="D7" s="13">
        <f>B7*1.21</f>
        <v/>
      </c>
    </row>
    <row r="8" ht="25.2" customHeight="1">
      <c r="A8" s="16" t="inlineStr">
        <is>
          <t>TIPO DE ENTREGA DE LA DOCUMENTACIÓN</t>
        </is>
      </c>
      <c r="B8" s="65">
        <f>'A1 Resumen'!B10</f>
        <v/>
      </c>
      <c r="C8" s="197" t="n"/>
      <c r="D8" s="198" t="n"/>
    </row>
    <row r="9" ht="25.2" customHeight="1">
      <c r="A9" s="2" t="inlineStr">
        <is>
          <t>DURACIÓN DEL CONTRATO</t>
        </is>
      </c>
      <c r="B9" s="65" t="inlineStr">
        <is>
          <t>29 meses</t>
        </is>
      </c>
      <c r="C9" s="197" t="n"/>
      <c r="D9" s="198" t="n"/>
    </row>
    <row r="10" ht="82.8" customHeight="1" thickBot="1">
      <c r="A10" s="10" t="inlineStr">
        <is>
          <t>GARANTÍAS Y SEGUROS</t>
        </is>
      </c>
      <c r="B10" s="228" t="inlineStr">
        <is>
          <t>Seguro de responsabilidad civil:
    Suma asegurada: 2.301.270,84 €
    Asegurado: El adjudicatario como persona física y el personal de ADIF que intervenga en el contrato
    Riesgos específicos asegurados: Responsabilidad civil por daños personales a terceros, daños a la propia obra, gastos de defensa y constitución de fianzas</t>
        </is>
      </c>
      <c r="C10" s="201" t="n"/>
      <c r="D10" s="202" t="n"/>
    </row>
    <row r="11" ht="13.8" customHeight="1" thickBot="1">
      <c r="A11" s="11" t="n"/>
      <c r="B11" s="11" t="n"/>
      <c r="C11" s="11" t="n"/>
      <c r="D11" s="11" t="n"/>
    </row>
    <row r="12" ht="25.2" customHeight="1">
      <c r="A12" s="229" t="inlineStr">
        <is>
          <t>FECHAS LÍMITE</t>
        </is>
      </c>
      <c r="B12" s="230" t="inlineStr">
        <is>
          <t>ENTREGA</t>
        </is>
      </c>
      <c r="C12" s="231" t="inlineStr">
        <is>
          <t>CONSULTAS</t>
        </is>
      </c>
      <c r="D12" s="232" t="inlineStr">
        <is>
          <t>VISITA</t>
        </is>
      </c>
    </row>
    <row r="13" ht="25.2" customHeight="1" thickBot="1">
      <c r="A13" s="233" t="n"/>
      <c r="B13" s="71" t="inlineStr">
        <is>
          <t>18/07/2024 a las 13:00</t>
        </is>
      </c>
      <c r="C13" s="71" t="inlineStr">
        <is>
          <t>Indicar fecha y hora de consultas</t>
        </is>
      </c>
      <c r="D13" s="71" t="inlineStr">
        <is>
          <t>Indicar fecha y hora de visita</t>
        </is>
      </c>
    </row>
    <row r="14" ht="13.8" customHeight="1" thickBot="1">
      <c r="A14" s="15" t="n"/>
      <c r="B14" s="15" t="n"/>
      <c r="C14" s="15" t="n"/>
      <c r="D14" s="15" t="n"/>
    </row>
    <row r="15" ht="148.8" customHeight="1">
      <c r="A15" s="7" t="inlineStr">
        <is>
          <t>SOLVENCIA ECONÓMICA</t>
        </is>
      </c>
      <c r="B15" s="64">
        <f>'A1 Resumen'!B12</f>
        <v/>
      </c>
      <c r="C15" s="195" t="n"/>
      <c r="D15" s="196" t="n"/>
    </row>
    <row r="16" ht="172.2" customHeight="1" thickBot="1">
      <c r="A16" s="4" t="inlineStr">
        <is>
          <t>SOLVENCIA TÉCNICA</t>
        </is>
      </c>
      <c r="B16" s="66">
        <f>'A1 Resumen'!B13</f>
        <v/>
      </c>
      <c r="C16" s="201" t="n"/>
      <c r="D16" s="202" t="n"/>
    </row>
    <row r="17" ht="13.8" customHeight="1" thickBot="1">
      <c r="A17" s="5" t="n"/>
      <c r="B17" s="5" t="n"/>
      <c r="C17" s="5" t="n"/>
      <c r="D17" s="5" t="n"/>
    </row>
    <row r="18" ht="279" customHeight="1">
      <c r="A18" s="180" t="inlineStr">
        <is>
          <t>EQUIPO MÍNIMO</t>
        </is>
      </c>
      <c r="B18" s="182" t="inlineStr">
        <is>
          <t>Responsable de los trabajos / Jefe de Unidad de la Asistencia Técnica: TU Ingeniería, Nivel 3 MECES o nivel 7 del EQF,  Ingeniería de Caminos Canales y Puertos o similar; Experiencia (5) años en trabajos de ejecución y control de grandes obras lineales, y  (2) años como Jefe de Unidad de Asistencia Técnica o Jefe de Obra relacionada con la ejecución de la plataforma ferroviaria con presencia de estructuras.
Jefe de Oficina Técnica:  TU Ingeniería, Nivel 2 MECES o nivel 6 del EQF,  Ingeniería Técnica de Obras Públicas o similar; Experiencia de más de diez (10) años, al menos cinco (5) años en infraestructuras ferroviarias, en concreto, en obras de plataforma ferroviaria que incluyan estructuras.
Jefe de Calidad: TU Ingeniería, Nivel 2 del MECES o nivel 6 del EQF,  Ingeniería Técnica de Obras Públicas o similar: Experiencia (5) años y (2) de ellos en trabajos de diseño, ejecución y control de obras ferroviarias.
Jefe de Topografía: TU Ingeniería, Nivel 2 del MECES o nivel 6 del EQF,  Ingeniería Técnica en Topografía o similar;  
Topógrafos de obra; 2 PERSONAS; TU Ingeniería, Nivel 2 MECES o nivel 6 del EQF,  Ingeniería Técnica en Topografía o similar.;Experiencia de  (2) años en infraestructuras ferroviarias, en concreto, en obras de plataforma ferroviaria que incluyan estructuras.
Auxiliares de Topografía: 3 PERSONAS con conocimientos mínimos que se exigen en el IV Convenio Colectivo único para el personal laboral de la Administración General del Estado (Anexo II, apartado b), clasificación profesional G4, Técnico Auxiliar o similar, de 17 de mayo de 2019; Y experiencia de (2) años en obras ferroviarias.
Vigilantes de obra: 3 PERSONAS con conocimientos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8" s="234" t="n"/>
      <c r="D18" s="234" t="n"/>
    </row>
    <row r="19" ht="341.4" customHeight="1"/>
    <row r="20" ht="13.8" customHeight="1" thickBot="1">
      <c r="A20" s="5" t="n"/>
      <c r="B20" s="5" t="n"/>
      <c r="C20" s="5" t="n"/>
      <c r="D20" s="5" t="n"/>
    </row>
    <row r="21" ht="30.45" customHeight="1">
      <c r="A21" s="1" t="inlineStr">
        <is>
          <t>CRITERIOS DE ADJUDICACIÓN</t>
        </is>
      </c>
      <c r="B21" s="64" t="inlineStr">
        <is>
          <t>TÉCNICOS: pondera 49%
POR FÓRMULAS: 51%</t>
        </is>
      </c>
      <c r="C21" s="195" t="n"/>
      <c r="D21" s="196" t="n"/>
      <c r="E21" s="5" t="n"/>
    </row>
    <row r="22" ht="67.2" customHeight="1">
      <c r="A22" s="16" t="inlineStr">
        <is>
          <t>OFERTA TÉCNICA
(CRITERIOS JUICIO DE VALOR)</t>
        </is>
      </c>
      <c r="B22" s="187" t="inlineStr">
        <is>
          <t xml:space="preserve">1. Memoria Técnica, Programa de Trabajo y Propuesta de metodología BIM: 30 puntos   
2. Calidad: 7 puntos 
3. Programa de actuaciones medioambientales: 7 puntos 
4. Tecnología e I+D+I: 5 puntos </t>
        </is>
      </c>
      <c r="C22" s="197" t="n"/>
      <c r="D22" s="198" t="n"/>
    </row>
    <row r="23" ht="13.95" customHeight="1">
      <c r="A23" s="16" t="inlineStr">
        <is>
          <t>CRITERIOS BINARIOS</t>
        </is>
      </c>
      <c r="B23" s="188" t="inlineStr">
        <is>
          <t>NO APLICA</t>
        </is>
      </c>
      <c r="C23" s="197" t="n"/>
      <c r="D23" s="198" t="n"/>
    </row>
    <row r="24" ht="201.6" customHeight="1" thickBot="1">
      <c r="A24" s="17" t="inlineStr">
        <is>
          <t xml:space="preserve">
OFERTA ECONÓMICA
(CRITERIOS AUTOMÁTICOS)</t>
        </is>
      </c>
      <c r="B24" s="187" t="inlineStr">
        <is>
          <t>IPOR FÓRMULAS: 51%
 - Precio: 49%
 - Otros criterios: 
'Experiencia del equipo humano ofertado: 2%
Por la experiencia del equipo humano propuesto por el LICITADOR, siendo ésta superior a la requerida se asignarán:
▪ Responsable de los trabajos/Jefe de Unidad de la Asistencia Técnica: 0,20 puntos por cada año adicional de experiencia específica como Jefe de Unidad de ACO / Jefe de Obra relacionada con la ejecución de la plataforma ferroviaria con presencia de
estructuras (sobre los 2 años mínimos) hasta un máximo de 1 punto.
▪ Jefe de Oficina Técnica: 0,50 puntos si se acreditan más de 6 años de experiencia, en infraestructuras ferroviarias, en concreto, en obras de plataforma ferroviaria que incluyan estructuras.
▪ Jefe de calidad: Hasta 0,50 puntos si se acreditan más de 3 años de experiencia en trabajos de diseño, ejecución y control de obras ferroviarias.</t>
        </is>
      </c>
      <c r="C24" s="197" t="n"/>
      <c r="D24" s="198" t="n"/>
    </row>
    <row r="25" ht="13.8" customHeight="1" thickBot="1">
      <c r="A25" s="5" t="n"/>
      <c r="B25" s="5" t="n"/>
      <c r="C25" s="5" t="n"/>
      <c r="D25" s="5" t="n"/>
    </row>
    <row r="26" ht="20.4" customHeight="1" thickBot="1">
      <c r="A26" s="3" t="inlineStr">
        <is>
          <t>FORMA DE PAGO</t>
        </is>
      </c>
      <c r="B26" s="207">
        <f>'A1 Resumen'!B19</f>
        <v/>
      </c>
      <c r="C26" s="11" t="n"/>
      <c r="D26" s="205" t="n"/>
    </row>
    <row r="27" ht="13.8" customHeight="1" thickBot="1">
      <c r="A27" s="5" t="n"/>
      <c r="B27" s="5" t="n"/>
      <c r="C27" s="5" t="n"/>
      <c r="D27" s="5" t="n"/>
    </row>
    <row r="28">
      <c r="A28" s="6" t="inlineStr">
        <is>
          <t>OTRA INFORMACIÓN RELEVANTE</t>
        </is>
      </c>
      <c r="B28" s="64" t="inlineStr">
        <is>
          <t>Indicar otra información que pueda ser relevante según la licitación y el país</t>
        </is>
      </c>
      <c r="C28" s="195" t="n"/>
      <c r="D28" s="196" t="n"/>
    </row>
    <row r="29">
      <c r="A29" s="8" t="n"/>
      <c r="B29" s="186" t="n"/>
      <c r="C29" s="197" t="n"/>
      <c r="D29" s="198" t="n"/>
    </row>
    <row r="30">
      <c r="A30" s="8" t="n"/>
      <c r="B30" s="186" t="n"/>
      <c r="C30" s="197" t="n"/>
      <c r="D30" s="198" t="n"/>
    </row>
    <row r="31">
      <c r="A31" s="8" t="n"/>
      <c r="B31" s="186" t="n"/>
      <c r="C31" s="197" t="n"/>
      <c r="D31" s="198" t="n"/>
    </row>
    <row r="32">
      <c r="A32" s="8" t="n"/>
      <c r="B32" s="186" t="n"/>
      <c r="C32" s="197" t="n"/>
      <c r="D32" s="198" t="n"/>
    </row>
    <row r="33">
      <c r="A33" s="8" t="n"/>
      <c r="B33" s="186" t="n"/>
      <c r="C33" s="197" t="n"/>
      <c r="D33" s="198" t="n"/>
    </row>
    <row r="34" ht="13.8" customHeight="1" thickBot="1">
      <c r="A34" s="12" t="n"/>
      <c r="B34" s="66" t="n"/>
      <c r="C34" s="201" t="n"/>
      <c r="D34" s="202" t="n"/>
    </row>
    <row r="35">
      <c r="A35" s="5" t="n"/>
      <c r="B35" s="5" t="n"/>
      <c r="C35" s="5" t="n"/>
      <c r="D35" s="5" t="n"/>
    </row>
  </sheetData>
  <mergeCells count="25">
    <mergeCell ref="B23:D23"/>
    <mergeCell ref="B8:D8"/>
    <mergeCell ref="B29:D29"/>
    <mergeCell ref="B34:D34"/>
    <mergeCell ref="B10:D10"/>
    <mergeCell ref="B28:D28"/>
    <mergeCell ref="A12:A13"/>
    <mergeCell ref="B9:D9"/>
    <mergeCell ref="B18:D19"/>
    <mergeCell ref="B30:D30"/>
    <mergeCell ref="B15:D15"/>
    <mergeCell ref="A18:A19"/>
    <mergeCell ref="B6:D6"/>
    <mergeCell ref="B24:D24"/>
    <mergeCell ref="B33:D33"/>
    <mergeCell ref="A1:D1"/>
    <mergeCell ref="B5:D5"/>
    <mergeCell ref="B32:D32"/>
    <mergeCell ref="B4:D4"/>
    <mergeCell ref="B26:D26"/>
    <mergeCell ref="B16:D16"/>
    <mergeCell ref="B3:D3"/>
    <mergeCell ref="B31:D31"/>
    <mergeCell ref="B22:D22"/>
    <mergeCell ref="B21:D21"/>
  </mergeCells>
  <dataValidations count="2">
    <dataValidation sqref="A29:A34" showDropDown="0" showInputMessage="1" showErrorMessage="1" allowBlank="1" type="list"/>
    <dataValidation sqref="B8" showDropDown="0" showInputMessage="1" showErrorMessage="1" allowBlank="1" type="list">
      <formula1>"En papel, Telemática"</formula1>
    </dataValidation>
  </dataValidations>
  <pageMargins left="0.7" right="0.7" top="0.8415" bottom="0.75" header="0.3" footer="0.3"/>
  <pageSetup orientation="portrait" paperSize="9" scale="66"/>
  <headerFooter>
    <oddHeader>&amp;L&amp;G&amp;C&amp;"Century Gothic,Negrita"_x000a__x000a_FICHA GO</oddHeader>
    <oddFooter>&amp;CR.DN.01.03 | Edición: 01 | Fecha: 24.03</oddFooter>
    <evenHeader/>
    <evenFooter/>
    <firstHeader/>
    <firstFooter/>
  </headerFooter>
</worksheet>
</file>

<file path=xl/worksheets/sheet4.xml><?xml version="1.0" encoding="utf-8"?>
<worksheet xmlns="http://schemas.openxmlformats.org/spreadsheetml/2006/main">
  <sheetPr>
    <outlinePr summaryBelow="1" summaryRight="1"/>
    <pageSetUpPr fitToPage="1"/>
  </sheetPr>
  <dimension ref="A2:J50"/>
  <sheetViews>
    <sheetView showGridLines="0" view="pageLayout" zoomScaleNormal="85" workbookViewId="0">
      <selection activeCell="J41" sqref="J41"/>
    </sheetView>
  </sheetViews>
  <sheetFormatPr baseColWidth="10" defaultColWidth="11.44140625" defaultRowHeight="13.2"/>
  <cols>
    <col width="2.44140625" customWidth="1" style="18" min="1" max="1"/>
    <col width="14.6640625" customWidth="1" style="18" min="2" max="2"/>
    <col width="48.5546875" customWidth="1" style="19" min="3" max="3"/>
    <col width="11.33203125" customWidth="1" style="20" min="4" max="4"/>
    <col width="14.5546875" customWidth="1" style="20" min="5" max="5"/>
    <col width="14" customWidth="1" style="18" min="6" max="6"/>
    <col width="12.109375" customWidth="1" style="18" min="7" max="7"/>
    <col width="8.44140625" customWidth="1" style="18" min="8" max="8"/>
    <col width="16.44140625" customWidth="1" style="19" min="9" max="9"/>
    <col width="20.109375" customWidth="1" style="20" min="10" max="10"/>
    <col width="2.44140625" customWidth="1" style="18" min="11" max="11"/>
    <col width="11.44140625" customWidth="1" style="18" min="12" max="16384"/>
  </cols>
  <sheetData>
    <row r="2" ht="20.4" customHeight="1">
      <c r="B2" s="179" t="inlineStr">
        <is>
          <t>Matriz de responsabilidades</t>
        </is>
      </c>
    </row>
    <row r="3" ht="13.8" customHeight="1" thickBot="1"/>
    <row r="4" ht="25.8" customHeight="1" thickBot="1">
      <c r="B4" s="21" t="inlineStr">
        <is>
          <t>PUNTOS
ITEM</t>
        </is>
      </c>
      <c r="C4" s="22" t="inlineStr">
        <is>
          <t>DOCUMENTO</t>
        </is>
      </c>
      <c r="D4" s="22" t="inlineStr">
        <is>
          <t>Descarta</t>
        </is>
      </c>
      <c r="E4" s="22" t="inlineStr">
        <is>
          <t>Realiza</t>
        </is>
      </c>
      <c r="F4" s="22" t="inlineStr">
        <is>
          <t>Revisa</t>
        </is>
      </c>
      <c r="G4" s="22" t="inlineStr">
        <is>
          <t>Fecha prevista</t>
        </is>
      </c>
      <c r="H4" s="22" t="inlineStr">
        <is>
          <t>Estado</t>
        </is>
      </c>
      <c r="I4" s="22" t="inlineStr">
        <is>
          <t>Observaciones</t>
        </is>
      </c>
      <c r="J4" s="23" t="inlineStr">
        <is>
          <t>Apostilla</t>
        </is>
      </c>
    </row>
    <row r="5" ht="18" customHeight="1">
      <c r="B5" s="24" t="inlineStr">
        <is>
          <t>-</t>
        </is>
      </c>
      <c r="C5" s="25" t="inlineStr">
        <is>
          <t>Documentación administrativa</t>
        </is>
      </c>
      <c r="D5" s="26" t="n"/>
      <c r="E5" s="26" t="n"/>
      <c r="F5" s="26" t="n"/>
      <c r="G5" s="27" t="n"/>
      <c r="H5" s="28" t="n"/>
      <c r="I5" s="29" t="n"/>
      <c r="J5" s="30" t="n"/>
    </row>
    <row r="6" ht="18" customHeight="1">
      <c r="B6" s="31" t="n"/>
      <c r="C6" s="32" t="n"/>
      <c r="D6" s="33" t="n"/>
      <c r="E6" s="40" t="n"/>
      <c r="F6" s="34" t="n"/>
      <c r="G6" s="235" t="n"/>
      <c r="H6" s="32" t="n"/>
      <c r="I6" s="36" t="n"/>
      <c r="J6" s="37" t="n"/>
    </row>
    <row r="7" ht="18" customHeight="1">
      <c r="B7" s="38" t="n"/>
      <c r="C7" s="39" t="n"/>
      <c r="D7" s="40" t="n"/>
      <c r="E7" s="40" t="n"/>
      <c r="F7" s="34" t="n"/>
      <c r="G7" s="235" t="n"/>
      <c r="H7" s="39" t="n"/>
      <c r="I7" s="41" t="n"/>
      <c r="J7" s="42" t="n"/>
    </row>
    <row r="8" ht="18" customHeight="1">
      <c r="B8" s="31" t="n"/>
      <c r="C8" s="32" t="n"/>
      <c r="D8" s="33" t="n"/>
      <c r="E8" s="40" t="n"/>
      <c r="F8" s="34" t="n"/>
      <c r="G8" s="235" t="n"/>
      <c r="H8" s="32" t="n"/>
      <c r="I8" s="36" t="n"/>
      <c r="J8" s="37" t="n"/>
    </row>
    <row r="9" ht="18" customHeight="1">
      <c r="B9" s="43" t="n"/>
      <c r="C9" s="25" t="inlineStr">
        <is>
          <t>Documentación económica-financiera</t>
        </is>
      </c>
      <c r="D9" s="26" t="n"/>
      <c r="E9" s="26" t="n"/>
      <c r="F9" s="26" t="n"/>
      <c r="G9" s="27" t="n"/>
      <c r="H9" s="28" t="n"/>
      <c r="I9" s="29" t="n"/>
      <c r="J9" s="30" t="n"/>
    </row>
    <row r="10" ht="18" customHeight="1">
      <c r="B10" s="31" t="n"/>
      <c r="C10" s="44" t="n"/>
      <c r="D10" s="33" t="n"/>
      <c r="E10" s="40" t="n"/>
      <c r="F10" s="34" t="n"/>
      <c r="G10" s="235" t="n"/>
      <c r="H10" s="32" t="n"/>
      <c r="I10" s="36" t="n"/>
      <c r="J10" s="37" t="n"/>
    </row>
    <row r="11" ht="18" customHeight="1">
      <c r="B11" s="31" t="n"/>
      <c r="C11" s="32" t="n"/>
      <c r="D11" s="33" t="n"/>
      <c r="E11" s="40" t="n"/>
      <c r="F11" s="34" t="n"/>
      <c r="G11" s="235" t="n"/>
      <c r="H11" s="32" t="n"/>
      <c r="I11" s="36" t="n"/>
      <c r="J11" s="37" t="n"/>
    </row>
    <row r="12" ht="18" customHeight="1">
      <c r="B12" s="31" t="n"/>
      <c r="C12" s="32" t="n"/>
      <c r="D12" s="33" t="n"/>
      <c r="E12" s="33" t="n"/>
      <c r="F12" s="45" t="n"/>
      <c r="G12" s="33" t="n"/>
      <c r="H12" s="32" t="n"/>
      <c r="I12" s="36" t="n"/>
      <c r="J12" s="37" t="n"/>
    </row>
    <row r="13" ht="18" customHeight="1">
      <c r="B13" s="43" t="n"/>
      <c r="C13" s="25" t="inlineStr">
        <is>
          <t>Experiencia del oferente</t>
        </is>
      </c>
      <c r="D13" s="26" t="n"/>
      <c r="E13" s="26" t="n"/>
      <c r="F13" s="26" t="n"/>
      <c r="G13" s="27" t="n"/>
      <c r="H13" s="28" t="n"/>
      <c r="I13" s="29" t="n"/>
      <c r="J13" s="46" t="n"/>
    </row>
    <row r="14" ht="18" customHeight="1">
      <c r="B14" s="47" t="n"/>
      <c r="C14" s="48" t="n"/>
      <c r="D14" s="49" t="n"/>
      <c r="E14" s="72" t="n"/>
      <c r="F14" s="34" t="n"/>
      <c r="G14" s="235" t="n"/>
      <c r="H14" s="50" t="n"/>
      <c r="I14" s="51" t="n"/>
      <c r="J14" s="52" t="n"/>
    </row>
    <row r="15" ht="18" customHeight="1">
      <c r="B15" s="31" t="n"/>
      <c r="C15" s="32" t="n"/>
      <c r="D15" s="33" t="n"/>
      <c r="E15" s="33" t="n"/>
      <c r="F15" s="45" t="n"/>
      <c r="G15" s="33" t="n"/>
      <c r="H15" s="32" t="n"/>
      <c r="I15" s="36" t="n"/>
      <c r="J15" s="37" t="n"/>
    </row>
    <row r="16" ht="18" customHeight="1">
      <c r="B16" s="31" t="n"/>
      <c r="C16" s="32" t="n"/>
      <c r="D16" s="33" t="n"/>
      <c r="E16" s="33" t="n"/>
      <c r="F16" s="45" t="n"/>
      <c r="G16" s="33" t="n"/>
      <c r="H16" s="32" t="n"/>
      <c r="I16" s="36" t="n"/>
      <c r="J16" s="37" t="n"/>
    </row>
    <row r="17" ht="18" customHeight="1">
      <c r="B17" s="43" t="n"/>
      <c r="C17" s="25" t="inlineStr">
        <is>
          <t>Personal técnico mínimo</t>
        </is>
      </c>
      <c r="D17" s="26" t="n"/>
      <c r="E17" s="26" t="n"/>
      <c r="F17" s="26" t="n"/>
      <c r="G17" s="27" t="n"/>
      <c r="H17" s="28" t="n"/>
      <c r="I17" s="29" t="n"/>
      <c r="J17" s="30" t="n"/>
    </row>
    <row r="18" ht="18" customHeight="1">
      <c r="B18" s="31" t="n"/>
      <c r="C18" s="32" t="n"/>
      <c r="D18" s="33" t="n"/>
      <c r="E18" s="40" t="n"/>
      <c r="F18" s="34" t="n"/>
      <c r="G18" s="235" t="n"/>
      <c r="H18" s="32" t="n"/>
      <c r="I18" s="36" t="n"/>
      <c r="J18" s="37" t="n"/>
    </row>
    <row r="19" ht="18" customHeight="1">
      <c r="B19" s="31" t="n"/>
      <c r="C19" s="32" t="n"/>
      <c r="D19" s="33" t="n"/>
      <c r="E19" s="40" t="n"/>
      <c r="F19" s="34" t="n"/>
      <c r="G19" s="235" t="n"/>
      <c r="H19" s="32" t="n"/>
      <c r="I19" s="36" t="n"/>
      <c r="J19" s="37" t="n"/>
    </row>
    <row r="20" ht="18" customHeight="1">
      <c r="B20" s="31" t="n"/>
      <c r="C20" s="32" t="n"/>
      <c r="D20" s="33" t="n"/>
      <c r="E20" s="40" t="n"/>
      <c r="F20" s="34" t="n"/>
      <c r="G20" s="235" t="n"/>
      <c r="H20" s="32" t="n"/>
      <c r="I20" s="36" t="n"/>
      <c r="J20" s="37" t="n"/>
    </row>
    <row r="21" ht="18" customHeight="1">
      <c r="B21" s="43" t="n"/>
      <c r="C21" s="25" t="inlineStr">
        <is>
          <t>Equipo asignado al proyecto</t>
        </is>
      </c>
      <c r="D21" s="26" t="n"/>
      <c r="E21" s="26" t="n"/>
      <c r="F21" s="26" t="n"/>
      <c r="G21" s="27" t="n"/>
      <c r="H21" s="28" t="n"/>
      <c r="I21" s="29" t="n"/>
      <c r="J21" s="46" t="n"/>
    </row>
    <row r="22" ht="18" customHeight="1">
      <c r="B22" s="31" t="n"/>
      <c r="C22" s="32" t="n"/>
      <c r="D22" s="33" t="n"/>
      <c r="E22" s="33" t="n"/>
      <c r="F22" s="45" t="n"/>
      <c r="G22" s="33" t="n"/>
      <c r="H22" s="32" t="n"/>
      <c r="I22" s="36" t="n"/>
      <c r="J22" s="37" t="n"/>
    </row>
    <row r="23" ht="18" customHeight="1">
      <c r="B23" s="31" t="n"/>
      <c r="C23" s="32" t="n"/>
      <c r="D23" s="33" t="n"/>
      <c r="E23" s="33" t="n"/>
      <c r="F23" s="45" t="n"/>
      <c r="G23" s="33" t="n"/>
      <c r="H23" s="32" t="n"/>
      <c r="I23" s="36" t="n"/>
      <c r="J23" s="37" t="n"/>
    </row>
    <row r="24" ht="18" customHeight="1">
      <c r="B24" s="31" t="n"/>
      <c r="C24" s="32" t="n"/>
      <c r="D24" s="33" t="n"/>
      <c r="E24" s="33" t="n"/>
      <c r="F24" s="45" t="n"/>
      <c r="G24" s="33" t="n"/>
      <c r="H24" s="32" t="n"/>
      <c r="I24" s="36" t="n"/>
      <c r="J24" s="37" t="n"/>
    </row>
    <row r="25" ht="18" customHeight="1">
      <c r="B25" s="24" t="n"/>
      <c r="C25" s="25" t="inlineStr">
        <is>
          <t xml:space="preserve">Oferta económica </t>
        </is>
      </c>
      <c r="D25" s="26" t="n"/>
      <c r="E25" s="26" t="n"/>
      <c r="F25" s="26" t="n"/>
      <c r="G25" s="27" t="n"/>
      <c r="H25" s="28" t="n"/>
      <c r="I25" s="29" t="n"/>
      <c r="J25" s="30" t="n"/>
    </row>
    <row r="26" ht="18" customHeight="1">
      <c r="B26" s="31" t="n"/>
      <c r="C26" s="32" t="n"/>
      <c r="D26" s="33" t="n"/>
      <c r="E26" s="40" t="n"/>
      <c r="F26" s="34" t="n"/>
      <c r="G26" s="235" t="n"/>
      <c r="H26" s="32" t="n"/>
      <c r="I26" s="36" t="n"/>
      <c r="J26" s="37" t="n"/>
    </row>
    <row r="27" ht="18" customHeight="1">
      <c r="B27" s="31" t="n"/>
      <c r="C27" s="32" t="n"/>
      <c r="D27" s="33" t="n"/>
      <c r="E27" s="33" t="n"/>
      <c r="F27" s="45" t="n"/>
      <c r="G27" s="33" t="n"/>
      <c r="H27" s="32" t="n"/>
      <c r="I27" s="36" t="n"/>
      <c r="J27" s="37" t="n"/>
    </row>
    <row r="28" ht="18" customHeight="1">
      <c r="B28" s="31" t="n"/>
      <c r="C28" s="32" t="n"/>
      <c r="D28" s="33" t="n"/>
      <c r="E28" s="33" t="n"/>
      <c r="F28" s="45" t="n"/>
      <c r="G28" s="33" t="n"/>
      <c r="H28" s="32" t="n"/>
      <c r="I28" s="36" t="n"/>
      <c r="J28" s="37" t="n"/>
    </row>
    <row r="29" ht="18" customHeight="1">
      <c r="B29" s="24" t="n"/>
      <c r="C29" s="25" t="inlineStr">
        <is>
          <t>Documentación técnica</t>
        </is>
      </c>
      <c r="D29" s="26" t="n"/>
      <c r="E29" s="26" t="n"/>
      <c r="F29" s="26" t="n"/>
      <c r="G29" s="27" t="n"/>
      <c r="H29" s="28" t="n"/>
      <c r="I29" s="29" t="n"/>
      <c r="J29" s="30" t="n"/>
    </row>
    <row r="30" ht="18" customHeight="1">
      <c r="B30" s="53" t="n"/>
      <c r="C30" s="32" t="n"/>
      <c r="D30" s="33" t="n"/>
      <c r="E30" s="40" t="n"/>
      <c r="F30" s="34" t="n"/>
      <c r="G30" s="235" t="n"/>
      <c r="H30" s="32" t="n"/>
      <c r="I30" s="54" t="n"/>
      <c r="J30" s="37" t="n"/>
    </row>
    <row r="31" ht="18" customHeight="1">
      <c r="B31" s="53" t="n"/>
      <c r="C31" s="32" t="n"/>
      <c r="D31" s="33" t="n"/>
      <c r="E31" s="40" t="n"/>
      <c r="F31" s="34" t="n"/>
      <c r="G31" s="235" t="n"/>
      <c r="H31" s="32" t="n"/>
      <c r="I31" s="55" t="n"/>
      <c r="J31" s="37" t="n"/>
    </row>
    <row r="32" ht="18" customHeight="1">
      <c r="B32" s="53" t="n"/>
      <c r="C32" s="32" t="n"/>
      <c r="D32" s="33" t="n"/>
      <c r="E32" s="40" t="n"/>
      <c r="F32" s="34" t="n"/>
      <c r="G32" s="235" t="n"/>
      <c r="H32" s="32" t="n"/>
      <c r="I32" s="55" t="n"/>
      <c r="J32" s="37" t="n"/>
    </row>
    <row r="33" ht="18" customHeight="1">
      <c r="B33" s="236" t="inlineStr">
        <is>
          <t>ADICIONALES</t>
        </is>
      </c>
      <c r="C33" s="197" t="n"/>
      <c r="D33" s="197" t="n"/>
      <c r="E33" s="197" t="n"/>
      <c r="F33" s="197" t="n"/>
      <c r="G33" s="197" t="n"/>
      <c r="H33" s="197" t="n"/>
      <c r="I33" s="197" t="n"/>
      <c r="J33" s="237" t="n"/>
    </row>
    <row r="34" ht="18" customHeight="1">
      <c r="B34" s="38" t="n"/>
      <c r="C34" s="39" t="n"/>
      <c r="D34" s="40" t="n"/>
      <c r="E34" s="40" t="n"/>
      <c r="F34" s="34" t="n"/>
      <c r="G34" s="40" t="n"/>
      <c r="H34" s="39" t="n"/>
      <c r="I34" s="41" t="n"/>
      <c r="J34" s="42" t="n"/>
    </row>
    <row r="35" ht="18" customHeight="1">
      <c r="B35" s="31" t="n"/>
      <c r="C35" s="32" t="n"/>
      <c r="D35" s="33" t="n"/>
      <c r="E35" s="33" t="n"/>
      <c r="F35" s="45" t="n"/>
      <c r="G35" s="33" t="n"/>
      <c r="H35" s="32" t="n"/>
      <c r="I35" s="36" t="n"/>
      <c r="J35" s="37" t="n"/>
    </row>
    <row r="36" ht="18" customHeight="1" thickBot="1">
      <c r="B36" s="56" t="n"/>
      <c r="C36" s="57" t="n"/>
      <c r="D36" s="58" t="n"/>
      <c r="E36" s="58" t="n"/>
      <c r="F36" s="59" t="n"/>
      <c r="G36" s="58" t="n"/>
      <c r="H36" s="57" t="n"/>
      <c r="I36" s="60" t="n"/>
      <c r="J36" s="61" t="n"/>
    </row>
    <row r="37">
      <c r="F37" s="62" t="n"/>
      <c r="G37" s="62" t="n"/>
      <c r="H37" s="62" t="n"/>
    </row>
    <row r="38">
      <c r="F38" s="62" t="n"/>
      <c r="G38" s="62" t="n"/>
      <c r="H38" s="62" t="n"/>
    </row>
    <row r="39">
      <c r="F39" s="62" t="n"/>
      <c r="G39" s="62" t="n"/>
      <c r="H39" s="62" t="n"/>
    </row>
    <row r="40" customFormat="1" s="19">
      <c r="A40" s="18" t="n"/>
      <c r="B40" s="18" t="n"/>
      <c r="D40" s="20" t="n"/>
      <c r="E40" s="20" t="n"/>
      <c r="F40" s="62" t="n"/>
      <c r="G40" s="62" t="n"/>
      <c r="H40" s="62" t="n"/>
      <c r="J40" s="20" t="n"/>
    </row>
    <row r="41" customFormat="1" s="19">
      <c r="A41" s="18" t="n"/>
      <c r="B41" s="18" t="n"/>
      <c r="D41" s="20" t="n"/>
      <c r="E41" s="20" t="n"/>
      <c r="F41" s="62" t="n"/>
      <c r="G41" s="62" t="n"/>
      <c r="H41" s="62" t="n"/>
      <c r="J41" s="20" t="n"/>
    </row>
    <row r="42" customFormat="1" s="19">
      <c r="A42" s="18" t="n"/>
      <c r="B42" s="18" t="n"/>
      <c r="D42" s="20" t="n"/>
      <c r="E42" s="20" t="n"/>
      <c r="F42" s="62" t="n"/>
      <c r="G42" s="62" t="n"/>
      <c r="H42" s="62" t="n"/>
      <c r="J42" s="20" t="n"/>
    </row>
    <row r="43" customFormat="1" s="19">
      <c r="A43" s="18" t="n"/>
      <c r="B43" s="18" t="n"/>
      <c r="D43" s="20" t="n"/>
      <c r="E43" s="20" t="n"/>
      <c r="F43" s="62" t="n"/>
      <c r="G43" s="62" t="n"/>
      <c r="H43" s="62" t="n"/>
      <c r="J43" s="20" t="n"/>
    </row>
    <row r="44" customFormat="1" s="19">
      <c r="A44" s="18" t="n"/>
      <c r="B44" s="18" t="n"/>
      <c r="D44" s="20" t="n"/>
      <c r="E44" s="20" t="n"/>
      <c r="F44" s="62" t="n"/>
      <c r="G44" s="62" t="n"/>
      <c r="H44" s="62" t="n"/>
      <c r="J44" s="20" t="n"/>
    </row>
    <row r="45" customFormat="1" s="19">
      <c r="A45" s="18" t="n"/>
      <c r="B45" s="18" t="n"/>
      <c r="D45" s="20" t="n"/>
      <c r="E45" s="20" t="n"/>
      <c r="F45" s="62" t="n"/>
      <c r="G45" s="62" t="n"/>
      <c r="H45" s="62" t="n"/>
      <c r="J45" s="20" t="n"/>
    </row>
    <row r="46" customFormat="1" s="19">
      <c r="A46" s="18" t="n"/>
      <c r="B46" s="18" t="n"/>
      <c r="D46" s="20" t="n"/>
      <c r="E46" s="20" t="n"/>
      <c r="F46" s="62" t="n"/>
      <c r="G46" s="62" t="n"/>
      <c r="H46" s="62" t="n"/>
      <c r="J46" s="20" t="n"/>
    </row>
    <row r="47" customFormat="1" s="19">
      <c r="A47" s="18" t="n"/>
      <c r="B47" s="18" t="n"/>
      <c r="D47" s="20" t="n"/>
      <c r="E47" s="20" t="n"/>
      <c r="F47" s="62" t="n"/>
      <c r="G47" s="62" t="n"/>
      <c r="H47" s="62" t="n"/>
      <c r="J47" s="20" t="n"/>
    </row>
    <row r="48" customFormat="1" s="19">
      <c r="A48" s="18" t="n"/>
      <c r="B48" s="18" t="n"/>
      <c r="D48" s="20" t="n"/>
      <c r="E48" s="20" t="n"/>
      <c r="F48" s="62" t="n"/>
      <c r="G48" s="62" t="n"/>
      <c r="H48" s="62" t="n"/>
      <c r="J48" s="20" t="n"/>
    </row>
    <row r="49" customFormat="1" s="19">
      <c r="A49" s="18" t="n"/>
      <c r="B49" s="18" t="n"/>
      <c r="D49" s="20" t="n"/>
      <c r="E49" s="20" t="n"/>
      <c r="F49" s="62" t="n"/>
      <c r="G49" s="62" t="n"/>
      <c r="H49" s="62" t="n"/>
      <c r="J49" s="20" t="n"/>
    </row>
    <row r="50" customFormat="1" s="19">
      <c r="A50" s="18" t="n"/>
      <c r="B50" s="18" t="n"/>
      <c r="D50" s="20" t="n"/>
      <c r="E50" s="20" t="n"/>
      <c r="F50" s="62" t="n"/>
      <c r="G50" s="62" t="n"/>
      <c r="H50" s="62" t="n"/>
      <c r="J50" s="20" t="n"/>
    </row>
  </sheetData>
  <mergeCells count="2">
    <mergeCell ref="B2:F2"/>
    <mergeCell ref="B33:J33"/>
  </mergeCells>
  <conditionalFormatting sqref="D1:D1048576">
    <cfRule type="cellIs" priority="1" operator="equal" dxfId="0">
      <formula>"SÍ"</formula>
    </cfRule>
  </conditionalFormatting>
  <dataValidations disablePrompts="1" count="1">
    <dataValidation sqref="D6:D8 D10:D12 D14:D16 D18:D20 D22:D24 D26:D28 D30:D32" showDropDown="0" showInputMessage="1" showErrorMessage="1" allowBlank="1" type="list">
      <formula1>"Sí,No"</formula1>
    </dataValidation>
  </dataValidations>
  <pageMargins left="0.2362204724409449" right="0.2362204724409449" top="1.033333333333333" bottom="0.7480314960629921" header="0.3149606299212598" footer="0.3149606299212598"/>
  <pageSetup orientation="landscape" paperSize="8" fitToHeight="2"/>
  <headerFooter alignWithMargins="0">
    <oddHeader>&amp;L&amp;G&amp;C&amp;"Century Gothic,Negrita"_x000a__x000a_FICHA GO</oddHeader>
    <oddFooter>&amp;CR.DN.01.03 | Edición: 01 | Fecha: 24.03</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ISABEL GARCIA</dc:creator>
  <dcterms:created xsi:type="dcterms:W3CDTF">2023-02-17T11:33:32Z</dcterms:created>
  <dcterms:modified xsi:type="dcterms:W3CDTF">2024-08-19T11:50:54Z</dcterms:modified>
  <cp:lastModifiedBy>Carolina Rojo Lago</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0x010100E14EA25C3AE82E48A2E0D7FC6814943C</vt:lpwstr>
  </property>
</Properties>
</file>