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codeName="ThisWorkbook" hidePivotFieldList="1" showPivotChartFilter="1"/>
  <mc:AlternateContent xmlns:mc="http://schemas.openxmlformats.org/markup-compatibility/2006">
    <mc:Choice Requires="x15">
      <x15ac:absPath xmlns:x15ac="http://schemas.microsoft.com/office/spreadsheetml/2010/11/ac" url="C:\Practice\Excel 2016 Expert Skills\Session 7\"/>
    </mc:Choice>
  </mc:AlternateContent>
  <xr:revisionPtr revIDLastSave="0" documentId="11_27AB6B2DDC76288FDE5A287CB05466EF9BEDFD77" xr6:coauthVersionLast="47" xr6:coauthVersionMax="47" xr10:uidLastSave="{00000000-0000-0000-0000-000000000000}"/>
  <bookViews>
    <workbookView xWindow="5985" yWindow="855" windowWidth="16245" windowHeight="10095" xr2:uid="{00000000-000D-0000-FFFF-FFFF00000000}"/>
  </bookViews>
  <sheets>
    <sheet name="Mortgage Calculator" sheetId="3" r:id="rId1"/>
    <sheet name="Data" sheetId="4" state="hidden" r:id="rId2"/>
  </sheets>
  <definedNames>
    <definedName name="Interest_Rates">Data!$A$2:$A$28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2" i="3" l="1"/>
  <c r="K5" i="3" l="1"/>
  <c r="K6" i="3" s="1"/>
  <c r="K7" i="3" s="1"/>
  <c r="K8" i="3" s="1"/>
  <c r="K9" i="3" s="1"/>
  <c r="F31" i="3"/>
  <c r="F29" i="3"/>
  <c r="F34" i="3"/>
  <c r="F30" i="3"/>
  <c r="F28" i="3"/>
  <c r="A3" i="4"/>
  <c r="A4" i="4" s="1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F37" i="3" l="1"/>
  <c r="F12" i="3" s="1"/>
  <c r="F38" i="3" l="1"/>
  <c r="L5" i="3" s="1"/>
  <c r="F22" i="3" l="1"/>
  <c r="F39" i="3"/>
  <c r="F40" i="3" s="1"/>
  <c r="O5" i="3" s="1"/>
  <c r="F41" i="3"/>
  <c r="M5" i="3" s="1"/>
  <c r="N5" i="3" l="1"/>
</calcChain>
</file>

<file path=xl/sharedStrings.xml><?xml version="1.0" encoding="utf-8"?>
<sst xmlns="http://schemas.openxmlformats.org/spreadsheetml/2006/main" count="30" uniqueCount="30">
  <si>
    <t>Mortgage Calculator</t>
  </si>
  <si>
    <t>Affordability</t>
  </si>
  <si>
    <t>Interest</t>
  </si>
  <si>
    <t>Monthly 
Payment</t>
  </si>
  <si>
    <t>Repayment 
as % of Income</t>
  </si>
  <si>
    <t>Total 
Repaid</t>
  </si>
  <si>
    <t>Total 
Interest</t>
  </si>
  <si>
    <t>Property Price:</t>
  </si>
  <si>
    <t>Arrangement Fee:</t>
  </si>
  <si>
    <t>Amount Financed:</t>
  </si>
  <si>
    <t>Interest:</t>
  </si>
  <si>
    <t>Annual Income (after tax):</t>
  </si>
  <si>
    <t>Monthly Repayment:</t>
  </si>
  <si>
    <t>Input Cells</t>
  </si>
  <si>
    <t>Value</t>
  </si>
  <si>
    <t>Actual</t>
  </si>
  <si>
    <t>Property Price</t>
  </si>
  <si>
    <t>Deposit</t>
  </si>
  <si>
    <t>Arrangement Fee</t>
  </si>
  <si>
    <t>Term</t>
  </si>
  <si>
    <t xml:space="preserve">Interest </t>
  </si>
  <si>
    <t>Interest Only?</t>
  </si>
  <si>
    <t>Annual Income (after tax)</t>
  </si>
  <si>
    <t>Result Cells</t>
  </si>
  <si>
    <t>Amount Financed</t>
  </si>
  <si>
    <t>Monthly Repayment</t>
  </si>
  <si>
    <t>Total Repaid</t>
  </si>
  <si>
    <t>Total Interest</t>
  </si>
  <si>
    <t>Repayment as % of Income</t>
  </si>
  <si>
    <t>Interest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</si>
</sst>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£&quot;#,##0.00;[Red]\-&quot;£&quot;#,##0.00"/>
    <numFmt numFmtId="165" formatCode="_-* #,##0.00_-;\-* #,##0.00_-;_-* &quot;-&quot;??_-;_-@_-"/>
    <numFmt numFmtId="166" formatCode="_-* #,##0_-;\-* #,##0_-;_-* &quot;-&quot;??_-;_-@_-"/>
    <numFmt numFmtId="167" formatCode="0.0%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0">
    <xf numFmtId="0" fontId="0" fillId="0" borderId="0"/>
    <xf numFmtId="165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1" fillId="2" borderId="3" applyNumberFormat="0" applyFont="0" applyAlignment="0" applyProtection="0"/>
    <xf numFmtId="0" fontId="6" fillId="3" borderId="0" applyNumberFormat="0" applyBorder="0" applyAlignment="0" applyProtection="0"/>
    <xf numFmtId="0" fontId="1" fillId="4" borderId="0" applyNumberFormat="0" applyBorder="0" applyAlignment="0" applyProtection="0"/>
    <xf numFmtId="0" fontId="6" fillId="5" borderId="0" applyNumberFormat="0" applyBorder="0" applyAlignment="0" applyProtection="0"/>
    <xf numFmtId="0" fontId="1" fillId="6" borderId="0" applyNumberFormat="0" applyBorder="0" applyAlignment="0" applyProtection="0"/>
  </cellStyleXfs>
  <cellXfs count="51">
    <xf numFmtId="0" fontId="0" fillId="0" borderId="0" xfId="0"/>
    <xf numFmtId="167" fontId="3" fillId="0" borderId="0" xfId="2" applyNumberFormat="1" applyFont="1"/>
    <xf numFmtId="3" fontId="3" fillId="0" borderId="2" xfId="0" applyNumberFormat="1" applyFont="1" applyBorder="1"/>
    <xf numFmtId="0" fontId="4" fillId="0" borderId="1" xfId="3"/>
    <xf numFmtId="9" fontId="0" fillId="0" borderId="0" xfId="2" applyFont="1"/>
    <xf numFmtId="166" fontId="0" fillId="0" borderId="0" xfId="1" applyNumberFormat="1" applyFont="1"/>
    <xf numFmtId="166" fontId="2" fillId="0" borderId="0" xfId="4" applyNumberFormat="1"/>
    <xf numFmtId="166" fontId="2" fillId="0" borderId="0" xfId="4" applyNumberFormat="1" applyBorder="1"/>
    <xf numFmtId="3" fontId="0" fillId="0" borderId="0" xfId="0" applyNumberFormat="1"/>
    <xf numFmtId="9" fontId="0" fillId="0" borderId="0" xfId="2" applyFont="1" applyProtection="1"/>
    <xf numFmtId="166" fontId="0" fillId="0" borderId="0" xfId="1" applyNumberFormat="1" applyFont="1" applyProtection="1"/>
    <xf numFmtId="167" fontId="0" fillId="0" borderId="0" xfId="2" applyNumberFormat="1" applyFont="1" applyProtection="1"/>
    <xf numFmtId="166" fontId="0" fillId="0" borderId="0" xfId="0" applyNumberFormat="1"/>
    <xf numFmtId="167" fontId="0" fillId="0" borderId="0" xfId="0" applyNumberFormat="1"/>
    <xf numFmtId="164" fontId="0" fillId="0" borderId="0" xfId="1" applyNumberFormat="1" applyFont="1"/>
    <xf numFmtId="164" fontId="0" fillId="0" borderId="2" xfId="0" applyNumberFormat="1" applyBorder="1"/>
    <xf numFmtId="0" fontId="4" fillId="7" borderId="0" xfId="3" applyFill="1" applyBorder="1" applyAlignment="1">
      <alignment vertical="top"/>
    </xf>
    <xf numFmtId="0" fontId="1" fillId="4" borderId="4" xfId="7" applyBorder="1"/>
    <xf numFmtId="0" fontId="1" fillId="4" borderId="0" xfId="7" applyBorder="1"/>
    <xf numFmtId="0" fontId="7" fillId="5" borderId="2" xfId="8" applyFont="1" applyBorder="1"/>
    <xf numFmtId="167" fontId="5" fillId="5" borderId="2" xfId="8" applyNumberFormat="1" applyFont="1" applyBorder="1"/>
    <xf numFmtId="0" fontId="7" fillId="9" borderId="0" xfId="6" applyFont="1" applyFill="1" applyBorder="1" applyAlignment="1">
      <alignment vertical="top"/>
    </xf>
    <xf numFmtId="0" fontId="0" fillId="10" borderId="7" xfId="0" applyFill="1" applyBorder="1"/>
    <xf numFmtId="0" fontId="0" fillId="8" borderId="7" xfId="0" applyFill="1" applyBorder="1"/>
    <xf numFmtId="0" fontId="1" fillId="6" borderId="8" xfId="9" applyBorder="1"/>
    <xf numFmtId="0" fontId="1" fillId="6" borderId="7" xfId="9" applyBorder="1"/>
    <xf numFmtId="0" fontId="4" fillId="7" borderId="9" xfId="3" applyFill="1" applyBorder="1" applyAlignment="1">
      <alignment vertical="top"/>
    </xf>
    <xf numFmtId="0" fontId="4" fillId="7" borderId="10" xfId="3" applyFill="1" applyBorder="1" applyAlignment="1">
      <alignment vertical="top"/>
    </xf>
    <xf numFmtId="0" fontId="4" fillId="7" borderId="12" xfId="3" applyFill="1" applyBorder="1" applyAlignment="1">
      <alignment vertical="top"/>
    </xf>
    <xf numFmtId="0" fontId="4" fillId="7" borderId="11" xfId="3" applyFill="1" applyBorder="1" applyAlignment="1">
      <alignment vertical="top"/>
    </xf>
    <xf numFmtId="0" fontId="1" fillId="4" borderId="10" xfId="7" applyBorder="1"/>
    <xf numFmtId="0" fontId="1" fillId="6" borderId="13" xfId="9" applyBorder="1"/>
    <xf numFmtId="0" fontId="0" fillId="10" borderId="13" xfId="0" applyFill="1" applyBorder="1"/>
    <xf numFmtId="166" fontId="0" fillId="0" borderId="6" xfId="0" applyNumberFormat="1" applyBorder="1"/>
    <xf numFmtId="9" fontId="0" fillId="0" borderId="6" xfId="0" applyNumberFormat="1" applyBorder="1"/>
    <xf numFmtId="0" fontId="1" fillId="4" borderId="14" xfId="7" applyBorder="1"/>
    <xf numFmtId="0" fontId="1" fillId="4" borderId="9" xfId="7" applyBorder="1"/>
    <xf numFmtId="0" fontId="1" fillId="4" borderId="7" xfId="7" applyBorder="1"/>
    <xf numFmtId="164" fontId="0" fillId="2" borderId="3" xfId="5" applyNumberFormat="1" applyFont="1"/>
    <xf numFmtId="9" fontId="0" fillId="2" borderId="3" xfId="5" applyNumberFormat="1" applyFont="1"/>
    <xf numFmtId="166" fontId="0" fillId="2" borderId="3" xfId="5" applyNumberFormat="1" applyFont="1"/>
    <xf numFmtId="0" fontId="1" fillId="4" borderId="15" xfId="7" applyBorder="1"/>
    <xf numFmtId="0" fontId="1" fillId="4" borderId="12" xfId="7" applyBorder="1"/>
    <xf numFmtId="0" fontId="1" fillId="4" borderId="11" xfId="7" applyBorder="1"/>
    <xf numFmtId="40" fontId="7" fillId="9" borderId="0" xfId="6" applyNumberFormat="1" applyFont="1" applyFill="1" applyBorder="1"/>
    <xf numFmtId="3" fontId="3" fillId="0" borderId="2" xfId="0" applyNumberFormat="1" applyFont="1" applyBorder="1" applyProtection="1">
      <protection locked="0"/>
    </xf>
    <xf numFmtId="0" fontId="0" fillId="0" borderId="0" xfId="0" applyProtection="1">
      <protection locked="0"/>
    </xf>
    <xf numFmtId="167" fontId="0" fillId="0" borderId="0" xfId="2" applyNumberFormat="1" applyFont="1" applyProtection="1">
      <protection locked="0"/>
    </xf>
    <xf numFmtId="0" fontId="5" fillId="5" borderId="2" xfId="8" applyFont="1" applyBorder="1" applyAlignment="1">
      <alignment wrapText="1"/>
    </xf>
    <xf numFmtId="0" fontId="7" fillId="5" borderId="5" xfId="8" applyFont="1" applyBorder="1" applyAlignment="1">
      <alignment horizontal="center"/>
    </xf>
    <xf numFmtId="0" fontId="7" fillId="5" borderId="6" xfId="8" applyFont="1" applyBorder="1" applyAlignment="1">
      <alignment horizontal="center"/>
    </xf>
  </cellXfs>
  <cellStyles count="10">
    <cellStyle name="20% - Accent2" xfId="7" builtinId="34"/>
    <cellStyle name="40% - Accent6" xfId="9" builtinId="51"/>
    <cellStyle name="Accent2" xfId="6" builtinId="33"/>
    <cellStyle name="Accent6" xfId="8" builtinId="49"/>
    <cellStyle name="Comma" xfId="1" builtinId="3"/>
    <cellStyle name="Heading 2" xfId="3" builtinId="17"/>
    <cellStyle name="Heading 4" xfId="4" builtinId="19"/>
    <cellStyle name="Normal" xfId="0" builtinId="0"/>
    <cellStyle name="Note" xfId="5" builtinId="10"/>
    <cellStyle name="Per cent" xfId="2" builtinId="5"/>
  </cellStyles>
  <dxfs count="0"/>
  <tableStyles count="0" defaultTableStyle="TableStyleMedium9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threePt" dir="t"/>
              </a:scene3d>
              <a:sp3d>
                <a:bevelT/>
              </a:sp3d>
            </c:spPr>
            <c:extLst>
              <c:ext xmlns:c16="http://schemas.microsoft.com/office/drawing/2014/chart" uri="{C3380CC4-5D6E-409C-BE32-E72D297353CC}">
                <c16:uniqueId val="{00000001-DC9F-4B76-90B1-1C17164CE34B}"/>
              </c:ext>
            </c:extLst>
          </c:dPt>
          <c:val>
            <c:numRef>
              <c:f>'Mortgage Calculator'!$F$41</c:f>
              <c:numCache>
                <c:formatCode>0%</c:formatCode>
                <c:ptCount val="1"/>
                <c:pt idx="0">
                  <c:v>0.59396016529499163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C9F-4B76-90B1-1C17164CE3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7"/>
        <c:axId val="481980896"/>
        <c:axId val="481982864"/>
      </c:barChart>
      <c:catAx>
        <c:axId val="481980896"/>
        <c:scaling>
          <c:orientation val="minMax"/>
        </c:scaling>
        <c:delete val="1"/>
        <c:axPos val="b"/>
        <c:majorTickMark val="out"/>
        <c:minorTickMark val="none"/>
        <c:tickLblPos val="nextTo"/>
        <c:crossAx val="481982864"/>
        <c:crosses val="autoZero"/>
        <c:auto val="1"/>
        <c:lblAlgn val="ctr"/>
        <c:lblOffset val="100"/>
        <c:noMultiLvlLbl val="0"/>
      </c:catAx>
      <c:valAx>
        <c:axId val="481982864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1980896"/>
        <c:crosses val="autoZero"/>
        <c:crossBetween val="between"/>
      </c:valAx>
      <c:spPr>
        <a:solidFill>
          <a:schemeClr val="bg1"/>
        </a:solidFill>
        <a:ln>
          <a:solidFill>
            <a:schemeClr val="tx1"/>
          </a:solidFill>
        </a:ln>
        <a:effectLst/>
      </c:spPr>
    </c:plotArea>
    <c:plotVisOnly val="0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2.7817881146359594E-2"/>
          <c:y val="4.6751813503627011E-2"/>
          <c:w val="0.94436423770728084"/>
          <c:h val="0.91174571682476702"/>
        </c:manualLayout>
      </c:layout>
      <c:pie3D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1-B5C9-4B3B-BFEA-75974A5E599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B5C9-4B3B-BFEA-75974A5E5999}"/>
              </c:ext>
            </c:extLst>
          </c:dPt>
          <c:dLbls>
            <c:dLbl>
              <c:idx val="0"/>
              <c:layout>
                <c:manualLayout>
                  <c:x val="-0.2774566473988439"/>
                  <c:y val="-0.1732283464566930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B5C9-4B3B-BFEA-75974A5E5999}"/>
                </c:ext>
              </c:extLst>
            </c:dLbl>
            <c:dLbl>
              <c:idx val="1"/>
              <c:layout>
                <c:manualLayout>
                  <c:x val="0.22736030828516376"/>
                  <c:y val="7.3490813648293921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B5C9-4B3B-BFEA-75974A5E599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('Mortgage Calculator'!$D$37,'Mortgage Calculator'!$D$40)</c:f>
              <c:strCache>
                <c:ptCount val="2"/>
                <c:pt idx="0">
                  <c:v> Amount Financed </c:v>
                </c:pt>
                <c:pt idx="1">
                  <c:v> Total Interest </c:v>
                </c:pt>
              </c:strCache>
            </c:strRef>
          </c:cat>
          <c:val>
            <c:numRef>
              <c:f>('Mortgage Calculator'!$F$37,'Mortgage Calculator'!$F$40)</c:f>
              <c:numCache>
                <c:formatCode>_-* #,##0_-;\-* #,##0_-;_-* "-"??_-;_-@_-</c:formatCode>
                <c:ptCount val="2"/>
                <c:pt idx="0">
                  <c:v>285000</c:v>
                </c:pt>
                <c:pt idx="1">
                  <c:v>166409.72562419367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5C9-4B3B-BFEA-75974A5E5999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0"/>
    <c:dispBlanksAs val="gap"/>
    <c:showDLblsOverMax val="0"/>
  </c:chart>
  <c:spPr>
    <a:gradFill flip="none" rotWithShape="1">
      <a:gsLst>
        <a:gs pos="0">
          <a:schemeClr val="accent6">
            <a:lumMod val="67000"/>
          </a:schemeClr>
        </a:gs>
        <a:gs pos="48000">
          <a:schemeClr val="accent6">
            <a:lumMod val="97000"/>
            <a:lumOff val="3000"/>
          </a:schemeClr>
        </a:gs>
        <a:gs pos="100000">
          <a:schemeClr val="accent6">
            <a:lumMod val="60000"/>
            <a:lumOff val="40000"/>
          </a:schemeClr>
        </a:gs>
      </a:gsLst>
      <a:lin ang="5400000" scaled="1"/>
      <a:tileRect/>
    </a:gra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GBox" noThreeD="1"/>
</file>

<file path=xl/ctrlProps/ctrlProp2.xml><?xml version="1.0" encoding="utf-8"?>
<formControlPr xmlns="http://schemas.microsoft.com/office/spreadsheetml/2009/9/main" objectType="Radio" firstButton="1" fmlaLink="$E$29" lockText="1" noThreeD="1"/>
</file>

<file path=xl/ctrlProps/ctrlProp3.xml><?xml version="1.0" encoding="utf-8"?>
<formControlPr xmlns="http://schemas.microsoft.com/office/spreadsheetml/2009/9/main" objectType="Radio" lockText="1" noThreeD="1"/>
</file>

<file path=xl/ctrlProps/ctrlProp4.xml><?xml version="1.0" encoding="utf-8"?>
<formControlPr xmlns="http://schemas.microsoft.com/office/spreadsheetml/2009/9/main" objectType="Radio" lockText="1" noThreeD="1"/>
</file>

<file path=xl/ctrlProps/ctrlProp5.xml><?xml version="1.0" encoding="utf-8"?>
<formControlPr xmlns="http://schemas.microsoft.com/office/spreadsheetml/2009/9/main" objectType="Radio" checked="Checked" lockText="1" noThreeD="1"/>
</file>

<file path=xl/ctrlProps/ctrlProp6.xml><?xml version="1.0" encoding="utf-8"?>
<formControlPr xmlns="http://schemas.microsoft.com/office/spreadsheetml/2009/9/main" objectType="Radio" lockText="1" noThreeD="1"/>
</file>

<file path=xl/ctrlProps/ctrlProp7.xml><?xml version="1.0" encoding="utf-8"?>
<formControlPr xmlns="http://schemas.microsoft.com/office/spreadsheetml/2009/9/main" objectType="Radio" lockText="1" noThreeD="1"/>
</file>

<file path=xl/ctrlProps/ctrlProp8.xml><?xml version="1.0" encoding="utf-8"?>
<formControlPr xmlns="http://schemas.microsoft.com/office/spreadsheetml/2009/9/main" objectType="GBox" noThreeD="1"/>
</file>

<file path=xl/ctrlProps/ctrlProp9.xml><?xml version="1.0" encoding="utf-8"?>
<formControlPr xmlns="http://schemas.microsoft.com/office/spreadsheetml/2009/9/main" objectType="Radio" firstButton="1" fmlaLink="$E$31" lockText="1" noThreeD="1"/>
</file>

<file path=xl/ctrlProps/ctrlProp10.xml><?xml version="1.0" encoding="utf-8"?>
<formControlPr xmlns="http://schemas.microsoft.com/office/spreadsheetml/2009/9/main" objectType="Radio" lockText="1" noThreeD="1"/>
</file>

<file path=xl/ctrlProps/ctrlProp11.xml><?xml version="1.0" encoding="utf-8"?>
<formControlPr xmlns="http://schemas.microsoft.com/office/spreadsheetml/2009/9/main" objectType="Radio" lockText="1" noThreeD="1"/>
</file>

<file path=xl/ctrlProps/ctrlProp12.xml><?xml version="1.0" encoding="utf-8"?>
<formControlPr xmlns="http://schemas.microsoft.com/office/spreadsheetml/2009/9/main" objectType="Radio" checked="Checked" lockText="1" noThreeD="1"/>
</file>

<file path=xl/ctrlProps/ctrlProp13.xml><?xml version="1.0" encoding="utf-8"?>
<formControlPr xmlns="http://schemas.microsoft.com/office/spreadsheetml/2009/9/main" objectType="Radio" lockText="1" noThreeD="1"/>
</file>

<file path=xl/ctrlProps/ctrlProp14.xml><?xml version="1.0" encoding="utf-8"?>
<formControlPr xmlns="http://schemas.microsoft.com/office/spreadsheetml/2009/9/main" objectType="Radio" lockText="1" noThreeD="1"/>
</file>

<file path=xl/ctrlProps/ctrlProp15.xml><?xml version="1.0" encoding="utf-8"?>
<formControlPr xmlns="http://schemas.microsoft.com/office/spreadsheetml/2009/9/main" objectType="Drop" dropStyle="combo" dx="16" fmlaLink="$E$32" fmlaRange="Interest_Rates" noThreeD="1" sel="7" val="0"/>
</file>

<file path=xl/ctrlProps/ctrlProp16.xml><?xml version="1.0" encoding="utf-8"?>
<formControlPr xmlns="http://schemas.microsoft.com/office/spreadsheetml/2009/9/main" objectType="CheckBox" fmlaLink="$F$33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6</xdr:row>
          <xdr:rowOff>0</xdr:rowOff>
        </xdr:from>
        <xdr:to>
          <xdr:col>6</xdr:col>
          <xdr:colOff>0</xdr:colOff>
          <xdr:row>7</xdr:row>
          <xdr:rowOff>200025</xdr:rowOff>
        </xdr:to>
        <xdr:sp macro="" textlink="">
          <xdr:nvSpPr>
            <xdr:cNvPr id="1026" name="Group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Deposit: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85725</xdr:colOff>
          <xdr:row>6</xdr:row>
          <xdr:rowOff>66675</xdr:rowOff>
        </xdr:from>
        <xdr:to>
          <xdr:col>3</xdr:col>
          <xdr:colOff>447675</xdr:colOff>
          <xdr:row>7</xdr:row>
          <xdr:rowOff>57150</xdr:rowOff>
        </xdr:to>
        <xdr:sp macro="" textlink="">
          <xdr:nvSpPr>
            <xdr:cNvPr id="1027" name="Option Butto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5%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533400</xdr:colOff>
          <xdr:row>6</xdr:row>
          <xdr:rowOff>57150</xdr:rowOff>
        </xdr:from>
        <xdr:to>
          <xdr:col>3</xdr:col>
          <xdr:colOff>838200</xdr:colOff>
          <xdr:row>7</xdr:row>
          <xdr:rowOff>66675</xdr:rowOff>
        </xdr:to>
        <xdr:sp macro="" textlink="">
          <xdr:nvSpPr>
            <xdr:cNvPr id="1028" name="Option Button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10%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1085850</xdr:colOff>
          <xdr:row>6</xdr:row>
          <xdr:rowOff>57150</xdr:rowOff>
        </xdr:from>
        <xdr:to>
          <xdr:col>3</xdr:col>
          <xdr:colOff>1390650</xdr:colOff>
          <xdr:row>7</xdr:row>
          <xdr:rowOff>57150</xdr:rowOff>
        </xdr:to>
        <xdr:sp macro="" textlink="">
          <xdr:nvSpPr>
            <xdr:cNvPr id="1029" name="Option Button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15%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1571625</xdr:colOff>
          <xdr:row>6</xdr:row>
          <xdr:rowOff>57150</xdr:rowOff>
        </xdr:from>
        <xdr:to>
          <xdr:col>4</xdr:col>
          <xdr:colOff>161925</xdr:colOff>
          <xdr:row>7</xdr:row>
          <xdr:rowOff>47625</xdr:rowOff>
        </xdr:to>
        <xdr:sp macro="" textlink="">
          <xdr:nvSpPr>
            <xdr:cNvPr id="1030" name="Option Button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20%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257175</xdr:colOff>
          <xdr:row>6</xdr:row>
          <xdr:rowOff>57150</xdr:rowOff>
        </xdr:from>
        <xdr:to>
          <xdr:col>5</xdr:col>
          <xdr:colOff>123825</xdr:colOff>
          <xdr:row>7</xdr:row>
          <xdr:rowOff>57150</xdr:rowOff>
        </xdr:to>
        <xdr:sp macro="" textlink="">
          <xdr:nvSpPr>
            <xdr:cNvPr id="1031" name="Option Button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25%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314325</xdr:colOff>
          <xdr:row>6</xdr:row>
          <xdr:rowOff>28575</xdr:rowOff>
        </xdr:from>
        <xdr:to>
          <xdr:col>5</xdr:col>
          <xdr:colOff>666750</xdr:colOff>
          <xdr:row>7</xdr:row>
          <xdr:rowOff>76200</xdr:rowOff>
        </xdr:to>
        <xdr:sp macro="" textlink="">
          <xdr:nvSpPr>
            <xdr:cNvPr id="1032" name="Option Button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30%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13</xdr:row>
          <xdr:rowOff>0</xdr:rowOff>
        </xdr:from>
        <xdr:to>
          <xdr:col>6</xdr:col>
          <xdr:colOff>0</xdr:colOff>
          <xdr:row>15</xdr:row>
          <xdr:rowOff>190500</xdr:rowOff>
        </xdr:to>
        <xdr:sp macro="" textlink="">
          <xdr:nvSpPr>
            <xdr:cNvPr id="1033" name="Group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Term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13</xdr:row>
          <xdr:rowOff>95250</xdr:rowOff>
        </xdr:from>
        <xdr:to>
          <xdr:col>3</xdr:col>
          <xdr:colOff>561975</xdr:colOff>
          <xdr:row>14</xdr:row>
          <xdr:rowOff>95250</xdr:rowOff>
        </xdr:to>
        <xdr:sp macro="" textlink="">
          <xdr:nvSpPr>
            <xdr:cNvPr id="1034" name="Option Button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5 Years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1095375</xdr:colOff>
          <xdr:row>13</xdr:row>
          <xdr:rowOff>104775</xdr:rowOff>
        </xdr:from>
        <xdr:to>
          <xdr:col>3</xdr:col>
          <xdr:colOff>1762125</xdr:colOff>
          <xdr:row>14</xdr:row>
          <xdr:rowOff>104775</xdr:rowOff>
        </xdr:to>
        <xdr:sp macro="" textlink="">
          <xdr:nvSpPr>
            <xdr:cNvPr id="1035" name="Option Button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10 Years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333375</xdr:colOff>
          <xdr:row>13</xdr:row>
          <xdr:rowOff>95250</xdr:rowOff>
        </xdr:from>
        <xdr:to>
          <xdr:col>5</xdr:col>
          <xdr:colOff>466725</xdr:colOff>
          <xdr:row>14</xdr:row>
          <xdr:rowOff>95250</xdr:rowOff>
        </xdr:to>
        <xdr:sp macro="" textlink="">
          <xdr:nvSpPr>
            <xdr:cNvPr id="1036" name="Option Button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15 Years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66675</xdr:colOff>
          <xdr:row>14</xdr:row>
          <xdr:rowOff>142875</xdr:rowOff>
        </xdr:from>
        <xdr:to>
          <xdr:col>3</xdr:col>
          <xdr:colOff>704850</xdr:colOff>
          <xdr:row>15</xdr:row>
          <xdr:rowOff>142875</xdr:rowOff>
        </xdr:to>
        <xdr:sp macro="" textlink="">
          <xdr:nvSpPr>
            <xdr:cNvPr id="1037" name="Option Button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20 Years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1095375</xdr:colOff>
          <xdr:row>14</xdr:row>
          <xdr:rowOff>142875</xdr:rowOff>
        </xdr:from>
        <xdr:to>
          <xdr:col>3</xdr:col>
          <xdr:colOff>1714500</xdr:colOff>
          <xdr:row>15</xdr:row>
          <xdr:rowOff>142875</xdr:rowOff>
        </xdr:to>
        <xdr:sp macro="" textlink="">
          <xdr:nvSpPr>
            <xdr:cNvPr id="1038" name="Option Button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25 Years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342900</xdr:colOff>
          <xdr:row>14</xdr:row>
          <xdr:rowOff>123825</xdr:rowOff>
        </xdr:from>
        <xdr:to>
          <xdr:col>5</xdr:col>
          <xdr:colOff>571500</xdr:colOff>
          <xdr:row>15</xdr:row>
          <xdr:rowOff>123825</xdr:rowOff>
        </xdr:to>
        <xdr:sp macro="" textlink="">
          <xdr:nvSpPr>
            <xdr:cNvPr id="1039" name="Option Button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30 Years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733425</xdr:colOff>
          <xdr:row>17</xdr:row>
          <xdr:rowOff>0</xdr:rowOff>
        </xdr:from>
        <xdr:to>
          <xdr:col>3</xdr:col>
          <xdr:colOff>1695450</xdr:colOff>
          <xdr:row>18</xdr:row>
          <xdr:rowOff>0</xdr:rowOff>
        </xdr:to>
        <xdr:sp macro="" textlink="">
          <xdr:nvSpPr>
            <xdr:cNvPr id="1040" name="Drop Down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47625</xdr:colOff>
          <xdr:row>17</xdr:row>
          <xdr:rowOff>9525</xdr:rowOff>
        </xdr:from>
        <xdr:to>
          <xdr:col>6</xdr:col>
          <xdr:colOff>47625</xdr:colOff>
          <xdr:row>18</xdr:row>
          <xdr:rowOff>9525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GB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Interest Only Loan</a:t>
              </a:r>
            </a:p>
          </xdr:txBody>
        </xdr:sp>
        <xdr:clientData/>
      </xdr:twoCellAnchor>
    </mc:Choice>
    <mc:Fallback/>
  </mc:AlternateContent>
  <xdr:twoCellAnchor>
    <xdr:from>
      <xdr:col>7</xdr:col>
      <xdr:colOff>142874</xdr:colOff>
      <xdr:row>3</xdr:row>
      <xdr:rowOff>0</xdr:rowOff>
    </xdr:from>
    <xdr:to>
      <xdr:col>8</xdr:col>
      <xdr:colOff>723900</xdr:colOff>
      <xdr:row>21</xdr:row>
      <xdr:rowOff>123826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276225</xdr:colOff>
      <xdr:row>20</xdr:row>
      <xdr:rowOff>85725</xdr:rowOff>
    </xdr:from>
    <xdr:to>
      <xdr:col>8</xdr:col>
      <xdr:colOff>742950</xdr:colOff>
      <xdr:row>22</xdr:row>
      <xdr:rowOff>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4657725" y="3924300"/>
          <a:ext cx="466725" cy="247650"/>
        </a:xfrm>
        <a:prstGeom prst="ellipse">
          <a:avLst/>
        </a:prstGeom>
        <a:solidFill>
          <a:schemeClr val="accent2"/>
        </a:solidFill>
        <a:ln>
          <a:noFill/>
        </a:ln>
        <a:scene3d>
          <a:camera prst="orthographicFront"/>
          <a:lightRig rig="threePt" dir="t"/>
        </a:scene3d>
        <a:sp3d>
          <a:bevelT/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10</xdr:col>
      <xdr:colOff>0</xdr:colOff>
      <xdr:row>9</xdr:row>
      <xdr:rowOff>133350</xdr:rowOff>
    </xdr:from>
    <xdr:to>
      <xdr:col>15</xdr:col>
      <xdr:colOff>0</xdr:colOff>
      <xdr:row>22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6"/>
  </sheetPr>
  <dimension ref="B1:P51"/>
  <sheetViews>
    <sheetView showGridLines="0" tabSelected="1" zoomScaleNormal="100" workbookViewId="0">
      <selection activeCell="F5" sqref="F5"/>
    </sheetView>
  </sheetViews>
  <sheetFormatPr defaultRowHeight="15"/>
  <cols>
    <col min="1" max="2" width="1.28515625" customWidth="1"/>
    <col min="3" max="3" width="3.85546875" customWidth="1"/>
    <col min="4" max="4" width="27" customWidth="1"/>
    <col min="5" max="5" width="6.5703125" customWidth="1"/>
    <col min="6" max="6" width="14.42578125" customWidth="1"/>
    <col min="8" max="8" width="2.140625" customWidth="1"/>
    <col min="9" max="9" width="15.85546875" bestFit="1" customWidth="1"/>
    <col min="10" max="10" width="2.140625" customWidth="1"/>
    <col min="11" max="11" width="8" bestFit="1" customWidth="1"/>
    <col min="12" max="12" width="9.140625" bestFit="1" customWidth="1"/>
    <col min="13" max="13" width="14.28515625" bestFit="1" customWidth="1"/>
    <col min="14" max="15" width="9" bestFit="1" customWidth="1"/>
    <col min="16" max="16" width="1.7109375" customWidth="1"/>
    <col min="17" max="18" width="1.28515625" customWidth="1"/>
  </cols>
  <sheetData>
    <row r="1" spans="2:16" ht="6.75" customHeight="1"/>
    <row r="2" spans="2:16" ht="6.75" customHeight="1">
      <c r="B2" s="35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36"/>
    </row>
    <row r="3" spans="2:16" ht="18.75" customHeight="1">
      <c r="B3" s="37"/>
      <c r="C3" s="49" t="s">
        <v>0</v>
      </c>
      <c r="D3" s="49"/>
      <c r="E3" s="49"/>
      <c r="F3" s="49"/>
      <c r="G3" s="50"/>
      <c r="H3" s="18"/>
      <c r="I3" s="19" t="s">
        <v>1</v>
      </c>
      <c r="J3" s="18"/>
      <c r="K3" s="48" t="s">
        <v>2</v>
      </c>
      <c r="L3" s="48" t="s">
        <v>3</v>
      </c>
      <c r="M3" s="48" t="s">
        <v>4</v>
      </c>
      <c r="N3" s="48" t="s">
        <v>5</v>
      </c>
      <c r="O3" s="48" t="s">
        <v>6</v>
      </c>
      <c r="P3" s="30"/>
    </row>
    <row r="4" spans="2:16" ht="17.25">
      <c r="B4" s="37"/>
      <c r="C4" s="16"/>
      <c r="D4" s="16"/>
      <c r="E4" s="16"/>
      <c r="F4" s="16"/>
      <c r="G4" s="26"/>
      <c r="H4" s="18"/>
      <c r="I4" s="22"/>
      <c r="J4" s="18"/>
      <c r="K4" s="48"/>
      <c r="L4" s="48"/>
      <c r="M4" s="48"/>
      <c r="N4" s="48"/>
      <c r="O4" s="48"/>
      <c r="P4" s="30"/>
    </row>
    <row r="5" spans="2:16" ht="17.25">
      <c r="B5" s="37"/>
      <c r="C5" s="16"/>
      <c r="D5" s="16" t="s">
        <v>7</v>
      </c>
      <c r="E5" s="16"/>
      <c r="F5" s="45">
        <v>350000</v>
      </c>
      <c r="G5" s="27"/>
      <c r="H5" s="18"/>
      <c r="I5" s="22"/>
      <c r="J5" s="18"/>
      <c r="K5" s="20">
        <f>(E32*0.5+1.5)/100</f>
        <v>0.05</v>
      </c>
      <c r="L5" s="38">
        <f>F38</f>
        <v>1880.8738567674736</v>
      </c>
      <c r="M5" s="39">
        <f>F41</f>
        <v>0.59396016529499163</v>
      </c>
      <c r="N5" s="40">
        <f>F39</f>
        <v>451409.72562419367</v>
      </c>
      <c r="O5" s="40">
        <f>F40</f>
        <v>166409.72562419367</v>
      </c>
      <c r="P5" s="30"/>
    </row>
    <row r="6" spans="2:16" ht="17.25">
      <c r="B6" s="37"/>
      <c r="C6" s="16"/>
      <c r="D6" s="16"/>
      <c r="E6" s="16"/>
      <c r="F6" s="16"/>
      <c r="G6" s="27"/>
      <c r="H6" s="18"/>
      <c r="I6" s="22"/>
      <c r="J6" s="18"/>
      <c r="K6" s="20">
        <f>K5+0.01</f>
        <v>6.0000000000000005E-2</v>
      </c>
      <c r="L6" s="15">
        <f t="dataTable" ref="L6:O9" dt2D="0" dtr="0" r1="F32"/>
        <v>2041.82851666277</v>
      </c>
      <c r="M6" s="34">
        <v>0.64478795263034838</v>
      </c>
      <c r="N6" s="33">
        <v>490038.84399906476</v>
      </c>
      <c r="O6" s="33">
        <v>205038.84399906476</v>
      </c>
      <c r="P6" s="30"/>
    </row>
    <row r="7" spans="2:16" ht="17.25">
      <c r="B7" s="37"/>
      <c r="C7" s="16"/>
      <c r="G7" s="27"/>
      <c r="H7" s="18"/>
      <c r="I7" s="22"/>
      <c r="J7" s="18"/>
      <c r="K7" s="20">
        <f t="shared" ref="K7:K9" si="0">K6+0.01</f>
        <v>7.0000000000000007E-2</v>
      </c>
      <c r="L7" s="15">
        <v>2209.6019665137924</v>
      </c>
      <c r="M7" s="34">
        <v>0.69776904205698709</v>
      </c>
      <c r="N7" s="33">
        <v>530304.47196331015</v>
      </c>
      <c r="O7" s="33">
        <v>245304.47196331015</v>
      </c>
      <c r="P7" s="30"/>
    </row>
    <row r="8" spans="2:16" ht="17.25">
      <c r="B8" s="37"/>
      <c r="C8" s="16"/>
      <c r="G8" s="27"/>
      <c r="H8" s="18"/>
      <c r="I8" s="22"/>
      <c r="J8" s="18"/>
      <c r="K8" s="20">
        <f t="shared" si="0"/>
        <v>0.08</v>
      </c>
      <c r="L8" s="15">
        <v>2383.8541966313692</v>
      </c>
      <c r="M8" s="34">
        <v>0.75279606209411654</v>
      </c>
      <c r="N8" s="33">
        <v>572125.00719152857</v>
      </c>
      <c r="O8" s="33">
        <v>287125.00719152857</v>
      </c>
      <c r="P8" s="30"/>
    </row>
    <row r="9" spans="2:16" ht="17.25">
      <c r="B9" s="37"/>
      <c r="C9" s="16"/>
      <c r="D9" s="16"/>
      <c r="E9" s="16"/>
      <c r="F9" s="16"/>
      <c r="G9" s="27"/>
      <c r="H9" s="18"/>
      <c r="I9" s="32"/>
      <c r="J9" s="18"/>
      <c r="K9" s="20">
        <f t="shared" si="0"/>
        <v>0.09</v>
      </c>
      <c r="L9" s="15">
        <v>2564.2189741729931</v>
      </c>
      <c r="M9" s="34">
        <v>0.80975336026515576</v>
      </c>
      <c r="N9" s="33">
        <v>615412.5538015184</v>
      </c>
      <c r="O9" s="33">
        <v>330412.5538015184</v>
      </c>
      <c r="P9" s="30"/>
    </row>
    <row r="10" spans="2:16" ht="17.25">
      <c r="B10" s="37"/>
      <c r="C10" s="16"/>
      <c r="D10" s="16" t="s">
        <v>8</v>
      </c>
      <c r="E10" s="16"/>
      <c r="F10" s="45">
        <v>5000</v>
      </c>
      <c r="G10" s="27"/>
      <c r="H10" s="18"/>
      <c r="I10" s="23"/>
      <c r="J10" s="18"/>
      <c r="K10" s="18"/>
      <c r="L10" s="18"/>
      <c r="M10" s="18"/>
      <c r="N10" s="18"/>
      <c r="O10" s="18"/>
      <c r="P10" s="30"/>
    </row>
    <row r="11" spans="2:16" ht="17.25">
      <c r="B11" s="37"/>
      <c r="C11" s="16"/>
      <c r="D11" s="16"/>
      <c r="E11" s="16"/>
      <c r="F11" s="16"/>
      <c r="G11" s="27"/>
      <c r="H11" s="18"/>
      <c r="I11" s="23"/>
      <c r="J11" s="18"/>
      <c r="P11" s="30"/>
    </row>
    <row r="12" spans="2:16" ht="17.25">
      <c r="B12" s="37"/>
      <c r="C12" s="16"/>
      <c r="D12" s="16" t="s">
        <v>9</v>
      </c>
      <c r="E12" s="16"/>
      <c r="F12" s="2">
        <f>F37</f>
        <v>285000</v>
      </c>
      <c r="G12" s="27"/>
      <c r="H12" s="18"/>
      <c r="I12" s="23"/>
      <c r="J12" s="18"/>
      <c r="P12" s="30"/>
    </row>
    <row r="13" spans="2:16" ht="11.25" customHeight="1">
      <c r="B13" s="37"/>
      <c r="C13" s="16"/>
      <c r="D13" s="16"/>
      <c r="E13" s="16"/>
      <c r="F13" s="16"/>
      <c r="G13" s="27"/>
      <c r="H13" s="18"/>
      <c r="I13" s="23"/>
      <c r="J13" s="18"/>
      <c r="P13" s="30"/>
    </row>
    <row r="14" spans="2:16" ht="17.25">
      <c r="B14" s="37"/>
      <c r="C14" s="16"/>
      <c r="G14" s="27"/>
      <c r="H14" s="18"/>
      <c r="I14" s="23"/>
      <c r="J14" s="18"/>
      <c r="P14" s="30"/>
    </row>
    <row r="15" spans="2:16" ht="17.25">
      <c r="B15" s="37"/>
      <c r="C15" s="16"/>
      <c r="G15" s="27"/>
      <c r="H15" s="18"/>
      <c r="I15" s="24"/>
      <c r="J15" s="18"/>
      <c r="P15" s="30"/>
    </row>
    <row r="16" spans="2:16" ht="17.25">
      <c r="B16" s="37"/>
      <c r="C16" s="16"/>
      <c r="G16" s="27"/>
      <c r="H16" s="18"/>
      <c r="I16" s="25"/>
      <c r="J16" s="18"/>
      <c r="P16" s="30"/>
    </row>
    <row r="17" spans="2:16" ht="9" customHeight="1">
      <c r="B17" s="37"/>
      <c r="C17" s="16"/>
      <c r="D17" s="16"/>
      <c r="E17" s="16"/>
      <c r="F17" s="16"/>
      <c r="G17" s="27"/>
      <c r="H17" s="18"/>
      <c r="I17" s="25"/>
      <c r="J17" s="18"/>
      <c r="P17" s="30"/>
    </row>
    <row r="18" spans="2:16" ht="17.25">
      <c r="B18" s="37"/>
      <c r="C18" s="16"/>
      <c r="D18" s="16" t="s">
        <v>10</v>
      </c>
      <c r="E18" s="16"/>
      <c r="F18" s="16"/>
      <c r="G18" s="27"/>
      <c r="H18" s="18"/>
      <c r="I18" s="25"/>
      <c r="J18" s="18"/>
      <c r="P18" s="30"/>
    </row>
    <row r="19" spans="2:16" ht="8.25" customHeight="1">
      <c r="B19" s="37"/>
      <c r="C19" s="16"/>
      <c r="D19" s="16"/>
      <c r="E19" s="16"/>
      <c r="F19" s="16"/>
      <c r="G19" s="27"/>
      <c r="H19" s="18"/>
      <c r="I19" s="25"/>
      <c r="J19" s="18"/>
      <c r="P19" s="30"/>
    </row>
    <row r="20" spans="2:16" ht="17.25">
      <c r="B20" s="37"/>
      <c r="C20" s="16"/>
      <c r="D20" s="16" t="s">
        <v>11</v>
      </c>
      <c r="E20" s="16"/>
      <c r="F20" s="45">
        <v>38000</v>
      </c>
      <c r="G20" s="27"/>
      <c r="H20" s="18"/>
      <c r="I20" s="25"/>
      <c r="J20" s="18"/>
      <c r="P20" s="30"/>
    </row>
    <row r="21" spans="2:16" ht="7.5" customHeight="1">
      <c r="B21" s="37"/>
      <c r="C21" s="16"/>
      <c r="D21" s="16"/>
      <c r="E21" s="16"/>
      <c r="F21" s="16"/>
      <c r="G21" s="27"/>
      <c r="H21" s="18"/>
      <c r="I21" s="25"/>
      <c r="J21" s="18"/>
      <c r="P21" s="30"/>
    </row>
    <row r="22" spans="2:16" ht="18.75">
      <c r="B22" s="37"/>
      <c r="C22" s="16"/>
      <c r="D22" s="21" t="s">
        <v>12</v>
      </c>
      <c r="E22" s="21"/>
      <c r="F22" s="44">
        <f>F38</f>
        <v>1880.8738567674736</v>
      </c>
      <c r="G22" s="27"/>
      <c r="H22" s="18"/>
      <c r="I22" s="25"/>
      <c r="J22" s="18"/>
      <c r="P22" s="30"/>
    </row>
    <row r="23" spans="2:16" ht="6.75" customHeight="1">
      <c r="B23" s="37"/>
      <c r="C23" s="28"/>
      <c r="D23" s="28"/>
      <c r="E23" s="28"/>
      <c r="F23" s="28"/>
      <c r="G23" s="29"/>
      <c r="H23" s="18"/>
      <c r="I23" s="31"/>
      <c r="J23" s="18"/>
      <c r="K23" s="18"/>
      <c r="L23" s="18"/>
      <c r="M23" s="18"/>
      <c r="N23" s="18"/>
      <c r="O23" s="18"/>
      <c r="P23" s="30"/>
    </row>
    <row r="24" spans="2:16" ht="6.75" customHeight="1">
      <c r="B24" s="41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3"/>
    </row>
    <row r="25" spans="2:16" ht="6.75" customHeight="1"/>
    <row r="27" spans="2:16" ht="18" hidden="1" thickBot="1">
      <c r="D27" s="3" t="s">
        <v>13</v>
      </c>
      <c r="E27" s="3" t="s">
        <v>14</v>
      </c>
      <c r="F27" s="3" t="s">
        <v>15</v>
      </c>
    </row>
    <row r="28" spans="2:16" ht="15.75" hidden="1" thickTop="1">
      <c r="D28" s="6" t="s">
        <v>16</v>
      </c>
      <c r="F28" s="8">
        <f>F5</f>
        <v>350000</v>
      </c>
    </row>
    <row r="29" spans="2:16" hidden="1">
      <c r="D29" s="6" t="s">
        <v>17</v>
      </c>
      <c r="E29" s="46">
        <v>4</v>
      </c>
      <c r="F29" s="9">
        <f>E29*0.05</f>
        <v>0.2</v>
      </c>
    </row>
    <row r="30" spans="2:16" hidden="1">
      <c r="D30" s="6" t="s">
        <v>18</v>
      </c>
      <c r="F30" s="10">
        <f>F10</f>
        <v>5000</v>
      </c>
    </row>
    <row r="31" spans="2:16" hidden="1">
      <c r="D31" s="6" t="s">
        <v>19</v>
      </c>
      <c r="E31" s="46">
        <v>4</v>
      </c>
      <c r="F31">
        <f>E31*5</f>
        <v>20</v>
      </c>
    </row>
    <row r="32" spans="2:16" hidden="1">
      <c r="D32" s="6" t="s">
        <v>20</v>
      </c>
      <c r="E32" s="46">
        <v>7</v>
      </c>
      <c r="F32" s="11">
        <f>(E32*0.5+1.5)/100</f>
        <v>0.05</v>
      </c>
    </row>
    <row r="33" spans="4:6" hidden="1">
      <c r="D33" s="6" t="s">
        <v>21</v>
      </c>
      <c r="F33" s="47" t="b">
        <v>0</v>
      </c>
    </row>
    <row r="34" spans="4:6" hidden="1">
      <c r="D34" s="6" t="s">
        <v>22</v>
      </c>
      <c r="F34" s="8">
        <f>F20</f>
        <v>38000</v>
      </c>
    </row>
    <row r="35" spans="4:6" hidden="1">
      <c r="D35" s="7"/>
      <c r="F35" s="8"/>
    </row>
    <row r="36" spans="4:6" ht="18" hidden="1" thickBot="1">
      <c r="D36" s="3" t="s">
        <v>23</v>
      </c>
      <c r="E36" s="3"/>
      <c r="F36" s="3"/>
    </row>
    <row r="37" spans="4:6" ht="15.75" hidden="1" thickTop="1">
      <c r="D37" s="6" t="s">
        <v>24</v>
      </c>
      <c r="F37" s="12">
        <f>F28-(F28*F29)+F30</f>
        <v>285000</v>
      </c>
    </row>
    <row r="38" spans="4:6" hidden="1">
      <c r="D38" s="6" t="s">
        <v>25</v>
      </c>
      <c r="F38" s="14">
        <f>-PMT(F32/12,F31*12,F37,IF(F33=TRUE,F37*-1,0))</f>
        <v>1880.8738567674736</v>
      </c>
    </row>
    <row r="39" spans="4:6" hidden="1">
      <c r="D39" s="6" t="s">
        <v>26</v>
      </c>
      <c r="F39" s="5">
        <f>F38*12*F31</f>
        <v>451409.72562419367</v>
      </c>
    </row>
    <row r="40" spans="4:6" hidden="1">
      <c r="D40" s="6" t="s">
        <v>27</v>
      </c>
      <c r="F40" s="5">
        <f>IF(F33, F39, F39-F37)</f>
        <v>166409.72562419367</v>
      </c>
    </row>
    <row r="41" spans="4:6" hidden="1">
      <c r="D41" s="6" t="s">
        <v>28</v>
      </c>
      <c r="F41" s="4">
        <f>F38*12/F34</f>
        <v>0.59396016529499163</v>
      </c>
    </row>
    <row r="42" spans="4:6">
      <c r="D42" s="1"/>
    </row>
    <row r="43" spans="4:6">
      <c r="D43" s="1"/>
    </row>
    <row r="44" spans="4:6">
      <c r="D44" s="1"/>
    </row>
    <row r="45" spans="4:6">
      <c r="D45" s="1"/>
    </row>
    <row r="46" spans="4:6">
      <c r="D46" s="1"/>
    </row>
    <row r="47" spans="4:6">
      <c r="D47" s="1"/>
    </row>
    <row r="48" spans="4:6">
      <c r="D48" s="1"/>
    </row>
    <row r="49" spans="4:4">
      <c r="D49" s="1"/>
    </row>
    <row r="50" spans="4:4">
      <c r="D50" s="1"/>
    </row>
    <row r="51" spans="4:4">
      <c r="D51" s="1"/>
    </row>
  </sheetData>
  <sheetProtection sheet="1" selectLockedCells="1"/>
  <mergeCells count="6">
    <mergeCell ref="O3:O4"/>
    <mergeCell ref="C3:G3"/>
    <mergeCell ref="K3:K4"/>
    <mergeCell ref="L3:L4"/>
    <mergeCell ref="M3:M4"/>
    <mergeCell ref="N3:N4"/>
  </mergeCells>
  <pageMargins left="0.7" right="0.7" top="0.75" bottom="0.75" header="0.3" footer="0.3"/>
  <pageSetup paperSize="9" orientation="portrait" horizontalDpi="1200" verticalDpi="1200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Group Box 2">
              <controlPr defaultSize="0" autoFill="0" autoPict="0">
                <anchor moveWithCells="1">
                  <from>
                    <xdr:col>3</xdr:col>
                    <xdr:colOff>0</xdr:colOff>
                    <xdr:row>6</xdr:row>
                    <xdr:rowOff>0</xdr:rowOff>
                  </from>
                  <to>
                    <xdr:col>6</xdr:col>
                    <xdr:colOff>0</xdr:colOff>
                    <xdr:row>7</xdr:row>
                    <xdr:rowOff>200025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5" name="Option Button 3">
              <controlPr defaultSize="0" autoFill="0" autoLine="0" autoPict="0">
                <anchor moveWithCells="1">
                  <from>
                    <xdr:col>3</xdr:col>
                    <xdr:colOff>85725</xdr:colOff>
                    <xdr:row>6</xdr:row>
                    <xdr:rowOff>66675</xdr:rowOff>
                  </from>
                  <to>
                    <xdr:col>3</xdr:col>
                    <xdr:colOff>447675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6" name="Option Button 4">
              <controlPr defaultSize="0" autoFill="0" autoLine="0" autoPict="0">
                <anchor moveWithCells="1">
                  <from>
                    <xdr:col>3</xdr:col>
                    <xdr:colOff>533400</xdr:colOff>
                    <xdr:row>6</xdr:row>
                    <xdr:rowOff>57150</xdr:rowOff>
                  </from>
                  <to>
                    <xdr:col>3</xdr:col>
                    <xdr:colOff>838200</xdr:colOff>
                    <xdr:row>7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7" name="Option Button 5">
              <controlPr defaultSize="0" autoFill="0" autoLine="0" autoPict="0">
                <anchor moveWithCells="1">
                  <from>
                    <xdr:col>3</xdr:col>
                    <xdr:colOff>1085850</xdr:colOff>
                    <xdr:row>6</xdr:row>
                    <xdr:rowOff>57150</xdr:rowOff>
                  </from>
                  <to>
                    <xdr:col>3</xdr:col>
                    <xdr:colOff>1390650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8" name="Option Button 6">
              <controlPr defaultSize="0" autoFill="0" autoLine="0" autoPict="0">
                <anchor moveWithCells="1">
                  <from>
                    <xdr:col>3</xdr:col>
                    <xdr:colOff>1571625</xdr:colOff>
                    <xdr:row>6</xdr:row>
                    <xdr:rowOff>57150</xdr:rowOff>
                  </from>
                  <to>
                    <xdr:col>4</xdr:col>
                    <xdr:colOff>161925</xdr:colOff>
                    <xdr:row>7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9" name="Option Button 7">
              <controlPr defaultSize="0" autoFill="0" autoLine="0" autoPict="0">
                <anchor moveWithCells="1">
                  <from>
                    <xdr:col>4</xdr:col>
                    <xdr:colOff>257175</xdr:colOff>
                    <xdr:row>6</xdr:row>
                    <xdr:rowOff>57150</xdr:rowOff>
                  </from>
                  <to>
                    <xdr:col>5</xdr:col>
                    <xdr:colOff>123825</xdr:colOff>
                    <xdr:row>7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0" name="Option Button 8">
              <controlPr defaultSize="0" autoFill="0" autoLine="0" autoPict="0">
                <anchor moveWithCells="1">
                  <from>
                    <xdr:col>5</xdr:col>
                    <xdr:colOff>314325</xdr:colOff>
                    <xdr:row>6</xdr:row>
                    <xdr:rowOff>28575</xdr:rowOff>
                  </from>
                  <to>
                    <xdr:col>5</xdr:col>
                    <xdr:colOff>666750</xdr:colOff>
                    <xdr:row>7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1" name="Group Box 9">
              <controlPr defaultSize="0" autoFill="0" autoPict="0">
                <anchor moveWithCells="1">
                  <from>
                    <xdr:col>3</xdr:col>
                    <xdr:colOff>0</xdr:colOff>
                    <xdr:row>13</xdr:row>
                    <xdr:rowOff>0</xdr:rowOff>
                  </from>
                  <to>
                    <xdr:col>6</xdr:col>
                    <xdr:colOff>0</xdr:colOff>
                    <xdr:row>15</xdr:row>
                    <xdr:rowOff>190500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2" name="Option Button 10">
              <controlPr defaultSize="0" autoFill="0" autoLine="0" autoPict="0">
                <anchor moveWithCells="1">
                  <from>
                    <xdr:col>3</xdr:col>
                    <xdr:colOff>76200</xdr:colOff>
                    <xdr:row>13</xdr:row>
                    <xdr:rowOff>95250</xdr:rowOff>
                  </from>
                  <to>
                    <xdr:col>3</xdr:col>
                    <xdr:colOff>561975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3" name="Option Button 11">
              <controlPr defaultSize="0" autoFill="0" autoLine="0" autoPict="0">
                <anchor moveWithCells="1">
                  <from>
                    <xdr:col>3</xdr:col>
                    <xdr:colOff>1095375</xdr:colOff>
                    <xdr:row>13</xdr:row>
                    <xdr:rowOff>104775</xdr:rowOff>
                  </from>
                  <to>
                    <xdr:col>3</xdr:col>
                    <xdr:colOff>1762125</xdr:colOff>
                    <xdr:row>14</xdr:row>
                    <xdr:rowOff>104775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4" name="Option Button 12">
              <controlPr defaultSize="0" autoFill="0" autoLine="0" autoPict="0">
                <anchor moveWithCells="1">
                  <from>
                    <xdr:col>4</xdr:col>
                    <xdr:colOff>333375</xdr:colOff>
                    <xdr:row>13</xdr:row>
                    <xdr:rowOff>95250</xdr:rowOff>
                  </from>
                  <to>
                    <xdr:col>5</xdr:col>
                    <xdr:colOff>466725</xdr:colOff>
                    <xdr:row>14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5" name="Option Button 13">
              <controlPr defaultSize="0" autoFill="0" autoLine="0" autoPict="0">
                <anchor moveWithCells="1">
                  <from>
                    <xdr:col>3</xdr:col>
                    <xdr:colOff>66675</xdr:colOff>
                    <xdr:row>14</xdr:row>
                    <xdr:rowOff>142875</xdr:rowOff>
                  </from>
                  <to>
                    <xdr:col>3</xdr:col>
                    <xdr:colOff>704850</xdr:colOff>
                    <xdr:row>15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6" name="Option Button 14">
              <controlPr defaultSize="0" autoFill="0" autoLine="0" autoPict="0">
                <anchor moveWithCells="1">
                  <from>
                    <xdr:col>3</xdr:col>
                    <xdr:colOff>1095375</xdr:colOff>
                    <xdr:row>14</xdr:row>
                    <xdr:rowOff>142875</xdr:rowOff>
                  </from>
                  <to>
                    <xdr:col>3</xdr:col>
                    <xdr:colOff>1714500</xdr:colOff>
                    <xdr:row>15</xdr:row>
                    <xdr:rowOff>142875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7" name="Option Button 15">
              <controlPr defaultSize="0" autoFill="0" autoLine="0" autoPict="0">
                <anchor moveWithCells="1">
                  <from>
                    <xdr:col>4</xdr:col>
                    <xdr:colOff>342900</xdr:colOff>
                    <xdr:row>14</xdr:row>
                    <xdr:rowOff>123825</xdr:rowOff>
                  </from>
                  <to>
                    <xdr:col>5</xdr:col>
                    <xdr:colOff>571500</xdr:colOff>
                    <xdr:row>15</xdr:row>
                    <xdr:rowOff>123825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8" name="Drop Down 16">
              <controlPr defaultSize="0" autoLine="0" autoPict="0">
                <anchor moveWithCells="1">
                  <from>
                    <xdr:col>3</xdr:col>
                    <xdr:colOff>733425</xdr:colOff>
                    <xdr:row>17</xdr:row>
                    <xdr:rowOff>0</xdr:rowOff>
                  </from>
                  <to>
                    <xdr:col>3</xdr:col>
                    <xdr:colOff>1695450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9" name="Check Box 17">
              <controlPr defaultSize="0" autoFill="0" autoLine="0" autoPict="0">
                <anchor moveWithCells="1">
                  <from>
                    <xdr:col>4</xdr:col>
                    <xdr:colOff>47625</xdr:colOff>
                    <xdr:row>17</xdr:row>
                    <xdr:rowOff>9525</xdr:rowOff>
                  </from>
                  <to>
                    <xdr:col>6</xdr:col>
                    <xdr:colOff>47625</xdr:colOff>
                    <xdr:row>18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8"/>
  <sheetViews>
    <sheetView workbookViewId="0">
      <selection sqref="A1:A28"/>
    </sheetView>
  </sheetViews>
  <sheetFormatPr defaultRowHeight="15"/>
  <sheetData>
    <row r="1" spans="1:1">
      <c r="A1" t="s">
        <v>29</v>
      </c>
    </row>
    <row r="2" spans="1:1">
      <c r="A2" s="13">
        <v>0.02</v>
      </c>
    </row>
    <row r="3" spans="1:1">
      <c r="A3" s="13">
        <f>A2+0.5%</f>
        <v>2.5000000000000001E-2</v>
      </c>
    </row>
    <row r="4" spans="1:1">
      <c r="A4" s="13">
        <f t="shared" ref="A4:A28" si="0">A3+0.5%</f>
        <v>3.0000000000000002E-2</v>
      </c>
    </row>
    <row r="5" spans="1:1">
      <c r="A5" s="13">
        <f t="shared" si="0"/>
        <v>3.5000000000000003E-2</v>
      </c>
    </row>
    <row r="6" spans="1:1">
      <c r="A6" s="13">
        <f t="shared" si="0"/>
        <v>0.04</v>
      </c>
    </row>
    <row r="7" spans="1:1">
      <c r="A7" s="13">
        <f t="shared" si="0"/>
        <v>4.4999999999999998E-2</v>
      </c>
    </row>
    <row r="8" spans="1:1">
      <c r="A8" s="13">
        <f t="shared" si="0"/>
        <v>4.9999999999999996E-2</v>
      </c>
    </row>
    <row r="9" spans="1:1">
      <c r="A9" s="13">
        <f t="shared" si="0"/>
        <v>5.4999999999999993E-2</v>
      </c>
    </row>
    <row r="10" spans="1:1">
      <c r="A10" s="13">
        <f t="shared" si="0"/>
        <v>5.9999999999999991E-2</v>
      </c>
    </row>
    <row r="11" spans="1:1">
      <c r="A11" s="13">
        <f t="shared" si="0"/>
        <v>6.4999999999999988E-2</v>
      </c>
    </row>
    <row r="12" spans="1:1">
      <c r="A12" s="13">
        <f t="shared" si="0"/>
        <v>6.9999999999999993E-2</v>
      </c>
    </row>
    <row r="13" spans="1:1">
      <c r="A13" s="13">
        <f t="shared" si="0"/>
        <v>7.4999999999999997E-2</v>
      </c>
    </row>
    <row r="14" spans="1:1">
      <c r="A14" s="13">
        <f t="shared" si="0"/>
        <v>0.08</v>
      </c>
    </row>
    <row r="15" spans="1:1">
      <c r="A15" s="13">
        <f t="shared" si="0"/>
        <v>8.5000000000000006E-2</v>
      </c>
    </row>
    <row r="16" spans="1:1">
      <c r="A16" s="13">
        <f t="shared" si="0"/>
        <v>9.0000000000000011E-2</v>
      </c>
    </row>
    <row r="17" spans="1:1">
      <c r="A17" s="13">
        <f t="shared" si="0"/>
        <v>9.5000000000000015E-2</v>
      </c>
    </row>
    <row r="18" spans="1:1">
      <c r="A18" s="13">
        <f t="shared" si="0"/>
        <v>0.10000000000000002</v>
      </c>
    </row>
    <row r="19" spans="1:1">
      <c r="A19" s="13">
        <f t="shared" si="0"/>
        <v>0.10500000000000002</v>
      </c>
    </row>
    <row r="20" spans="1:1">
      <c r="A20" s="13">
        <f t="shared" si="0"/>
        <v>0.11000000000000003</v>
      </c>
    </row>
    <row r="21" spans="1:1">
      <c r="A21" s="13">
        <f t="shared" si="0"/>
        <v>0.11500000000000003</v>
      </c>
    </row>
    <row r="22" spans="1:1">
      <c r="A22" s="13">
        <f t="shared" si="0"/>
        <v>0.12000000000000004</v>
      </c>
    </row>
    <row r="23" spans="1:1">
      <c r="A23" s="13">
        <f t="shared" si="0"/>
        <v>0.12500000000000003</v>
      </c>
    </row>
    <row r="24" spans="1:1">
      <c r="A24" s="13">
        <f t="shared" si="0"/>
        <v>0.13000000000000003</v>
      </c>
    </row>
    <row r="25" spans="1:1">
      <c r="A25" s="13">
        <f t="shared" si="0"/>
        <v>0.13500000000000004</v>
      </c>
    </row>
    <row r="26" spans="1:1">
      <c r="A26" s="13">
        <f t="shared" si="0"/>
        <v>0.14000000000000004</v>
      </c>
    </row>
    <row r="27" spans="1:1">
      <c r="A27" s="13">
        <f t="shared" si="0"/>
        <v>0.14500000000000005</v>
      </c>
    </row>
    <row r="28" spans="1:1">
      <c r="A28" s="13">
        <f t="shared" si="0"/>
        <v>0.15000000000000005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1013E2B786584DB70F2723EF4EAD43" ma:contentTypeVersion="7" ma:contentTypeDescription="Create a new document." ma:contentTypeScope="" ma:versionID="75b3c4ad9191ecb074e24894e2c7fa2b">
  <xsd:schema xmlns:xsd="http://www.w3.org/2001/XMLSchema" xmlns:xs="http://www.w3.org/2001/XMLSchema" xmlns:p="http://schemas.microsoft.com/office/2006/metadata/properties" xmlns:ns2="c63e1e20-65d7-4e97-9956-c577aab56495" xmlns:ns3="352485e8-ee27-4248-8679-a004f0bbc829" targetNamespace="http://schemas.microsoft.com/office/2006/metadata/properties" ma:root="true" ma:fieldsID="6da5f9100c518741c0cde1fe3631d2a8" ns2:_="" ns3:_="">
    <xsd:import namespace="c63e1e20-65d7-4e97-9956-c577aab56495"/>
    <xsd:import namespace="352485e8-ee27-4248-8679-a004f0bbc8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3e1e20-65d7-4e97-9956-c577aab5649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52485e8-ee27-4248-8679-a004f0bbc82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4563A6C-AD1F-40C4-B70F-DBA805B7EF25}"/>
</file>

<file path=customXml/itemProps2.xml><?xml version="1.0" encoding="utf-8"?>
<ds:datastoreItem xmlns:ds="http://schemas.openxmlformats.org/officeDocument/2006/customXml" ds:itemID="{80CA0A4A-62B0-4FB3-8C39-6B39741E1AA0}"/>
</file>

<file path=customXml/itemProps3.xml><?xml version="1.0" encoding="utf-8"?>
<ds:datastoreItem xmlns:ds="http://schemas.openxmlformats.org/officeDocument/2006/customXml" ds:itemID="{66A416D6-8362-40DC-B3CD-3187D9EF0E9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MSmart</dc:creator>
  <cp:keywords/>
  <dc:description/>
  <cp:lastModifiedBy>Rahana Begum</cp:lastModifiedBy>
  <cp:revision/>
  <dcterms:created xsi:type="dcterms:W3CDTF">2008-07-27T14:29:11Z</dcterms:created>
  <dcterms:modified xsi:type="dcterms:W3CDTF">2023-05-23T11:20:06Z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0x0101004D1013E2B786584DB70F2723EF4EAD43</vt:lpwstr>
  </property>
</Properties>
</file>