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infra.sharepoint.com/sites/EagleConsultoriaEconmicaedeEngenharia88/Projetos/ECP04 - Gestão do conhecimento/2. Economia/WACC/"/>
    </mc:Choice>
  </mc:AlternateContent>
  <xr:revisionPtr revIDLastSave="234" documentId="13_ncr:1_{22EC6409-7898-442A-848B-F6B1D244AFF3}" xr6:coauthVersionLast="47" xr6:coauthVersionMax="47" xr10:uidLastSave="{4EB00526-4E07-4C9F-B937-C540701A909F}"/>
  <bookViews>
    <workbookView xWindow="-120" yWindow="-120" windowWidth="29040" windowHeight="16440" activeTab="1" xr2:uid="{099E9D62-8F00-4608-B127-3C6DED80C59C}"/>
  </bookViews>
  <sheets>
    <sheet name="fixos" sheetId="3" r:id="rId1"/>
    <sheet name="anuais" sheetId="1" r:id="rId2"/>
    <sheet name="setoria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11" i="2"/>
  <c r="D10" i="2"/>
  <c r="E10" i="2" s="1"/>
  <c r="D9" i="2"/>
  <c r="E9" i="2" s="1"/>
  <c r="D8" i="2"/>
  <c r="D7" i="2"/>
  <c r="D6" i="2"/>
  <c r="E6" i="2" s="1"/>
  <c r="D5" i="2"/>
  <c r="E5" i="2" s="1"/>
  <c r="D4" i="2"/>
  <c r="D3" i="2"/>
  <c r="D2" i="2"/>
  <c r="E2" i="2"/>
  <c r="D18" i="2"/>
  <c r="D17" i="2"/>
  <c r="D16" i="2"/>
  <c r="E16" i="2" s="1"/>
  <c r="D15" i="2"/>
  <c r="E15" i="2" s="1"/>
  <c r="D14" i="2"/>
  <c r="D13" i="2"/>
  <c r="E18" i="2"/>
  <c r="E17" i="2"/>
  <c r="E14" i="2"/>
  <c r="E13" i="2"/>
  <c r="E12" i="2"/>
  <c r="E11" i="2"/>
  <c r="E8" i="2"/>
  <c r="E7" i="2"/>
  <c r="E4" i="2"/>
  <c r="E3" i="2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K2" i="2"/>
  <c r="G8" i="3"/>
  <c r="G7" i="3"/>
  <c r="G6" i="3"/>
  <c r="G5" i="3"/>
  <c r="G2" i="3" l="1" a="1"/>
  <c r="G2" i="3" s="1"/>
  <c r="A2" i="3" s="1"/>
  <c r="K97" i="2" l="1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<sst xmlns="http://schemas.openxmlformats.org/spreadsheetml/2006/main" count="150" uniqueCount="148">
  <si>
    <t>Year</t>
  </si>
  <si>
    <t>inflation_us</t>
  </si>
  <si>
    <t>inflation_br</t>
  </si>
  <si>
    <t>risk_free_rate</t>
  </si>
  <si>
    <t>market_risk_premium</t>
  </si>
  <si>
    <t>country_risk_premium</t>
  </si>
  <si>
    <t>cost_of_debt_nominal</t>
  </si>
  <si>
    <t>Taxa de Risco de Crédito</t>
  </si>
  <si>
    <t>Remuneração do BNDES (a.a.)</t>
  </si>
  <si>
    <t>TLP (a.a.) - Taxa de Longo Prazo (BNDES)</t>
  </si>
  <si>
    <t>beta</t>
  </si>
  <si>
    <t>equity_weight</t>
  </si>
  <si>
    <t>debt_weight</t>
  </si>
  <si>
    <t>setor</t>
  </si>
  <si>
    <t>tax_rate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</si>
  <si>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</si>
  <si>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</si>
  <si>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</si>
  <si>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</si>
  <si>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</si>
  <si>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</si>
  <si>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</si>
  <si>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</si>
  <si>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</si>
  <si>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</si>
  <si>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</si>
  <si>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</si>
  <si>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</si>
  <si>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</si>
  <si>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</si>
  <si>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</si>
  <si>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</si>
  <si>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</si>
  <si>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</si>
  <si>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</si>
  <si>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</si>
  <si>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</si>
  <si>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</si>
  <si>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</si>
  <si>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</si>
  <si>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</si>
  <si>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</si>
  <si>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</si>
  <si>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</si>
  <si>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</si>
  <si>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</si>
  <si>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</si>
  <si>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</si>
  <si>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</si>
  <si>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</si>
  <si>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</si>
  <si>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</si>
  <si>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</si>
  <si>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</si>
  <si>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</si>
  <si>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</si>
  <si>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</si>
  <si>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</si>
  <si>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</si>
  <si>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</si>
  <si>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</si>
  <si>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</si>
  <si>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</si>
  <si>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</si>
  <si>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</si>
  <si>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</si>
  <si>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</si>
  <si>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</si>
  <si>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</si>
  <si>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</si>
  <si>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</si>
  <si>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</si>
  <si>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</si>
  <si>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</si>
  <si>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</si>
  <si>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</si>
  <si>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</si>
  <si>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</si>
  <si>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</si>
  <si>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</si>
  <si>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</si>
  <si>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</si>
  <si>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</si>
  <si>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</si>
  <si>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</si>
  <si>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</si>
  <si>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</si>
  <si>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</si>
  <si>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</si>
  <si>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</si>
  <si>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</si>
  <si>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</si>
  <si>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</si>
  <si>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</si>
  <si>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</si>
  <si>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</si>
  <si>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</si>
  <si>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</si>
  <si>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</si>
  <si>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</si>
  <si>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</si>
  <si>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</si>
  <si>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</si>
  <si>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</si>
  <si>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</si>
  <si>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</si>
  <si>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</si>
  <si>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</si>
  <si>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</si>
  <si>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</si>
  <si>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</si>
  <si>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MÊS DA ASSINATURA DO CONTRATO</t>
  </si>
  <si>
    <t>PARCELA DE JURO REAL FIXA</t>
  </si>
  <si>
    <t>Histórico da parcela fixa da TLP</t>
  </si>
  <si>
    <t>BNDES</t>
  </si>
  <si>
    <t>Desvio padrão do custo da dívida</t>
  </si>
  <si>
    <t>Média do custo real da dívida</t>
  </si>
  <si>
    <t>Base de dados disponibilizada anualmente pelo Prof. Damodaran, Ph.D., referendado pelo então Ministério da Fazenda</t>
  </si>
  <si>
    <t>http://people.stern.nyu.edu/adamodar/New_Home_Page/datacurrent.html</t>
  </si>
  <si>
    <t>(Discount Rate Estimation Historical Returns on Stocks, Bonds and Bills - United States)</t>
  </si>
  <si>
    <t>Annual Returns on Investments in</t>
  </si>
  <si>
    <t>Value of $100 invested at start of 1928 in</t>
  </si>
  <si>
    <t>Annual Risk Premium</t>
  </si>
  <si>
    <t>S&amp;P 500 (includes dividends)</t>
  </si>
  <si>
    <t>3-month T.Bill</t>
  </si>
  <si>
    <t>US T. Bond</t>
  </si>
  <si>
    <t xml:space="preserve"> Baa Corporate Bond</t>
  </si>
  <si>
    <t>S&amp;P 500 (includes dividends)3</t>
  </si>
  <si>
    <t>3-month T.Bill4</t>
  </si>
  <si>
    <t>US T. Bond5</t>
  </si>
  <si>
    <t xml:space="preserve"> Baa Corporate Bond6</t>
  </si>
  <si>
    <t>Stocks - Bills</t>
  </si>
  <si>
    <t>Stocks - Bonds</t>
  </si>
  <si>
    <t>Stocks - Baa Corp Bond</t>
  </si>
  <si>
    <t>Historical risk premium</t>
  </si>
  <si>
    <t xml:space="preserve"> $   2.098,03</t>
  </si>
  <si>
    <t xml:space="preserve"> $  8.526,95</t>
  </si>
  <si>
    <t xml:space="preserve"> $53.675,01</t>
  </si>
  <si>
    <t xml:space="preserve"> $   2.140,51</t>
  </si>
  <si>
    <t xml:space="preserve"> $  7.006,75</t>
  </si>
  <si>
    <t xml:space="preserve"> $45.546,43</t>
  </si>
  <si>
    <t xml:space="preserve"> $   2.249,04</t>
  </si>
  <si>
    <t xml:space="preserve"> $  7.278,61</t>
  </si>
  <si>
    <t xml:space="preserve"> $49.525,21</t>
  </si>
  <si>
    <t>Média do prêmio de risco de mercado</t>
  </si>
  <si>
    <t>Desvio padrão do prêmio de risco</t>
  </si>
  <si>
    <t>=1/(1+1/SOMA(SEERRO(ÍNDICE(Apoio_WACC!AS11:AS106;CORRESP(C4;Apoio_WACC!AP11:AP106;0));0)*E4))</t>
  </si>
  <si>
    <t>D/E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</si>
</sst>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Inherit"/>
    </font>
    <font>
      <sz val="11"/>
      <name val="Arial"/>
      <family val="2"/>
    </font>
    <font>
      <sz val="11"/>
      <name val="Aptos Narrow"/>
      <family val="2"/>
      <scheme val="minor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2"/>
      <name val="Times"/>
      <family val="1"/>
    </font>
    <font>
      <i/>
      <sz val="12"/>
      <name val="Aptos Narrow"/>
      <family val="2"/>
      <scheme val="minor"/>
    </font>
    <font>
      <sz val="12"/>
      <name val="Aptos Narrow"/>
      <family val="2"/>
      <scheme val="minor"/>
    </font>
    <font>
      <sz val="10"/>
      <name val="Genev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3" fillId="0" borderId="0" applyFont="0" applyFill="0" applyBorder="0" applyAlignment="0" applyProtection="0"/>
  </cellStyleXfs>
  <cellXfs count="40">
    <xf numFmtId="0" fontId="0" fillId="0" borderId="0" xfId="0"/>
    <xf numFmtId="10" fontId="0" fillId="0" borderId="0" xfId="1" applyNumberFormat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0" fontId="0" fillId="0" borderId="0" xfId="1" applyNumberFormat="1" applyFont="1"/>
    <xf numFmtId="10" fontId="2" fillId="0" borderId="0" xfId="1" applyNumberFormat="1" applyFont="1"/>
    <xf numFmtId="10" fontId="0" fillId="0" borderId="0" xfId="0" applyNumberFormat="1"/>
    <xf numFmtId="0" fontId="0" fillId="2" borderId="1" xfId="0" applyFill="1" applyBorder="1"/>
    <xf numFmtId="0" fontId="0" fillId="0" borderId="1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10" fontId="3" fillId="0" borderId="0" xfId="1" applyNumberFormat="1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0" fontId="4" fillId="0" borderId="0" xfId="1" applyNumberFormat="1" applyFont="1" applyFill="1" applyAlignment="1">
      <alignment horizontal="center" vertical="center" wrapText="1"/>
    </xf>
    <xf numFmtId="10" fontId="4" fillId="0" borderId="0" xfId="1" applyNumberFormat="1" applyFont="1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2" fontId="7" fillId="0" borderId="0" xfId="0" quotePrefix="1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44" fontId="12" fillId="0" borderId="1" xfId="2" applyFont="1" applyBorder="1" applyAlignment="1">
      <alignment horizontal="center" vertical="center"/>
    </xf>
    <xf numFmtId="44" fontId="12" fillId="0" borderId="9" xfId="3" applyNumberFormat="1" applyFon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quotePrefix="1"/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</cellXfs>
  <cellStyles count="4">
    <cellStyle name="Moeda" xfId="2" builtinId="4"/>
    <cellStyle name="Moeda 2" xfId="3" xr:uid="{6C854E70-3322-4E44-BC90-EB39789CC362}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50F3-F239-4B6E-AA9B-99484FB32EA6}">
  <dimension ref="A1:AE103"/>
  <sheetViews>
    <sheetView workbookViewId="0"/>
  </sheetViews>
  <sheetFormatPr defaultRowHeight="15"/>
  <cols>
    <col min="1" max="1" width="20.42578125" bestFit="1" customWidth="1"/>
    <col min="15" max="15" width="39.5703125" style="16" bestFit="1" customWidth="1"/>
    <col min="16" max="16" width="32.140625" style="16" bestFit="1" customWidth="1"/>
    <col min="19" max="19" width="9.140625" style="20"/>
    <col min="20" max="20" width="11" style="20" customWidth="1"/>
    <col min="21" max="22" width="8.85546875" style="20"/>
    <col min="23" max="23" width="10.140625" style="20" customWidth="1"/>
    <col min="24" max="24" width="31.42578125" style="20" bestFit="1" customWidth="1"/>
    <col min="25" max="25" width="17.28515625" style="20" customWidth="1"/>
    <col min="26" max="26" width="13.5703125" style="20" customWidth="1"/>
    <col min="27" max="27" width="14.7109375" style="20" customWidth="1"/>
    <col min="28" max="29" width="8.85546875" style="20"/>
    <col min="30" max="30" width="9.85546875" style="20" customWidth="1"/>
    <col min="31" max="31" width="9.7109375" style="20" customWidth="1"/>
  </cols>
  <sheetData>
    <row r="1" spans="1:31" ht="15.75">
      <c r="A1" s="2" t="s">
        <v>6</v>
      </c>
      <c r="B1" s="2" t="s">
        <v>14</v>
      </c>
      <c r="C1" s="2"/>
      <c r="D1" s="2"/>
      <c r="O1" s="18" t="s">
        <v>113</v>
      </c>
      <c r="P1" s="18" t="s">
        <v>114</v>
      </c>
      <c r="S1" s="19" t="s">
        <v>117</v>
      </c>
    </row>
    <row r="2" spans="1:31" ht="15.75" thickBot="1">
      <c r="A2" s="6">
        <f>G2+G3+G4+AVERAGE(anuais!C2:C27)</f>
        <v>0.18022529095194609</v>
      </c>
      <c r="B2" s="4">
        <v>0.34</v>
      </c>
      <c r="C2" s="4"/>
      <c r="D2" s="4"/>
      <c r="G2" s="4" cm="1">
        <f t="array" ref="G2">LOOKUP(2,1/(LEN(P:P)&gt;0),P:P)</f>
        <v>7.6799999999999993E-2</v>
      </c>
      <c r="H2" s="2" t="s">
        <v>9</v>
      </c>
      <c r="O2" s="17" t="s">
        <v>111</v>
      </c>
      <c r="P2" s="17" t="s">
        <v>112</v>
      </c>
      <c r="S2" s="21" t="s">
        <v>118</v>
      </c>
      <c r="Y2" s="22" t="s">
        <v>119</v>
      </c>
    </row>
    <row r="3" spans="1:31" ht="16.5" thickBot="1">
      <c r="G3" s="4">
        <v>2.5399999999999999E-2</v>
      </c>
      <c r="H3" s="2" t="s">
        <v>7</v>
      </c>
      <c r="O3" s="11">
        <v>43101</v>
      </c>
      <c r="P3" s="12">
        <v>2.7000000000000003E-2</v>
      </c>
      <c r="T3" s="33" t="s">
        <v>120</v>
      </c>
      <c r="U3" s="34"/>
      <c r="V3" s="34"/>
      <c r="W3" s="35"/>
      <c r="X3" s="33" t="s">
        <v>121</v>
      </c>
      <c r="Y3" s="34"/>
      <c r="Z3" s="34"/>
      <c r="AA3" s="35"/>
      <c r="AB3" s="33" t="s">
        <v>122</v>
      </c>
      <c r="AC3" s="34"/>
      <c r="AD3" s="34"/>
      <c r="AE3" s="35"/>
    </row>
    <row r="4" spans="1:31">
      <c r="G4" s="4">
        <v>1.4999999999999999E-2</v>
      </c>
      <c r="H4" s="2" t="s">
        <v>8</v>
      </c>
      <c r="O4" s="13">
        <v>43132</v>
      </c>
      <c r="P4" s="14">
        <v>2.7400000000000001E-2</v>
      </c>
      <c r="S4" s="36" t="s">
        <v>0</v>
      </c>
      <c r="T4" s="39" t="s">
        <v>123</v>
      </c>
      <c r="U4" s="39" t="s">
        <v>124</v>
      </c>
      <c r="V4" s="39" t="s">
        <v>125</v>
      </c>
      <c r="W4" s="39" t="s">
        <v>126</v>
      </c>
      <c r="X4" s="39" t="s">
        <v>127</v>
      </c>
      <c r="Y4" s="39" t="s">
        <v>128</v>
      </c>
      <c r="Z4" s="39" t="s">
        <v>129</v>
      </c>
      <c r="AA4" s="39" t="s">
        <v>130</v>
      </c>
      <c r="AB4" s="30" t="s">
        <v>131</v>
      </c>
      <c r="AC4" s="30" t="s">
        <v>132</v>
      </c>
      <c r="AD4" s="30" t="s">
        <v>133</v>
      </c>
      <c r="AE4" s="30" t="s">
        <v>134</v>
      </c>
    </row>
    <row r="5" spans="1:31">
      <c r="G5" s="4">
        <f>_xlfn.STDEV.S(P3:P89)</f>
        <v>1.7215086195811372E-2</v>
      </c>
      <c r="H5" s="2" t="s">
        <v>115</v>
      </c>
      <c r="O5" s="13">
        <v>43160</v>
      </c>
      <c r="P5" s="14">
        <v>2.7099999999999999E-2</v>
      </c>
      <c r="S5" s="37"/>
      <c r="T5" s="37"/>
      <c r="U5" s="37"/>
      <c r="V5" s="37"/>
      <c r="W5" s="37"/>
      <c r="X5" s="37"/>
      <c r="Y5" s="37"/>
      <c r="Z5" s="37"/>
      <c r="AA5" s="37"/>
      <c r="AB5" s="31"/>
      <c r="AC5" s="31"/>
      <c r="AD5" s="31"/>
      <c r="AE5" s="31"/>
    </row>
    <row r="6" spans="1:31">
      <c r="G6" s="6">
        <f>AVERAGE(P3:P89)</f>
        <v>3.9314942528735644E-2</v>
      </c>
      <c r="H6" s="2" t="s">
        <v>116</v>
      </c>
      <c r="O6" s="13">
        <v>43191</v>
      </c>
      <c r="P6" s="14">
        <v>2.6200000000000001E-2</v>
      </c>
      <c r="S6" s="38"/>
      <c r="T6" s="38"/>
      <c r="U6" s="38"/>
      <c r="V6" s="38"/>
      <c r="W6" s="38"/>
      <c r="X6" s="38"/>
      <c r="Y6" s="38"/>
      <c r="Z6" s="38"/>
      <c r="AA6" s="38"/>
      <c r="AB6" s="32"/>
      <c r="AC6" s="32"/>
      <c r="AD6" s="32"/>
      <c r="AE6" s="32"/>
    </row>
    <row r="7" spans="1:31" ht="15.75">
      <c r="G7" s="6">
        <f>AVERAGE(AC7:AC103)</f>
        <v>7.0022748604515253E-2</v>
      </c>
      <c r="H7" s="2" t="s">
        <v>144</v>
      </c>
      <c r="O7" s="13">
        <v>43221</v>
      </c>
      <c r="P7" s="14">
        <v>2.5499999999999998E-2</v>
      </c>
      <c r="S7" s="23">
        <v>1928</v>
      </c>
      <c r="T7" s="24">
        <v>0.43811155152887893</v>
      </c>
      <c r="U7" s="24">
        <v>3.0800000000000001E-2</v>
      </c>
      <c r="V7" s="24">
        <v>8.354708589799302E-3</v>
      </c>
      <c r="W7" s="24">
        <v>3.2195514702324381E-2</v>
      </c>
      <c r="X7" s="25">
        <v>143.81115515288789</v>
      </c>
      <c r="Y7" s="25">
        <v>103.08</v>
      </c>
      <c r="Z7" s="25">
        <v>100.83547085897993</v>
      </c>
      <c r="AA7" s="25">
        <v>103.21955147023243</v>
      </c>
      <c r="AB7" s="24">
        <v>0.40731155152887893</v>
      </c>
      <c r="AC7" s="24">
        <v>0.42975684293907962</v>
      </c>
      <c r="AD7" s="24">
        <v>0.40591603682655453</v>
      </c>
      <c r="AE7" s="23"/>
    </row>
    <row r="8" spans="1:31" ht="15.75">
      <c r="G8" s="4">
        <f>_xlfn.STDEV.P(AC7:AC103)</f>
        <v>0.20814136165335012</v>
      </c>
      <c r="H8" s="2" t="s">
        <v>145</v>
      </c>
      <c r="O8" s="13">
        <v>43252</v>
      </c>
      <c r="P8" s="14">
        <v>2.58E-2</v>
      </c>
      <c r="S8" s="23">
        <v>1929</v>
      </c>
      <c r="T8" s="24">
        <v>-8.2979466119096595E-2</v>
      </c>
      <c r="U8" s="24">
        <v>3.1600000000000003E-2</v>
      </c>
      <c r="V8" s="24">
        <v>4.2038041563204259E-2</v>
      </c>
      <c r="W8" s="24">
        <v>3.0178562399040432E-2</v>
      </c>
      <c r="X8" s="25">
        <v>131.87778227633069</v>
      </c>
      <c r="Y8" s="25">
        <v>106.337328</v>
      </c>
      <c r="Z8" s="25">
        <v>105.074396573995</v>
      </c>
      <c r="AA8" s="25">
        <v>106.33456914507781</v>
      </c>
      <c r="AB8" s="24">
        <v>-0.1145794661190966</v>
      </c>
      <c r="AC8" s="24">
        <v>-0.12501750768230085</v>
      </c>
      <c r="AD8" s="24">
        <v>-0.11315802851813703</v>
      </c>
      <c r="AE8" s="23"/>
    </row>
    <row r="9" spans="1:31" ht="15.75">
      <c r="O9" s="13">
        <v>43282</v>
      </c>
      <c r="P9" s="14">
        <v>2.7799999999999998E-2</v>
      </c>
      <c r="S9" s="23">
        <v>1930</v>
      </c>
      <c r="T9" s="24">
        <v>-0.25123636363636365</v>
      </c>
      <c r="U9" s="24">
        <v>4.5499999999999999E-2</v>
      </c>
      <c r="V9" s="24">
        <v>4.5409314348970366E-2</v>
      </c>
      <c r="W9" s="24">
        <v>5.3978094648238287E-3</v>
      </c>
      <c r="X9" s="25">
        <v>98.745287812797272</v>
      </c>
      <c r="Y9" s="25">
        <v>111.17567642400002</v>
      </c>
      <c r="Z9" s="25">
        <v>109.84575287805193</v>
      </c>
      <c r="AA9" s="25">
        <v>106.90854288884708</v>
      </c>
      <c r="AB9" s="24">
        <v>-0.29673636363636363</v>
      </c>
      <c r="AC9" s="24">
        <v>-0.29664567798533403</v>
      </c>
      <c r="AD9" s="24">
        <v>-0.25663417310118747</v>
      </c>
      <c r="AE9" s="23"/>
    </row>
    <row r="10" spans="1:31" ht="15.75">
      <c r="O10" s="13">
        <v>43313</v>
      </c>
      <c r="P10" s="14">
        <v>0.03</v>
      </c>
      <c r="S10" s="23">
        <v>1931</v>
      </c>
      <c r="T10" s="24">
        <v>-0.43837548891786188</v>
      </c>
      <c r="U10" s="24">
        <v>2.3099999999999999E-2</v>
      </c>
      <c r="V10" s="24">
        <v>-2.5588559619422531E-2</v>
      </c>
      <c r="W10" s="24">
        <v>-0.15680775082667592</v>
      </c>
      <c r="X10" s="25">
        <v>55.457773989527276</v>
      </c>
      <c r="Y10" s="25">
        <v>113.74383454939441</v>
      </c>
      <c r="Z10" s="25">
        <v>107.03495828159154</v>
      </c>
      <c r="AA10" s="25">
        <v>90.144454734289752</v>
      </c>
      <c r="AB10" s="24">
        <v>-0.46147548891786189</v>
      </c>
      <c r="AC10" s="24">
        <v>-0.41278692929843935</v>
      </c>
      <c r="AD10" s="24">
        <v>-0.28156773809118596</v>
      </c>
      <c r="AE10" s="23"/>
    </row>
    <row r="11" spans="1:31" ht="15.75">
      <c r="O11" s="13">
        <v>43344</v>
      </c>
      <c r="P11" s="14">
        <v>3.1300000000000001E-2</v>
      </c>
      <c r="S11" s="23">
        <v>1932</v>
      </c>
      <c r="T11" s="24">
        <v>-8.642364532019696E-2</v>
      </c>
      <c r="U11" s="24">
        <v>1.0699999999999999E-2</v>
      </c>
      <c r="V11" s="24">
        <v>8.7903069904773257E-2</v>
      </c>
      <c r="W11" s="24">
        <v>0.23589601675740196</v>
      </c>
      <c r="X11" s="25">
        <v>50.664911000008722</v>
      </c>
      <c r="Y11" s="25">
        <v>114.96089357907292</v>
      </c>
      <c r="Z11" s="25">
        <v>116.44365970167279</v>
      </c>
      <c r="AA11" s="25">
        <v>111.40917253887663</v>
      </c>
      <c r="AB11" s="24">
        <v>-9.7123645320196961E-2</v>
      </c>
      <c r="AC11" s="24">
        <v>-0.17432671522497023</v>
      </c>
      <c r="AD11" s="24">
        <v>-0.32231966207759893</v>
      </c>
      <c r="AE11" s="23"/>
    </row>
    <row r="12" spans="1:31" ht="15.75">
      <c r="O12" s="13">
        <v>43374</v>
      </c>
      <c r="P12" s="14">
        <v>3.1699999999999999E-2</v>
      </c>
      <c r="S12" s="23">
        <v>1933</v>
      </c>
      <c r="T12" s="24">
        <v>0.49982225433526023</v>
      </c>
      <c r="U12" s="24">
        <v>9.5999999999999992E-3</v>
      </c>
      <c r="V12" s="24">
        <v>1.8552720891857361E-2</v>
      </c>
      <c r="W12" s="24">
        <v>0.1296689369754826</v>
      </c>
      <c r="X12" s="25">
        <v>75.988361031728402</v>
      </c>
      <c r="Y12" s="25">
        <v>116.06451815743202</v>
      </c>
      <c r="Z12" s="25">
        <v>118.60400641974435</v>
      </c>
      <c r="AA12" s="25">
        <v>125.8554815113109</v>
      </c>
      <c r="AB12" s="24">
        <v>0.49022225433526023</v>
      </c>
      <c r="AC12" s="24">
        <v>0.48126953344340284</v>
      </c>
      <c r="AD12" s="24">
        <v>0.37015331735977763</v>
      </c>
      <c r="AE12" s="23"/>
    </row>
    <row r="13" spans="1:31" ht="15.75">
      <c r="O13" s="13">
        <v>43405</v>
      </c>
      <c r="P13" s="14">
        <v>3.1E-2</v>
      </c>
      <c r="S13" s="23">
        <v>1934</v>
      </c>
      <c r="T13" s="24">
        <v>-1.1885656970912803E-2</v>
      </c>
      <c r="U13" s="24">
        <v>2.7833333333333334E-3</v>
      </c>
      <c r="V13" s="24">
        <v>7.9634426179656104E-2</v>
      </c>
      <c r="W13" s="24">
        <v>0.18816429268482648</v>
      </c>
      <c r="X13" s="25">
        <v>75.085189438723404</v>
      </c>
      <c r="Y13" s="25">
        <v>116.38756439963687</v>
      </c>
      <c r="Z13" s="25">
        <v>128.04896841358894</v>
      </c>
      <c r="AA13" s="25">
        <v>149.53698917039497</v>
      </c>
      <c r="AB13" s="24">
        <v>-1.4668990304246137E-2</v>
      </c>
      <c r="AC13" s="24">
        <v>-9.1520083150568907E-2</v>
      </c>
      <c r="AD13" s="24">
        <v>-0.2000499496557393</v>
      </c>
      <c r="AE13" s="23"/>
    </row>
    <row r="14" spans="1:31" ht="15.75">
      <c r="O14" s="13">
        <v>43435</v>
      </c>
      <c r="P14" s="14">
        <v>2.98E-2</v>
      </c>
      <c r="S14" s="23">
        <v>1935</v>
      </c>
      <c r="T14" s="24">
        <v>0.46740421052631581</v>
      </c>
      <c r="U14" s="24">
        <v>1.6750000000000001E-3</v>
      </c>
      <c r="V14" s="24">
        <v>4.4720477296566127E-2</v>
      </c>
      <c r="W14" s="24">
        <v>0.1330773186567917</v>
      </c>
      <c r="X14" s="25">
        <v>110.18032313054879</v>
      </c>
      <c r="Y14" s="25">
        <v>116.58251357000627</v>
      </c>
      <c r="Z14" s="25">
        <v>133.77537939837757</v>
      </c>
      <c r="AA14" s="25">
        <v>169.43697072920085</v>
      </c>
      <c r="AB14" s="24">
        <v>0.46572921052631583</v>
      </c>
      <c r="AC14" s="24">
        <v>0.42268373322974967</v>
      </c>
      <c r="AD14" s="24">
        <v>0.33432689186952413</v>
      </c>
      <c r="AE14" s="23"/>
    </row>
    <row r="15" spans="1:31" ht="15.75">
      <c r="O15" s="13">
        <v>43466</v>
      </c>
      <c r="P15" s="14">
        <v>3.1899999999999998E-2</v>
      </c>
      <c r="S15" s="23">
        <v>1936</v>
      </c>
      <c r="T15" s="24">
        <v>0.31943410275502609</v>
      </c>
      <c r="U15" s="24">
        <v>1.725E-3</v>
      </c>
      <c r="V15" s="24">
        <v>5.0178754045450601E-2</v>
      </c>
      <c r="W15" s="24">
        <v>0.11383815871922703</v>
      </c>
      <c r="X15" s="25">
        <v>145.37567579101449</v>
      </c>
      <c r="Y15" s="25">
        <v>116.78361840591452</v>
      </c>
      <c r="Z15" s="25">
        <v>140.4880612585456</v>
      </c>
      <c r="AA15" s="25">
        <v>188.72536349597664</v>
      </c>
      <c r="AB15" s="24">
        <v>0.31770910275502612</v>
      </c>
      <c r="AC15" s="24">
        <v>0.26925534870957551</v>
      </c>
      <c r="AD15" s="24">
        <v>0.20559594403579906</v>
      </c>
      <c r="AE15" s="23"/>
    </row>
    <row r="16" spans="1:31" ht="15.75">
      <c r="O16" s="13">
        <v>43497</v>
      </c>
      <c r="P16" s="14">
        <v>2.98E-2</v>
      </c>
      <c r="S16" s="23">
        <v>1937</v>
      </c>
      <c r="T16" s="24">
        <v>-0.35336728754365537</v>
      </c>
      <c r="U16" s="24">
        <v>2.7583333333333331E-3</v>
      </c>
      <c r="V16" s="24">
        <v>1.379146059646038E-2</v>
      </c>
      <c r="W16" s="24">
        <v>-4.4161916839982614E-2</v>
      </c>
      <c r="X16" s="25">
        <v>94.004667561917856</v>
      </c>
      <c r="Y16" s="25">
        <v>117.10574655335085</v>
      </c>
      <c r="Z16" s="25">
        <v>142.42559681966594</v>
      </c>
      <c r="AA16" s="25">
        <v>180.39088968767183</v>
      </c>
      <c r="AB16" s="24">
        <v>-0.35612562087698868</v>
      </c>
      <c r="AC16" s="24">
        <v>-0.36715874814011573</v>
      </c>
      <c r="AD16" s="24">
        <v>-0.30920537070367277</v>
      </c>
      <c r="AE16" s="23"/>
    </row>
    <row r="17" spans="15:31" ht="15.75">
      <c r="O17" s="13">
        <v>43525</v>
      </c>
      <c r="P17" s="14">
        <v>2.8399999999999998E-2</v>
      </c>
      <c r="S17" s="23">
        <v>1938</v>
      </c>
      <c r="T17" s="24">
        <v>0.29282654028436017</v>
      </c>
      <c r="U17" s="24">
        <v>6.4999999999999997E-4</v>
      </c>
      <c r="V17" s="24">
        <v>4.2132485322046068E-2</v>
      </c>
      <c r="W17" s="24">
        <v>9.2358817136874202E-2</v>
      </c>
      <c r="X17" s="25">
        <v>121.53172913465568</v>
      </c>
      <c r="Y17" s="25">
        <v>117.18186528861054</v>
      </c>
      <c r="Z17" s="25">
        <v>148.42634118715418</v>
      </c>
      <c r="AA17" s="25">
        <v>197.05157888149355</v>
      </c>
      <c r="AB17" s="24">
        <v>0.29217654028436019</v>
      </c>
      <c r="AC17" s="24">
        <v>0.25069405496231412</v>
      </c>
      <c r="AD17" s="24">
        <v>0.20046772314748595</v>
      </c>
      <c r="AE17" s="23"/>
    </row>
    <row r="18" spans="15:31" ht="15.75">
      <c r="O18" s="13">
        <v>43556</v>
      </c>
      <c r="P18" s="14">
        <v>2.7000000000000003E-2</v>
      </c>
      <c r="S18" s="23">
        <v>1939</v>
      </c>
      <c r="T18" s="24">
        <v>-1.0975646879756443E-2</v>
      </c>
      <c r="U18" s="24">
        <v>4.5833333333333332E-4</v>
      </c>
      <c r="V18" s="24">
        <v>4.4122613942060671E-2</v>
      </c>
      <c r="W18" s="24">
        <v>7.9831377653461405E-2</v>
      </c>
      <c r="X18" s="25">
        <v>120.19783979098749</v>
      </c>
      <c r="Y18" s="25">
        <v>117.23557364353447</v>
      </c>
      <c r="Z18" s="25">
        <v>154.97529933818757</v>
      </c>
      <c r="AA18" s="25">
        <v>212.7824778923929</v>
      </c>
      <c r="AB18" s="24">
        <v>-1.1433980213089777E-2</v>
      </c>
      <c r="AC18" s="24">
        <v>-5.509826082181711E-2</v>
      </c>
      <c r="AD18" s="24">
        <v>-9.0807024533217845E-2</v>
      </c>
      <c r="AE18" s="23"/>
    </row>
    <row r="19" spans="15:31" ht="15.75">
      <c r="O19" s="13">
        <v>43586</v>
      </c>
      <c r="P19" s="14">
        <v>2.6699999999999998E-2</v>
      </c>
      <c r="S19" s="23">
        <v>1940</v>
      </c>
      <c r="T19" s="24">
        <v>-0.10672873194221515</v>
      </c>
      <c r="U19" s="24">
        <v>3.5833333333333333E-4</v>
      </c>
      <c r="V19" s="24">
        <v>5.4024815962845509E-2</v>
      </c>
      <c r="W19" s="24">
        <v>8.6481371775829569E-2</v>
      </c>
      <c r="X19" s="25">
        <v>107.36927676790187</v>
      </c>
      <c r="Y19" s="25">
        <v>117.27758305742339</v>
      </c>
      <c r="Z19" s="25">
        <v>163.34781136372007</v>
      </c>
      <c r="AA19" s="25">
        <v>231.18419847038714</v>
      </c>
      <c r="AB19" s="24">
        <v>-0.10708706527554848</v>
      </c>
      <c r="AC19" s="24">
        <v>-0.16075354790506066</v>
      </c>
      <c r="AD19" s="24">
        <v>-0.1932101037180447</v>
      </c>
      <c r="AE19" s="23"/>
    </row>
    <row r="20" spans="15:31" ht="15.75">
      <c r="O20" s="13">
        <v>43617</v>
      </c>
      <c r="P20" s="14">
        <v>2.64E-2</v>
      </c>
      <c r="S20" s="23">
        <v>1941</v>
      </c>
      <c r="T20" s="24">
        <v>-0.12771455576559551</v>
      </c>
      <c r="U20" s="24">
        <v>1.2916666666666669E-3</v>
      </c>
      <c r="V20" s="24">
        <v>-2.0221975848580105E-2</v>
      </c>
      <c r="W20" s="24">
        <v>5.0071728572759232E-2</v>
      </c>
      <c r="X20" s="25">
        <v>93.656657282615996</v>
      </c>
      <c r="Y20" s="25">
        <v>117.42906660220589</v>
      </c>
      <c r="Z20" s="25">
        <v>160.0445958674045</v>
      </c>
      <c r="AA20" s="25">
        <v>242.75999090650726</v>
      </c>
      <c r="AB20" s="24">
        <v>-0.12900622243226217</v>
      </c>
      <c r="AC20" s="24">
        <v>-0.10749257991701541</v>
      </c>
      <c r="AD20" s="24">
        <v>-0.17778628433835475</v>
      </c>
      <c r="AE20" s="23"/>
    </row>
    <row r="21" spans="15:31" ht="15.75">
      <c r="O21" s="13">
        <v>43647</v>
      </c>
      <c r="P21" s="14">
        <v>2.53E-2</v>
      </c>
      <c r="S21" s="23">
        <v>1942</v>
      </c>
      <c r="T21" s="24">
        <v>0.19173762945914843</v>
      </c>
      <c r="U21" s="24">
        <v>3.4250000000000001E-3</v>
      </c>
      <c r="V21" s="24">
        <v>2.2948682374484164E-2</v>
      </c>
      <c r="W21" s="24">
        <v>5.1799010426587015E-2</v>
      </c>
      <c r="X21" s="25">
        <v>111.61416273305268</v>
      </c>
      <c r="Y21" s="25">
        <v>117.83126115531844</v>
      </c>
      <c r="Z21" s="25">
        <v>163.71740846371824</v>
      </c>
      <c r="AA21" s="25">
        <v>255.33471820663161</v>
      </c>
      <c r="AB21" s="24">
        <v>0.18831262945914842</v>
      </c>
      <c r="AC21" s="24">
        <v>0.16878894708466427</v>
      </c>
      <c r="AD21" s="24">
        <v>0.13993861903256141</v>
      </c>
      <c r="AE21" s="23"/>
    </row>
    <row r="22" spans="15:31" ht="15.75">
      <c r="O22" s="13">
        <v>43678</v>
      </c>
      <c r="P22" s="14">
        <v>2.2499999999999999E-2</v>
      </c>
      <c r="S22" s="23">
        <v>1943</v>
      </c>
      <c r="T22" s="24">
        <v>0.25061310133060394</v>
      </c>
      <c r="U22" s="24">
        <v>3.8E-3</v>
      </c>
      <c r="V22" s="24">
        <v>2.4899999999999999E-2</v>
      </c>
      <c r="W22" s="24">
        <v>8.044670060105924E-2</v>
      </c>
      <c r="X22" s="25">
        <v>139.58613420800171</v>
      </c>
      <c r="Y22" s="25">
        <v>118.27901994770866</v>
      </c>
      <c r="Z22" s="25">
        <v>167.79397193446482</v>
      </c>
      <c r="AA22" s="25">
        <v>275.87555383525631</v>
      </c>
      <c r="AB22" s="24">
        <v>0.24681310133060394</v>
      </c>
      <c r="AC22" s="24">
        <v>0.22571310133060393</v>
      </c>
      <c r="AD22" s="24">
        <v>0.1701664007295447</v>
      </c>
      <c r="AE22" s="23"/>
    </row>
    <row r="23" spans="15:31" ht="15.75">
      <c r="O23" s="13">
        <v>43709</v>
      </c>
      <c r="P23" s="14">
        <v>2.0299999999999999E-2</v>
      </c>
      <c r="S23" s="23">
        <v>1944</v>
      </c>
      <c r="T23" s="24">
        <v>0.19030676949443009</v>
      </c>
      <c r="U23" s="24">
        <v>3.8E-3</v>
      </c>
      <c r="V23" s="24">
        <v>2.5776111579070303E-2</v>
      </c>
      <c r="W23" s="24">
        <v>6.5658635882561697E-2</v>
      </c>
      <c r="X23" s="25">
        <v>166.15032047534245</v>
      </c>
      <c r="Y23" s="25">
        <v>118.72848022350996</v>
      </c>
      <c r="Z23" s="25">
        <v>172.11904807734297</v>
      </c>
      <c r="AA23" s="25">
        <v>293.98916637342546</v>
      </c>
      <c r="AB23" s="24">
        <v>0.1865067694944301</v>
      </c>
      <c r="AC23" s="24">
        <v>0.16453065791535978</v>
      </c>
      <c r="AD23" s="24">
        <v>0.1246481336118684</v>
      </c>
      <c r="AE23" s="23"/>
    </row>
    <row r="24" spans="15:31" ht="15.75">
      <c r="O24" s="13">
        <v>43739</v>
      </c>
      <c r="P24" s="14">
        <v>1.9099999999999999E-2</v>
      </c>
      <c r="S24" s="23">
        <v>1945</v>
      </c>
      <c r="T24" s="24">
        <v>0.35821084337349401</v>
      </c>
      <c r="U24" s="24">
        <v>3.8E-3</v>
      </c>
      <c r="V24" s="24">
        <v>3.8044173419237229E-2</v>
      </c>
      <c r="W24" s="24">
        <v>6.799865477817886E-2</v>
      </c>
      <c r="X24" s="25">
        <v>225.66716689959119</v>
      </c>
      <c r="Y24" s="25">
        <v>119.1796484483593</v>
      </c>
      <c r="Z24" s="25">
        <v>178.66717499115143</v>
      </c>
      <c r="AA24" s="25">
        <v>313.98003420617658</v>
      </c>
      <c r="AB24" s="24">
        <v>0.35441084337349399</v>
      </c>
      <c r="AC24" s="24">
        <v>0.3201666699542568</v>
      </c>
      <c r="AD24" s="24">
        <v>0.29021218859531517</v>
      </c>
      <c r="AE24" s="23"/>
    </row>
    <row r="25" spans="15:31" ht="15.75">
      <c r="O25" s="13">
        <v>43770</v>
      </c>
      <c r="P25" s="14">
        <v>1.8000000000000002E-2</v>
      </c>
      <c r="S25" s="23">
        <v>1946</v>
      </c>
      <c r="T25" s="24">
        <v>-8.4291474654377807E-2</v>
      </c>
      <c r="U25" s="24">
        <v>3.8E-3</v>
      </c>
      <c r="V25" s="24">
        <v>3.1283745375695685E-2</v>
      </c>
      <c r="W25" s="24">
        <v>2.5080329773195936E-2</v>
      </c>
      <c r="X25" s="25">
        <v>206.64534862054904</v>
      </c>
      <c r="Y25" s="25">
        <v>119.63253111246307</v>
      </c>
      <c r="Z25" s="25">
        <v>184.25655340056949</v>
      </c>
      <c r="AA25" s="25">
        <v>321.85475700626682</v>
      </c>
      <c r="AB25" s="24">
        <v>-8.8091474654377805E-2</v>
      </c>
      <c r="AC25" s="24">
        <v>-0.11557522003007349</v>
      </c>
      <c r="AD25" s="24">
        <v>-0.10937180442757374</v>
      </c>
      <c r="AE25" s="23"/>
    </row>
    <row r="26" spans="15:31" ht="15.75">
      <c r="O26" s="13">
        <v>43800</v>
      </c>
      <c r="P26" s="14">
        <v>1.6799999999999999E-2</v>
      </c>
      <c r="S26" s="23">
        <v>1947</v>
      </c>
      <c r="T26" s="24">
        <v>5.1999999999999998E-2</v>
      </c>
      <c r="U26" s="24">
        <v>6.0083333333333334E-3</v>
      </c>
      <c r="V26" s="24">
        <v>9.1969680628322358E-3</v>
      </c>
      <c r="W26" s="24">
        <v>2.6212022665691934E-3</v>
      </c>
      <c r="X26" s="25">
        <v>217.3909067488176</v>
      </c>
      <c r="Y26" s="25">
        <v>120.35132323689713</v>
      </c>
      <c r="Z26" s="25">
        <v>185.95115503756207</v>
      </c>
      <c r="AA26" s="25">
        <v>322.69840342483775</v>
      </c>
      <c r="AB26" s="24">
        <v>4.5991666666666667E-2</v>
      </c>
      <c r="AC26" s="24">
        <v>4.2803031937167765E-2</v>
      </c>
      <c r="AD26" s="24">
        <v>4.9378797733430804E-2</v>
      </c>
      <c r="AE26" s="23"/>
    </row>
    <row r="27" spans="15:31" ht="15.75">
      <c r="O27" s="13">
        <v>43831</v>
      </c>
      <c r="P27" s="14">
        <v>1.78E-2</v>
      </c>
      <c r="S27" s="23">
        <v>1948</v>
      </c>
      <c r="T27" s="24">
        <v>5.7045751633986834E-2</v>
      </c>
      <c r="U27" s="24">
        <v>1.0449999999999999E-2</v>
      </c>
      <c r="V27" s="24">
        <v>1.9510369413175046E-2</v>
      </c>
      <c r="W27" s="24">
        <v>3.4369595605103213E-2</v>
      </c>
      <c r="X27" s="25">
        <v>229.79213442269784</v>
      </c>
      <c r="Y27" s="25">
        <v>121.60899456472271</v>
      </c>
      <c r="Z27" s="25">
        <v>189.57913076515149</v>
      </c>
      <c r="AA27" s="25">
        <v>333.78941705296182</v>
      </c>
      <c r="AB27" s="24">
        <v>4.6595751633986833E-2</v>
      </c>
      <c r="AC27" s="24">
        <v>3.7535382220811792E-2</v>
      </c>
      <c r="AD27" s="24">
        <v>2.2676156028883621E-2</v>
      </c>
      <c r="AE27" s="23"/>
    </row>
    <row r="28" spans="15:31" ht="15.75">
      <c r="O28" s="13">
        <v>43862</v>
      </c>
      <c r="P28" s="14">
        <v>1.7899999999999999E-2</v>
      </c>
      <c r="S28" s="23">
        <v>1949</v>
      </c>
      <c r="T28" s="24">
        <v>0.18303223684210526</v>
      </c>
      <c r="U28" s="24">
        <v>1.115E-2</v>
      </c>
      <c r="V28" s="24">
        <v>4.6634851827973139E-2</v>
      </c>
      <c r="W28" s="24">
        <v>5.3773011179658936E-2</v>
      </c>
      <c r="X28" s="25">
        <v>271.85150279480598</v>
      </c>
      <c r="Y28" s="25">
        <v>122.96493485411936</v>
      </c>
      <c r="Z28" s="25">
        <v>198.42012543806027</v>
      </c>
      <c r="AA28" s="25">
        <v>351.73827910780261</v>
      </c>
      <c r="AB28" s="24">
        <v>0.17188223684210527</v>
      </c>
      <c r="AC28" s="24">
        <v>0.13639738501413212</v>
      </c>
      <c r="AD28" s="24">
        <v>0.12925922566244633</v>
      </c>
      <c r="AE28" s="23"/>
    </row>
    <row r="29" spans="15:31" ht="15.75">
      <c r="O29" s="13">
        <v>43891</v>
      </c>
      <c r="P29" s="14">
        <v>1.83E-2</v>
      </c>
      <c r="S29" s="23">
        <v>1950</v>
      </c>
      <c r="T29" s="24">
        <v>0.30805539011316263</v>
      </c>
      <c r="U29" s="24">
        <v>1.2033333333333333E-2</v>
      </c>
      <c r="V29" s="24">
        <v>4.2959574171096103E-3</v>
      </c>
      <c r="W29" s="24">
        <v>4.2388173056720914E-2</v>
      </c>
      <c r="X29" s="25">
        <v>355.59682354110947</v>
      </c>
      <c r="Y29" s="25">
        <v>124.4446129035306</v>
      </c>
      <c r="Z29" s="25">
        <v>199.2725298476397</v>
      </c>
      <c r="AA29" s="25">
        <v>366.64782215329734</v>
      </c>
      <c r="AB29" s="24">
        <v>0.29602205677982929</v>
      </c>
      <c r="AC29" s="24">
        <v>0.30375943269605304</v>
      </c>
      <c r="AD29" s="24">
        <v>0.2656672170564417</v>
      </c>
      <c r="AE29" s="23"/>
    </row>
    <row r="30" spans="15:31" ht="15.75">
      <c r="O30" s="13">
        <v>43922</v>
      </c>
      <c r="P30" s="14">
        <v>1.9799999999999998E-2</v>
      </c>
      <c r="S30" s="23">
        <v>1951</v>
      </c>
      <c r="T30" s="24">
        <v>0.23678463044542339</v>
      </c>
      <c r="U30" s="24">
        <v>1.5175000000000001E-2</v>
      </c>
      <c r="V30" s="24">
        <v>-2.9531392208319886E-3</v>
      </c>
      <c r="W30" s="24">
        <v>-1.9098091301369691E-3</v>
      </c>
      <c r="X30" s="25">
        <v>439.7966859908575</v>
      </c>
      <c r="Y30" s="25">
        <v>126.33305990434167</v>
      </c>
      <c r="Z30" s="25">
        <v>198.68405032411223</v>
      </c>
      <c r="AA30" s="25">
        <v>365.94759479500414</v>
      </c>
      <c r="AB30" s="24">
        <v>0.22160963044542339</v>
      </c>
      <c r="AC30" s="24">
        <v>0.23973776966625537</v>
      </c>
      <c r="AD30" s="24">
        <v>0.23869443957556036</v>
      </c>
      <c r="AE30" s="23"/>
    </row>
    <row r="31" spans="15:31" ht="15.75">
      <c r="O31" s="13">
        <v>43952</v>
      </c>
      <c r="P31" s="14">
        <v>2.12E-2</v>
      </c>
      <c r="S31" s="23">
        <v>1952</v>
      </c>
      <c r="T31" s="24">
        <v>0.18150988641144306</v>
      </c>
      <c r="U31" s="24">
        <v>1.7225000000000001E-2</v>
      </c>
      <c r="V31" s="24">
        <v>2.2679961918305656E-2</v>
      </c>
      <c r="W31" s="24">
        <v>4.4412415047400768E-2</v>
      </c>
      <c r="X31" s="25">
        <v>519.62413250918712</v>
      </c>
      <c r="Y31" s="25">
        <v>128.50914686119395</v>
      </c>
      <c r="Z31" s="25">
        <v>203.19019701923781</v>
      </c>
      <c r="AA31" s="25">
        <v>382.2002112606379</v>
      </c>
      <c r="AB31" s="24">
        <v>0.16428488641144307</v>
      </c>
      <c r="AC31" s="24">
        <v>0.1588299244931374</v>
      </c>
      <c r="AD31" s="24">
        <v>0.13709747136404229</v>
      </c>
      <c r="AE31" s="23"/>
    </row>
    <row r="32" spans="15:31" ht="15.75">
      <c r="O32" s="13">
        <v>43983</v>
      </c>
      <c r="P32" s="14">
        <v>2.2599999999999999E-2</v>
      </c>
      <c r="S32" s="23">
        <v>1953</v>
      </c>
      <c r="T32" s="24">
        <v>-1.2082047421904465E-2</v>
      </c>
      <c r="U32" s="24">
        <v>1.8908333333333333E-2</v>
      </c>
      <c r="V32" s="24">
        <v>4.1438402589088513E-2</v>
      </c>
      <c r="W32" s="24">
        <v>1.6201123818443276E-2</v>
      </c>
      <c r="X32" s="25">
        <v>513.34600909864514</v>
      </c>
      <c r="Y32" s="25">
        <v>130.93904064642769</v>
      </c>
      <c r="Z32" s="25">
        <v>211.61007420547722</v>
      </c>
      <c r="AA32" s="25">
        <v>388.39228420670662</v>
      </c>
      <c r="AB32" s="24">
        <v>-3.0990380755237797E-2</v>
      </c>
      <c r="AC32" s="24">
        <v>-5.3520450010992981E-2</v>
      </c>
      <c r="AD32" s="24">
        <v>-2.8283171240347741E-2</v>
      </c>
      <c r="AE32" s="23"/>
    </row>
    <row r="33" spans="15:31" ht="15.75">
      <c r="O33" s="13">
        <v>44013</v>
      </c>
      <c r="P33" s="14">
        <v>2.06E-2</v>
      </c>
      <c r="S33" s="23">
        <v>1954</v>
      </c>
      <c r="T33" s="24">
        <v>0.52563321241434902</v>
      </c>
      <c r="U33" s="24">
        <v>9.3833333333333338E-3</v>
      </c>
      <c r="V33" s="24">
        <v>3.2898034558095555E-2</v>
      </c>
      <c r="W33" s="24">
        <v>6.1579051817707856E-2</v>
      </c>
      <c r="X33" s="25">
        <v>783.17772094125166</v>
      </c>
      <c r="Y33" s="25">
        <v>132.16768531116</v>
      </c>
      <c r="Z33" s="25">
        <v>218.57162973953018</v>
      </c>
      <c r="AA33" s="25">
        <v>412.30911280146938</v>
      </c>
      <c r="AB33" s="24">
        <v>0.51624987908101572</v>
      </c>
      <c r="AC33" s="24">
        <v>0.49273517785625348</v>
      </c>
      <c r="AD33" s="24">
        <v>0.46405416059664117</v>
      </c>
      <c r="AE33" s="23"/>
    </row>
    <row r="34" spans="15:31" ht="15.75">
      <c r="O34" s="13">
        <v>44044</v>
      </c>
      <c r="P34" s="14">
        <v>1.78E-2</v>
      </c>
      <c r="S34" s="23">
        <v>1955</v>
      </c>
      <c r="T34" s="24">
        <v>0.32597331851028349</v>
      </c>
      <c r="U34" s="24">
        <v>1.7250000000000001E-2</v>
      </c>
      <c r="V34" s="24">
        <v>-1.3364391288618781E-2</v>
      </c>
      <c r="W34" s="24">
        <v>2.044690004344954E-2</v>
      </c>
      <c r="X34" s="25">
        <v>1038.4727616197922</v>
      </c>
      <c r="Y34" s="25">
        <v>134.44757788277749</v>
      </c>
      <c r="Z34" s="25">
        <v>215.65055295509998</v>
      </c>
      <c r="AA34" s="25">
        <v>420.73955601792437</v>
      </c>
      <c r="AB34" s="24">
        <v>0.30872331851028351</v>
      </c>
      <c r="AC34" s="24">
        <v>0.33933770979890227</v>
      </c>
      <c r="AD34" s="24">
        <v>0.30552641846683393</v>
      </c>
      <c r="AE34" s="23"/>
    </row>
    <row r="35" spans="15:31" ht="15.75">
      <c r="O35" s="13">
        <v>44075</v>
      </c>
      <c r="P35" s="14">
        <v>1.5300000000000001E-2</v>
      </c>
      <c r="S35" s="23">
        <v>1956</v>
      </c>
      <c r="T35" s="24">
        <v>7.4395118733509347E-2</v>
      </c>
      <c r="U35" s="24">
        <v>2.6275E-2</v>
      </c>
      <c r="V35" s="24">
        <v>-2.2557738173154165E-2</v>
      </c>
      <c r="W35" s="24">
        <v>-2.3526541979620903E-2</v>
      </c>
      <c r="X35" s="25">
        <v>1115.7300660220119</v>
      </c>
      <c r="Y35" s="25">
        <v>137.98018799164748</v>
      </c>
      <c r="Z35" s="25">
        <v>210.78596424464291</v>
      </c>
      <c r="AA35" s="25">
        <v>410.84100919078162</v>
      </c>
      <c r="AB35" s="24">
        <v>4.8120118733509347E-2</v>
      </c>
      <c r="AC35" s="24">
        <v>9.6952856906663512E-2</v>
      </c>
      <c r="AD35" s="24">
        <v>9.7921660713130243E-2</v>
      </c>
      <c r="AE35" s="23"/>
    </row>
    <row r="36" spans="15:31" ht="15.75">
      <c r="O36" s="13">
        <v>44105</v>
      </c>
      <c r="P36" s="14">
        <v>1.49E-2</v>
      </c>
      <c r="S36" s="23">
        <v>1957</v>
      </c>
      <c r="T36" s="24">
        <v>-0.1045736018855796</v>
      </c>
      <c r="U36" s="24">
        <v>3.2250000000000001E-2</v>
      </c>
      <c r="V36" s="24">
        <v>6.7970128466249904E-2</v>
      </c>
      <c r="W36" s="24">
        <v>-7.1892844025423647E-3</v>
      </c>
      <c r="X36" s="25">
        <v>999.05415428605454</v>
      </c>
      <c r="Y36" s="25">
        <v>142.43004905437809</v>
      </c>
      <c r="Z36" s="25">
        <v>225.11311331323367</v>
      </c>
      <c r="AA36" s="25">
        <v>407.88735633148156</v>
      </c>
      <c r="AB36" s="24">
        <v>-0.1368236018855796</v>
      </c>
      <c r="AC36" s="24">
        <v>-0.17254373035182952</v>
      </c>
      <c r="AD36" s="24">
        <v>-9.7384317483037233E-2</v>
      </c>
      <c r="AE36" s="23"/>
    </row>
    <row r="37" spans="15:31" ht="15.75">
      <c r="O37" s="13">
        <v>44136</v>
      </c>
      <c r="P37" s="14">
        <v>1.6399999999999998E-2</v>
      </c>
      <c r="S37" s="23">
        <v>1958</v>
      </c>
      <c r="T37" s="24">
        <v>0.43719954988747184</v>
      </c>
      <c r="U37" s="24">
        <v>1.7708333333333333E-2</v>
      </c>
      <c r="V37" s="24">
        <v>-2.0990181755274694E-2</v>
      </c>
      <c r="W37" s="24">
        <v>6.4300928973360261E-2</v>
      </c>
      <c r="X37" s="25">
        <v>1435.8401808531264</v>
      </c>
      <c r="Y37" s="25">
        <v>144.95224783971605</v>
      </c>
      <c r="Z37" s="25">
        <v>220.38794814929315</v>
      </c>
      <c r="AA37" s="25">
        <v>434.11489226008382</v>
      </c>
      <c r="AB37" s="24">
        <v>0.41949121655413851</v>
      </c>
      <c r="AC37" s="24">
        <v>0.45818973164274651</v>
      </c>
      <c r="AD37" s="24">
        <v>0.37289862091411158</v>
      </c>
      <c r="AE37" s="23"/>
    </row>
    <row r="38" spans="15:31" ht="15.75">
      <c r="O38" s="13">
        <v>44166</v>
      </c>
      <c r="P38" s="14">
        <v>1.83E-2</v>
      </c>
      <c r="S38" s="23">
        <v>1959</v>
      </c>
      <c r="T38" s="24">
        <v>0.12056457163557326</v>
      </c>
      <c r="U38" s="24">
        <v>3.3858333333333331E-2</v>
      </c>
      <c r="V38" s="24">
        <v>-2.6466312591385065E-2</v>
      </c>
      <c r="W38" s="24">
        <v>1.5743430895022732E-2</v>
      </c>
      <c r="X38" s="25">
        <v>1608.9516371948275</v>
      </c>
      <c r="Y38" s="25">
        <v>149.86008936448911</v>
      </c>
      <c r="Z38" s="25">
        <v>214.55509182219998</v>
      </c>
      <c r="AA38" s="25">
        <v>440.94935006688075</v>
      </c>
      <c r="AB38" s="24">
        <v>8.6706238302239919E-2</v>
      </c>
      <c r="AC38" s="24">
        <v>0.14703088422695831</v>
      </c>
      <c r="AD38" s="24">
        <v>0.10482114074055052</v>
      </c>
      <c r="AE38" s="23"/>
    </row>
    <row r="39" spans="15:31" ht="15.75">
      <c r="O39" s="13">
        <v>44197</v>
      </c>
      <c r="P39" s="14">
        <v>2.1000000000000001E-2</v>
      </c>
      <c r="S39" s="23">
        <v>1960</v>
      </c>
      <c r="T39" s="24">
        <v>3.36535314743695E-3</v>
      </c>
      <c r="U39" s="24">
        <v>2.8833333333333332E-2</v>
      </c>
      <c r="V39" s="24">
        <v>0.11639503690963365</v>
      </c>
      <c r="W39" s="24">
        <v>6.6631871633034342E-2</v>
      </c>
      <c r="X39" s="25">
        <v>1614.366327651135</v>
      </c>
      <c r="Y39" s="25">
        <v>154.18105527449853</v>
      </c>
      <c r="Z39" s="25">
        <v>239.52823965399477</v>
      </c>
      <c r="AA39" s="25">
        <v>470.33063055720703</v>
      </c>
      <c r="AB39" s="24">
        <v>-2.5467980185896383E-2</v>
      </c>
      <c r="AC39" s="24">
        <v>-0.1130296837621967</v>
      </c>
      <c r="AD39" s="24">
        <v>-6.3266518485597389E-2</v>
      </c>
      <c r="AE39" s="24">
        <v>6.1119788031217315E-2</v>
      </c>
    </row>
    <row r="40" spans="15:31" ht="15.75">
      <c r="O40" s="13">
        <v>44228</v>
      </c>
      <c r="P40" s="14">
        <v>2.0899999999999998E-2</v>
      </c>
      <c r="S40" s="23">
        <v>1961</v>
      </c>
      <c r="T40" s="24">
        <v>0.26637712958182752</v>
      </c>
      <c r="U40" s="24">
        <v>2.3541666666666666E-2</v>
      </c>
      <c r="V40" s="24">
        <v>2.0609208076323167E-2</v>
      </c>
      <c r="W40" s="24">
        <v>5.0999999999999997E-2</v>
      </c>
      <c r="X40" s="25">
        <v>2044.3965961044005</v>
      </c>
      <c r="Y40" s="25">
        <v>157.81073428408567</v>
      </c>
      <c r="Z40" s="25">
        <v>244.46472698517934</v>
      </c>
      <c r="AA40" s="25">
        <v>494.31749271562455</v>
      </c>
      <c r="AB40" s="24">
        <v>0.24283546291516087</v>
      </c>
      <c r="AC40" s="24">
        <v>0.24576792150550436</v>
      </c>
      <c r="AD40" s="24">
        <v>0.21537712958182753</v>
      </c>
      <c r="AE40" s="24">
        <v>6.6173591829972622E-2</v>
      </c>
    </row>
    <row r="41" spans="15:31" ht="15.75">
      <c r="O41" s="13">
        <v>44256</v>
      </c>
      <c r="P41" s="14">
        <v>2.0799999999999999E-2</v>
      </c>
      <c r="S41" s="23">
        <v>1962</v>
      </c>
      <c r="T41" s="24">
        <v>-8.8114605171208879E-2</v>
      </c>
      <c r="U41" s="24">
        <v>2.7733333333333336E-2</v>
      </c>
      <c r="V41" s="24">
        <v>5.693544054008462E-2</v>
      </c>
      <c r="W41" s="24">
        <v>6.4953279936065755E-2</v>
      </c>
      <c r="X41" s="25">
        <v>1864.2553972252979</v>
      </c>
      <c r="Y41" s="25">
        <v>162.18735198156432</v>
      </c>
      <c r="Z41" s="25">
        <v>258.38343391259201</v>
      </c>
      <c r="AA41" s="25">
        <v>526.42503519727666</v>
      </c>
      <c r="AB41" s="24">
        <v>-0.11584793850454221</v>
      </c>
      <c r="AC41" s="24">
        <v>-0.14505004571129348</v>
      </c>
      <c r="AD41" s="24">
        <v>-0.15306788510727465</v>
      </c>
      <c r="AE41" s="24">
        <v>5.9683465378989942E-2</v>
      </c>
    </row>
    <row r="42" spans="15:31" ht="15.75">
      <c r="O42" s="13">
        <v>44287</v>
      </c>
      <c r="P42" s="14">
        <v>2.3300000000000001E-2</v>
      </c>
      <c r="S42" s="23">
        <v>1963</v>
      </c>
      <c r="T42" s="24">
        <v>0.22611927099841514</v>
      </c>
      <c r="U42" s="24">
        <v>3.1591666666666664E-2</v>
      </c>
      <c r="V42" s="24">
        <v>1.6841620739546127E-2</v>
      </c>
      <c r="W42" s="24">
        <v>5.4644805711862345E-2</v>
      </c>
      <c r="X42" s="25">
        <v>2285.7994686007432</v>
      </c>
      <c r="Y42" s="25">
        <v>167.31112074291525</v>
      </c>
      <c r="Z42" s="25">
        <v>262.73502971192949</v>
      </c>
      <c r="AA42" s="25">
        <v>555.19142896749213</v>
      </c>
      <c r="AB42" s="24">
        <v>0.19452760433174848</v>
      </c>
      <c r="AC42" s="24">
        <v>0.20927765025886902</v>
      </c>
      <c r="AD42" s="24">
        <v>0.1714744652865528</v>
      </c>
      <c r="AE42" s="24">
        <v>6.3618993911514821E-2</v>
      </c>
    </row>
    <row r="43" spans="15:31" ht="15.75">
      <c r="O43" s="13">
        <v>44317</v>
      </c>
      <c r="P43" s="14">
        <v>2.6499999999999999E-2</v>
      </c>
      <c r="S43" s="23">
        <v>1964</v>
      </c>
      <c r="T43" s="24">
        <v>0.16415455878432425</v>
      </c>
      <c r="U43" s="24">
        <v>3.5466666666666667E-2</v>
      </c>
      <c r="V43" s="24">
        <v>3.7280648911540815E-2</v>
      </c>
      <c r="W43" s="24">
        <v>5.1617392722850271E-2</v>
      </c>
      <c r="X43" s="25">
        <v>2661.0238718383412</v>
      </c>
      <c r="Y43" s="25">
        <v>173.24508849193066</v>
      </c>
      <c r="Z43" s="25">
        <v>272.52996211138321</v>
      </c>
      <c r="AA43" s="25">
        <v>583.84896299286754</v>
      </c>
      <c r="AB43" s="24">
        <v>0.12868789211765758</v>
      </c>
      <c r="AC43" s="24">
        <v>0.12687390987278344</v>
      </c>
      <c r="AD43" s="24">
        <v>0.11253716606147399</v>
      </c>
      <c r="AE43" s="24">
        <v>6.5267777442658215E-2</v>
      </c>
    </row>
    <row r="44" spans="15:31" ht="15.75">
      <c r="O44" s="13">
        <v>44348</v>
      </c>
      <c r="P44" s="14">
        <v>2.87E-2</v>
      </c>
      <c r="S44" s="23">
        <v>1965</v>
      </c>
      <c r="T44" s="24">
        <v>0.12399242477876114</v>
      </c>
      <c r="U44" s="24">
        <v>3.9491666666666668E-2</v>
      </c>
      <c r="V44" s="24">
        <v>7.1885509359262342E-3</v>
      </c>
      <c r="W44" s="24">
        <v>3.1900094622538809E-2</v>
      </c>
      <c r="X44" s="25">
        <v>2990.9706741017444</v>
      </c>
      <c r="Y44" s="25">
        <v>180.08682577829117</v>
      </c>
      <c r="Z44" s="25">
        <v>274.48905762558695</v>
      </c>
      <c r="AA44" s="25">
        <v>602.47380015761109</v>
      </c>
      <c r="AB44" s="24">
        <v>8.4500758112094482E-2</v>
      </c>
      <c r="AC44" s="24">
        <v>0.11680387384283492</v>
      </c>
      <c r="AD44" s="24">
        <v>9.2092330156222341E-2</v>
      </c>
      <c r="AE44" s="24">
        <v>6.6617941689874449E-2</v>
      </c>
    </row>
    <row r="45" spans="15:31" ht="15.75">
      <c r="O45" s="13">
        <v>44378</v>
      </c>
      <c r="P45" s="14">
        <v>2.9900000000000003E-2</v>
      </c>
      <c r="S45" s="23">
        <v>1966</v>
      </c>
      <c r="T45" s="24">
        <v>-9.9709542356377898E-2</v>
      </c>
      <c r="U45" s="24">
        <v>4.8625000000000002E-2</v>
      </c>
      <c r="V45" s="24">
        <v>2.9079409324299622E-2</v>
      </c>
      <c r="W45" s="24">
        <v>-3.4453615975776369E-2</v>
      </c>
      <c r="X45" s="25">
        <v>2692.7423569857124</v>
      </c>
      <c r="Y45" s="25">
        <v>188.84354768176055</v>
      </c>
      <c r="Z45" s="25">
        <v>282.47103728732264</v>
      </c>
      <c r="AA45" s="25">
        <v>581.71639921151416</v>
      </c>
      <c r="AB45" s="24">
        <v>-0.14833454235637789</v>
      </c>
      <c r="AC45" s="24">
        <v>-0.12878895168067753</v>
      </c>
      <c r="AD45" s="24">
        <v>-6.5255926380601528E-2</v>
      </c>
      <c r="AE45" s="24">
        <v>6.1123719679815336E-2</v>
      </c>
    </row>
    <row r="46" spans="15:31" ht="15.75">
      <c r="O46" s="13">
        <v>44409</v>
      </c>
      <c r="P46" s="14">
        <v>3.0299999999999997E-2</v>
      </c>
      <c r="S46" s="23">
        <v>1967</v>
      </c>
      <c r="T46" s="24">
        <v>0.23802966513133328</v>
      </c>
      <c r="U46" s="24">
        <v>4.306666666666667E-2</v>
      </c>
      <c r="V46" s="24">
        <v>-1.5806209932824666E-2</v>
      </c>
      <c r="W46" s="24">
        <v>8.9522661484468247E-3</v>
      </c>
      <c r="X46" s="25">
        <v>3333.6949185039784</v>
      </c>
      <c r="Y46" s="25">
        <v>196.9764098019217</v>
      </c>
      <c r="Z46" s="25">
        <v>278.0062407720165</v>
      </c>
      <c r="AA46" s="25">
        <v>586.92407924017186</v>
      </c>
      <c r="AB46" s="24">
        <v>0.19496299846466661</v>
      </c>
      <c r="AC46" s="24">
        <v>0.25383587506415795</v>
      </c>
      <c r="AD46" s="24">
        <v>0.22907739898288645</v>
      </c>
      <c r="AE46" s="24">
        <v>6.5732838776739522E-2</v>
      </c>
    </row>
    <row r="47" spans="15:31" ht="15.75">
      <c r="O47" s="13">
        <v>44440</v>
      </c>
      <c r="P47" s="15">
        <v>3.2799999999999996E-2</v>
      </c>
      <c r="S47" s="23">
        <v>1968</v>
      </c>
      <c r="T47" s="24">
        <v>0.10814862651601535</v>
      </c>
      <c r="U47" s="24">
        <v>5.3383333333333331E-2</v>
      </c>
      <c r="V47" s="24">
        <v>3.2746196950768365E-2</v>
      </c>
      <c r="W47" s="24">
        <v>4.845146224309746E-2</v>
      </c>
      <c r="X47" s="25">
        <v>3694.2294451636035</v>
      </c>
      <c r="Y47" s="25">
        <v>207.49166714518097</v>
      </c>
      <c r="Z47" s="25">
        <v>287.10988788587969</v>
      </c>
      <c r="AA47" s="25">
        <v>615.36140910504173</v>
      </c>
      <c r="AB47" s="24">
        <v>5.4765293182682022E-2</v>
      </c>
      <c r="AC47" s="24">
        <v>7.5402429565246981E-2</v>
      </c>
      <c r="AD47" s="24">
        <v>5.9697164272917894E-2</v>
      </c>
      <c r="AE47" s="24">
        <v>6.596627828748769E-2</v>
      </c>
    </row>
    <row r="48" spans="15:31" ht="15.75">
      <c r="O48" s="13">
        <v>44470</v>
      </c>
      <c r="P48" s="15">
        <v>3.5400000000000001E-2</v>
      </c>
      <c r="S48" s="23">
        <v>1969</v>
      </c>
      <c r="T48" s="24">
        <v>-8.2413710764490639E-2</v>
      </c>
      <c r="U48" s="24">
        <v>6.6666666666666666E-2</v>
      </c>
      <c r="V48" s="24">
        <v>-5.0140493209926106E-2</v>
      </c>
      <c r="W48" s="24">
        <v>-2.0251642507921469E-2</v>
      </c>
      <c r="X48" s="25">
        <v>3389.7742881722256</v>
      </c>
      <c r="Y48" s="25">
        <v>221.3244449548597</v>
      </c>
      <c r="Z48" s="25">
        <v>272.7140565018351</v>
      </c>
      <c r="AA48" s="25">
        <v>602.89932983467565</v>
      </c>
      <c r="AB48" s="24">
        <v>-0.14908037743115732</v>
      </c>
      <c r="AC48" s="24">
        <v>-3.2273217554564533E-2</v>
      </c>
      <c r="AD48" s="24">
        <v>-6.216206825656917E-2</v>
      </c>
      <c r="AE48" s="24">
        <v>6.3333872734198771E-2</v>
      </c>
    </row>
    <row r="49" spans="15:31" ht="15.75">
      <c r="O49" s="13">
        <v>44501</v>
      </c>
      <c r="P49" s="15">
        <v>3.8300000000000001E-2</v>
      </c>
      <c r="S49" s="23">
        <v>1970</v>
      </c>
      <c r="T49" s="24">
        <v>3.5611449054964189E-2</v>
      </c>
      <c r="U49" s="24">
        <v>6.3916666666666663E-2</v>
      </c>
      <c r="V49" s="24">
        <v>0.16754737183412338</v>
      </c>
      <c r="W49" s="24">
        <v>5.6495676569888728E-2</v>
      </c>
      <c r="X49" s="25">
        <v>3510.4890625432981</v>
      </c>
      <c r="Y49" s="25">
        <v>235.47076572822448</v>
      </c>
      <c r="Z49" s="25">
        <v>318.40657993094021</v>
      </c>
      <c r="AA49" s="25">
        <v>636.96053537721821</v>
      </c>
      <c r="AB49" s="24">
        <v>-2.8305217611702474E-2</v>
      </c>
      <c r="AC49" s="24">
        <v>-0.13193592277915919</v>
      </c>
      <c r="AD49" s="24">
        <v>-2.0884227514924539E-2</v>
      </c>
      <c r="AE49" s="24">
        <v>5.8972566666315007E-2</v>
      </c>
    </row>
    <row r="50" spans="15:31" ht="15.75">
      <c r="O50" s="13">
        <v>44531</v>
      </c>
      <c r="P50" s="15">
        <v>4.0999999999999995E-2</v>
      </c>
      <c r="S50" s="23">
        <v>1971</v>
      </c>
      <c r="T50" s="24">
        <v>0.14221150298426474</v>
      </c>
      <c r="U50" s="24">
        <v>4.3324999999999995E-2</v>
      </c>
      <c r="V50" s="24">
        <v>9.7868966197122972E-2</v>
      </c>
      <c r="W50" s="24">
        <v>0.1400146617421994</v>
      </c>
      <c r="X50" s="25">
        <v>4009.720988337403</v>
      </c>
      <c r="Y50" s="25">
        <v>245.67253665339982</v>
      </c>
      <c r="Z50" s="25">
        <v>349.56870273914296</v>
      </c>
      <c r="AA50" s="25">
        <v>726.14434928118965</v>
      </c>
      <c r="AB50" s="24">
        <v>9.888650298426474E-2</v>
      </c>
      <c r="AC50" s="24">
        <v>4.434253678714177E-2</v>
      </c>
      <c r="AD50" s="24">
        <v>2.1968412420653449E-3</v>
      </c>
      <c r="AE50" s="24">
        <v>5.8660636809878541E-2</v>
      </c>
    </row>
    <row r="51" spans="15:31" ht="15.75">
      <c r="O51" s="13">
        <v>44562</v>
      </c>
      <c r="P51" s="15">
        <v>4.6300000000000001E-2</v>
      </c>
      <c r="S51" s="23">
        <v>1972</v>
      </c>
      <c r="T51" s="24">
        <v>0.18755362915074925</v>
      </c>
      <c r="U51" s="24">
        <v>4.0724999999999997E-2</v>
      </c>
      <c r="V51" s="24">
        <v>2.818449050444969E-2</v>
      </c>
      <c r="W51" s="24">
        <v>0.11409093579389698</v>
      </c>
      <c r="X51" s="25">
        <v>4761.7587115820115</v>
      </c>
      <c r="Y51" s="25">
        <v>255.67755070860949</v>
      </c>
      <c r="Z51" s="25">
        <v>359.42111852214714</v>
      </c>
      <c r="AA51" s="25">
        <v>808.99083761213103</v>
      </c>
      <c r="AB51" s="24">
        <v>0.14682862915074923</v>
      </c>
      <c r="AC51" s="24">
        <v>0.15936913864629956</v>
      </c>
      <c r="AD51" s="24">
        <v>7.3462693356852266E-2</v>
      </c>
      <c r="AE51" s="24">
        <v>6.0804303728189568E-2</v>
      </c>
    </row>
    <row r="52" spans="15:31" ht="15.75">
      <c r="O52" s="13">
        <v>44593</v>
      </c>
      <c r="P52" s="15">
        <v>4.7500000000000001E-2</v>
      </c>
      <c r="S52" s="23">
        <v>1973</v>
      </c>
      <c r="T52" s="24">
        <v>-0.14308047437526472</v>
      </c>
      <c r="U52" s="24">
        <v>7.0316666666666666E-2</v>
      </c>
      <c r="V52" s="24">
        <v>3.6586646024150085E-2</v>
      </c>
      <c r="W52" s="24">
        <v>4.3180404854323576E-2</v>
      </c>
      <c r="X52" s="25">
        <v>4080.4440162683081</v>
      </c>
      <c r="Y52" s="25">
        <v>273.6559438159365</v>
      </c>
      <c r="Z52" s="25">
        <v>372.57113175912104</v>
      </c>
      <c r="AA52" s="25">
        <v>843.92338950366127</v>
      </c>
      <c r="AB52" s="24">
        <v>-0.21339714104193139</v>
      </c>
      <c r="AC52" s="24">
        <v>-0.17966712039941479</v>
      </c>
      <c r="AD52" s="24">
        <v>-0.18626087922958828</v>
      </c>
      <c r="AE52" s="24">
        <v>5.4960045718843054E-2</v>
      </c>
    </row>
    <row r="53" spans="15:31" ht="15.75">
      <c r="O53" s="13">
        <v>44621</v>
      </c>
      <c r="P53" s="15">
        <v>4.7699999999999992E-2</v>
      </c>
      <c r="S53" s="23">
        <v>1974</v>
      </c>
      <c r="T53" s="24">
        <v>-0.25901785750896972</v>
      </c>
      <c r="U53" s="24">
        <v>7.8299999999999995E-2</v>
      </c>
      <c r="V53" s="24">
        <v>1.9886086932378574E-2</v>
      </c>
      <c r="W53" s="24">
        <v>-4.3807197977191667E-2</v>
      </c>
      <c r="X53" s="25">
        <v>3023.5361494891954</v>
      </c>
      <c r="Y53" s="25">
        <v>295.08320421672431</v>
      </c>
      <c r="Z53" s="25">
        <v>379.98011367377757</v>
      </c>
      <c r="AA53" s="25">
        <v>806.9534705020917</v>
      </c>
      <c r="AB53" s="24">
        <v>-0.3373178575089697</v>
      </c>
      <c r="AC53" s="24">
        <v>-0.27890394444134831</v>
      </c>
      <c r="AD53" s="24">
        <v>-0.21521065953177804</v>
      </c>
      <c r="AE53" s="24">
        <v>4.6417018581159875E-2</v>
      </c>
    </row>
    <row r="54" spans="15:31" ht="15.75">
      <c r="O54" s="13">
        <v>44652</v>
      </c>
      <c r="P54" s="15">
        <v>4.9400000000000006E-2</v>
      </c>
      <c r="S54" s="23">
        <v>1975</v>
      </c>
      <c r="T54" s="24">
        <v>0.36995137106184356</v>
      </c>
      <c r="U54" s="24">
        <v>5.7750000000000003E-2</v>
      </c>
      <c r="V54" s="24">
        <v>3.6052536026033838E-2</v>
      </c>
      <c r="W54" s="24">
        <v>0.11049964074144952</v>
      </c>
      <c r="X54" s="25">
        <v>4142.0974934477708</v>
      </c>
      <c r="Y54" s="25">
        <v>312.12425926024014</v>
      </c>
      <c r="Z54" s="25">
        <v>393.67936041117781</v>
      </c>
      <c r="AA54" s="25">
        <v>896.12153908763878</v>
      </c>
      <c r="AB54" s="24">
        <v>0.31220137106184354</v>
      </c>
      <c r="AC54" s="24">
        <v>0.33389883503580975</v>
      </c>
      <c r="AD54" s="24">
        <v>0.25945173032039404</v>
      </c>
      <c r="AE54" s="24">
        <v>5.1706756781676244E-2</v>
      </c>
    </row>
    <row r="55" spans="15:31" ht="15.75">
      <c r="O55" s="13">
        <v>44682</v>
      </c>
      <c r="P55" s="15">
        <v>4.9500000000000002E-2</v>
      </c>
      <c r="S55" s="23">
        <v>1976</v>
      </c>
      <c r="T55" s="24">
        <v>0.23830999002106662</v>
      </c>
      <c r="U55" s="24">
        <v>4.974166666666667E-2</v>
      </c>
      <c r="V55" s="24">
        <v>0.1598456074290921</v>
      </c>
      <c r="W55" s="24">
        <v>0.19752813987098014</v>
      </c>
      <c r="X55" s="25">
        <v>5129.2007057775936</v>
      </c>
      <c r="Y55" s="25">
        <v>327.6498401229432</v>
      </c>
      <c r="Z55" s="25">
        <v>456.607276908399</v>
      </c>
      <c r="AA55" s="25">
        <v>1073.1307598019398</v>
      </c>
      <c r="AB55" s="24">
        <v>0.18856832335439994</v>
      </c>
      <c r="AC55" s="24">
        <v>7.8464382591974524E-2</v>
      </c>
      <c r="AD55" s="24">
        <v>4.0781850150086479E-2</v>
      </c>
      <c r="AE55" s="24">
        <v>5.2196588038950109E-2</v>
      </c>
    </row>
    <row r="56" spans="15:31" ht="15.75">
      <c r="O56" s="13">
        <v>44713</v>
      </c>
      <c r="P56" s="15">
        <v>5.0099999999999999E-2</v>
      </c>
      <c r="S56" s="23">
        <v>1977</v>
      </c>
      <c r="T56" s="24">
        <v>-6.9797040759352322E-2</v>
      </c>
      <c r="U56" s="24">
        <v>5.2691666666666671E-2</v>
      </c>
      <c r="V56" s="24">
        <v>1.2899606071070449E-2</v>
      </c>
      <c r="W56" s="24">
        <v>9.9546628520906386E-2</v>
      </c>
      <c r="X56" s="25">
        <v>4771.1976750535359</v>
      </c>
      <c r="Y56" s="25">
        <v>344.91425628208793</v>
      </c>
      <c r="Z56" s="25">
        <v>462.49733090970153</v>
      </c>
      <c r="AA56" s="25">
        <v>1179.9573089023015</v>
      </c>
      <c r="AB56" s="24">
        <v>-0.122488707426019</v>
      </c>
      <c r="AC56" s="24">
        <v>-8.2696646830422771E-2</v>
      </c>
      <c r="AD56" s="24">
        <v>-0.16934366928025871</v>
      </c>
      <c r="AE56" s="24">
        <v>4.9266761357046551E-2</v>
      </c>
    </row>
    <row r="57" spans="15:31" ht="15.75">
      <c r="O57" s="13">
        <v>44743</v>
      </c>
      <c r="P57" s="15">
        <v>4.99E-2</v>
      </c>
      <c r="S57" s="23">
        <v>1978</v>
      </c>
      <c r="T57" s="24">
        <v>6.50928391167193E-2</v>
      </c>
      <c r="U57" s="24">
        <v>7.1883333333333341E-2</v>
      </c>
      <c r="V57" s="24">
        <v>-7.7758069075086478E-3</v>
      </c>
      <c r="W57" s="24">
        <v>3.1375849771690861E-2</v>
      </c>
      <c r="X57" s="25">
        <v>5081.7684777098611</v>
      </c>
      <c r="Y57" s="25">
        <v>369.70784273783198</v>
      </c>
      <c r="Z57" s="25">
        <v>458.90104096930958</v>
      </c>
      <c r="AA57" s="25">
        <v>1216.9794721634289</v>
      </c>
      <c r="AB57" s="24">
        <v>-6.7904942166140403E-3</v>
      </c>
      <c r="AC57" s="24">
        <v>7.2868646024227948E-2</v>
      </c>
      <c r="AD57" s="24">
        <v>3.3716989345028439E-2</v>
      </c>
      <c r="AE57" s="24">
        <v>4.9741898913203242E-2</v>
      </c>
    </row>
    <row r="58" spans="15:31" ht="15.75">
      <c r="O58" s="13">
        <v>44774</v>
      </c>
      <c r="P58" s="15">
        <v>5.1900000000000002E-2</v>
      </c>
      <c r="S58" s="23">
        <v>1979</v>
      </c>
      <c r="T58" s="24">
        <v>0.18519490167516386</v>
      </c>
      <c r="U58" s="24">
        <v>0.10069166666666667</v>
      </c>
      <c r="V58" s="24">
        <v>6.7072031247235459E-3</v>
      </c>
      <c r="W58" s="24">
        <v>-2.0091101436615355E-2</v>
      </c>
      <c r="X58" s="25">
        <v>6022.8860912752862</v>
      </c>
      <c r="Y58" s="25">
        <v>406.93434160284215</v>
      </c>
      <c r="Z58" s="25">
        <v>461.97898346523777</v>
      </c>
      <c r="AA58" s="25">
        <v>1192.5290141419148</v>
      </c>
      <c r="AB58" s="24">
        <v>8.4503235008497199E-2</v>
      </c>
      <c r="AC58" s="24">
        <v>0.17848769855044033</v>
      </c>
      <c r="AD58" s="24">
        <v>0.20528600311177922</v>
      </c>
      <c r="AE58" s="24">
        <v>5.2132252828986925E-2</v>
      </c>
    </row>
    <row r="59" spans="15:31" ht="15.75">
      <c r="O59" s="13">
        <v>44805</v>
      </c>
      <c r="P59" s="15">
        <v>5.2300000000000006E-2</v>
      </c>
      <c r="S59" s="23">
        <v>1980</v>
      </c>
      <c r="T59" s="24">
        <v>0.3173524550676301</v>
      </c>
      <c r="U59" s="24">
        <v>0.11434166666666666</v>
      </c>
      <c r="V59" s="24">
        <v>-2.989744251999403E-2</v>
      </c>
      <c r="W59" s="24">
        <v>-3.3156783371910456E-2</v>
      </c>
      <c r="X59" s="25">
        <v>7934.2637789341807</v>
      </c>
      <c r="Y59" s="25">
        <v>453.46389244561374</v>
      </c>
      <c r="Z59" s="25">
        <v>448.16699336164055</v>
      </c>
      <c r="AA59" s="25">
        <v>1152.9885879552935</v>
      </c>
      <c r="AB59" s="24">
        <v>0.20301078840096343</v>
      </c>
      <c r="AC59" s="24">
        <v>0.34724989758762415</v>
      </c>
      <c r="AD59" s="24">
        <v>0.35050923843954057</v>
      </c>
      <c r="AE59" s="24">
        <v>5.7318705257589642E-2</v>
      </c>
    </row>
    <row r="60" spans="15:31" ht="15.75">
      <c r="O60" s="13">
        <v>44835</v>
      </c>
      <c r="P60" s="15">
        <v>5.2699999999999997E-2</v>
      </c>
      <c r="S60" s="23">
        <v>1981</v>
      </c>
      <c r="T60" s="24">
        <v>-4.7023902474955762E-2</v>
      </c>
      <c r="U60" s="24">
        <v>0.14025000000000001</v>
      </c>
      <c r="V60" s="24">
        <v>8.1992153358923542E-2</v>
      </c>
      <c r="W60" s="24">
        <v>8.4623994808912056E-2</v>
      </c>
      <c r="X60" s="25">
        <v>7561.1637327830058</v>
      </c>
      <c r="Y60" s="25">
        <v>517.06220336111107</v>
      </c>
      <c r="Z60" s="25">
        <v>484.91317021175587</v>
      </c>
      <c r="AA60" s="25">
        <v>1250.5590882371571</v>
      </c>
      <c r="AB60" s="24">
        <v>-0.18727390247495579</v>
      </c>
      <c r="AC60" s="24">
        <v>-0.12901605583387932</v>
      </c>
      <c r="AD60" s="24">
        <v>-0.13164789728386783</v>
      </c>
      <c r="AE60" s="24">
        <v>5.3730990468644491E-2</v>
      </c>
    </row>
    <row r="61" spans="15:31" ht="15.75">
      <c r="O61" s="13">
        <v>44866</v>
      </c>
      <c r="P61" s="15">
        <v>5.1699999999999996E-2</v>
      </c>
      <c r="S61" s="23">
        <v>1982</v>
      </c>
      <c r="T61" s="24">
        <v>0.20419055079559353</v>
      </c>
      <c r="U61" s="24">
        <v>0.10614166666666666</v>
      </c>
      <c r="V61" s="24">
        <v>0.32814549486295586</v>
      </c>
      <c r="W61" s="24">
        <v>0.2905245565590866</v>
      </c>
      <c r="X61" s="25">
        <v>9105.0819200356327</v>
      </c>
      <c r="Y61" s="25">
        <v>571.94404739619824</v>
      </c>
      <c r="Z61" s="25">
        <v>644.03524241645721</v>
      </c>
      <c r="AA61" s="25">
        <v>1613.8772127981929</v>
      </c>
      <c r="AB61" s="24">
        <v>9.8048884128926872E-2</v>
      </c>
      <c r="AC61" s="24">
        <v>-0.12395494406736232</v>
      </c>
      <c r="AD61" s="24">
        <v>-8.6334005763493066E-2</v>
      </c>
      <c r="AE61" s="24">
        <v>5.1038688692139678E-2</v>
      </c>
    </row>
    <row r="62" spans="15:31" ht="15.75">
      <c r="O62" s="13">
        <v>44896</v>
      </c>
      <c r="P62" s="15">
        <v>5.2300000000000006E-2</v>
      </c>
      <c r="S62" s="23">
        <v>1983</v>
      </c>
      <c r="T62" s="24">
        <v>0.22337155858930619</v>
      </c>
      <c r="U62" s="24">
        <v>8.6108333333333342E-2</v>
      </c>
      <c r="V62" s="24">
        <v>3.2002094451429264E-2</v>
      </c>
      <c r="W62" s="24">
        <v>0.16194289622798366</v>
      </c>
      <c r="X62" s="25">
        <v>11138.898259597305</v>
      </c>
      <c r="Y62" s="25">
        <v>621.19319607740579</v>
      </c>
      <c r="Z62" s="25">
        <v>664.64571907431775</v>
      </c>
      <c r="AA62" s="25">
        <v>1875.233162795078</v>
      </c>
      <c r="AB62" s="24">
        <v>0.13726322525597284</v>
      </c>
      <c r="AC62" s="24">
        <v>0.19136946413787692</v>
      </c>
      <c r="AD62" s="24">
        <v>6.1428662361322522E-2</v>
      </c>
      <c r="AE62" s="24">
        <v>5.3402830654563971E-2</v>
      </c>
    </row>
    <row r="63" spans="15:31" ht="15.75">
      <c r="O63" s="13">
        <v>44927</v>
      </c>
      <c r="P63" s="15">
        <v>5.9299999999999999E-2</v>
      </c>
      <c r="S63" s="23">
        <v>1984</v>
      </c>
      <c r="T63" s="24">
        <v>6.14614199963621E-2</v>
      </c>
      <c r="U63" s="24">
        <v>9.5225000000000004E-2</v>
      </c>
      <c r="V63" s="24">
        <v>0.13733364344102345</v>
      </c>
      <c r="W63" s="24">
        <v>0.15619207332454216</v>
      </c>
      <c r="X63" s="25">
        <v>11823.510763827162</v>
      </c>
      <c r="Y63" s="25">
        <v>680.34631817387685</v>
      </c>
      <c r="Z63" s="25">
        <v>755.92393727227272</v>
      </c>
      <c r="AA63" s="25">
        <v>2168.1297184589798</v>
      </c>
      <c r="AB63" s="24">
        <v>-3.3763580003637904E-2</v>
      </c>
      <c r="AC63" s="24">
        <v>-7.5872223444661352E-2</v>
      </c>
      <c r="AD63" s="24">
        <v>-9.4730653328180064E-2</v>
      </c>
      <c r="AE63" s="24">
        <v>5.1212126318051387E-2</v>
      </c>
    </row>
    <row r="64" spans="15:31" ht="15.75">
      <c r="O64" s="13">
        <v>44958</v>
      </c>
      <c r="P64" s="15">
        <v>6.08E-2</v>
      </c>
      <c r="S64" s="23">
        <v>1985</v>
      </c>
      <c r="T64" s="24">
        <v>0.31235149485768948</v>
      </c>
      <c r="U64" s="24">
        <v>7.4791666666666673E-2</v>
      </c>
      <c r="V64" s="24">
        <v>0.2571248821260641</v>
      </c>
      <c r="W64" s="24">
        <v>0.23862641849916477</v>
      </c>
      <c r="X64" s="25">
        <v>15516.602025374559</v>
      </c>
      <c r="Y64" s="25">
        <v>731.23055322063135</v>
      </c>
      <c r="Z64" s="25">
        <v>950.2907905396761</v>
      </c>
      <c r="AA64" s="25">
        <v>2685.5027480164485</v>
      </c>
      <c r="AB64" s="24">
        <v>0.23755982819102281</v>
      </c>
      <c r="AC64" s="24">
        <v>5.522661273162538E-2</v>
      </c>
      <c r="AD64" s="24">
        <v>7.372507635852471E-2</v>
      </c>
      <c r="AE64" s="24">
        <v>5.1284365102581608E-2</v>
      </c>
    </row>
    <row r="65" spans="15:31" ht="15.75">
      <c r="O65" s="13">
        <v>44986</v>
      </c>
      <c r="P65" s="15">
        <v>6.1500000000000006E-2</v>
      </c>
      <c r="S65" s="23">
        <v>1986</v>
      </c>
      <c r="T65" s="24">
        <v>0.18494578758046187</v>
      </c>
      <c r="U65" s="24">
        <v>5.9783333333333334E-2</v>
      </c>
      <c r="V65" s="24">
        <v>0.24284215141767618</v>
      </c>
      <c r="W65" s="24">
        <v>0.21485515309759495</v>
      </c>
      <c r="X65" s="25">
        <v>18386.332207530046</v>
      </c>
      <c r="Y65" s="25">
        <v>774.94595312733804</v>
      </c>
      <c r="Z65" s="25">
        <v>1181.0614505867354</v>
      </c>
      <c r="AA65" s="25">
        <v>3262.496852085535</v>
      </c>
      <c r="AB65" s="24">
        <v>0.12516245424712855</v>
      </c>
      <c r="AC65" s="24">
        <v>-5.7896363837214304E-2</v>
      </c>
      <c r="AD65" s="24">
        <v>-2.990936551713308E-2</v>
      </c>
      <c r="AE65" s="24">
        <v>4.9663565599739057E-2</v>
      </c>
    </row>
    <row r="66" spans="15:31" ht="15.75">
      <c r="O66" s="13">
        <v>45017</v>
      </c>
      <c r="P66" s="15">
        <v>6.0499999999999998E-2</v>
      </c>
      <c r="S66" s="23">
        <v>1987</v>
      </c>
      <c r="T66" s="24">
        <v>5.8127216418218712E-2</v>
      </c>
      <c r="U66" s="24">
        <v>5.7750000000000003E-2</v>
      </c>
      <c r="V66" s="24">
        <v>-4.9605089379262279E-2</v>
      </c>
      <c r="W66" s="24">
        <v>2.289846084276681E-2</v>
      </c>
      <c r="X66" s="25">
        <v>19455.07851889441</v>
      </c>
      <c r="Y66" s="25">
        <v>819.69908192044181</v>
      </c>
      <c r="Z66" s="25">
        <v>1122.4747917679792</v>
      </c>
      <c r="AA66" s="25">
        <v>3337.2030085026654</v>
      </c>
      <c r="AB66" s="24">
        <v>3.7721641821870933E-4</v>
      </c>
      <c r="AC66" s="24">
        <v>0.107732305797481</v>
      </c>
      <c r="AD66" s="24">
        <v>3.5228755575451902E-2</v>
      </c>
      <c r="AE66" s="24">
        <v>5.0693590437507208E-2</v>
      </c>
    </row>
    <row r="67" spans="15:31" ht="15.75">
      <c r="O67" s="13">
        <v>45047</v>
      </c>
      <c r="P67" s="15">
        <v>5.9299999999999999E-2</v>
      </c>
      <c r="S67" s="23">
        <v>1988</v>
      </c>
      <c r="T67" s="24">
        <v>0.16537192812044688</v>
      </c>
      <c r="U67" s="24">
        <v>6.6674999999999998E-2</v>
      </c>
      <c r="V67" s="24">
        <v>8.2235958434841674E-2</v>
      </c>
      <c r="W67" s="24">
        <v>0.15115070067120029</v>
      </c>
      <c r="X67" s="25">
        <v>22672.402365298665</v>
      </c>
      <c r="Y67" s="25">
        <v>874.35251820748726</v>
      </c>
      <c r="Z67" s="25">
        <v>1214.7825820879684</v>
      </c>
      <c r="AA67" s="25">
        <v>3841.6235815198806</v>
      </c>
      <c r="AB67" s="24">
        <v>9.8696928120446878E-2</v>
      </c>
      <c r="AC67" s="24">
        <v>8.3135969685605202E-2</v>
      </c>
      <c r="AD67" s="24">
        <v>1.4221227449246587E-2</v>
      </c>
      <c r="AE67" s="24">
        <v>5.1199933578993884E-2</v>
      </c>
    </row>
    <row r="68" spans="15:31" ht="15.75">
      <c r="O68" s="13">
        <v>45078</v>
      </c>
      <c r="P68" s="15">
        <v>5.6900000000000006E-2</v>
      </c>
      <c r="S68" s="23">
        <v>1989</v>
      </c>
      <c r="T68" s="24">
        <v>0.31475183638196724</v>
      </c>
      <c r="U68" s="24">
        <v>8.111666666666667E-2</v>
      </c>
      <c r="V68" s="24">
        <v>0.17693647159446219</v>
      </c>
      <c r="W68" s="24">
        <v>0.15789666531437313</v>
      </c>
      <c r="X68" s="25">
        <v>29808.582644967279</v>
      </c>
      <c r="Y68" s="25">
        <v>945.27707997608468</v>
      </c>
      <c r="Z68" s="25">
        <v>1429.7219259170236</v>
      </c>
      <c r="AA68" s="25">
        <v>4448.2031344349289</v>
      </c>
      <c r="AB68" s="24">
        <v>0.23363516971530057</v>
      </c>
      <c r="AC68" s="24">
        <v>0.13781536478750506</v>
      </c>
      <c r="AD68" s="24">
        <v>0.15685517106759411</v>
      </c>
      <c r="AE68" s="24">
        <v>5.240982169336883E-2</v>
      </c>
    </row>
    <row r="69" spans="15:31" ht="15.75">
      <c r="O69" s="13">
        <v>45108</v>
      </c>
      <c r="P69" s="15">
        <v>5.4900000000000004E-2</v>
      </c>
      <c r="S69" s="23">
        <v>1990</v>
      </c>
      <c r="T69" s="24">
        <v>-3.0644516129032118E-2</v>
      </c>
      <c r="U69" s="24">
        <v>7.4933333333333338E-2</v>
      </c>
      <c r="V69" s="24">
        <v>6.2353753335533363E-2</v>
      </c>
      <c r="W69" s="24">
        <v>6.1400628860817041E-2</v>
      </c>
      <c r="X69" s="25">
        <v>28895.113053319994</v>
      </c>
      <c r="Y69" s="25">
        <v>1016.1098425022926</v>
      </c>
      <c r="Z69" s="25">
        <v>1518.8704542240573</v>
      </c>
      <c r="AA69" s="25">
        <v>4721.3256041898912</v>
      </c>
      <c r="AB69" s="24">
        <v>-0.10557784946236545</v>
      </c>
      <c r="AC69" s="24">
        <v>-9.2998269464565478E-2</v>
      </c>
      <c r="AD69" s="24">
        <v>-9.2045144989849156E-2</v>
      </c>
      <c r="AE69" s="24">
        <v>4.9979953137364364E-2</v>
      </c>
    </row>
    <row r="70" spans="15:31" ht="15.75">
      <c r="O70" s="13">
        <v>45139</v>
      </c>
      <c r="P70" s="15">
        <v>5.3099999999999994E-2</v>
      </c>
      <c r="S70" s="23">
        <v>1991</v>
      </c>
      <c r="T70" s="24">
        <v>0.30234843134879757</v>
      </c>
      <c r="U70" s="24">
        <v>5.3749999999999999E-2</v>
      </c>
      <c r="V70" s="24">
        <v>0.15004510019517303</v>
      </c>
      <c r="W70" s="24">
        <v>0.17853487146763175</v>
      </c>
      <c r="X70" s="25">
        <v>37631.505158637461</v>
      </c>
      <c r="Y70" s="25">
        <v>1070.7257465367909</v>
      </c>
      <c r="Z70" s="25">
        <v>1746.769523711594</v>
      </c>
      <c r="AA70" s="25">
        <v>5564.2468640907728</v>
      </c>
      <c r="AB70" s="24">
        <v>0.24859843134879758</v>
      </c>
      <c r="AC70" s="24">
        <v>0.15230333115362454</v>
      </c>
      <c r="AD70" s="24">
        <v>0.12381355988116582</v>
      </c>
      <c r="AE70" s="24">
        <v>5.13850639844049E-2</v>
      </c>
    </row>
    <row r="71" spans="15:31" ht="15.75">
      <c r="O71" s="13">
        <v>45170</v>
      </c>
      <c r="P71" s="15">
        <v>5.1500000000000004E-2</v>
      </c>
      <c r="S71" s="23">
        <v>1992</v>
      </c>
      <c r="T71" s="24">
        <v>7.493727972380064E-2</v>
      </c>
      <c r="U71" s="24">
        <v>3.4316666666666669E-2</v>
      </c>
      <c r="V71" s="24">
        <v>9.3616373162079422E-2</v>
      </c>
      <c r="W71" s="24">
        <v>0.12172255869896652</v>
      </c>
      <c r="X71" s="25">
        <v>40451.507787137925</v>
      </c>
      <c r="Y71" s="25">
        <v>1107.4694850721119</v>
      </c>
      <c r="Z71" s="25">
        <v>1910.2957512715263</v>
      </c>
      <c r="AA71" s="25">
        <v>6241.5412296206023</v>
      </c>
      <c r="AB71" s="24">
        <v>4.0620613057133971E-2</v>
      </c>
      <c r="AC71" s="24">
        <v>-1.8679093438278782E-2</v>
      </c>
      <c r="AD71" s="24">
        <v>-4.6785278975165878E-2</v>
      </c>
      <c r="AE71" s="24">
        <v>5.0319857010869606E-2</v>
      </c>
    </row>
    <row r="72" spans="15:31" ht="15.75">
      <c r="O72" s="13">
        <v>45200</v>
      </c>
      <c r="P72" s="15">
        <v>5.1399999999999994E-2</v>
      </c>
      <c r="S72" s="23">
        <v>1993</v>
      </c>
      <c r="T72" s="24">
        <v>9.96705147919488E-2</v>
      </c>
      <c r="U72" s="24">
        <v>2.9975000000000002E-2</v>
      </c>
      <c r="V72" s="24">
        <v>0.14210957589263107</v>
      </c>
      <c r="W72" s="24">
        <v>0.16431517219561104</v>
      </c>
      <c r="X72" s="25">
        <v>44483.33039239249</v>
      </c>
      <c r="Y72" s="25">
        <v>1140.6658828871484</v>
      </c>
      <c r="Z72" s="25">
        <v>2181.7670703142176</v>
      </c>
      <c r="AA72" s="25">
        <v>7267.1211515317182</v>
      </c>
      <c r="AB72" s="24">
        <v>6.9695514791948798E-2</v>
      </c>
      <c r="AC72" s="24">
        <v>-4.2439061100682268E-2</v>
      </c>
      <c r="AD72" s="24">
        <v>-6.4644657403662237E-2</v>
      </c>
      <c r="AE72" s="24">
        <v>4.8975937931758473E-2</v>
      </c>
    </row>
    <row r="73" spans="15:31" ht="15.75">
      <c r="O73" s="13">
        <v>45231</v>
      </c>
      <c r="P73" s="15">
        <v>5.33E-2</v>
      </c>
      <c r="S73" s="23">
        <v>1994</v>
      </c>
      <c r="T73" s="24">
        <v>1.3259206774573897E-2</v>
      </c>
      <c r="U73" s="24">
        <v>4.2466666666666673E-2</v>
      </c>
      <c r="V73" s="24">
        <v>-8.0366555509985921E-2</v>
      </c>
      <c r="W73" s="24">
        <v>-1.3192033475710699E-2</v>
      </c>
      <c r="X73" s="25">
        <v>45073.144068086905</v>
      </c>
      <c r="Y73" s="25">
        <v>1189.106160713756</v>
      </c>
      <c r="Z73" s="25">
        <v>2006.4259659479505</v>
      </c>
      <c r="AA73" s="25">
        <v>7171.2530460286662</v>
      </c>
      <c r="AB73" s="24">
        <v>-2.9207459892092776E-2</v>
      </c>
      <c r="AC73" s="24">
        <v>9.3625762284559821E-2</v>
      </c>
      <c r="AD73" s="24">
        <v>2.6451240250284596E-2</v>
      </c>
      <c r="AE73" s="24">
        <v>4.9718636171719899E-2</v>
      </c>
    </row>
    <row r="74" spans="15:31" ht="15.75">
      <c r="O74" s="13">
        <v>45261</v>
      </c>
      <c r="P74" s="15">
        <v>5.5599999999999997E-2</v>
      </c>
      <c r="S74" s="23">
        <v>1995</v>
      </c>
      <c r="T74" s="24">
        <v>0.37195198902606308</v>
      </c>
      <c r="U74" s="24">
        <v>5.4900000000000004E-2</v>
      </c>
      <c r="V74" s="24">
        <v>0.23480780112538907</v>
      </c>
      <c r="W74" s="24">
        <v>0.20156218170640219</v>
      </c>
      <c r="X74" s="25">
        <v>61838.189655870119</v>
      </c>
      <c r="Y74" s="25">
        <v>1254.3880889369411</v>
      </c>
      <c r="Z74" s="25">
        <v>2477.5504351330737</v>
      </c>
      <c r="AA74" s="25">
        <v>8616.7064555548859</v>
      </c>
      <c r="AB74" s="24">
        <v>0.31705198902606307</v>
      </c>
      <c r="AC74" s="24">
        <v>0.13714418790067401</v>
      </c>
      <c r="AD74" s="24">
        <v>0.17038980731966089</v>
      </c>
      <c r="AE74" s="24">
        <v>5.0791451119413633E-2</v>
      </c>
    </row>
    <row r="75" spans="15:31" ht="15.75">
      <c r="O75" s="13">
        <v>45292</v>
      </c>
      <c r="P75" s="15">
        <v>5.5999999999999994E-2</v>
      </c>
      <c r="S75" s="23">
        <v>1996</v>
      </c>
      <c r="T75" s="24">
        <v>0.22680966018865789</v>
      </c>
      <c r="U75" s="24">
        <v>5.0058333333333337E-2</v>
      </c>
      <c r="V75" s="24">
        <v>1.428607793401844E-2</v>
      </c>
      <c r="W75" s="24">
        <v>4.79259941944115E-2</v>
      </c>
      <c r="X75" s="25">
        <v>75863.688438399797</v>
      </c>
      <c r="Y75" s="25">
        <v>1317.1806660223094</v>
      </c>
      <c r="Z75" s="25">
        <v>2512.9449137348461</v>
      </c>
      <c r="AA75" s="25">
        <v>9029.6706791187571</v>
      </c>
      <c r="AB75" s="24">
        <v>0.17675132685532455</v>
      </c>
      <c r="AC75" s="24">
        <v>0.21252358225463946</v>
      </c>
      <c r="AD75" s="24">
        <v>0.17888366599424638</v>
      </c>
      <c r="AE75" s="24">
        <v>5.304503967737495E-2</v>
      </c>
    </row>
    <row r="76" spans="15:31" ht="15.75">
      <c r="O76" s="13">
        <v>45323</v>
      </c>
      <c r="P76" s="15">
        <v>5.4800000000000001E-2</v>
      </c>
      <c r="S76" s="23">
        <v>1997</v>
      </c>
      <c r="T76" s="24">
        <v>0.33103653103653097</v>
      </c>
      <c r="U76" s="24">
        <v>5.0608333333333332E-2</v>
      </c>
      <c r="V76" s="24">
        <v>9.939130272977531E-2</v>
      </c>
      <c r="W76" s="24">
        <v>0.11834887244426365</v>
      </c>
      <c r="X76" s="25">
        <v>100977.34069068384</v>
      </c>
      <c r="Y76" s="25">
        <v>1383.8409842285885</v>
      </c>
      <c r="Z76" s="25">
        <v>2762.7097823991153</v>
      </c>
      <c r="AA76" s="25">
        <v>10098.322022535491</v>
      </c>
      <c r="AB76" s="24">
        <v>0.28042819770319766</v>
      </c>
      <c r="AC76" s="24">
        <v>0.23164522830675566</v>
      </c>
      <c r="AD76" s="24">
        <v>0.21268765859226732</v>
      </c>
      <c r="AE76" s="24">
        <v>5.5315584903303572E-2</v>
      </c>
    </row>
    <row r="77" spans="15:31" ht="15.75">
      <c r="O77" s="13">
        <v>45352</v>
      </c>
      <c r="P77" s="15">
        <v>5.4100000000000002E-2</v>
      </c>
      <c r="S77" s="23">
        <v>1998</v>
      </c>
      <c r="T77" s="24">
        <v>0.28337953278443584</v>
      </c>
      <c r="U77" s="24">
        <v>4.7766666666666666E-2</v>
      </c>
      <c r="V77" s="24">
        <v>0.14921431922606215</v>
      </c>
      <c r="W77" s="24">
        <v>7.9454561327070808E-2</v>
      </c>
      <c r="X77" s="25">
        <v>129592.25231742462</v>
      </c>
      <c r="Y77" s="25">
        <v>1449.9424552419075</v>
      </c>
      <c r="Z77" s="25">
        <v>3174.9456417989818</v>
      </c>
      <c r="AA77" s="25">
        <v>10900.679768975546</v>
      </c>
      <c r="AB77" s="24">
        <v>0.23561286611776916</v>
      </c>
      <c r="AC77" s="24">
        <v>0.13416521355837369</v>
      </c>
      <c r="AD77" s="24">
        <v>0.20392497145736505</v>
      </c>
      <c r="AE77" s="24">
        <v>5.6306048135548625E-2</v>
      </c>
    </row>
    <row r="78" spans="15:31" ht="15.75">
      <c r="O78" s="13">
        <v>45383</v>
      </c>
      <c r="P78" s="15">
        <v>5.4800000000000001E-2</v>
      </c>
      <c r="S78" s="23">
        <v>1999</v>
      </c>
      <c r="T78" s="24">
        <v>0.20885350992084475</v>
      </c>
      <c r="U78" s="24">
        <v>4.6383333333333339E-2</v>
      </c>
      <c r="V78" s="24">
        <v>-8.2542147962685761E-2</v>
      </c>
      <c r="W78" s="24">
        <v>8.4316347548218651E-3</v>
      </c>
      <c r="X78" s="25">
        <v>156658.0490724665</v>
      </c>
      <c r="Y78" s="25">
        <v>1517.1956194575448</v>
      </c>
      <c r="Z78" s="25">
        <v>2912.8788088601259</v>
      </c>
      <c r="AA78" s="25">
        <v>10992.590319366824</v>
      </c>
      <c r="AB78" s="24">
        <v>0.16247017658751142</v>
      </c>
      <c r="AC78" s="24">
        <v>0.2913956578835305</v>
      </c>
      <c r="AD78" s="24">
        <v>0.20042187516602289</v>
      </c>
      <c r="AE78" s="24">
        <v>5.9634694818320177E-2</v>
      </c>
    </row>
    <row r="79" spans="15:31" ht="15.75">
      <c r="O79" s="13">
        <v>45413</v>
      </c>
      <c r="P79" s="15">
        <v>5.7000000000000002E-2</v>
      </c>
      <c r="S79" s="23">
        <v>2000</v>
      </c>
      <c r="T79" s="24">
        <v>-9.0318189552492781E-2</v>
      </c>
      <c r="U79" s="24">
        <v>5.8166666666666665E-2</v>
      </c>
      <c r="V79" s="24">
        <v>0.16655267125397488</v>
      </c>
      <c r="W79" s="24">
        <v>9.3296855210372037E-2</v>
      </c>
      <c r="X79" s="25">
        <v>142508.97770141574</v>
      </c>
      <c r="Y79" s="25">
        <v>1605.4458313226587</v>
      </c>
      <c r="Z79" s="25">
        <v>3398.0265555148762</v>
      </c>
      <c r="AA79" s="25">
        <v>12018.164426779729</v>
      </c>
      <c r="AB79" s="24">
        <v>-0.14848485621915944</v>
      </c>
      <c r="AC79" s="24">
        <v>-0.25687086080646765</v>
      </c>
      <c r="AD79" s="24">
        <v>-0.18361504476286483</v>
      </c>
      <c r="AE79" s="24">
        <v>5.5111895842923087E-2</v>
      </c>
    </row>
    <row r="80" spans="15:31" ht="15.75">
      <c r="O80" s="13">
        <v>45444</v>
      </c>
      <c r="P80" s="15">
        <v>5.91E-2</v>
      </c>
      <c r="S80" s="23">
        <v>2001</v>
      </c>
      <c r="T80" s="24">
        <v>-0.11849759142000185</v>
      </c>
      <c r="U80" s="24">
        <v>3.3883333333333335E-2</v>
      </c>
      <c r="V80" s="24">
        <v>5.5721811892492555E-2</v>
      </c>
      <c r="W80" s="24">
        <v>7.8191507542878236E-2</v>
      </c>
      <c r="X80" s="25">
        <v>125622.00708807123</v>
      </c>
      <c r="Y80" s="25">
        <v>1659.8436875739746</v>
      </c>
      <c r="Z80" s="25">
        <v>3587.3707520469702</v>
      </c>
      <c r="AA80" s="25">
        <v>12957.882821207828</v>
      </c>
      <c r="AB80" s="24">
        <v>-0.1523809247533352</v>
      </c>
      <c r="AC80" s="24">
        <v>-0.17421940331249441</v>
      </c>
      <c r="AD80" s="24">
        <v>-0.19668909896288009</v>
      </c>
      <c r="AE80" s="24">
        <v>5.1665345512908356E-2</v>
      </c>
    </row>
    <row r="81" spans="15:31" ht="15.75">
      <c r="O81" s="13">
        <v>45474</v>
      </c>
      <c r="P81" s="15">
        <v>6.13E-2</v>
      </c>
      <c r="S81" s="23">
        <v>2002</v>
      </c>
      <c r="T81" s="24">
        <v>-0.21966047957912699</v>
      </c>
      <c r="U81" s="24">
        <v>1.6025000000000001E-2</v>
      </c>
      <c r="V81" s="24">
        <v>0.15116400378109285</v>
      </c>
      <c r="W81" s="24">
        <v>0.12177867693975485</v>
      </c>
      <c r="X81" s="25">
        <v>98027.816765413008</v>
      </c>
      <c r="Y81" s="25">
        <v>1686.4426826673475</v>
      </c>
      <c r="Z81" s="25">
        <v>4129.6520779735802</v>
      </c>
      <c r="AA81" s="25">
        <v>14535.876647114896</v>
      </c>
      <c r="AB81" s="24">
        <v>-0.235685479579127</v>
      </c>
      <c r="AC81" s="24">
        <v>-0.37082448336021984</v>
      </c>
      <c r="AD81" s="24">
        <v>-0.34143915651888185</v>
      </c>
      <c r="AE81" s="24">
        <v>4.5325449773477855E-2</v>
      </c>
    </row>
    <row r="82" spans="15:31" ht="15.75">
      <c r="O82" s="13">
        <v>45505</v>
      </c>
      <c r="P82" s="15">
        <v>6.2799999999999995E-2</v>
      </c>
      <c r="S82" s="23">
        <v>2003</v>
      </c>
      <c r="T82" s="24">
        <v>0.28355800050010233</v>
      </c>
      <c r="U82" s="24">
        <v>1.0108333333333332E-2</v>
      </c>
      <c r="V82" s="24">
        <v>3.7531858817758529E-3</v>
      </c>
      <c r="W82" s="24">
        <v>0.13532012096857571</v>
      </c>
      <c r="X82" s="25">
        <v>125824.38848080393</v>
      </c>
      <c r="Y82" s="25">
        <v>1703.4898074513101</v>
      </c>
      <c r="Z82" s="25">
        <v>4145.1514298492766</v>
      </c>
      <c r="AA82" s="25">
        <v>16502.873233386777</v>
      </c>
      <c r="AB82" s="24">
        <v>0.27344966716676899</v>
      </c>
      <c r="AC82" s="24">
        <v>0.27980481461832646</v>
      </c>
      <c r="AD82" s="24">
        <v>0.14823787953152662</v>
      </c>
      <c r="AE82" s="24">
        <v>4.8237796117156506E-2</v>
      </c>
    </row>
    <row r="83" spans="15:31" ht="15.75">
      <c r="O83" s="13">
        <v>45536</v>
      </c>
      <c r="P83" s="15">
        <v>6.2799999999999995E-2</v>
      </c>
      <c r="S83" s="23">
        <v>2004</v>
      </c>
      <c r="T83" s="24">
        <v>0.10742775944096193</v>
      </c>
      <c r="U83" s="24">
        <v>1.3716666666666665E-2</v>
      </c>
      <c r="V83" s="24">
        <v>4.490683702274547E-2</v>
      </c>
      <c r="W83" s="24">
        <v>9.888628408721839E-2</v>
      </c>
      <c r="X83" s="25">
        <v>139341.42061832585</v>
      </c>
      <c r="Y83" s="25">
        <v>1726.8560093101837</v>
      </c>
      <c r="Z83" s="25">
        <v>4331.2970695441181</v>
      </c>
      <c r="AA83" s="25">
        <v>18134.781044198815</v>
      </c>
      <c r="AB83" s="24">
        <v>9.3711092774295263E-2</v>
      </c>
      <c r="AC83" s="24">
        <v>6.2520922418216468E-2</v>
      </c>
      <c r="AD83" s="24">
        <v>8.5414753537435412E-3</v>
      </c>
      <c r="AE83" s="24">
        <v>4.842299846885445E-2</v>
      </c>
    </row>
    <row r="84" spans="15:31" ht="15.75">
      <c r="O84" s="13">
        <v>45566</v>
      </c>
      <c r="P84" s="15">
        <v>6.3100000000000003E-2</v>
      </c>
      <c r="S84" s="23">
        <v>2005</v>
      </c>
      <c r="T84" s="24">
        <v>4.8344775232688535E-2</v>
      </c>
      <c r="U84" s="24">
        <v>3.1466666666666664E-2</v>
      </c>
      <c r="V84" s="24">
        <v>2.8675329597779506E-2</v>
      </c>
      <c r="W84" s="24">
        <v>4.9175379871695298E-2</v>
      </c>
      <c r="X84" s="25">
        <v>146077.8502787223</v>
      </c>
      <c r="Y84" s="25">
        <v>1781.1944117364776</v>
      </c>
      <c r="Z84" s="25">
        <v>4455.4984405991927</v>
      </c>
      <c r="AA84" s="25">
        <v>19026.565790937311</v>
      </c>
      <c r="AB84" s="24">
        <v>1.6878108566021871E-2</v>
      </c>
      <c r="AC84" s="24">
        <v>1.9669445634909029E-2</v>
      </c>
      <c r="AD84" s="24">
        <v>-8.3060463900676285E-4</v>
      </c>
      <c r="AE84" s="24">
        <v>4.8042189402255131E-2</v>
      </c>
    </row>
    <row r="85" spans="15:31" ht="15.75">
      <c r="O85" s="13">
        <v>45597</v>
      </c>
      <c r="P85" s="15">
        <v>6.4299999999999996E-2</v>
      </c>
      <c r="S85" s="23">
        <v>2006</v>
      </c>
      <c r="T85" s="24">
        <v>0.15612557979315703</v>
      </c>
      <c r="U85" s="24">
        <v>4.7266666666666665E-2</v>
      </c>
      <c r="V85" s="24">
        <v>1.9610012417568386E-2</v>
      </c>
      <c r="W85" s="24">
        <v>7.048397662889147E-2</v>
      </c>
      <c r="X85" s="25">
        <v>168884.33934842583</v>
      </c>
      <c r="Y85" s="25">
        <v>1865.385534264555</v>
      </c>
      <c r="Z85" s="25">
        <v>4542.8708203458</v>
      </c>
      <c r="AA85" s="25">
        <v>20367.633809473802</v>
      </c>
      <c r="AB85" s="24">
        <v>0.10885891312649036</v>
      </c>
      <c r="AC85" s="24">
        <v>0.13651556737558865</v>
      </c>
      <c r="AD85" s="24">
        <v>8.5641603164265556E-2</v>
      </c>
      <c r="AE85" s="24">
        <v>4.9149036004805913E-2</v>
      </c>
    </row>
    <row r="86" spans="15:31" ht="15.75">
      <c r="O86" s="13">
        <v>45627</v>
      </c>
      <c r="P86" s="15">
        <v>6.6600000000000006E-2</v>
      </c>
      <c r="S86" s="23">
        <v>2007</v>
      </c>
      <c r="T86" s="24">
        <v>5.4847352464217694E-2</v>
      </c>
      <c r="U86" s="24">
        <v>4.3533333333333334E-2</v>
      </c>
      <c r="V86" s="24">
        <v>0.10209921930012807</v>
      </c>
      <c r="W86" s="24">
        <v>3.1503861528055586E-2</v>
      </c>
      <c r="X86" s="25">
        <v>178147.19823435548</v>
      </c>
      <c r="Y86" s="25">
        <v>1946.5919845228721</v>
      </c>
      <c r="Z86" s="25">
        <v>5006.6943844844382</v>
      </c>
      <c r="AA86" s="25">
        <v>21009.292924661608</v>
      </c>
      <c r="AB86" s="24">
        <v>1.131401913088436E-2</v>
      </c>
      <c r="AC86" s="24">
        <v>-4.7251866835910372E-2</v>
      </c>
      <c r="AD86" s="24">
        <v>2.3343490936162108E-2</v>
      </c>
      <c r="AE86" s="24">
        <v>4.7948712238125024E-2</v>
      </c>
    </row>
    <row r="87" spans="15:31" ht="15.75">
      <c r="O87" s="13">
        <v>45658</v>
      </c>
      <c r="P87" s="15">
        <v>7.0400000000000004E-2</v>
      </c>
      <c r="S87" s="23">
        <v>2008</v>
      </c>
      <c r="T87" s="24">
        <v>-0.36552344111798191</v>
      </c>
      <c r="U87" s="24">
        <v>1.3650000000000001E-2</v>
      </c>
      <c r="V87" s="24">
        <v>0.20101279926977011</v>
      </c>
      <c r="W87" s="24">
        <v>-5.0657146287488741E-2</v>
      </c>
      <c r="X87" s="25">
        <v>113030.22131020659</v>
      </c>
      <c r="Y87" s="25">
        <v>1973.1629651116091</v>
      </c>
      <c r="Z87" s="25">
        <v>6013.1040377978934</v>
      </c>
      <c r="AA87" s="25">
        <v>19945.022099580321</v>
      </c>
      <c r="AB87" s="24">
        <v>-0.3791734411179819</v>
      </c>
      <c r="AC87" s="24">
        <v>-0.56653624038775208</v>
      </c>
      <c r="AD87" s="24">
        <v>-0.31486629483049317</v>
      </c>
      <c r="AE87" s="24">
        <v>3.8795868868689798E-2</v>
      </c>
    </row>
    <row r="88" spans="15:31" ht="15.75">
      <c r="O88" s="13">
        <v>45689</v>
      </c>
      <c r="P88" s="15">
        <v>7.4499999999999997E-2</v>
      </c>
      <c r="S88" s="23">
        <v>2009</v>
      </c>
      <c r="T88" s="24">
        <v>0.25935233877663982</v>
      </c>
      <c r="U88" s="24">
        <v>1.5E-3</v>
      </c>
      <c r="V88" s="24">
        <v>-0.11116695313259162</v>
      </c>
      <c r="W88" s="24">
        <v>0.23329502491661896</v>
      </c>
      <c r="X88" s="25">
        <v>142344.87355944986</v>
      </c>
      <c r="Y88" s="25">
        <v>1976.1227095592767</v>
      </c>
      <c r="Z88" s="25">
        <v>5344.6455830466175</v>
      </c>
      <c r="AA88" s="25">
        <v>24598.096527264428</v>
      </c>
      <c r="AB88" s="24">
        <v>0.25785233877663982</v>
      </c>
      <c r="AC88" s="24">
        <v>0.37051929190923144</v>
      </c>
      <c r="AD88" s="24">
        <v>2.6057313860020859E-2</v>
      </c>
      <c r="AE88" s="24">
        <v>4.2868506133348472E-2</v>
      </c>
    </row>
    <row r="89" spans="15:31" ht="15.75">
      <c r="O89" s="13">
        <v>45717</v>
      </c>
      <c r="P89" s="15">
        <v>7.6799999999999993E-2</v>
      </c>
      <c r="S89" s="23">
        <v>2010</v>
      </c>
      <c r="T89" s="24">
        <v>0.14821092278719414</v>
      </c>
      <c r="U89" s="24">
        <v>1.3666666666666666E-3</v>
      </c>
      <c r="V89" s="24">
        <v>8.4629338803557719E-2</v>
      </c>
      <c r="W89" s="24">
        <v>8.3478423659066131E-2</v>
      </c>
      <c r="X89" s="25">
        <v>163441.93862372241</v>
      </c>
      <c r="Y89" s="25">
        <v>1978.8234105956744</v>
      </c>
      <c r="Z89" s="25">
        <v>5796.9594048792078</v>
      </c>
      <c r="AA89" s="25">
        <v>26651.506850374015</v>
      </c>
      <c r="AB89" s="24">
        <v>0.14684425612052748</v>
      </c>
      <c r="AC89" s="24">
        <v>6.3581583983636419E-2</v>
      </c>
      <c r="AD89" s="24">
        <v>6.4732499128128007E-2</v>
      </c>
      <c r="AE89" s="24">
        <v>4.3108516433475463E-2</v>
      </c>
    </row>
    <row r="90" spans="15:31" ht="15.75">
      <c r="S90" s="23">
        <v>2011</v>
      </c>
      <c r="T90" s="24">
        <v>2.09837473362805E-2</v>
      </c>
      <c r="U90" s="24">
        <v>5.2499999999999997E-4</v>
      </c>
      <c r="V90" s="24">
        <v>0.16035334999461354</v>
      </c>
      <c r="W90" s="24">
        <v>0.12584514401372299</v>
      </c>
      <c r="X90" s="25">
        <v>166871.56296795449</v>
      </c>
      <c r="Y90" s="25">
        <v>1979.8622928862374</v>
      </c>
      <c r="Z90" s="25">
        <v>6726.5212652343698</v>
      </c>
      <c r="AA90" s="25">
        <v>30005.469568142056</v>
      </c>
      <c r="AB90" s="24">
        <v>2.0458747336280499E-2</v>
      </c>
      <c r="AC90" s="24">
        <v>-0.13936960265833304</v>
      </c>
      <c r="AD90" s="24">
        <v>-0.10486139667744249</v>
      </c>
      <c r="AE90" s="24">
        <v>4.0970429004248521E-2</v>
      </c>
    </row>
    <row r="91" spans="15:31" ht="15.75">
      <c r="S91" s="23">
        <v>2012</v>
      </c>
      <c r="T91" s="24">
        <v>0.15890585241730293</v>
      </c>
      <c r="U91" s="24">
        <v>8.5833333333333334E-4</v>
      </c>
      <c r="V91" s="24">
        <v>2.971571978018946E-2</v>
      </c>
      <c r="W91" s="24">
        <v>0.10124677875843502</v>
      </c>
      <c r="X91" s="25">
        <v>193388.43092558492</v>
      </c>
      <c r="Y91" s="25">
        <v>1981.5616746876315</v>
      </c>
      <c r="Z91" s="25">
        <v>6926.4046862475598</v>
      </c>
      <c r="AA91" s="25">
        <v>33043.42670705069</v>
      </c>
      <c r="AB91" s="24">
        <v>0.15804751908396961</v>
      </c>
      <c r="AC91" s="24">
        <v>0.12919013263711346</v>
      </c>
      <c r="AD91" s="24">
        <v>5.765907365886791E-2</v>
      </c>
      <c r="AE91" s="24">
        <v>4.1988275684727405E-2</v>
      </c>
    </row>
    <row r="92" spans="15:31" ht="15.75">
      <c r="S92" s="23">
        <v>2013</v>
      </c>
      <c r="T92" s="24">
        <v>0.32145085858125483</v>
      </c>
      <c r="U92" s="24">
        <v>5.8333333333333338E-4</v>
      </c>
      <c r="V92" s="24">
        <v>-9.104568794347262E-2</v>
      </c>
      <c r="W92" s="24">
        <v>-1.0559012069494618E-2</v>
      </c>
      <c r="X92" s="25">
        <v>255553.30808629587</v>
      </c>
      <c r="Y92" s="25">
        <v>1982.7175856645326</v>
      </c>
      <c r="Z92" s="25">
        <v>6295.7854066132577</v>
      </c>
      <c r="AA92" s="25">
        <v>32694.520765633482</v>
      </c>
      <c r="AB92" s="24">
        <v>0.3208675252479215</v>
      </c>
      <c r="AC92" s="24">
        <v>0.41249654652472745</v>
      </c>
      <c r="AD92" s="24">
        <v>0.33200987065074944</v>
      </c>
      <c r="AE92" s="24">
        <v>4.6176809418723153E-2</v>
      </c>
    </row>
    <row r="93" spans="15:31" ht="15.75">
      <c r="S93" s="23">
        <v>2014</v>
      </c>
      <c r="T93" s="24">
        <v>0.13524421649462237</v>
      </c>
      <c r="U93" s="24">
        <v>3.2499999999999999E-4</v>
      </c>
      <c r="V93" s="24">
        <v>0.10746180452004755</v>
      </c>
      <c r="W93" s="24">
        <v>0.10384907822030469</v>
      </c>
      <c r="X93" s="25">
        <v>290115.4150110358</v>
      </c>
      <c r="Y93" s="25">
        <v>1983.3619688798735</v>
      </c>
      <c r="Z93" s="25">
        <v>6972.3418672788994</v>
      </c>
      <c r="AA93" s="25">
        <v>36089.816609999129</v>
      </c>
      <c r="AB93" s="24">
        <v>0.13491921649462238</v>
      </c>
      <c r="AC93" s="24">
        <v>2.7782411974574817E-2</v>
      </c>
      <c r="AD93" s="24">
        <v>3.1395138274317683E-2</v>
      </c>
      <c r="AE93" s="24">
        <v>4.5975029375833421E-2</v>
      </c>
    </row>
    <row r="94" spans="15:31" ht="15.75">
      <c r="S94" s="23">
        <v>2015</v>
      </c>
      <c r="T94" s="24">
        <v>1.3788916411676138E-2</v>
      </c>
      <c r="U94" s="24">
        <v>5.2499999999999997E-4</v>
      </c>
      <c r="V94" s="24">
        <v>1.2842996709792224E-2</v>
      </c>
      <c r="W94" s="24">
        <v>-6.9751836790324859E-3</v>
      </c>
      <c r="X94" s="25">
        <v>294115.79221836175</v>
      </c>
      <c r="Y94" s="25">
        <v>1984.4032339135356</v>
      </c>
      <c r="Z94" s="25">
        <v>7061.8876309399093</v>
      </c>
      <c r="AA94" s="25">
        <v>35838.083510201788</v>
      </c>
      <c r="AB94" s="24">
        <v>1.3263916411676138E-2</v>
      </c>
      <c r="AC94" s="24">
        <v>9.4591970188391376E-4</v>
      </c>
      <c r="AD94" s="24">
        <v>2.0764100090708622E-2</v>
      </c>
      <c r="AE94" s="24">
        <v>4.5434457313765497E-2</v>
      </c>
    </row>
    <row r="95" spans="15:31" ht="15.75">
      <c r="S95" s="23">
        <v>2016</v>
      </c>
      <c r="T95" s="24">
        <v>0.11773080874798171</v>
      </c>
      <c r="U95" s="24">
        <v>3.1749999999999999E-3</v>
      </c>
      <c r="V95" s="24">
        <v>6.9055046987477921E-3</v>
      </c>
      <c r="W95" s="24">
        <v>0.10365105821793222</v>
      </c>
      <c r="X95" s="25">
        <v>328742.28230178286</v>
      </c>
      <c r="Y95" s="25">
        <v>1990.7037141812109</v>
      </c>
      <c r="Z95" s="25">
        <v>7110.6535291573937</v>
      </c>
      <c r="AA95" s="25">
        <v>39552.73879053683</v>
      </c>
      <c r="AB95" s="24">
        <v>0.11455580874798171</v>
      </c>
      <c r="AC95" s="24">
        <v>0.11082530404923392</v>
      </c>
      <c r="AD95" s="24">
        <v>1.4079750530049492E-2</v>
      </c>
      <c r="AE95" s="24">
        <v>4.6176501247687796E-2</v>
      </c>
    </row>
    <row r="96" spans="15:31" ht="15.75">
      <c r="S96" s="23">
        <v>2017</v>
      </c>
      <c r="T96" s="24">
        <v>0.2160548143449928</v>
      </c>
      <c r="U96" s="24">
        <v>9.3083333333333334E-3</v>
      </c>
      <c r="V96" s="24">
        <v>2.8017162707789457E-2</v>
      </c>
      <c r="W96" s="24">
        <v>9.7239019462488363E-2</v>
      </c>
      <c r="X96" s="25">
        <v>399768.63507184375</v>
      </c>
      <c r="Y96" s="25">
        <v>2009.2338479207142</v>
      </c>
      <c r="Z96" s="25">
        <v>7309.8738660425133</v>
      </c>
      <c r="AA96" s="25">
        <v>43398.808327584557</v>
      </c>
      <c r="AB96" s="24">
        <v>0.20674648101165946</v>
      </c>
      <c r="AC96" s="24">
        <v>0.18803765163720335</v>
      </c>
      <c r="AD96" s="24">
        <v>0.11881579488250443</v>
      </c>
      <c r="AE96" s="24">
        <v>4.7686840373502015E-2</v>
      </c>
    </row>
    <row r="97" spans="19:31" ht="15.75">
      <c r="S97" s="23">
        <v>2018</v>
      </c>
      <c r="T97" s="24">
        <v>-4.2268692890885438E-2</v>
      </c>
      <c r="U97" s="24">
        <v>1.9391666666666668E-2</v>
      </c>
      <c r="V97" s="24">
        <v>-1.6692385713402633E-4</v>
      </c>
      <c r="W97" s="24">
        <v>-2.7626282217172247E-2</v>
      </c>
      <c r="X97" s="25">
        <v>382870.93740858353</v>
      </c>
      <c r="Y97" s="25">
        <v>2048.1962409549769</v>
      </c>
      <c r="Z97" s="25">
        <v>7308.6536737016304</v>
      </c>
      <c r="AA97" s="25">
        <v>42199.860600837739</v>
      </c>
      <c r="AB97" s="24">
        <v>-6.1660359557552107E-2</v>
      </c>
      <c r="AC97" s="24">
        <v>-4.2101769033751416E-2</v>
      </c>
      <c r="AD97" s="24">
        <v>-1.4642410673713191E-2</v>
      </c>
      <c r="AE97" s="24">
        <v>4.6608669094632571E-2</v>
      </c>
    </row>
    <row r="98" spans="19:31" ht="15.75">
      <c r="S98" s="23">
        <v>2019</v>
      </c>
      <c r="T98" s="24">
        <v>0.31211679996808755</v>
      </c>
      <c r="U98" s="24">
        <v>1.55E-2</v>
      </c>
      <c r="V98" s="24">
        <v>9.6356307415483927E-2</v>
      </c>
      <c r="W98" s="24">
        <v>0.15329457562368487</v>
      </c>
      <c r="X98" s="25">
        <v>502371.38919333258</v>
      </c>
      <c r="Y98" s="25">
        <v>2079.9432826897792</v>
      </c>
      <c r="Z98" s="25">
        <v>8012.8885538781296</v>
      </c>
      <c r="AA98" s="25">
        <v>48668.870323021823</v>
      </c>
      <c r="AB98" s="24">
        <v>0.29661679996808754</v>
      </c>
      <c r="AC98" s="24">
        <v>0.21576049255260363</v>
      </c>
      <c r="AD98" s="24">
        <v>0.15882222434440268</v>
      </c>
      <c r="AE98" s="24">
        <v>4.8253684406804442E-2</v>
      </c>
    </row>
    <row r="99" spans="19:31" ht="15.75">
      <c r="S99" s="23">
        <v>2020</v>
      </c>
      <c r="T99" s="24">
        <v>0.18013916144089043</v>
      </c>
      <c r="U99" s="24">
        <v>8.9999999999999998E-4</v>
      </c>
      <c r="V99" s="24">
        <v>0.1133189764661412</v>
      </c>
      <c r="W99" s="24">
        <v>0.10411537157111345</v>
      </c>
      <c r="X99" s="25">
        <v>592868.14997451473</v>
      </c>
      <c r="Y99" s="25">
        <v>2081.8152316441997</v>
      </c>
      <c r="Z99" s="25">
        <v>8920.9008833408589</v>
      </c>
      <c r="AA99" s="25">
        <v>53736.047840649575</v>
      </c>
      <c r="AB99" s="24">
        <v>0.17923916144089042</v>
      </c>
      <c r="AC99" s="24">
        <v>6.682018497474923E-2</v>
      </c>
      <c r="AD99" s="24">
        <v>7.6023789869776981E-2</v>
      </c>
      <c r="AE99" s="24">
        <v>4.8441734554471871E-2</v>
      </c>
    </row>
    <row r="100" spans="19:31" ht="15.75">
      <c r="S100" s="23">
        <v>2021</v>
      </c>
      <c r="T100" s="24">
        <v>0.28470000000000001</v>
      </c>
      <c r="U100" s="24">
        <v>5.0000000000000001E-4</v>
      </c>
      <c r="V100" s="24">
        <v>-4.4200000000000003E-2</v>
      </c>
      <c r="W100" s="24">
        <v>9.2999999999999992E-3</v>
      </c>
      <c r="X100" s="26">
        <v>761710.83361716557</v>
      </c>
      <c r="Y100" s="25" t="s">
        <v>135</v>
      </c>
      <c r="Z100" s="25" t="s">
        <v>136</v>
      </c>
      <c r="AA100" s="25" t="s">
        <v>137</v>
      </c>
      <c r="AB100" s="24">
        <v>0.28420000000000001</v>
      </c>
      <c r="AC100" s="24">
        <v>0.32879999999999998</v>
      </c>
      <c r="AD100" s="24">
        <v>0.27539999999999998</v>
      </c>
      <c r="AE100" s="24">
        <v>5.1299999999999998E-2</v>
      </c>
    </row>
    <row r="101" spans="19:31" ht="15.75">
      <c r="S101" s="23">
        <v>2022</v>
      </c>
      <c r="T101" s="24">
        <v>-0.1804</v>
      </c>
      <c r="U101" s="24">
        <v>2.0199999999999999E-2</v>
      </c>
      <c r="V101" s="24">
        <v>-0.17829999999999999</v>
      </c>
      <c r="W101" s="24">
        <v>-0.15140000000000001</v>
      </c>
      <c r="X101" s="26">
        <v>624317.19685550791</v>
      </c>
      <c r="Y101" s="25" t="s">
        <v>138</v>
      </c>
      <c r="Z101" s="25" t="s">
        <v>139</v>
      </c>
      <c r="AA101" s="25" t="s">
        <v>140</v>
      </c>
      <c r="AB101" s="24">
        <v>-0.2006</v>
      </c>
      <c r="AC101" s="24">
        <v>-2.0999999999999999E-3</v>
      </c>
      <c r="AD101" s="24">
        <v>-2.8899999999999999E-2</v>
      </c>
      <c r="AE101" s="24">
        <v>5.0599999999999999E-2</v>
      </c>
    </row>
    <row r="102" spans="19:31" ht="15.75">
      <c r="S102" s="23">
        <v>2023</v>
      </c>
      <c r="T102" s="24">
        <v>0.2606</v>
      </c>
      <c r="U102" s="24">
        <v>5.0700000000000002E-2</v>
      </c>
      <c r="V102" s="24">
        <v>3.8800000000000001E-2</v>
      </c>
      <c r="W102" s="24">
        <v>8.7400000000000005E-2</v>
      </c>
      <c r="X102" s="26">
        <v>787018.53483535454</v>
      </c>
      <c r="Y102" s="25" t="s">
        <v>141</v>
      </c>
      <c r="Z102" s="25" t="s">
        <v>142</v>
      </c>
      <c r="AA102" s="25" t="s">
        <v>143</v>
      </c>
      <c r="AB102" s="24">
        <v>0.2099</v>
      </c>
      <c r="AC102" s="24">
        <v>0.2218</v>
      </c>
      <c r="AD102" s="24">
        <v>0.17330000000000001</v>
      </c>
      <c r="AE102" s="24">
        <v>5.2299999999999999E-2</v>
      </c>
    </row>
    <row r="103" spans="19:31" ht="15.75">
      <c r="S103" s="23">
        <v>2024</v>
      </c>
      <c r="T103" s="24">
        <v>0.24878611262526726</v>
      </c>
      <c r="U103" s="24">
        <v>4.9699999999999994E-2</v>
      </c>
      <c r="V103" s="24">
        <v>-1.6371801436629807E-2</v>
      </c>
      <c r="W103" s="24">
        <v>1.7363556037785111E-2</v>
      </c>
      <c r="X103" s="26">
        <v>982817.81668107596</v>
      </c>
      <c r="Y103" s="25">
        <v>2360.8169050358292</v>
      </c>
      <c r="Z103" s="25">
        <v>7159.4493486461479</v>
      </c>
      <c r="AA103" s="25">
        <v>50385.147773080993</v>
      </c>
      <c r="AB103" s="24">
        <v>0.19908611262526726</v>
      </c>
      <c r="AC103" s="24">
        <v>0.26515791406189704</v>
      </c>
      <c r="AD103" s="24">
        <v>0.23142255658748215</v>
      </c>
      <c r="AE103" s="24">
        <v>5.4394706565341622E-2</v>
      </c>
    </row>
  </sheetData>
  <mergeCells count="16">
    <mergeCell ref="AE4:AE6"/>
    <mergeCell ref="T3:W3"/>
    <mergeCell ref="X3:AA3"/>
    <mergeCell ref="AB3:AE3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AD4:AD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14F5-C098-48F7-838C-61B04EF746E8}">
  <dimension ref="A1:G27"/>
  <sheetViews>
    <sheetView tabSelected="1" workbookViewId="0">
      <selection activeCell="G2" sqref="G2"/>
    </sheetView>
  </sheetViews>
  <sheetFormatPr defaultRowHeight="15"/>
  <cols>
    <col min="2" max="2" width="13.28515625" customWidth="1"/>
    <col min="3" max="3" width="13.140625" customWidth="1"/>
    <col min="4" max="4" width="13" bestFit="1" customWidth="1"/>
    <col min="5" max="5" width="20.140625" bestFit="1" customWidth="1"/>
    <col min="6" max="6" width="20.7109375" style="4" bestFit="1" customWidth="1"/>
  </cols>
  <sheetData>
    <row r="1" spans="1:7" s="2" customForma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</row>
    <row r="2" spans="1:7">
      <c r="A2" s="3">
        <v>1999</v>
      </c>
      <c r="B2" s="1">
        <v>2.6763990267639981E-2</v>
      </c>
      <c r="C2" s="4">
        <v>8.9397887806885068E-2</v>
      </c>
      <c r="D2" s="4">
        <v>-8.2542147962685761E-2</v>
      </c>
      <c r="E2" s="4">
        <v>0.2913956578835305</v>
      </c>
      <c r="F2" s="4">
        <v>0.10342868525896416</v>
      </c>
    </row>
    <row r="3" spans="1:7">
      <c r="A3" s="3">
        <f t="shared" ref="A3:A27" si="0">A2+1</f>
        <v>2000</v>
      </c>
      <c r="B3" s="1">
        <v>3.4360189573459543E-2</v>
      </c>
      <c r="C3" s="4">
        <v>5.9745933423981601E-2</v>
      </c>
      <c r="D3" s="4">
        <v>0.16655267125397488</v>
      </c>
      <c r="E3" s="4">
        <v>-0.25687086080646765</v>
      </c>
      <c r="F3" s="4">
        <v>7.273359374999995E-2</v>
      </c>
    </row>
    <row r="4" spans="1:7">
      <c r="A4" s="3">
        <f t="shared" si="0"/>
        <v>2001</v>
      </c>
      <c r="B4" s="1">
        <v>1.6036655211913109E-2</v>
      </c>
      <c r="C4" s="4">
        <v>7.6734364140733202E-2</v>
      </c>
      <c r="D4" s="4">
        <v>5.5721811892492555E-2</v>
      </c>
      <c r="E4" s="4">
        <v>-0.17421940331249441</v>
      </c>
      <c r="F4" s="4">
        <v>8.8974131274131257E-2</v>
      </c>
    </row>
    <row r="5" spans="1:7">
      <c r="A5" s="3">
        <f t="shared" si="0"/>
        <v>2002</v>
      </c>
      <c r="B5" s="1">
        <v>2.4802705749718212E-2</v>
      </c>
      <c r="C5" s="4">
        <v>0.12530273356687704</v>
      </c>
      <c r="D5" s="4">
        <v>0.15116400378109285</v>
      </c>
      <c r="E5" s="4">
        <v>-0.37082448336021984</v>
      </c>
      <c r="F5" s="4">
        <v>0.13643976833976842</v>
      </c>
    </row>
    <row r="6" spans="1:7">
      <c r="A6" s="3">
        <f t="shared" si="0"/>
        <v>2003</v>
      </c>
      <c r="B6" s="1">
        <v>2.0352035203520247E-2</v>
      </c>
      <c r="C6" s="4">
        <v>9.3005128004000293E-2</v>
      </c>
      <c r="D6" s="4">
        <v>3.7531858817758529E-3</v>
      </c>
      <c r="E6" s="4">
        <v>0.27980481461832646</v>
      </c>
      <c r="F6" s="4">
        <v>8.3488759689922476E-2</v>
      </c>
    </row>
    <row r="7" spans="1:7">
      <c r="A7" s="3">
        <f t="shared" si="0"/>
        <v>2004</v>
      </c>
      <c r="B7" s="1">
        <v>3.3423180592991875E-2</v>
      </c>
      <c r="C7" s="4">
        <v>7.5994958488264208E-2</v>
      </c>
      <c r="D7" s="4">
        <v>4.490683702274547E-2</v>
      </c>
      <c r="E7" s="4">
        <v>6.2520922418216468E-2</v>
      </c>
      <c r="F7" s="4">
        <v>5.4029230769230753E-2</v>
      </c>
    </row>
    <row r="8" spans="1:7">
      <c r="A8" s="3">
        <f t="shared" si="0"/>
        <v>2005</v>
      </c>
      <c r="B8" s="1">
        <v>3.3385498174230532E-2</v>
      </c>
      <c r="C8" s="4">
        <v>5.6892268187350936E-2</v>
      </c>
      <c r="D8" s="4">
        <v>2.8675329597779506E-2</v>
      </c>
      <c r="E8" s="4">
        <v>1.9669445634909029E-2</v>
      </c>
      <c r="F8" s="4">
        <v>3.9803461538461524E-2</v>
      </c>
    </row>
    <row r="9" spans="1:7">
      <c r="A9" s="3">
        <f t="shared" si="0"/>
        <v>2006</v>
      </c>
      <c r="B9" s="1">
        <v>2.5239777889954462E-2</v>
      </c>
      <c r="C9" s="4">
        <v>3.1415161315768714E-2</v>
      </c>
      <c r="D9" s="4">
        <v>1.9610012417568386E-2</v>
      </c>
      <c r="E9" s="4">
        <v>0.13651556737558865</v>
      </c>
      <c r="F9" s="4">
        <v>2.3542857142857154E-2</v>
      </c>
    </row>
    <row r="10" spans="1:7">
      <c r="A10" s="3">
        <f t="shared" si="0"/>
        <v>2007</v>
      </c>
      <c r="B10" s="1">
        <v>4.1088133924175319E-2</v>
      </c>
      <c r="C10" s="4">
        <v>4.4576585533737223E-2</v>
      </c>
      <c r="D10" s="4">
        <v>0.10209921930012807</v>
      </c>
      <c r="E10" s="4">
        <v>-4.7251866835910372E-2</v>
      </c>
      <c r="F10" s="4">
        <v>1.806279069767442E-2</v>
      </c>
    </row>
    <row r="11" spans="1:7">
      <c r="A11" s="3">
        <f t="shared" si="0"/>
        <v>2008</v>
      </c>
      <c r="B11" s="1">
        <v>-2.2228002553859039E-4</v>
      </c>
      <c r="C11" s="4">
        <v>5.9027243906546456E-2</v>
      </c>
      <c r="D11" s="4">
        <v>0.20101279926977011</v>
      </c>
      <c r="E11" s="4">
        <v>-0.56653624038775208</v>
      </c>
      <c r="F11" s="4">
        <v>3.2626000000000002E-2</v>
      </c>
      <c r="G11" s="4"/>
    </row>
    <row r="12" spans="1:7">
      <c r="A12" s="3">
        <f t="shared" si="0"/>
        <v>2009</v>
      </c>
      <c r="B12" s="1">
        <v>2.8141231232083674E-2</v>
      </c>
      <c r="C12" s="4">
        <v>4.31165006256784E-2</v>
      </c>
      <c r="D12" s="4">
        <v>-0.11116695313259162</v>
      </c>
      <c r="E12" s="4">
        <v>0.37051929190923144</v>
      </c>
      <c r="F12" s="4">
        <v>1.4499999999999999E-2</v>
      </c>
      <c r="G12" s="4"/>
    </row>
    <row r="13" spans="1:7">
      <c r="A13" s="3">
        <f t="shared" si="0"/>
        <v>2010</v>
      </c>
      <c r="B13" s="1">
        <v>1.4377930222179369E-2</v>
      </c>
      <c r="C13" s="4">
        <v>5.9086887217945305E-2</v>
      </c>
      <c r="D13" s="4">
        <v>8.4629338803557719E-2</v>
      </c>
      <c r="E13" s="4">
        <v>6.3581583983636419E-2</v>
      </c>
      <c r="F13" s="4">
        <v>1.4286E-2</v>
      </c>
      <c r="G13" s="4"/>
    </row>
    <row r="14" spans="1:7">
      <c r="A14" s="3">
        <f t="shared" si="0"/>
        <v>2011</v>
      </c>
      <c r="B14" s="1">
        <v>3.0620668384193861E-2</v>
      </c>
      <c r="C14" s="4">
        <v>6.5033527436801686E-2</v>
      </c>
      <c r="D14" s="4">
        <v>0.16035334999461354</v>
      </c>
      <c r="E14" s="4">
        <v>-0.13936960265833304</v>
      </c>
      <c r="F14" s="4">
        <v>1.8675000000000001E-2</v>
      </c>
      <c r="G14" s="4"/>
    </row>
    <row r="15" spans="1:7">
      <c r="A15" s="3">
        <f t="shared" si="0"/>
        <v>2012</v>
      </c>
      <c r="B15" s="1">
        <v>1.7595049796895523E-2</v>
      </c>
      <c r="C15" s="4">
        <v>5.8385947181474496E-2</v>
      </c>
      <c r="D15" s="4">
        <v>2.971571978018946E-2</v>
      </c>
      <c r="E15" s="4">
        <v>0.12919013263711346</v>
      </c>
      <c r="F15" s="4">
        <v>1.4678999999999999E-2</v>
      </c>
      <c r="G15" s="4"/>
    </row>
    <row r="16" spans="1:7">
      <c r="A16" s="3">
        <f t="shared" si="0"/>
        <v>2013</v>
      </c>
      <c r="B16" s="1">
        <v>1.5128383667573297E-2</v>
      </c>
      <c r="C16" s="4">
        <v>5.910683255331084E-2</v>
      </c>
      <c r="D16" s="4">
        <v>-9.104568794347262E-2</v>
      </c>
      <c r="E16" s="4">
        <v>0.41249654652472745</v>
      </c>
      <c r="F16" s="4">
        <v>2.4188999999999999E-2</v>
      </c>
      <c r="G16" s="4"/>
    </row>
    <row r="17" spans="1:7">
      <c r="A17" s="3">
        <f t="shared" si="0"/>
        <v>2014</v>
      </c>
      <c r="B17" s="1">
        <v>6.5312139196231911E-3</v>
      </c>
      <c r="C17" s="4">
        <v>6.4074707959081545E-2</v>
      </c>
      <c r="D17" s="4">
        <v>0.10746180452004755</v>
      </c>
      <c r="E17" s="4">
        <v>2.7782411974574817E-2</v>
      </c>
      <c r="F17" s="4">
        <v>2.5618000000000002E-2</v>
      </c>
      <c r="G17" s="4"/>
    </row>
    <row r="18" spans="1:7">
      <c r="A18" s="3">
        <f t="shared" si="0"/>
        <v>2015</v>
      </c>
      <c r="B18" s="1">
        <v>6.3872475153647912E-3</v>
      </c>
      <c r="C18" s="4">
        <v>0.1067302813397506</v>
      </c>
      <c r="D18" s="4">
        <v>1.2842996709792224E-2</v>
      </c>
      <c r="E18" s="4">
        <v>9.4591970188391376E-4</v>
      </c>
      <c r="F18" s="4">
        <v>5.425E-2</v>
      </c>
      <c r="G18" s="4"/>
    </row>
    <row r="19" spans="1:7">
      <c r="A19" s="3">
        <f t="shared" si="0"/>
        <v>2016</v>
      </c>
      <c r="B19" s="1">
        <v>2.0507989115119862E-2</v>
      </c>
      <c r="C19" s="4">
        <v>6.2879882132213849E-2</v>
      </c>
      <c r="D19" s="4">
        <v>6.9055046987477921E-3</v>
      </c>
      <c r="E19" s="4">
        <v>0.11082530404923392</v>
      </c>
      <c r="F19" s="4">
        <v>3.4795E-2</v>
      </c>
      <c r="G19" s="4"/>
    </row>
    <row r="20" spans="1:7">
      <c r="A20" s="3">
        <f t="shared" si="0"/>
        <v>2017</v>
      </c>
      <c r="B20" s="1">
        <v>2.1014931770504841E-2</v>
      </c>
      <c r="C20" s="4">
        <v>2.9474213204347066E-2</v>
      </c>
      <c r="D20" s="4">
        <v>2.8017162707789457E-2</v>
      </c>
      <c r="E20" s="4">
        <v>0.18803765163720335</v>
      </c>
      <c r="F20" s="4">
        <v>2.5019999999999997E-2</v>
      </c>
      <c r="G20" s="4"/>
    </row>
    <row r="21" spans="1:7">
      <c r="A21" s="3">
        <f t="shared" si="0"/>
        <v>2018</v>
      </c>
      <c r="B21" s="1">
        <v>1.9201892337003867E-2</v>
      </c>
      <c r="C21" s="4">
        <v>3.7455811701915476E-2</v>
      </c>
      <c r="D21" s="4">
        <v>-1.6692385713402633E-4</v>
      </c>
      <c r="E21" s="4">
        <v>-4.2101769033751416E-2</v>
      </c>
      <c r="F21" s="4">
        <v>2.7498000000000002E-2</v>
      </c>
      <c r="G21" s="4">
        <v>2.98E-2</v>
      </c>
    </row>
    <row r="22" spans="1:7">
      <c r="A22" s="3">
        <f t="shared" si="0"/>
        <v>2019</v>
      </c>
      <c r="B22" s="1">
        <v>2.2614488322448389E-2</v>
      </c>
      <c r="C22" s="4">
        <v>4.306151617159526E-2</v>
      </c>
      <c r="D22" s="4">
        <v>9.6356307415483927E-2</v>
      </c>
      <c r="E22" s="4">
        <v>0.21576049255260363</v>
      </c>
      <c r="F22" s="4">
        <v>1.7731999999999998E-2</v>
      </c>
      <c r="G22" s="4">
        <v>1.6799999999999999E-2</v>
      </c>
    </row>
    <row r="23" spans="1:7">
      <c r="A23" s="3">
        <f t="shared" si="0"/>
        <v>2020</v>
      </c>
      <c r="B23" s="1">
        <v>1.3001398124731445E-2</v>
      </c>
      <c r="C23" s="4">
        <v>4.517456886424509E-2</v>
      </c>
      <c r="D23" s="4">
        <v>0.1133189764661412</v>
      </c>
      <c r="E23" s="4">
        <v>6.682018497474923E-2</v>
      </c>
      <c r="F23" s="4">
        <v>2.0893999999999999E-2</v>
      </c>
      <c r="G23" s="4">
        <v>1.83E-2</v>
      </c>
    </row>
    <row r="24" spans="1:7">
      <c r="A24" s="3">
        <f t="shared" si="0"/>
        <v>2021</v>
      </c>
      <c r="B24" s="1">
        <v>7.3891267777947744E-2</v>
      </c>
      <c r="C24" s="4">
        <v>0.10060982737443336</v>
      </c>
      <c r="D24" s="4">
        <v>-4.4200000000000003E-2</v>
      </c>
      <c r="E24" s="4">
        <v>0.32879999999999998</v>
      </c>
      <c r="F24" s="4">
        <v>2.8212999999999998E-2</v>
      </c>
      <c r="G24" s="4">
        <v>4.0999999999999995E-2</v>
      </c>
    </row>
    <row r="25" spans="1:7">
      <c r="A25" s="3">
        <f t="shared" si="0"/>
        <v>2022</v>
      </c>
      <c r="B25" s="1">
        <v>6.444940492084017E-2</v>
      </c>
      <c r="C25" s="4">
        <v>5.7850929078894886E-2</v>
      </c>
      <c r="D25" s="4">
        <v>-0.17829999999999999</v>
      </c>
      <c r="E25" s="4">
        <v>-2.0999999999999999E-3</v>
      </c>
      <c r="F25" s="4">
        <v>3.3335000000000004E-2</v>
      </c>
      <c r="G25" s="4">
        <v>5.2300000000000006E-2</v>
      </c>
    </row>
    <row r="26" spans="1:7">
      <c r="A26" s="3">
        <f t="shared" si="0"/>
        <v>2023</v>
      </c>
      <c r="B26" s="1">
        <v>3.2977691561590694E-2</v>
      </c>
      <c r="C26" s="4">
        <v>4.62119000508181E-2</v>
      </c>
      <c r="D26" s="4">
        <v>3.8800000000000001E-2</v>
      </c>
      <c r="E26" s="4">
        <v>0.2218</v>
      </c>
      <c r="F26" s="4">
        <v>2.2387000000000001E-2</v>
      </c>
      <c r="G26" s="4">
        <v>5.5599999999999997E-2</v>
      </c>
    </row>
    <row r="27" spans="1:7">
      <c r="A27" s="3">
        <f t="shared" si="0"/>
        <v>2024</v>
      </c>
      <c r="B27" s="1">
        <v>2.8340618423182695E-2</v>
      </c>
      <c r="C27" s="4">
        <v>4.8311967483947837E-2</v>
      </c>
      <c r="D27" s="4">
        <v>-1.6371801436629807E-2</v>
      </c>
      <c r="E27" s="4">
        <v>0.26515791406189704</v>
      </c>
      <c r="F27" s="4">
        <v>3.1363000000000002E-2</v>
      </c>
      <c r="G27" s="4">
        <v>6.6600000000000006E-2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86E4-E6C2-40E6-84B0-6B57E4430B83}">
  <dimension ref="A1:M97"/>
  <sheetViews>
    <sheetView workbookViewId="0">
      <selection activeCell="G8" sqref="G8"/>
    </sheetView>
  </sheetViews>
  <sheetFormatPr defaultRowHeight="15"/>
  <cols>
    <col min="1" max="1" width="36.7109375" bestFit="1" customWidth="1"/>
    <col min="2" max="2" width="8.85546875" customWidth="1"/>
    <col min="3" max="3" width="8.85546875" bestFit="1" customWidth="1"/>
    <col min="4" max="4" width="12" bestFit="1" customWidth="1"/>
    <col min="5" max="5" width="13.7109375" bestFit="1" customWidth="1"/>
    <col min="9" max="9" width="11.7109375" bestFit="1" customWidth="1"/>
    <col min="10" max="10" width="13.7109375" bestFit="1" customWidth="1"/>
    <col min="11" max="11" width="11.42578125" customWidth="1"/>
  </cols>
  <sheetData>
    <row r="1" spans="1:13">
      <c r="A1" s="2" t="s">
        <v>13</v>
      </c>
      <c r="B1" s="2" t="s">
        <v>10</v>
      </c>
      <c r="C1" s="2" t="s">
        <v>147</v>
      </c>
      <c r="D1" s="2" t="s">
        <v>12</v>
      </c>
      <c r="E1" s="2" t="s">
        <v>11</v>
      </c>
      <c r="J1" s="2"/>
      <c r="K1" s="2"/>
      <c r="M1" s="29" t="s">
        <v>146</v>
      </c>
    </row>
    <row r="2" spans="1:13">
      <c r="A2" s="7" t="s">
        <v>15</v>
      </c>
      <c r="B2" s="9">
        <v>1.254409764675642</v>
      </c>
      <c r="C2" s="27">
        <v>0.28052462762082353</v>
      </c>
      <c r="D2" s="4">
        <f t="shared" ref="D2:D33" si="0">1/(1+1/C2)</f>
        <v>0.21907007610000434</v>
      </c>
      <c r="E2" s="6">
        <f>1-D2</f>
        <v>0.7809299238999956</v>
      </c>
      <c r="J2" s="6">
        <v>0.28052462762082353</v>
      </c>
      <c r="K2" s="4">
        <f>1-J2</f>
        <v>0.71947537237917647</v>
      </c>
    </row>
    <row r="3" spans="1:13">
      <c r="A3" s="8" t="s">
        <v>16</v>
      </c>
      <c r="B3" s="10">
        <v>1.037195471112474</v>
      </c>
      <c r="C3" s="28">
        <v>0.18929103372340025</v>
      </c>
      <c r="D3" s="4">
        <f t="shared" si="0"/>
        <v>0.15916292005563432</v>
      </c>
      <c r="E3" s="6">
        <f t="shared" ref="E3:E66" si="1">1-D3</f>
        <v>0.84083707994436563</v>
      </c>
      <c r="J3" s="6">
        <v>0.18929103372340025</v>
      </c>
      <c r="K3" s="4">
        <f t="shared" ref="K3:K66" si="2">1-J3</f>
        <v>0.81070896627659972</v>
      </c>
    </row>
    <row r="4" spans="1:13">
      <c r="A4" s="7" t="s">
        <v>17</v>
      </c>
      <c r="B4" s="9">
        <v>1.2946167772204054</v>
      </c>
      <c r="C4" s="27">
        <v>0.92454958920879504</v>
      </c>
      <c r="D4" s="4">
        <f t="shared" si="0"/>
        <v>0.48039790421242834</v>
      </c>
      <c r="E4" s="6">
        <f t="shared" si="1"/>
        <v>0.51960209578757166</v>
      </c>
      <c r="J4" s="6">
        <v>0.92454958920879504</v>
      </c>
      <c r="K4" s="4">
        <f t="shared" si="2"/>
        <v>7.5450410791204958E-2</v>
      </c>
    </row>
    <row r="5" spans="1:13">
      <c r="A5" s="8" t="s">
        <v>18</v>
      </c>
      <c r="B5" s="10">
        <v>0.75053973841130484</v>
      </c>
      <c r="C5" s="28">
        <v>0.19641001533986122</v>
      </c>
      <c r="D5" s="4">
        <f t="shared" si="0"/>
        <v>0.16416614105664062</v>
      </c>
      <c r="E5" s="6">
        <f t="shared" si="1"/>
        <v>0.83583385894335938</v>
      </c>
      <c r="J5" s="6">
        <v>0.19641001533986122</v>
      </c>
      <c r="K5" s="4">
        <f t="shared" si="2"/>
        <v>0.80358998466013876</v>
      </c>
    </row>
    <row r="6" spans="1:13">
      <c r="A6" s="7" t="s">
        <v>19</v>
      </c>
      <c r="B6" s="9">
        <v>1.5289121782877741</v>
      </c>
      <c r="C6" s="27">
        <v>0.49611374024969662</v>
      </c>
      <c r="D6" s="4">
        <f t="shared" si="0"/>
        <v>0.33160162018624117</v>
      </c>
      <c r="E6" s="6">
        <f t="shared" si="1"/>
        <v>0.66839837981375883</v>
      </c>
      <c r="J6" s="6">
        <v>0.49611374024969662</v>
      </c>
      <c r="K6" s="4">
        <f t="shared" si="2"/>
        <v>0.50388625975030332</v>
      </c>
    </row>
    <row r="7" spans="1:13">
      <c r="A7" s="8" t="s">
        <v>20</v>
      </c>
      <c r="B7" s="10">
        <v>1.2988008165300675</v>
      </c>
      <c r="C7" s="28">
        <v>0.35917422116891823</v>
      </c>
      <c r="D7" s="4">
        <f t="shared" si="0"/>
        <v>0.26425914763158243</v>
      </c>
      <c r="E7" s="6">
        <f t="shared" si="1"/>
        <v>0.73574085236841757</v>
      </c>
      <c r="J7" s="6">
        <v>0.35917422116891823</v>
      </c>
      <c r="K7" s="4">
        <f t="shared" si="2"/>
        <v>0.64082577883108183</v>
      </c>
    </row>
    <row r="8" spans="1:13">
      <c r="A8" s="7" t="s">
        <v>21</v>
      </c>
      <c r="B8" s="9">
        <v>0.79703324846926948</v>
      </c>
      <c r="C8" s="27">
        <v>2.6504270813462951</v>
      </c>
      <c r="D8" s="4">
        <f t="shared" si="0"/>
        <v>0.7260594506571556</v>
      </c>
      <c r="E8" s="6">
        <f t="shared" si="1"/>
        <v>0.2739405493428444</v>
      </c>
      <c r="J8" s="6">
        <v>2.6504270813462898</v>
      </c>
      <c r="K8" s="4">
        <f t="shared" si="2"/>
        <v>-1.6504270813462898</v>
      </c>
    </row>
    <row r="9" spans="1:13">
      <c r="A9" s="8" t="s">
        <v>22</v>
      </c>
      <c r="B9" s="10">
        <v>0.5570410856784398</v>
      </c>
      <c r="C9" s="28">
        <v>2.2630480175556897</v>
      </c>
      <c r="D9" s="4">
        <f t="shared" si="0"/>
        <v>0.69353806789852634</v>
      </c>
      <c r="E9" s="6">
        <f t="shared" si="1"/>
        <v>0.30646193210147366</v>
      </c>
      <c r="J9" s="6">
        <v>2.2630480175556897</v>
      </c>
      <c r="K9" s="4">
        <f t="shared" si="2"/>
        <v>-1.2630480175556897</v>
      </c>
    </row>
    <row r="10" spans="1:13">
      <c r="A10" s="7" t="s">
        <v>23</v>
      </c>
      <c r="B10" s="9">
        <v>0.86351323985664896</v>
      </c>
      <c r="C10" s="27">
        <v>0.23473385535220545</v>
      </c>
      <c r="D10" s="4">
        <f t="shared" si="0"/>
        <v>0.19010886786225528</v>
      </c>
      <c r="E10" s="6">
        <f t="shared" si="1"/>
        <v>0.80989113213774466</v>
      </c>
      <c r="J10" s="6">
        <v>0.23473385535220545</v>
      </c>
      <c r="K10" s="4">
        <f t="shared" si="2"/>
        <v>0.76526614464779452</v>
      </c>
    </row>
    <row r="11" spans="1:13">
      <c r="A11" s="8" t="s">
        <v>24</v>
      </c>
      <c r="B11" s="10">
        <v>0.57262636973795178</v>
      </c>
      <c r="C11" s="28">
        <v>0.18508028657622577</v>
      </c>
      <c r="D11" s="4">
        <f t="shared" si="0"/>
        <v>0.15617531459487421</v>
      </c>
      <c r="E11" s="6">
        <f t="shared" si="1"/>
        <v>0.84382468540512579</v>
      </c>
      <c r="J11" s="6">
        <v>0.18508028657622577</v>
      </c>
      <c r="K11" s="4">
        <f t="shared" si="2"/>
        <v>0.81491971342377423</v>
      </c>
    </row>
    <row r="12" spans="1:13">
      <c r="A12" s="7" t="s">
        <v>25</v>
      </c>
      <c r="B12" s="9">
        <v>1.0043908188810557</v>
      </c>
      <c r="C12" s="27">
        <v>0.8354095695945114</v>
      </c>
      <c r="D12" s="4">
        <f t="shared" si="0"/>
        <v>0.45516247895507844</v>
      </c>
      <c r="E12" s="6">
        <f t="shared" si="1"/>
        <v>0.54483752104492156</v>
      </c>
      <c r="J12" s="6">
        <v>0.8354095695945114</v>
      </c>
      <c r="K12" s="4">
        <f t="shared" si="2"/>
        <v>0.1645904304054886</v>
      </c>
    </row>
    <row r="13" spans="1:13">
      <c r="A13" s="8" t="s">
        <v>26</v>
      </c>
      <c r="B13" s="10">
        <v>0.90851379972544732</v>
      </c>
      <c r="C13" s="28">
        <v>2.1645778350659364</v>
      </c>
      <c r="D13" s="4">
        <f t="shared" si="0"/>
        <v>0.68400208428459641</v>
      </c>
      <c r="E13" s="6">
        <f t="shared" si="1"/>
        <v>0.31599791571540359</v>
      </c>
      <c r="J13" s="6">
        <v>2.1645778350659364</v>
      </c>
      <c r="K13" s="4">
        <f t="shared" si="2"/>
        <v>-1.1645778350659364</v>
      </c>
    </row>
    <row r="14" spans="1:13">
      <c r="A14" s="7" t="s">
        <v>27</v>
      </c>
      <c r="B14" s="9">
        <v>1.026465291452767</v>
      </c>
      <c r="C14" s="27">
        <v>0.21935940213784474</v>
      </c>
      <c r="D14" s="4">
        <f t="shared" si="0"/>
        <v>0.17989724912380414</v>
      </c>
      <c r="E14" s="6">
        <f t="shared" si="1"/>
        <v>0.82010275087619589</v>
      </c>
      <c r="J14" s="6">
        <v>0.21935940213784474</v>
      </c>
      <c r="K14" s="4">
        <f t="shared" si="2"/>
        <v>0.78064059786215523</v>
      </c>
    </row>
    <row r="15" spans="1:13">
      <c r="A15" s="8" t="s">
        <v>28</v>
      </c>
      <c r="B15" s="10">
        <v>1.0155396933661369</v>
      </c>
      <c r="C15" s="28">
        <v>0.17258972967139849</v>
      </c>
      <c r="D15" s="4">
        <f t="shared" si="0"/>
        <v>0.14718679969998055</v>
      </c>
      <c r="E15" s="6">
        <f t="shared" si="1"/>
        <v>0.8528132003000195</v>
      </c>
      <c r="J15" s="6">
        <v>0.17258972967139849</v>
      </c>
      <c r="K15" s="4">
        <f t="shared" si="2"/>
        <v>0.82741027032860148</v>
      </c>
    </row>
    <row r="16" spans="1:13">
      <c r="A16" s="7" t="s">
        <v>29</v>
      </c>
      <c r="B16" s="9">
        <v>1.0687515972057318</v>
      </c>
      <c r="C16" s="27">
        <v>1.155992394162265</v>
      </c>
      <c r="D16" s="4">
        <f t="shared" si="0"/>
        <v>0.53617647135134672</v>
      </c>
      <c r="E16" s="6">
        <f t="shared" si="1"/>
        <v>0.46382352864865328</v>
      </c>
      <c r="J16" s="6">
        <v>1.155992394162265</v>
      </c>
      <c r="K16" s="4">
        <f t="shared" si="2"/>
        <v>-0.15599239416226496</v>
      </c>
    </row>
    <row r="17" spans="1:11">
      <c r="A17" s="8" t="s">
        <v>30</v>
      </c>
      <c r="B17" s="10">
        <v>1.1492820149889402</v>
      </c>
      <c r="C17" s="28">
        <v>0.55133036854950412</v>
      </c>
      <c r="D17" s="4">
        <f t="shared" si="0"/>
        <v>0.35539197821866836</v>
      </c>
      <c r="E17" s="6">
        <f t="shared" si="1"/>
        <v>0.6446080217813317</v>
      </c>
      <c r="J17" s="6">
        <v>0.55133036854950412</v>
      </c>
      <c r="K17" s="4">
        <f t="shared" si="2"/>
        <v>0.44866963145049588</v>
      </c>
    </row>
    <row r="18" spans="1:11">
      <c r="A18" s="7" t="s">
        <v>31</v>
      </c>
      <c r="B18" s="9">
        <v>1.1400490925634852</v>
      </c>
      <c r="C18" s="27">
        <v>0.65185607598112594</v>
      </c>
      <c r="D18" s="4">
        <f t="shared" si="0"/>
        <v>0.39462038216250384</v>
      </c>
      <c r="E18" s="6">
        <f t="shared" si="1"/>
        <v>0.60537961783749616</v>
      </c>
      <c r="J18" s="6">
        <v>0.65185607598112594</v>
      </c>
      <c r="K18" s="4">
        <f t="shared" si="2"/>
        <v>0.34814392401887406</v>
      </c>
    </row>
    <row r="19" spans="1:11">
      <c r="A19" s="8" t="s">
        <v>32</v>
      </c>
      <c r="B19" s="10">
        <v>1.0488139972344594</v>
      </c>
      <c r="C19" s="28">
        <v>0.24052200441960117</v>
      </c>
      <c r="D19" s="4">
        <f t="shared" si="0"/>
        <v>0.19388773722892033</v>
      </c>
      <c r="E19" s="6">
        <f t="shared" si="1"/>
        <v>0.80611226277107972</v>
      </c>
      <c r="J19" s="6">
        <v>0.24052200441960117</v>
      </c>
      <c r="K19" s="4">
        <f t="shared" si="2"/>
        <v>0.75947799558039886</v>
      </c>
    </row>
    <row r="20" spans="1:11">
      <c r="A20" s="7" t="s">
        <v>33</v>
      </c>
      <c r="B20" s="9">
        <v>1.1962106644965751</v>
      </c>
      <c r="C20" s="27">
        <v>0.19118182236015294</v>
      </c>
      <c r="D20" s="4">
        <f t="shared" si="0"/>
        <v>0.16049759891512955</v>
      </c>
      <c r="E20" s="6">
        <f t="shared" si="1"/>
        <v>0.8395024010848704</v>
      </c>
      <c r="J20" s="6">
        <v>0.19118182236015294</v>
      </c>
      <c r="K20" s="4">
        <f t="shared" si="2"/>
        <v>0.80881817763984709</v>
      </c>
    </row>
    <row r="21" spans="1:11">
      <c r="A21" s="8" t="s">
        <v>34</v>
      </c>
      <c r="B21" s="10">
        <v>1.0925800372394801</v>
      </c>
      <c r="C21" s="28">
        <v>0.1482397736857492</v>
      </c>
      <c r="D21" s="4">
        <f t="shared" si="0"/>
        <v>0.12910175825900239</v>
      </c>
      <c r="E21" s="6">
        <f t="shared" si="1"/>
        <v>0.87089824174099761</v>
      </c>
      <c r="J21" s="6">
        <v>0.1482397736857492</v>
      </c>
      <c r="K21" s="4">
        <f t="shared" si="2"/>
        <v>0.85176022631425075</v>
      </c>
    </row>
    <row r="22" spans="1:11">
      <c r="A22" s="7" t="s">
        <v>35</v>
      </c>
      <c r="B22" s="9">
        <v>1.26185646056331</v>
      </c>
      <c r="C22" s="27">
        <v>6.593922686951198E-2</v>
      </c>
      <c r="D22" s="4">
        <f t="shared" si="0"/>
        <v>6.1860212296684709E-2</v>
      </c>
      <c r="E22" s="6">
        <f t="shared" si="1"/>
        <v>0.9381397877033153</v>
      </c>
      <c r="J22" s="6">
        <v>6.593922686951198E-2</v>
      </c>
      <c r="K22" s="4">
        <f t="shared" si="2"/>
        <v>0.93406077313048796</v>
      </c>
    </row>
    <row r="23" spans="1:11">
      <c r="A23" s="8" t="s">
        <v>36</v>
      </c>
      <c r="B23" s="10">
        <v>0.97817928919457886</v>
      </c>
      <c r="C23" s="28">
        <v>0.37432571156768263</v>
      </c>
      <c r="D23" s="4">
        <f t="shared" si="0"/>
        <v>0.27237044931706345</v>
      </c>
      <c r="E23" s="6">
        <f t="shared" si="1"/>
        <v>0.72762955068293655</v>
      </c>
      <c r="J23" s="6">
        <v>0.37432571156768263</v>
      </c>
      <c r="K23" s="4">
        <f t="shared" si="2"/>
        <v>0.62567428843231743</v>
      </c>
    </row>
    <row r="24" spans="1:11">
      <c r="A24" s="7" t="s">
        <v>37</v>
      </c>
      <c r="B24" s="9">
        <v>0.88856194869420702</v>
      </c>
      <c r="C24" s="27">
        <v>0.50285395585007331</v>
      </c>
      <c r="D24" s="4">
        <f t="shared" si="0"/>
        <v>0.33459934938630764</v>
      </c>
      <c r="E24" s="6">
        <f t="shared" si="1"/>
        <v>0.66540065061369236</v>
      </c>
      <c r="J24" s="6">
        <v>0.50285395585007331</v>
      </c>
      <c r="K24" s="4">
        <f t="shared" si="2"/>
        <v>0.49714604414992669</v>
      </c>
    </row>
    <row r="25" spans="1:11">
      <c r="A25" s="8" t="s">
        <v>38</v>
      </c>
      <c r="B25" s="10">
        <v>1.2918900121586152</v>
      </c>
      <c r="C25" s="28">
        <v>0.15165951248333817</v>
      </c>
      <c r="D25" s="4">
        <f t="shared" si="0"/>
        <v>0.13168780428541141</v>
      </c>
      <c r="E25" s="6">
        <f t="shared" si="1"/>
        <v>0.86831219571458862</v>
      </c>
      <c r="J25" s="6">
        <v>0.15165951248333817</v>
      </c>
      <c r="K25" s="4">
        <f t="shared" si="2"/>
        <v>0.8483404875166618</v>
      </c>
    </row>
    <row r="26" spans="1:11">
      <c r="A26" s="7" t="s">
        <v>39</v>
      </c>
      <c r="B26" s="9">
        <v>1.0459900460346432</v>
      </c>
      <c r="C26" s="27">
        <v>0.16652041956907832</v>
      </c>
      <c r="D26" s="4">
        <f t="shared" si="0"/>
        <v>0.14274968253928402</v>
      </c>
      <c r="E26" s="6">
        <f t="shared" si="1"/>
        <v>0.857250317460716</v>
      </c>
      <c r="J26" s="6">
        <v>0.16652041956907832</v>
      </c>
      <c r="K26" s="4">
        <f t="shared" si="2"/>
        <v>0.83347958043092163</v>
      </c>
    </row>
    <row r="27" spans="1:11">
      <c r="A27" s="8" t="s">
        <v>40</v>
      </c>
      <c r="B27" s="10">
        <v>0.86268907071886347</v>
      </c>
      <c r="C27" s="28">
        <v>0.2912894478073223</v>
      </c>
      <c r="D27" s="4">
        <f t="shared" si="0"/>
        <v>0.22558028976535599</v>
      </c>
      <c r="E27" s="6">
        <f t="shared" si="1"/>
        <v>0.77441971023464395</v>
      </c>
      <c r="J27" s="6">
        <v>0.2912894478073223</v>
      </c>
      <c r="K27" s="4">
        <f t="shared" si="2"/>
        <v>0.70871055219267776</v>
      </c>
    </row>
    <row r="28" spans="1:11">
      <c r="A28" s="7" t="s">
        <v>41</v>
      </c>
      <c r="B28" s="9">
        <v>1.215668392683982</v>
      </c>
      <c r="C28" s="27">
        <v>0.17186184358499548</v>
      </c>
      <c r="D28" s="4">
        <f t="shared" si="0"/>
        <v>0.1466570863500688</v>
      </c>
      <c r="E28" s="6">
        <f t="shared" si="1"/>
        <v>0.8533429136499312</v>
      </c>
      <c r="J28" s="6">
        <v>0.17186184358499548</v>
      </c>
      <c r="K28" s="4">
        <f t="shared" si="2"/>
        <v>0.82813815641500454</v>
      </c>
    </row>
    <row r="29" spans="1:11">
      <c r="A29" s="8" t="s">
        <v>42</v>
      </c>
      <c r="B29" s="10">
        <v>1.2099501889035962</v>
      </c>
      <c r="C29" s="28">
        <v>0.27136394989327384</v>
      </c>
      <c r="D29" s="4">
        <f t="shared" si="0"/>
        <v>0.21344316858760531</v>
      </c>
      <c r="E29" s="6">
        <f t="shared" si="1"/>
        <v>0.78655683141239474</v>
      </c>
      <c r="J29" s="6">
        <v>0.27136394989327384</v>
      </c>
      <c r="K29" s="4">
        <f t="shared" si="2"/>
        <v>0.72863605010672616</v>
      </c>
    </row>
    <row r="30" spans="1:11">
      <c r="A30" s="7" t="s">
        <v>43</v>
      </c>
      <c r="B30" s="9">
        <v>1.3767895708284481</v>
      </c>
      <c r="C30" s="27">
        <v>0.1749516550457178</v>
      </c>
      <c r="D30" s="4">
        <f t="shared" si="0"/>
        <v>0.14890115205540977</v>
      </c>
      <c r="E30" s="6">
        <f t="shared" si="1"/>
        <v>0.85109884794459023</v>
      </c>
      <c r="J30" s="6">
        <v>0.1749516550457178</v>
      </c>
      <c r="K30" s="4">
        <f t="shared" si="2"/>
        <v>0.82504834495428225</v>
      </c>
    </row>
    <row r="31" spans="1:11">
      <c r="A31" s="8" t="s">
        <v>44</v>
      </c>
      <c r="B31" s="10">
        <v>0.92879864741205909</v>
      </c>
      <c r="C31" s="28">
        <v>0.94074558583662826</v>
      </c>
      <c r="D31" s="4">
        <f t="shared" si="0"/>
        <v>0.4847341107984981</v>
      </c>
      <c r="E31" s="6">
        <f t="shared" si="1"/>
        <v>0.51526588920150185</v>
      </c>
      <c r="J31" s="6">
        <v>0.94074558583662826</v>
      </c>
      <c r="K31" s="4">
        <f t="shared" si="2"/>
        <v>5.9254414163371738E-2</v>
      </c>
    </row>
    <row r="32" spans="1:11">
      <c r="A32" s="7" t="s">
        <v>45</v>
      </c>
      <c r="B32" s="9">
        <v>1.0554392738374743</v>
      </c>
      <c r="C32" s="27">
        <v>0.17702144946282103</v>
      </c>
      <c r="D32" s="4">
        <f t="shared" si="0"/>
        <v>0.15039781096904525</v>
      </c>
      <c r="E32" s="6">
        <f t="shared" si="1"/>
        <v>0.84960218903095475</v>
      </c>
      <c r="J32" s="6">
        <v>0.17702144946282103</v>
      </c>
      <c r="K32" s="4">
        <f t="shared" si="2"/>
        <v>0.82297855053717894</v>
      </c>
    </row>
    <row r="33" spans="1:11">
      <c r="A33" s="8" t="s">
        <v>46</v>
      </c>
      <c r="B33" s="10">
        <v>1.0297058112156112</v>
      </c>
      <c r="C33" s="28">
        <v>0.34386147947516799</v>
      </c>
      <c r="D33" s="4">
        <f t="shared" si="0"/>
        <v>0.25587568713515008</v>
      </c>
      <c r="E33" s="6">
        <f t="shared" si="1"/>
        <v>0.74412431286484992</v>
      </c>
      <c r="J33" s="6">
        <v>0.34386147947516799</v>
      </c>
      <c r="K33" s="4">
        <f t="shared" si="2"/>
        <v>0.65613852052483201</v>
      </c>
    </row>
    <row r="34" spans="1:11">
      <c r="A34" s="7" t="s">
        <v>47</v>
      </c>
      <c r="B34" s="9">
        <v>0.77354538154095709</v>
      </c>
      <c r="C34" s="27">
        <v>0.64054865185098231</v>
      </c>
      <c r="D34" s="4">
        <f t="shared" ref="D34:D65" si="3">1/(1+1/C34)</f>
        <v>0.39044782434722081</v>
      </c>
      <c r="E34" s="6">
        <f t="shared" si="1"/>
        <v>0.60955217565277919</v>
      </c>
      <c r="J34" s="6">
        <v>0.64054865185098231</v>
      </c>
      <c r="K34" s="4">
        <f t="shared" si="2"/>
        <v>0.35945134814901769</v>
      </c>
    </row>
    <row r="35" spans="1:11">
      <c r="A35" s="8" t="s">
        <v>48</v>
      </c>
      <c r="B35" s="10">
        <v>0.82085647616265467</v>
      </c>
      <c r="C35" s="28">
        <v>2.9589081143625435</v>
      </c>
      <c r="D35" s="4">
        <f t="shared" si="3"/>
        <v>0.74740509981221981</v>
      </c>
      <c r="E35" s="6">
        <f t="shared" si="1"/>
        <v>0.25259490018778019</v>
      </c>
      <c r="J35" s="6">
        <v>2.9589081143625435</v>
      </c>
      <c r="K35" s="4">
        <f t="shared" si="2"/>
        <v>-1.9589081143625435</v>
      </c>
    </row>
    <row r="36" spans="1:11">
      <c r="A36" s="7" t="s">
        <v>49</v>
      </c>
      <c r="B36" s="9">
        <v>0.68123561080375894</v>
      </c>
      <c r="C36" s="27">
        <v>0.36149838587825145</v>
      </c>
      <c r="D36" s="4">
        <f t="shared" si="3"/>
        <v>0.26551510426144387</v>
      </c>
      <c r="E36" s="6">
        <f t="shared" si="1"/>
        <v>0.73448489573855613</v>
      </c>
      <c r="J36" s="6">
        <v>0.36149838587825145</v>
      </c>
      <c r="K36" s="4">
        <f t="shared" si="2"/>
        <v>0.63850161412174855</v>
      </c>
    </row>
    <row r="37" spans="1:11">
      <c r="A37" s="8" t="s">
        <v>50</v>
      </c>
      <c r="B37" s="10">
        <v>0.59854811525370277</v>
      </c>
      <c r="C37" s="28">
        <v>0.58545503920948094</v>
      </c>
      <c r="D37" s="4">
        <f t="shared" si="3"/>
        <v>0.36926625147402031</v>
      </c>
      <c r="E37" s="6">
        <f t="shared" si="1"/>
        <v>0.63073374852597963</v>
      </c>
      <c r="J37" s="6">
        <v>0.58545503920948094</v>
      </c>
      <c r="K37" s="4">
        <f t="shared" si="2"/>
        <v>0.41454496079051906</v>
      </c>
    </row>
    <row r="38" spans="1:11">
      <c r="A38" s="7" t="s">
        <v>51</v>
      </c>
      <c r="B38" s="9">
        <v>0.93610405178081413</v>
      </c>
      <c r="C38" s="27">
        <v>0.24789386801307761</v>
      </c>
      <c r="D38" s="4">
        <f t="shared" si="3"/>
        <v>0.19864980056980275</v>
      </c>
      <c r="E38" s="6">
        <f t="shared" si="1"/>
        <v>0.80135019943019725</v>
      </c>
      <c r="J38" s="6">
        <v>0.24789386801307761</v>
      </c>
      <c r="K38" s="4">
        <f t="shared" si="2"/>
        <v>0.75210613198692244</v>
      </c>
    </row>
    <row r="39" spans="1:11">
      <c r="A39" s="8" t="s">
        <v>52</v>
      </c>
      <c r="B39" s="10">
        <v>0.88597908202182851</v>
      </c>
      <c r="C39" s="28">
        <v>0.72923973437036904</v>
      </c>
      <c r="D39" s="4">
        <f t="shared" si="3"/>
        <v>0.42171118317258166</v>
      </c>
      <c r="E39" s="6">
        <f t="shared" si="1"/>
        <v>0.57828881682741828</v>
      </c>
      <c r="J39" s="6">
        <v>0.72923973437036904</v>
      </c>
      <c r="K39" s="4">
        <f t="shared" si="2"/>
        <v>0.27076026562963096</v>
      </c>
    </row>
    <row r="40" spans="1:11">
      <c r="A40" s="7" t="s">
        <v>53</v>
      </c>
      <c r="B40" s="9">
        <v>1.1457756246639703</v>
      </c>
      <c r="C40" s="27">
        <v>0.14232211973591119</v>
      </c>
      <c r="D40" s="4">
        <f t="shared" si="3"/>
        <v>0.12459018106802841</v>
      </c>
      <c r="E40" s="6">
        <f t="shared" si="1"/>
        <v>0.87540981893197156</v>
      </c>
      <c r="J40" s="6">
        <v>0.14232211973591119</v>
      </c>
      <c r="K40" s="4">
        <f t="shared" si="2"/>
        <v>0.85767788026408875</v>
      </c>
    </row>
    <row r="41" spans="1:11">
      <c r="A41" s="8" t="s">
        <v>54</v>
      </c>
      <c r="B41" s="10">
        <v>0.86832079191349421</v>
      </c>
      <c r="C41" s="28">
        <v>0.38834655263717627</v>
      </c>
      <c r="D41" s="4">
        <f t="shared" si="3"/>
        <v>0.27971874306131178</v>
      </c>
      <c r="E41" s="6">
        <f t="shared" si="1"/>
        <v>0.72028125693868827</v>
      </c>
      <c r="J41" s="6">
        <v>0.38834655263717627</v>
      </c>
      <c r="K41" s="4">
        <f t="shared" si="2"/>
        <v>0.61165344736282368</v>
      </c>
    </row>
    <row r="42" spans="1:11">
      <c r="A42" s="7" t="s">
        <v>55</v>
      </c>
      <c r="B42" s="9">
        <v>1.2059921327413936</v>
      </c>
      <c r="C42" s="27">
        <v>0.14082494411947247</v>
      </c>
      <c r="D42" s="4">
        <f t="shared" si="3"/>
        <v>0.12344132624849465</v>
      </c>
      <c r="E42" s="6">
        <f t="shared" si="1"/>
        <v>0.87655867375150531</v>
      </c>
      <c r="J42" s="6">
        <v>0.14082494411947247</v>
      </c>
      <c r="K42" s="4">
        <f t="shared" si="2"/>
        <v>0.85917505588052756</v>
      </c>
    </row>
    <row r="43" spans="1:11">
      <c r="A43" s="8" t="s">
        <v>56</v>
      </c>
      <c r="B43" s="10">
        <v>1.0677356476037183</v>
      </c>
      <c r="C43" s="28">
        <v>0.34778664357485023</v>
      </c>
      <c r="D43" s="4">
        <f t="shared" si="3"/>
        <v>0.25804280316384931</v>
      </c>
      <c r="E43" s="6">
        <f t="shared" si="1"/>
        <v>0.74195719683615069</v>
      </c>
      <c r="J43" s="6">
        <v>0.34778664357485023</v>
      </c>
      <c r="K43" s="4">
        <f t="shared" si="2"/>
        <v>0.65221335642514977</v>
      </c>
    </row>
    <row r="44" spans="1:11">
      <c r="A44" s="7" t="s">
        <v>57</v>
      </c>
      <c r="B44" s="9">
        <v>0.77367833349541271</v>
      </c>
      <c r="C44" s="27">
        <v>0.50109457144982916</v>
      </c>
      <c r="D44" s="4">
        <f t="shared" si="3"/>
        <v>0.3338194548034692</v>
      </c>
      <c r="E44" s="6">
        <f t="shared" si="1"/>
        <v>0.6661805451965308</v>
      </c>
      <c r="J44" s="6">
        <v>0.50109457144982916</v>
      </c>
      <c r="K44" s="4">
        <f t="shared" si="2"/>
        <v>0.49890542855017084</v>
      </c>
    </row>
    <row r="45" spans="1:11">
      <c r="A45" s="8" t="s">
        <v>58</v>
      </c>
      <c r="B45" s="10">
        <v>0.91305267791501576</v>
      </c>
      <c r="C45" s="28">
        <v>0.42453587862015274</v>
      </c>
      <c r="D45" s="4">
        <f t="shared" si="3"/>
        <v>0.29801697871686506</v>
      </c>
      <c r="E45" s="6">
        <f t="shared" si="1"/>
        <v>0.70198302128313494</v>
      </c>
      <c r="J45" s="6">
        <v>0.42453587862015274</v>
      </c>
      <c r="K45" s="4">
        <f t="shared" si="2"/>
        <v>0.57546412137984726</v>
      </c>
    </row>
    <row r="46" spans="1:11">
      <c r="A46" s="7" t="s">
        <v>59</v>
      </c>
      <c r="B46" s="9">
        <v>0.87995434722373944</v>
      </c>
      <c r="C46" s="27">
        <v>0.1412202583560439</v>
      </c>
      <c r="D46" s="4">
        <f t="shared" si="3"/>
        <v>0.12374496274669639</v>
      </c>
      <c r="E46" s="6">
        <f t="shared" si="1"/>
        <v>0.87625503725330356</v>
      </c>
      <c r="J46" s="6">
        <v>0.1412202583560439</v>
      </c>
      <c r="K46" s="4">
        <f t="shared" si="2"/>
        <v>0.8587797416439561</v>
      </c>
    </row>
    <row r="47" spans="1:11">
      <c r="A47" s="8" t="s">
        <v>60</v>
      </c>
      <c r="B47" s="10">
        <v>1.1245610499517515</v>
      </c>
      <c r="C47" s="28">
        <v>0.34117920201562613</v>
      </c>
      <c r="D47" s="4">
        <f t="shared" si="3"/>
        <v>0.25438748341972206</v>
      </c>
      <c r="E47" s="6">
        <f t="shared" si="1"/>
        <v>0.74561251658027794</v>
      </c>
      <c r="J47" s="6">
        <v>0.34117920201562613</v>
      </c>
      <c r="K47" s="4">
        <f t="shared" si="2"/>
        <v>0.65882079798437387</v>
      </c>
    </row>
    <row r="48" spans="1:11">
      <c r="A48" s="7" t="s">
        <v>61</v>
      </c>
      <c r="B48" s="9">
        <v>0.57451200187217744</v>
      </c>
      <c r="C48" s="27">
        <v>0.31270435153375481</v>
      </c>
      <c r="D48" s="4">
        <f t="shared" si="3"/>
        <v>0.23821384546215085</v>
      </c>
      <c r="E48" s="6">
        <f t="shared" si="1"/>
        <v>0.76178615453784915</v>
      </c>
      <c r="J48" s="6">
        <v>0.31270435153375481</v>
      </c>
      <c r="K48" s="4">
        <f t="shared" si="2"/>
        <v>0.68729564846624513</v>
      </c>
    </row>
    <row r="49" spans="1:11">
      <c r="A49" s="8" t="s">
        <v>62</v>
      </c>
      <c r="B49" s="10">
        <v>0.94159894483721496</v>
      </c>
      <c r="C49" s="28">
        <v>0.98572290593321121</v>
      </c>
      <c r="D49" s="4">
        <f t="shared" si="3"/>
        <v>0.49640506386260397</v>
      </c>
      <c r="E49" s="6">
        <f t="shared" si="1"/>
        <v>0.50359493613739603</v>
      </c>
      <c r="J49" s="6">
        <v>0.98572290593321121</v>
      </c>
      <c r="K49" s="4">
        <f t="shared" si="2"/>
        <v>1.4277094066788787E-2</v>
      </c>
    </row>
    <row r="50" spans="1:11">
      <c r="A50" s="7" t="s">
        <v>63</v>
      </c>
      <c r="B50" s="9">
        <v>0.49854866099290202</v>
      </c>
      <c r="C50" s="27">
        <v>0.16839857167284839</v>
      </c>
      <c r="D50" s="4">
        <f t="shared" si="3"/>
        <v>0.14412767676679425</v>
      </c>
      <c r="E50" s="6">
        <f t="shared" si="1"/>
        <v>0.85587232323320572</v>
      </c>
      <c r="J50" s="6">
        <v>0.16839857167284839</v>
      </c>
      <c r="K50" s="4">
        <f t="shared" si="2"/>
        <v>0.83160142832715156</v>
      </c>
    </row>
    <row r="51" spans="1:11">
      <c r="A51" s="8" t="s">
        <v>64</v>
      </c>
      <c r="B51" s="10">
        <v>0.76702681119427663</v>
      </c>
      <c r="C51" s="28">
        <v>0.61670066316953798</v>
      </c>
      <c r="D51" s="4">
        <f t="shared" si="3"/>
        <v>0.38145630617884313</v>
      </c>
      <c r="E51" s="6">
        <f t="shared" si="1"/>
        <v>0.61854369382115681</v>
      </c>
      <c r="J51" s="6">
        <v>0.61670066316953798</v>
      </c>
      <c r="K51" s="4">
        <f t="shared" si="2"/>
        <v>0.38329933683046202</v>
      </c>
    </row>
    <row r="52" spans="1:11">
      <c r="A52" s="7" t="s">
        <v>65</v>
      </c>
      <c r="B52" s="9">
        <v>1.1576883260119293</v>
      </c>
      <c r="C52" s="27">
        <v>0.15607014396302699</v>
      </c>
      <c r="D52" s="4">
        <f t="shared" si="3"/>
        <v>0.13500058346634231</v>
      </c>
      <c r="E52" s="6">
        <f t="shared" si="1"/>
        <v>0.86499941653365764</v>
      </c>
      <c r="J52" s="6">
        <v>0.15607014396302699</v>
      </c>
      <c r="K52" s="4">
        <f t="shared" si="2"/>
        <v>0.84392985603697301</v>
      </c>
    </row>
    <row r="53" spans="1:11">
      <c r="A53" s="8" t="s">
        <v>66</v>
      </c>
      <c r="B53" s="10">
        <v>1.1212472099030004</v>
      </c>
      <c r="C53" s="28">
        <v>0.30534226510673074</v>
      </c>
      <c r="D53" s="4">
        <f t="shared" si="3"/>
        <v>0.23391739719832377</v>
      </c>
      <c r="E53" s="6">
        <f t="shared" si="1"/>
        <v>0.76608260280167628</v>
      </c>
      <c r="J53" s="6">
        <v>0.30534226510673074</v>
      </c>
      <c r="K53" s="4">
        <f t="shared" si="2"/>
        <v>0.69465773489326921</v>
      </c>
    </row>
    <row r="54" spans="1:11">
      <c r="A54" s="7" t="s">
        <v>67</v>
      </c>
      <c r="B54" s="9">
        <v>0.76010840945964098</v>
      </c>
      <c r="C54" s="27">
        <v>0.28079446813905962</v>
      </c>
      <c r="D54" s="4">
        <f t="shared" si="3"/>
        <v>0.21923460408682285</v>
      </c>
      <c r="E54" s="6">
        <f t="shared" si="1"/>
        <v>0.78076539591317717</v>
      </c>
      <c r="J54" s="6">
        <v>0.28079446813905962</v>
      </c>
      <c r="K54" s="4">
        <f t="shared" si="2"/>
        <v>0.71920553186094038</v>
      </c>
    </row>
    <row r="55" spans="1:11">
      <c r="A55" s="8" t="s">
        <v>68</v>
      </c>
      <c r="B55" s="10">
        <v>0.9316777107029921</v>
      </c>
      <c r="C55" s="28">
        <v>0.20073805502768871</v>
      </c>
      <c r="D55" s="4">
        <f t="shared" si="3"/>
        <v>0.1671788898395993</v>
      </c>
      <c r="E55" s="6">
        <f t="shared" si="1"/>
        <v>0.83282111016040072</v>
      </c>
      <c r="J55" s="6">
        <v>0.20073805502768871</v>
      </c>
      <c r="K55" s="4">
        <f t="shared" si="2"/>
        <v>0.79926194497231129</v>
      </c>
    </row>
    <row r="56" spans="1:11">
      <c r="A56" s="7" t="s">
        <v>69</v>
      </c>
      <c r="B56" s="9">
        <v>1.0156805607417236</v>
      </c>
      <c r="C56" s="27">
        <v>0.2892793242552128</v>
      </c>
      <c r="D56" s="4">
        <f t="shared" si="3"/>
        <v>0.22437288709513961</v>
      </c>
      <c r="E56" s="6">
        <f t="shared" si="1"/>
        <v>0.77562711290486042</v>
      </c>
      <c r="J56" s="6">
        <v>0.2892793242552128</v>
      </c>
      <c r="K56" s="4">
        <f t="shared" si="2"/>
        <v>0.71072067574478726</v>
      </c>
    </row>
    <row r="57" spans="1:11">
      <c r="A57" s="8" t="s">
        <v>70</v>
      </c>
      <c r="B57" s="10">
        <v>0.67213343237645196</v>
      </c>
      <c r="C57" s="28">
        <v>0.63124181906109111</v>
      </c>
      <c r="D57" s="4">
        <f t="shared" si="3"/>
        <v>0.38697010564897166</v>
      </c>
      <c r="E57" s="6">
        <f t="shared" si="1"/>
        <v>0.61302989435102839</v>
      </c>
      <c r="J57" s="6">
        <v>0.63124181906109111</v>
      </c>
      <c r="K57" s="4">
        <f t="shared" si="2"/>
        <v>0.36875818093890889</v>
      </c>
    </row>
    <row r="58" spans="1:11">
      <c r="A58" s="7" t="s">
        <v>71</v>
      </c>
      <c r="B58" s="9">
        <v>0.95299983986783698</v>
      </c>
      <c r="C58" s="27">
        <v>0.4755874314934157</v>
      </c>
      <c r="D58" s="4">
        <f t="shared" si="3"/>
        <v>0.3223037966730864</v>
      </c>
      <c r="E58" s="6">
        <f t="shared" si="1"/>
        <v>0.6776962033269136</v>
      </c>
      <c r="J58" s="6">
        <v>0.4755874314934157</v>
      </c>
      <c r="K58" s="4">
        <f t="shared" si="2"/>
        <v>0.52441256850658435</v>
      </c>
    </row>
    <row r="59" spans="1:11">
      <c r="A59" s="8" t="s">
        <v>72</v>
      </c>
      <c r="B59" s="10">
        <v>0.77880183257517388</v>
      </c>
      <c r="C59" s="28">
        <v>0.47915899967528292</v>
      </c>
      <c r="D59" s="4">
        <f t="shared" si="3"/>
        <v>0.32394015773860135</v>
      </c>
      <c r="E59" s="6">
        <f t="shared" si="1"/>
        <v>0.67605984226139859</v>
      </c>
      <c r="J59" s="6">
        <v>0.47915899967528292</v>
      </c>
      <c r="K59" s="4">
        <f t="shared" si="2"/>
        <v>0.52084100032471703</v>
      </c>
    </row>
    <row r="60" spans="1:11">
      <c r="A60" s="7" t="s">
        <v>73</v>
      </c>
      <c r="B60" s="9">
        <v>0.86640849131078868</v>
      </c>
      <c r="C60" s="27">
        <v>0.82156992337633128</v>
      </c>
      <c r="D60" s="4">
        <f t="shared" si="3"/>
        <v>0.45102299551231517</v>
      </c>
      <c r="E60" s="6">
        <f t="shared" si="1"/>
        <v>0.54897700448768483</v>
      </c>
      <c r="J60" s="6">
        <v>0.82156992337633128</v>
      </c>
      <c r="K60" s="4">
        <f t="shared" si="2"/>
        <v>0.17843007662366872</v>
      </c>
    </row>
    <row r="61" spans="1:11">
      <c r="A61" s="8" t="s">
        <v>74</v>
      </c>
      <c r="B61" s="10">
        <v>0.70294824976129355</v>
      </c>
      <c r="C61" s="28">
        <v>0.97869365771943251</v>
      </c>
      <c r="D61" s="4">
        <f t="shared" si="3"/>
        <v>0.49461605837835343</v>
      </c>
      <c r="E61" s="6">
        <f t="shared" si="1"/>
        <v>0.50538394162164657</v>
      </c>
      <c r="J61" s="6">
        <v>0.97869365771943251</v>
      </c>
      <c r="K61" s="4">
        <f t="shared" si="2"/>
        <v>2.1306342280567492E-2</v>
      </c>
    </row>
    <row r="62" spans="1:11">
      <c r="A62" s="7" t="s">
        <v>75</v>
      </c>
      <c r="B62" s="9">
        <v>1.1733808838398774</v>
      </c>
      <c r="C62" s="27">
        <v>0.18696598493124827</v>
      </c>
      <c r="D62" s="4">
        <f t="shared" si="3"/>
        <v>0.15751587434249664</v>
      </c>
      <c r="E62" s="6">
        <f t="shared" si="1"/>
        <v>0.8424841256575033</v>
      </c>
      <c r="J62" s="6">
        <v>0.18696598493124827</v>
      </c>
      <c r="K62" s="4">
        <f t="shared" si="2"/>
        <v>0.81303401506875173</v>
      </c>
    </row>
    <row r="63" spans="1:11">
      <c r="A63" s="8" t="s">
        <v>76</v>
      </c>
      <c r="B63" s="10">
        <v>0.83383463709598016</v>
      </c>
      <c r="C63" s="28">
        <v>0.20810192369821684</v>
      </c>
      <c r="D63" s="4">
        <f t="shared" si="3"/>
        <v>0.17225527053311818</v>
      </c>
      <c r="E63" s="6">
        <f t="shared" si="1"/>
        <v>0.82774472946688182</v>
      </c>
      <c r="J63" s="6">
        <v>0.20810192369821684</v>
      </c>
      <c r="K63" s="4">
        <f t="shared" si="2"/>
        <v>0.7918980763017831</v>
      </c>
    </row>
    <row r="64" spans="1:11">
      <c r="A64" s="7" t="s">
        <v>77</v>
      </c>
      <c r="B64" s="9">
        <v>0.78734679848823808</v>
      </c>
      <c r="C64" s="27">
        <v>0.84197527392557503</v>
      </c>
      <c r="D64" s="4">
        <f t="shared" si="3"/>
        <v>0.4571045474085963</v>
      </c>
      <c r="E64" s="6">
        <f t="shared" si="1"/>
        <v>0.5428954525914037</v>
      </c>
      <c r="J64" s="6">
        <v>0.84197527392557503</v>
      </c>
      <c r="K64" s="4">
        <f t="shared" si="2"/>
        <v>0.15802472607442497</v>
      </c>
    </row>
    <row r="65" spans="1:11">
      <c r="A65" s="8" t="s">
        <v>78</v>
      </c>
      <c r="B65" s="10">
        <v>0.93721382525010932</v>
      </c>
      <c r="C65" s="28">
        <v>2.0700468794450053</v>
      </c>
      <c r="D65" s="4">
        <f t="shared" si="3"/>
        <v>0.67427207490044017</v>
      </c>
      <c r="E65" s="6">
        <f t="shared" si="1"/>
        <v>0.32572792509955983</v>
      </c>
      <c r="J65" s="6">
        <v>2.0700468794450053</v>
      </c>
      <c r="K65" s="4">
        <f t="shared" si="2"/>
        <v>-1.0700468794450053</v>
      </c>
    </row>
    <row r="66" spans="1:11">
      <c r="A66" s="7" t="s">
        <v>79</v>
      </c>
      <c r="B66" s="9">
        <v>0.94535241907080036</v>
      </c>
      <c r="C66" s="27">
        <v>1.2453557830181958</v>
      </c>
      <c r="D66" s="4">
        <f t="shared" ref="D66:D97" si="4">1/(1+1/C66)</f>
        <v>0.55463628189212621</v>
      </c>
      <c r="E66" s="6">
        <f t="shared" si="1"/>
        <v>0.44536371810787379</v>
      </c>
      <c r="J66" s="6">
        <v>1.2453557830181958</v>
      </c>
      <c r="K66" s="4">
        <f t="shared" si="2"/>
        <v>-0.24535578301819583</v>
      </c>
    </row>
    <row r="67" spans="1:11">
      <c r="A67" s="8" t="s">
        <v>80</v>
      </c>
      <c r="B67" s="10">
        <v>0.88199839761239596</v>
      </c>
      <c r="C67" s="28">
        <v>0.91517404793779944</v>
      </c>
      <c r="D67" s="4">
        <f t="shared" si="4"/>
        <v>0.47785424459110165</v>
      </c>
      <c r="E67" s="6">
        <f t="shared" ref="E67:E97" si="5">1-D67</f>
        <v>0.5221457554088984</v>
      </c>
      <c r="J67" s="6">
        <v>0.91517404793779944</v>
      </c>
      <c r="K67" s="4">
        <f t="shared" ref="K67:K97" si="6">1-J67</f>
        <v>8.482595206220056E-2</v>
      </c>
    </row>
    <row r="68" spans="1:11">
      <c r="A68" s="7" t="s">
        <v>81</v>
      </c>
      <c r="B68" s="9">
        <v>1.0667202545900192</v>
      </c>
      <c r="C68" s="27">
        <v>0.3201283528138979</v>
      </c>
      <c r="D68" s="4">
        <f t="shared" si="4"/>
        <v>0.24249789964099594</v>
      </c>
      <c r="E68" s="6">
        <f t="shared" si="5"/>
        <v>0.75750210035900412</v>
      </c>
      <c r="J68" s="6">
        <v>0.3201283528138979</v>
      </c>
      <c r="K68" s="4">
        <f t="shared" si="6"/>
        <v>0.67987164718610216</v>
      </c>
    </row>
    <row r="69" spans="1:11">
      <c r="A69" s="8" t="s">
        <v>82</v>
      </c>
      <c r="B69" s="10">
        <v>1.1953705432106245</v>
      </c>
      <c r="C69" s="28">
        <v>0.25212458181988279</v>
      </c>
      <c r="D69" s="4">
        <f t="shared" si="4"/>
        <v>0.20135742519601033</v>
      </c>
      <c r="E69" s="6">
        <f t="shared" si="5"/>
        <v>0.7986425748039897</v>
      </c>
      <c r="J69" s="6">
        <v>0.25212458181988279</v>
      </c>
      <c r="K69" s="4">
        <f t="shared" si="6"/>
        <v>0.74787541818011727</v>
      </c>
    </row>
    <row r="70" spans="1:11">
      <c r="A70" s="7" t="s">
        <v>83</v>
      </c>
      <c r="B70" s="9">
        <v>0.92449263698932371</v>
      </c>
      <c r="C70" s="27">
        <v>0.23637546020526148</v>
      </c>
      <c r="D70" s="4">
        <f t="shared" si="4"/>
        <v>0.19118420561826641</v>
      </c>
      <c r="E70" s="6">
        <f t="shared" si="5"/>
        <v>0.80881579438173357</v>
      </c>
      <c r="J70" s="6">
        <v>0.23637546020526148</v>
      </c>
      <c r="K70" s="4">
        <f t="shared" si="6"/>
        <v>0.76362453979473854</v>
      </c>
    </row>
    <row r="71" spans="1:11">
      <c r="A71" s="8" t="s">
        <v>84</v>
      </c>
      <c r="B71" s="10">
        <v>0.93029217279112275</v>
      </c>
      <c r="C71" s="28">
        <v>0.59181035295755946</v>
      </c>
      <c r="D71" s="4">
        <f t="shared" si="4"/>
        <v>0.37178446028949669</v>
      </c>
      <c r="E71" s="6">
        <f t="shared" si="5"/>
        <v>0.62821553971050337</v>
      </c>
      <c r="J71" s="6">
        <v>0.59181035295755946</v>
      </c>
      <c r="K71" s="4">
        <f t="shared" si="6"/>
        <v>0.40818964704244054</v>
      </c>
    </row>
    <row r="72" spans="1:11">
      <c r="A72" s="7" t="s">
        <v>85</v>
      </c>
      <c r="B72" s="9">
        <v>0.97659450522183011</v>
      </c>
      <c r="C72" s="27">
        <v>0.22666705957977401</v>
      </c>
      <c r="D72" s="4">
        <f t="shared" si="4"/>
        <v>0.18478286981752376</v>
      </c>
      <c r="E72" s="6">
        <f t="shared" si="5"/>
        <v>0.81521713018247621</v>
      </c>
      <c r="J72" s="6">
        <v>0.22666705957977401</v>
      </c>
      <c r="K72" s="4">
        <f t="shared" si="6"/>
        <v>0.77333294042022604</v>
      </c>
    </row>
    <row r="73" spans="1:11">
      <c r="A73" s="8" t="s">
        <v>86</v>
      </c>
      <c r="B73" s="10">
        <v>0.82010753451595642</v>
      </c>
      <c r="C73" s="28">
        <v>0.58006271856570069</v>
      </c>
      <c r="D73" s="4">
        <f t="shared" si="4"/>
        <v>0.36711373020195781</v>
      </c>
      <c r="E73" s="6">
        <f t="shared" si="5"/>
        <v>0.63288626979804219</v>
      </c>
      <c r="J73" s="6">
        <v>0.58006271856570069</v>
      </c>
      <c r="K73" s="4">
        <f t="shared" si="6"/>
        <v>0.41993728143429931</v>
      </c>
    </row>
    <row r="74" spans="1:11">
      <c r="A74" s="7" t="s">
        <v>87</v>
      </c>
      <c r="B74" s="9">
        <v>1.104769773812101</v>
      </c>
      <c r="C74" s="27">
        <v>0.14638637986047848</v>
      </c>
      <c r="D74" s="4">
        <f t="shared" si="4"/>
        <v>0.12769375354781737</v>
      </c>
      <c r="E74" s="6">
        <f t="shared" si="5"/>
        <v>0.87230624645218269</v>
      </c>
      <c r="J74" s="6">
        <v>0.14638637986047848</v>
      </c>
      <c r="K74" s="4">
        <f t="shared" si="6"/>
        <v>0.85361362013952147</v>
      </c>
    </row>
    <row r="75" spans="1:11">
      <c r="A75" s="8" t="s">
        <v>88</v>
      </c>
      <c r="B75" s="10">
        <v>0.77482887462253958</v>
      </c>
      <c r="C75" s="28">
        <v>0.47480287338894267</v>
      </c>
      <c r="D75" s="4">
        <f t="shared" si="4"/>
        <v>0.32194327930613215</v>
      </c>
      <c r="E75" s="6">
        <f t="shared" si="5"/>
        <v>0.67805672069386791</v>
      </c>
      <c r="J75" s="6">
        <v>0.47480287338894267</v>
      </c>
      <c r="K75" s="4">
        <f t="shared" si="6"/>
        <v>0.52519712661105733</v>
      </c>
    </row>
    <row r="76" spans="1:11">
      <c r="A76" s="7" t="s">
        <v>89</v>
      </c>
      <c r="B76" s="9">
        <v>0.97488817621458701</v>
      </c>
      <c r="C76" s="27">
        <v>0.76380272072336719</v>
      </c>
      <c r="D76" s="4">
        <f t="shared" si="4"/>
        <v>0.43304316959558714</v>
      </c>
      <c r="E76" s="6">
        <f t="shared" si="5"/>
        <v>0.5669568304044128</v>
      </c>
      <c r="J76" s="6">
        <v>0.76380272072336719</v>
      </c>
      <c r="K76" s="4">
        <f t="shared" si="6"/>
        <v>0.23619727927663281</v>
      </c>
    </row>
    <row r="77" spans="1:11">
      <c r="A77" s="8" t="s">
        <v>90</v>
      </c>
      <c r="B77" s="10">
        <v>1.0598913069344804</v>
      </c>
      <c r="C77" s="28">
        <v>0.23949469019427938</v>
      </c>
      <c r="D77" s="4">
        <f t="shared" si="4"/>
        <v>0.19321961771110191</v>
      </c>
      <c r="E77" s="6">
        <f t="shared" si="5"/>
        <v>0.80678038228889815</v>
      </c>
      <c r="J77" s="6">
        <v>0.23949469019427938</v>
      </c>
      <c r="K77" s="4">
        <f t="shared" si="6"/>
        <v>0.76050530980572062</v>
      </c>
    </row>
    <row r="78" spans="1:11">
      <c r="A78" s="7" t="s">
        <v>91</v>
      </c>
      <c r="B78" s="9">
        <v>0.91304203686782293</v>
      </c>
      <c r="C78" s="27">
        <v>0.45654266026246354</v>
      </c>
      <c r="D78" s="4">
        <f t="shared" si="4"/>
        <v>0.31344269736678793</v>
      </c>
      <c r="E78" s="6">
        <f t="shared" si="5"/>
        <v>0.68655730263321213</v>
      </c>
      <c r="J78" s="6">
        <v>0.45654266026246354</v>
      </c>
      <c r="K78" s="4">
        <f t="shared" si="6"/>
        <v>0.5434573397375364</v>
      </c>
    </row>
    <row r="79" spans="1:11">
      <c r="A79" s="8" t="s">
        <v>92</v>
      </c>
      <c r="B79" s="10">
        <v>1.6782559728868123</v>
      </c>
      <c r="C79" s="28">
        <v>5.8847456026124852E-2</v>
      </c>
      <c r="D79" s="4">
        <f t="shared" si="4"/>
        <v>5.5576897022523435E-2</v>
      </c>
      <c r="E79" s="6">
        <f t="shared" si="5"/>
        <v>0.94442310297747656</v>
      </c>
      <c r="J79" s="6">
        <v>5.8847456026124852E-2</v>
      </c>
      <c r="K79" s="4">
        <f t="shared" si="6"/>
        <v>0.94115254397387516</v>
      </c>
    </row>
    <row r="80" spans="1:11">
      <c r="A80" s="7" t="s">
        <v>93</v>
      </c>
      <c r="B80" s="9">
        <v>2.0188341849907365</v>
      </c>
      <c r="C80" s="27">
        <v>7.5367804768826943E-2</v>
      </c>
      <c r="D80" s="4">
        <f t="shared" si="4"/>
        <v>7.0085606463761344E-2</v>
      </c>
      <c r="E80" s="6">
        <f t="shared" si="5"/>
        <v>0.92991439353623861</v>
      </c>
      <c r="J80" s="6">
        <v>7.5367804768826943E-2</v>
      </c>
      <c r="K80" s="4">
        <f t="shared" si="6"/>
        <v>0.92463219523117302</v>
      </c>
    </row>
    <row r="81" spans="1:11">
      <c r="A81" s="8" t="s">
        <v>94</v>
      </c>
      <c r="B81" s="10">
        <v>0.83667308158794051</v>
      </c>
      <c r="C81" s="28">
        <v>0.43615972304820866</v>
      </c>
      <c r="D81" s="4">
        <f t="shared" si="4"/>
        <v>0.3036986179520979</v>
      </c>
      <c r="E81" s="6">
        <f t="shared" si="5"/>
        <v>0.69630138204790204</v>
      </c>
      <c r="J81" s="6">
        <v>0.43615972304820866</v>
      </c>
      <c r="K81" s="4">
        <f t="shared" si="6"/>
        <v>0.5638402769517914</v>
      </c>
    </row>
    <row r="82" spans="1:11">
      <c r="A82" s="7" t="s">
        <v>95</v>
      </c>
      <c r="B82" s="9">
        <v>0.76620979096485398</v>
      </c>
      <c r="C82" s="27">
        <v>0.11728565760518919</v>
      </c>
      <c r="D82" s="4">
        <f t="shared" si="4"/>
        <v>0.10497374311291299</v>
      </c>
      <c r="E82" s="6">
        <f t="shared" si="5"/>
        <v>0.89502625688708703</v>
      </c>
      <c r="J82" s="6">
        <v>0.11728565760518919</v>
      </c>
      <c r="K82" s="4">
        <f t="shared" si="6"/>
        <v>0.88271434239481084</v>
      </c>
    </row>
    <row r="83" spans="1:11">
      <c r="A83" s="8" t="s">
        <v>96</v>
      </c>
      <c r="B83" s="10">
        <v>1.2601011119394356</v>
      </c>
      <c r="C83" s="28">
        <v>3.8431286132630055E-2</v>
      </c>
      <c r="D83" s="4">
        <f t="shared" si="4"/>
        <v>3.7008983305729826E-2</v>
      </c>
      <c r="E83" s="6">
        <f t="shared" si="5"/>
        <v>0.96299101669427012</v>
      </c>
      <c r="J83" s="6">
        <v>3.8431286132630055E-2</v>
      </c>
      <c r="K83" s="4">
        <f t="shared" si="6"/>
        <v>0.96156871386736997</v>
      </c>
    </row>
    <row r="84" spans="1:11">
      <c r="A84" s="7" t="s">
        <v>97</v>
      </c>
      <c r="B84" s="9">
        <v>1.370302206754265</v>
      </c>
      <c r="C84" s="27">
        <v>0.10558579408432807</v>
      </c>
      <c r="D84" s="4">
        <f t="shared" si="4"/>
        <v>9.5502126247720726E-2</v>
      </c>
      <c r="E84" s="6">
        <f t="shared" si="5"/>
        <v>0.9044978737522793</v>
      </c>
      <c r="J84" s="6">
        <v>0.10558579408432807</v>
      </c>
      <c r="K84" s="4">
        <f t="shared" si="6"/>
        <v>0.89441420591567189</v>
      </c>
    </row>
    <row r="85" spans="1:11">
      <c r="A85" s="8" t="s">
        <v>98</v>
      </c>
      <c r="B85" s="10">
        <v>1.3220217888237162</v>
      </c>
      <c r="C85" s="28">
        <v>4.9739741635054464E-2</v>
      </c>
      <c r="D85" s="4">
        <f t="shared" si="4"/>
        <v>4.738292708398445E-2</v>
      </c>
      <c r="E85" s="6">
        <f t="shared" si="5"/>
        <v>0.95261707291601549</v>
      </c>
      <c r="J85" s="6">
        <v>4.9739741635054464E-2</v>
      </c>
      <c r="K85" s="4">
        <f t="shared" si="6"/>
        <v>0.95026025836494554</v>
      </c>
    </row>
    <row r="86" spans="1:11">
      <c r="A86" s="7" t="s">
        <v>99</v>
      </c>
      <c r="B86" s="9">
        <v>1.1503164323693125</v>
      </c>
      <c r="C86" s="27">
        <v>0.53653846354026624</v>
      </c>
      <c r="D86" s="4">
        <f t="shared" si="4"/>
        <v>0.34918648395176072</v>
      </c>
      <c r="E86" s="6">
        <f t="shared" si="5"/>
        <v>0.65081351604823934</v>
      </c>
      <c r="J86" s="6">
        <v>0.53653846354026624</v>
      </c>
      <c r="K86" s="4">
        <f t="shared" si="6"/>
        <v>0.46346153645973376</v>
      </c>
    </row>
    <row r="87" spans="1:11">
      <c r="A87" s="8" t="s">
        <v>100</v>
      </c>
      <c r="B87" s="10">
        <v>0.89668652080411071</v>
      </c>
      <c r="C87" s="28">
        <v>0.5917572638680284</v>
      </c>
      <c r="D87" s="4">
        <f t="shared" si="4"/>
        <v>0.37176350772858202</v>
      </c>
      <c r="E87" s="6">
        <f t="shared" si="5"/>
        <v>0.62823649227141798</v>
      </c>
      <c r="J87" s="6">
        <v>0.5917572638680284</v>
      </c>
      <c r="K87" s="4">
        <f t="shared" si="6"/>
        <v>0.4082427361319716</v>
      </c>
    </row>
    <row r="88" spans="1:11">
      <c r="A88" s="7" t="s">
        <v>101</v>
      </c>
      <c r="B88" s="9">
        <v>1.194848437320267</v>
      </c>
      <c r="C88" s="27">
        <v>0.13273061621898261</v>
      </c>
      <c r="D88" s="4">
        <f t="shared" si="4"/>
        <v>0.11717756571463833</v>
      </c>
      <c r="E88" s="6">
        <f t="shared" si="5"/>
        <v>0.88282243428536167</v>
      </c>
      <c r="J88" s="6">
        <v>0.13273061621898261</v>
      </c>
      <c r="K88" s="4">
        <f t="shared" si="6"/>
        <v>0.86726938378101737</v>
      </c>
    </row>
    <row r="89" spans="1:11">
      <c r="A89" s="8" t="s">
        <v>102</v>
      </c>
      <c r="B89" s="10">
        <v>0.85506016141987085</v>
      </c>
      <c r="C89" s="28">
        <v>0.79841483743899822</v>
      </c>
      <c r="D89" s="4">
        <f t="shared" si="4"/>
        <v>0.44395476550669877</v>
      </c>
      <c r="E89" s="6">
        <f t="shared" si="5"/>
        <v>0.55604523449330123</v>
      </c>
      <c r="J89" s="6">
        <v>0.79841483743899822</v>
      </c>
      <c r="K89" s="4">
        <f t="shared" si="6"/>
        <v>0.20158516256100178</v>
      </c>
    </row>
    <row r="90" spans="1:11">
      <c r="A90" s="7" t="s">
        <v>103</v>
      </c>
      <c r="B90" s="9">
        <v>0.49910083760209473</v>
      </c>
      <c r="C90" s="27">
        <v>0.27936858274267062</v>
      </c>
      <c r="D90" s="4">
        <f t="shared" si="4"/>
        <v>0.21836442328743835</v>
      </c>
      <c r="E90" s="6">
        <f t="shared" si="5"/>
        <v>0.78163557671256167</v>
      </c>
      <c r="J90" s="6">
        <v>0.27936858274267062</v>
      </c>
      <c r="K90" s="4">
        <f t="shared" si="6"/>
        <v>0.72063141725732938</v>
      </c>
    </row>
    <row r="91" spans="1:11">
      <c r="A91" s="8" t="s">
        <v>109</v>
      </c>
      <c r="B91" s="10">
        <v>1.016327909542543</v>
      </c>
      <c r="C91" s="28">
        <v>0.58936767800759271</v>
      </c>
      <c r="D91" s="4">
        <f t="shared" si="4"/>
        <v>0.37081896540542159</v>
      </c>
      <c r="E91" s="6">
        <f t="shared" si="5"/>
        <v>0.62918103459457841</v>
      </c>
      <c r="J91" s="6">
        <v>0.58936767800759271</v>
      </c>
      <c r="K91" s="4">
        <f t="shared" si="6"/>
        <v>0.41063232199240729</v>
      </c>
    </row>
    <row r="92" spans="1:11">
      <c r="A92" s="7" t="s">
        <v>110</v>
      </c>
      <c r="B92" s="9">
        <v>1.0480020010286757</v>
      </c>
      <c r="C92" s="27">
        <v>0.29486315029678278</v>
      </c>
      <c r="D92" s="4">
        <f t="shared" si="4"/>
        <v>0.22771761651352898</v>
      </c>
      <c r="E92" s="6">
        <f t="shared" si="5"/>
        <v>0.77228238348647105</v>
      </c>
      <c r="J92" s="6">
        <v>0.29486315029678278</v>
      </c>
      <c r="K92" s="4">
        <f t="shared" si="6"/>
        <v>0.70513684970321722</v>
      </c>
    </row>
    <row r="93" spans="1:11">
      <c r="A93" s="8" t="s">
        <v>104</v>
      </c>
      <c r="B93" s="10">
        <v>0.92087739800685964</v>
      </c>
      <c r="C93" s="28">
        <v>0.5604616897721163</v>
      </c>
      <c r="D93" s="4">
        <f t="shared" si="4"/>
        <v>0.35916401757608285</v>
      </c>
      <c r="E93" s="6">
        <f t="shared" si="5"/>
        <v>0.64083598242391715</v>
      </c>
      <c r="J93" s="6">
        <v>0.5604616897721163</v>
      </c>
      <c r="K93" s="4">
        <f t="shared" si="6"/>
        <v>0.4395383102278837</v>
      </c>
    </row>
    <row r="94" spans="1:11">
      <c r="A94" s="7" t="s">
        <v>105</v>
      </c>
      <c r="B94" s="9">
        <v>0.80094303509046127</v>
      </c>
      <c r="C94" s="27">
        <v>0.48191896262380435</v>
      </c>
      <c r="D94" s="4">
        <f t="shared" si="4"/>
        <v>0.32519926850152797</v>
      </c>
      <c r="E94" s="6">
        <f t="shared" si="5"/>
        <v>0.67480073149847208</v>
      </c>
      <c r="J94" s="6">
        <v>0.48191896262380435</v>
      </c>
      <c r="K94" s="4">
        <f t="shared" si="6"/>
        <v>0.51808103737619571</v>
      </c>
    </row>
    <row r="95" spans="1:11">
      <c r="A95" s="8" t="s">
        <v>106</v>
      </c>
      <c r="B95" s="10">
        <v>0.85159207810101301</v>
      </c>
      <c r="C95" s="28">
        <v>0.35187992285841369</v>
      </c>
      <c r="D95" s="4">
        <f t="shared" si="4"/>
        <v>0.26028933258687581</v>
      </c>
      <c r="E95" s="6">
        <f t="shared" si="5"/>
        <v>0.73971066741312419</v>
      </c>
      <c r="J95" s="6">
        <v>0.35187992285841369</v>
      </c>
      <c r="K95" s="4">
        <f t="shared" si="6"/>
        <v>0.64812007714158626</v>
      </c>
    </row>
    <row r="96" spans="1:11">
      <c r="A96" s="7" t="s">
        <v>107</v>
      </c>
      <c r="B96" s="9">
        <v>0.65296500843936944</v>
      </c>
      <c r="C96" s="27">
        <v>0.79941271279097481</v>
      </c>
      <c r="D96" s="4">
        <f t="shared" si="4"/>
        <v>0.44426312380056915</v>
      </c>
      <c r="E96" s="6">
        <f t="shared" si="5"/>
        <v>0.5557368761994308</v>
      </c>
      <c r="J96" s="6">
        <v>0.79941271279097481</v>
      </c>
      <c r="K96" s="4">
        <f t="shared" si="6"/>
        <v>0.20058728720902519</v>
      </c>
    </row>
    <row r="97" spans="1:11">
      <c r="A97" s="8" t="s">
        <v>108</v>
      </c>
      <c r="B97" s="10">
        <v>0.66746123038331107</v>
      </c>
      <c r="C97" s="28">
        <v>0.97962541871034969</v>
      </c>
      <c r="D97" s="4">
        <f t="shared" si="4"/>
        <v>0.49485393016853574</v>
      </c>
      <c r="E97" s="6">
        <f t="shared" si="5"/>
        <v>0.50514606983146426</v>
      </c>
      <c r="J97" s="6">
        <v>0.97962541871034969</v>
      </c>
      <c r="K97" s="4">
        <f t="shared" si="6"/>
        <v>2.0374581289650306E-2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DD64C1DE9A0646959DFACF2B948B16" ma:contentTypeVersion="14" ma:contentTypeDescription="Create a new document." ma:contentTypeScope="" ma:versionID="c4c7efed8e0f043ce13100d8963af150">
  <xsd:schema xmlns:xsd="http://www.w3.org/2001/XMLSchema" xmlns:xs="http://www.w3.org/2001/XMLSchema" xmlns:p="http://schemas.microsoft.com/office/2006/metadata/properties" xmlns:ns2="dd2d3178-a229-454f-a579-8e74fafd125e" xmlns:ns3="de85dbd7-6091-4a36-8077-dab72ae9053b" targetNamespace="http://schemas.microsoft.com/office/2006/metadata/properties" ma:root="true" ma:fieldsID="9d9ace8a5c3bc184f2a531ce31f70574" ns2:_="" ns3:_="">
    <xsd:import namespace="dd2d3178-a229-454f-a579-8e74fafd125e"/>
    <xsd:import namespace="de85dbd7-6091-4a36-8077-dab72ae905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d3178-a229-454f-a579-8e74fafd1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fd39219-ea11-4e7a-aac9-c7b6b8214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85dbd7-6091-4a36-8077-dab72ae9053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9d38252-8004-4f7c-a5e8-69ada4bc2472}" ma:internalName="TaxCatchAll" ma:showField="CatchAllData" ma:web="de85dbd7-6091-4a36-8077-dab72ae905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2d3178-a229-454f-a579-8e74fafd125e">
      <Terms xmlns="http://schemas.microsoft.com/office/infopath/2007/PartnerControls"/>
    </lcf76f155ced4ddcb4097134ff3c332f>
    <TaxCatchAll xmlns="de85dbd7-6091-4a36-8077-dab72ae9053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785CD2-40FE-4A69-89E9-4C89F2699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d3178-a229-454f-a579-8e74fafd125e"/>
    <ds:schemaRef ds:uri="de85dbd7-6091-4a36-8077-dab72ae90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A1BA64-59C5-4918-862F-57D5099FD70E}">
  <ds:schemaRefs>
    <ds:schemaRef ds:uri="http://schemas.microsoft.com/office/2006/metadata/properties"/>
    <ds:schemaRef ds:uri="http://schemas.microsoft.com/office/infopath/2007/PartnerControls"/>
    <ds:schemaRef ds:uri="dd2d3178-a229-454f-a579-8e74fafd125e"/>
    <ds:schemaRef ds:uri="de85dbd7-6091-4a36-8077-dab72ae9053b"/>
  </ds:schemaRefs>
</ds:datastoreItem>
</file>

<file path=customXml/itemProps3.xml><?xml version="1.0" encoding="utf-8"?>
<ds:datastoreItem xmlns:ds="http://schemas.openxmlformats.org/officeDocument/2006/customXml" ds:itemID="{4B9E5425-C929-45DB-ABE0-AAF7A48A4C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fixos</vt:lpstr>
      <vt:lpstr>anuais</vt:lpstr>
      <vt:lpstr>setoriais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Bellizze de Carvalho</dc:creator>
  <cp:lastModifiedBy>Ian Cunha</cp:lastModifiedBy>
  <dcterms:created xsi:type="dcterms:W3CDTF">2025-01-24T12:43:23Z</dcterms:created>
  <dcterms:modified xsi:type="dcterms:W3CDTF">2025-05-09T12:00:30Z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0x010100D1DD64C1DE9A0646959DFACF2B948B16</vt:lpwstr>
  </property>
  <property fmtid="{D5CDD505-2E9C-101B-9397-08002B2CF9AE}" pid="3" name="MediaServiceImageTags">
    <vt:lpwstr/>
  </property>
</Properties>
</file>