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ugimbernat-my.sharepoint.com/personal/jgranadog_campus_eug_es/Documents/UNI/3ro/2ndo-Semestre/Modelage simulación y optimizacion/"/>
    </mc:Choice>
  </mc:AlternateContent>
  <xr:revisionPtr revIDLastSave="368" documentId="8_{13798B63-700F-3645-83A3-83BDFE93904F}" xr6:coauthVersionLast="47" xr6:coauthVersionMax="47" xr10:uidLastSave="{01713E40-E5E2-F94E-BFEB-779F18D333BA}"/>
  <bookViews>
    <workbookView xWindow="0" yWindow="760" windowWidth="34560" windowHeight="19720" activeTab="2" xr2:uid="{BE10022D-87BE-5C47-8904-06DB16860B9B}"/>
  </bookViews>
  <sheets>
    <sheet name="Ej. Gangsters" sheetId="1" r:id="rId1"/>
    <sheet name="Act 1" sheetId="2" r:id="rId2"/>
    <sheet name="Act 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" l="1"/>
  <c r="E7" i="3"/>
  <c r="E6" i="3"/>
  <c r="E5" i="3"/>
  <c r="E4" i="3"/>
  <c r="E9" i="3"/>
  <c r="E6" i="2"/>
  <c r="E7" i="2"/>
  <c r="D9" i="2"/>
  <c r="D8" i="2"/>
  <c r="D7" i="2"/>
  <c r="D6" i="2"/>
  <c r="D4" i="2"/>
  <c r="E3" i="2"/>
  <c r="D3" i="2"/>
  <c r="D5" i="2"/>
  <c r="E4" i="2"/>
  <c r="E5" i="2"/>
  <c r="B5" i="1"/>
  <c r="D6" i="1"/>
  <c r="D5" i="1"/>
  <c r="E5" i="1"/>
  <c r="F5" i="1"/>
  <c r="C6" i="1" s="1"/>
  <c r="C5" i="1"/>
  <c r="E8" i="3" l="1"/>
  <c r="E8" i="2"/>
  <c r="E9" i="2" s="1"/>
  <c r="B6" i="1"/>
  <c r="E6" i="1" l="1"/>
  <c r="D7" i="1" s="1"/>
  <c r="F6" i="1"/>
  <c r="B7" i="1" s="1"/>
  <c r="C7" i="1" l="1"/>
  <c r="E7" i="1" l="1"/>
  <c r="D8" i="1" s="1"/>
  <c r="F7" i="1"/>
  <c r="B8" i="1" l="1"/>
  <c r="F8" i="1" s="1"/>
  <c r="C8" i="1"/>
  <c r="E8" i="1" l="1"/>
  <c r="D9" i="1" s="1"/>
  <c r="C9" i="1"/>
  <c r="B9" i="1"/>
  <c r="F9" i="1" s="1"/>
  <c r="B10" i="1" s="1"/>
  <c r="E9" i="1" l="1"/>
  <c r="D10" i="1" s="1"/>
  <c r="C10" i="1"/>
  <c r="E10" i="1" l="1"/>
  <c r="D11" i="1" s="1"/>
  <c r="F10" i="1" l="1"/>
  <c r="B11" i="1" l="1"/>
  <c r="C11" i="1"/>
  <c r="E11" i="1" l="1"/>
  <c r="D12" i="1" s="1"/>
  <c r="F11" i="1"/>
  <c r="B12" i="1" s="1"/>
  <c r="C12" i="1" l="1"/>
  <c r="F12" i="1" l="1"/>
  <c r="E12" i="1"/>
  <c r="D13" i="1" s="1"/>
  <c r="C13" i="1" l="1"/>
  <c r="B13" i="1"/>
  <c r="E13" i="1"/>
  <c r="D14" i="1" s="1"/>
  <c r="F13" i="1"/>
  <c r="B14" i="1"/>
  <c r="C14" i="1" l="1"/>
  <c r="E14" i="1" l="1"/>
  <c r="F14" i="1"/>
</calcChain>
</file>

<file path=xl/sharedStrings.xml><?xml version="1.0" encoding="utf-8"?>
<sst xmlns="http://schemas.openxmlformats.org/spreadsheetml/2006/main" count="74" uniqueCount="69">
  <si>
    <t>Semana</t>
  </si>
  <si>
    <t>Reclutados</t>
  </si>
  <si>
    <t>Arrestados</t>
  </si>
  <si>
    <t>Escapados</t>
  </si>
  <si>
    <t xml:space="preserve">En Prisión </t>
  </si>
  <si>
    <t>Q banda</t>
  </si>
  <si>
    <t>t</t>
  </si>
  <si>
    <t>QP</t>
  </si>
  <si>
    <t>QB</t>
  </si>
  <si>
    <t>REC</t>
  </si>
  <si>
    <t>ARR</t>
  </si>
  <si>
    <t>ESC</t>
  </si>
  <si>
    <t>Necesitan</t>
  </si>
  <si>
    <t>Año 0</t>
  </si>
  <si>
    <t>Año 1</t>
  </si>
  <si>
    <t>Año 2</t>
  </si>
  <si>
    <t>Año i</t>
  </si>
  <si>
    <t>Año i + 1</t>
  </si>
  <si>
    <t>V0</t>
  </si>
  <si>
    <t>Ventas</t>
  </si>
  <si>
    <t xml:space="preserve">Costos </t>
  </si>
  <si>
    <t>Margen Bruto</t>
  </si>
  <si>
    <t>Costo Fijo</t>
  </si>
  <si>
    <t>Margen Neto</t>
  </si>
  <si>
    <t>Impuestos</t>
  </si>
  <si>
    <t>Resultado</t>
  </si>
  <si>
    <t>C0</t>
  </si>
  <si>
    <t>Mb0</t>
  </si>
  <si>
    <t>CF0</t>
  </si>
  <si>
    <t>MN0</t>
  </si>
  <si>
    <t>R0</t>
  </si>
  <si>
    <t>Vi = Vi-1*1.03</t>
  </si>
  <si>
    <t>Ci = Ci-1*1,03</t>
  </si>
  <si>
    <t>Ri = Mni - Ii</t>
  </si>
  <si>
    <t>I0</t>
  </si>
  <si>
    <t>Li = MNi * 0,3</t>
  </si>
  <si>
    <t>MNi = MBi - CFi</t>
  </si>
  <si>
    <t>MBi = Vi-Ci</t>
  </si>
  <si>
    <t>Vi+1 = Vi*1.03</t>
  </si>
  <si>
    <t>Ci+1 = Ci*1,03</t>
  </si>
  <si>
    <t>Mbi+1 = Vi+1-Ci+1</t>
  </si>
  <si>
    <t>CFi = CFi-1 - (CFi-1*0,03)</t>
  </si>
  <si>
    <t>CFi+1 = CFi- (CFi*0,03)</t>
  </si>
  <si>
    <t>Ri+1 = MNi+1 -Li+1</t>
  </si>
  <si>
    <t>Li+1 = MNi+1 * 0,3</t>
  </si>
  <si>
    <t>Mni+1 = MBi+1 - CFi+1</t>
  </si>
  <si>
    <t>Inversión Inicial</t>
  </si>
  <si>
    <t>Ingresos</t>
  </si>
  <si>
    <t>Gastos</t>
  </si>
  <si>
    <t>Utilidad antes de impuestos</t>
  </si>
  <si>
    <t>Utilidad después de impuestos</t>
  </si>
  <si>
    <t>Ajustes por amortizaciones y provisiones</t>
  </si>
  <si>
    <t>Flujo de caja</t>
  </si>
  <si>
    <t>INV</t>
  </si>
  <si>
    <t>G</t>
  </si>
  <si>
    <t>UAI</t>
  </si>
  <si>
    <t>IMP</t>
  </si>
  <si>
    <t>ING</t>
  </si>
  <si>
    <t>UDI</t>
  </si>
  <si>
    <t>AAP</t>
  </si>
  <si>
    <t>FC</t>
  </si>
  <si>
    <t>INGi = INGi-1*1,1</t>
  </si>
  <si>
    <t>Gi = INGi*0,4</t>
  </si>
  <si>
    <t>IMPi = UAIi*0,33</t>
  </si>
  <si>
    <t>UDIi = UAIi - IMPi</t>
  </si>
  <si>
    <t>FC=UDIi+AAPi</t>
  </si>
  <si>
    <t>AAP = INV0/5</t>
  </si>
  <si>
    <t>UAIi = INGi-Gi</t>
  </si>
  <si>
    <t>INVi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</si>
</sst>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3" borderId="0" xfId="0" applyFill="1"/>
    <xf numFmtId="0" fontId="2" fillId="0" borderId="0" xfId="0" applyFont="1"/>
    <xf numFmtId="2" fontId="0" fillId="0" borderId="0" xfId="0" applyNumberFormat="1"/>
    <xf numFmtId="2" fontId="0" fillId="4" borderId="0" xfId="0" applyNumberFormat="1" applyFill="1"/>
    <xf numFmtId="0" fontId="2" fillId="0" borderId="0" xfId="0" applyFont="1" applyAlignment="1">
      <alignment horizontal="center"/>
    </xf>
    <xf numFmtId="44" fontId="0" fillId="0" borderId="0" xfId="2" applyFont="1"/>
    <xf numFmtId="44" fontId="0" fillId="0" borderId="0" xfId="0" applyNumberFormat="1"/>
    <xf numFmtId="11" fontId="0" fillId="2" borderId="0" xfId="1" applyNumberFormat="1" applyFont="1" applyFill="1"/>
    <xf numFmtId="11" fontId="0" fillId="2" borderId="0" xfId="0" applyNumberFormat="1" applyFill="1"/>
    <xf numFmtId="11" fontId="0" fillId="5" borderId="0" xfId="1" applyNumberFormat="1" applyFont="1" applyFill="1"/>
    <xf numFmtId="11" fontId="0" fillId="5" borderId="0" xfId="0" applyNumberFormat="1" applyFill="1"/>
    <xf numFmtId="11" fontId="0" fillId="0" borderId="0" xfId="1" applyNumberFormat="1" applyFont="1" applyFill="1"/>
    <xf numFmtId="11" fontId="0" fillId="0" borderId="0" xfId="0" applyNumberFormat="1" applyFill="1"/>
    <xf numFmtId="0" fontId="2" fillId="0" borderId="0" xfId="0" applyFont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334A-E5E5-8442-90DC-F9572EC2FB45}">
  <dimension ref="A1:F14"/>
  <sheetViews>
    <sheetView zoomScale="150" workbookViewId="0">
      <selection activeCell="C28" sqref="C28"/>
    </sheetView>
  </sheetViews>
  <sheetFormatPr baseColWidth="10" defaultRowHeight="16" x14ac:dyDescent="0.2"/>
  <sheetData>
    <row r="1" spans="1:6" x14ac:dyDescent="0.2">
      <c r="E1" s="1" t="s">
        <v>12</v>
      </c>
      <c r="F1" s="1">
        <v>50</v>
      </c>
    </row>
    <row r="2" spans="1:6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">
      <c r="A3" s="2" t="s">
        <v>6</v>
      </c>
      <c r="B3" s="2" t="s">
        <v>9</v>
      </c>
      <c r="C3" s="2" t="s">
        <v>10</v>
      </c>
      <c r="D3" s="2" t="s">
        <v>11</v>
      </c>
      <c r="E3" s="2" t="s">
        <v>7</v>
      </c>
      <c r="F3" s="2" t="s">
        <v>8</v>
      </c>
    </row>
    <row r="4" spans="1:6" x14ac:dyDescent="0.2">
      <c r="A4" s="2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">
      <c r="A5" s="2">
        <v>1</v>
      </c>
      <c r="B5" s="3">
        <f>($F$1-F4)/4</f>
        <v>12.5</v>
      </c>
      <c r="C5" s="3">
        <f>F4*0.05</f>
        <v>0</v>
      </c>
      <c r="D5" s="3">
        <f>E4*0.1</f>
        <v>0</v>
      </c>
      <c r="E5" s="3">
        <f>E4+C5-D5</f>
        <v>0</v>
      </c>
      <c r="F5" s="3">
        <f>F4+B5-C5+D5</f>
        <v>12.5</v>
      </c>
    </row>
    <row r="6" spans="1:6" x14ac:dyDescent="0.2">
      <c r="A6" s="2">
        <v>2</v>
      </c>
      <c r="B6" s="3">
        <f>($F$1-F5)/4</f>
        <v>9.375</v>
      </c>
      <c r="C6" s="3">
        <f t="shared" ref="C6:C14" si="0">F5*0.05</f>
        <v>0.625</v>
      </c>
      <c r="D6" s="3">
        <f t="shared" ref="D6:D14" si="1">E5*0.1</f>
        <v>0</v>
      </c>
      <c r="E6" s="3">
        <f t="shared" ref="E6:E14" si="2">E5+C6-D6</f>
        <v>0.625</v>
      </c>
      <c r="F6" s="3">
        <f t="shared" ref="F6:F14" si="3">F5+B6-C6+D6</f>
        <v>21.25</v>
      </c>
    </row>
    <row r="7" spans="1:6" x14ac:dyDescent="0.2">
      <c r="A7" s="2">
        <v>3</v>
      </c>
      <c r="B7" s="3">
        <f>($F$1-F6)/4</f>
        <v>7.1875</v>
      </c>
      <c r="C7" s="3">
        <f t="shared" si="0"/>
        <v>1.0625</v>
      </c>
      <c r="D7" s="3">
        <f t="shared" si="1"/>
        <v>6.25E-2</v>
      </c>
      <c r="E7" s="3">
        <f t="shared" si="2"/>
        <v>1.625</v>
      </c>
      <c r="F7" s="3">
        <f t="shared" si="3"/>
        <v>27.4375</v>
      </c>
    </row>
    <row r="8" spans="1:6" x14ac:dyDescent="0.2">
      <c r="A8" s="2">
        <v>4</v>
      </c>
      <c r="B8" s="3">
        <f>($F$1-F7)/4</f>
        <v>5.640625</v>
      </c>
      <c r="C8" s="3">
        <f t="shared" si="0"/>
        <v>1.3718750000000002</v>
      </c>
      <c r="D8" s="3">
        <f t="shared" si="1"/>
        <v>0.16250000000000001</v>
      </c>
      <c r="E8" s="3">
        <f t="shared" si="2"/>
        <v>2.8343750000000001</v>
      </c>
      <c r="F8" s="3">
        <f t="shared" si="3"/>
        <v>31.868750000000002</v>
      </c>
    </row>
    <row r="9" spans="1:6" x14ac:dyDescent="0.2">
      <c r="A9" s="2">
        <v>5</v>
      </c>
      <c r="B9" s="3">
        <f t="shared" ref="B6:B14" si="4">($F$1-F8)/4</f>
        <v>4.5328124999999995</v>
      </c>
      <c r="C9" s="3">
        <f t="shared" si="0"/>
        <v>1.5934375000000003</v>
      </c>
      <c r="D9" s="3">
        <f t="shared" si="1"/>
        <v>0.28343750000000001</v>
      </c>
      <c r="E9" s="3">
        <f t="shared" si="2"/>
        <v>4.1443750000000001</v>
      </c>
      <c r="F9" s="3">
        <f t="shared" si="3"/>
        <v>35.091562500000002</v>
      </c>
    </row>
    <row r="10" spans="1:6" x14ac:dyDescent="0.2">
      <c r="A10" s="2">
        <v>6</v>
      </c>
      <c r="B10" s="3">
        <f t="shared" si="4"/>
        <v>3.7271093749999995</v>
      </c>
      <c r="C10" s="3">
        <f t="shared" si="0"/>
        <v>1.7545781250000001</v>
      </c>
      <c r="D10" s="3">
        <f t="shared" si="1"/>
        <v>0.41443750000000001</v>
      </c>
      <c r="E10" s="3">
        <f t="shared" si="2"/>
        <v>5.4845156250000002</v>
      </c>
      <c r="F10" s="3">
        <f t="shared" si="3"/>
        <v>37.478531249999996</v>
      </c>
    </row>
    <row r="11" spans="1:6" x14ac:dyDescent="0.2">
      <c r="A11" s="2">
        <v>7</v>
      </c>
      <c r="B11" s="3">
        <f t="shared" si="4"/>
        <v>3.130367187500001</v>
      </c>
      <c r="C11" s="3">
        <f t="shared" si="0"/>
        <v>1.8739265624999999</v>
      </c>
      <c r="D11" s="3">
        <f t="shared" si="1"/>
        <v>0.54845156250000004</v>
      </c>
      <c r="E11" s="3">
        <f t="shared" si="2"/>
        <v>6.8099906249999993</v>
      </c>
      <c r="F11" s="3">
        <f t="shared" si="3"/>
        <v>39.283423437499991</v>
      </c>
    </row>
    <row r="12" spans="1:6" x14ac:dyDescent="0.2">
      <c r="A12" s="2">
        <v>8</v>
      </c>
      <c r="B12" s="3">
        <f t="shared" si="4"/>
        <v>2.6791441406250023</v>
      </c>
      <c r="C12" s="3">
        <f t="shared" si="0"/>
        <v>1.9641711718749997</v>
      </c>
      <c r="D12" s="3">
        <f t="shared" si="1"/>
        <v>0.68099906249999997</v>
      </c>
      <c r="E12" s="3">
        <f t="shared" si="2"/>
        <v>8.0931627343749994</v>
      </c>
      <c r="F12" s="3">
        <f t="shared" si="3"/>
        <v>40.679395468749988</v>
      </c>
    </row>
    <row r="13" spans="1:6" x14ac:dyDescent="0.2">
      <c r="A13" s="2">
        <v>9</v>
      </c>
      <c r="B13" s="3">
        <f t="shared" si="4"/>
        <v>2.3301511328125031</v>
      </c>
      <c r="C13" s="3">
        <f t="shared" si="0"/>
        <v>2.0339697734374993</v>
      </c>
      <c r="D13" s="3">
        <f t="shared" si="1"/>
        <v>0.80931627343750001</v>
      </c>
      <c r="E13" s="3">
        <f t="shared" si="2"/>
        <v>9.317816234375</v>
      </c>
      <c r="F13" s="3">
        <f t="shared" si="3"/>
        <v>41.784893101562496</v>
      </c>
    </row>
    <row r="14" spans="1:6" x14ac:dyDescent="0.2">
      <c r="A14" s="2">
        <v>10</v>
      </c>
      <c r="B14" s="3">
        <f t="shared" si="4"/>
        <v>2.0537767246093761</v>
      </c>
      <c r="C14" s="3">
        <f t="shared" si="0"/>
        <v>2.089244655078125</v>
      </c>
      <c r="D14" s="3">
        <f t="shared" si="1"/>
        <v>0.93178162343750004</v>
      </c>
      <c r="E14" s="3">
        <f t="shared" si="2"/>
        <v>10.475279266015624</v>
      </c>
      <c r="F14" s="4">
        <f t="shared" si="3"/>
        <v>42.681206794531249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DF53-7563-864B-8A42-6FE734A06ED4}">
  <dimension ref="A2:H9"/>
  <sheetViews>
    <sheetView zoomScale="117" workbookViewId="0">
      <selection activeCell="A2" sqref="A2:G10"/>
    </sheetView>
  </sheetViews>
  <sheetFormatPr baseColWidth="10" defaultRowHeight="16" x14ac:dyDescent="0.2"/>
  <cols>
    <col min="1" max="1" width="12.33203125" customWidth="1"/>
    <col min="2" max="2" width="5.83203125" customWidth="1"/>
    <col min="3" max="3" width="13" bestFit="1" customWidth="1"/>
    <col min="4" max="4" width="14.5" bestFit="1" customWidth="1"/>
    <col min="5" max="5" width="13" bestFit="1" customWidth="1"/>
    <col min="6" max="6" width="22.33203125" customWidth="1"/>
    <col min="7" max="7" width="20.6640625" customWidth="1"/>
  </cols>
  <sheetData>
    <row r="2" spans="1:8" x14ac:dyDescent="0.2">
      <c r="A2" s="5" t="s">
        <v>13</v>
      </c>
      <c r="B2" s="5"/>
      <c r="C2" s="5"/>
      <c r="D2" s="2" t="s">
        <v>14</v>
      </c>
      <c r="E2" s="2" t="s">
        <v>15</v>
      </c>
      <c r="F2" s="2" t="s">
        <v>16</v>
      </c>
      <c r="G2" s="2" t="s">
        <v>17</v>
      </c>
      <c r="H2" s="2"/>
    </row>
    <row r="3" spans="1:8" x14ac:dyDescent="0.2">
      <c r="A3" s="2" t="s">
        <v>19</v>
      </c>
      <c r="B3" s="2" t="s">
        <v>18</v>
      </c>
      <c r="C3" s="6">
        <v>120000</v>
      </c>
      <c r="D3" s="6">
        <f>C3*1.03</f>
        <v>123600</v>
      </c>
      <c r="E3" s="6">
        <f>D3*1.03</f>
        <v>127308</v>
      </c>
      <c r="F3" s="8" t="s">
        <v>31</v>
      </c>
      <c r="G3" s="10" t="s">
        <v>38</v>
      </c>
    </row>
    <row r="4" spans="1:8" x14ac:dyDescent="0.2">
      <c r="A4" s="2" t="s">
        <v>20</v>
      </c>
      <c r="B4" s="2" t="s">
        <v>26</v>
      </c>
      <c r="C4" s="6">
        <v>80000</v>
      </c>
      <c r="D4" s="6">
        <f>C4*1.03</f>
        <v>82400</v>
      </c>
      <c r="E4" s="6">
        <f>D4*1.03</f>
        <v>84872</v>
      </c>
      <c r="F4" s="9" t="s">
        <v>32</v>
      </c>
      <c r="G4" s="11" t="s">
        <v>39</v>
      </c>
    </row>
    <row r="5" spans="1:8" x14ac:dyDescent="0.2">
      <c r="A5" s="2" t="s">
        <v>21</v>
      </c>
      <c r="B5" s="2" t="s">
        <v>27</v>
      </c>
      <c r="C5" s="6">
        <v>40000</v>
      </c>
      <c r="D5" s="6">
        <f>D3-D4</f>
        <v>41200</v>
      </c>
      <c r="E5" s="6">
        <f>E3-E4</f>
        <v>42436</v>
      </c>
      <c r="F5" s="8" t="s">
        <v>37</v>
      </c>
      <c r="G5" s="10" t="s">
        <v>40</v>
      </c>
    </row>
    <row r="6" spans="1:8" x14ac:dyDescent="0.2">
      <c r="A6" s="2" t="s">
        <v>22</v>
      </c>
      <c r="B6" s="2" t="s">
        <v>28</v>
      </c>
      <c r="C6" s="6">
        <v>10000</v>
      </c>
      <c r="D6" s="6">
        <f>C6-(C6*0.01)</f>
        <v>9900</v>
      </c>
      <c r="E6" s="6">
        <f>D6-(D6*0.01)</f>
        <v>9801</v>
      </c>
      <c r="F6" s="8" t="s">
        <v>41</v>
      </c>
      <c r="G6" s="10" t="s">
        <v>42</v>
      </c>
      <c r="H6" s="7"/>
    </row>
    <row r="7" spans="1:8" x14ac:dyDescent="0.2">
      <c r="A7" s="2" t="s">
        <v>23</v>
      </c>
      <c r="B7" s="2" t="s">
        <v>29</v>
      </c>
      <c r="C7" s="6">
        <v>30000</v>
      </c>
      <c r="D7" s="6">
        <f>D5-D6</f>
        <v>31300</v>
      </c>
      <c r="E7" s="6">
        <f>E5-E6</f>
        <v>32635</v>
      </c>
      <c r="F7" s="8" t="s">
        <v>36</v>
      </c>
      <c r="G7" s="10" t="s">
        <v>45</v>
      </c>
    </row>
    <row r="8" spans="1:8" x14ac:dyDescent="0.2">
      <c r="A8" s="2" t="s">
        <v>24</v>
      </c>
      <c r="B8" s="2" t="s">
        <v>34</v>
      </c>
      <c r="C8" s="6">
        <v>9000</v>
      </c>
      <c r="D8" s="6">
        <f>D7*0.3</f>
        <v>9390</v>
      </c>
      <c r="E8" s="6">
        <f>E7*0.3</f>
        <v>9790.5</v>
      </c>
      <c r="F8" s="8" t="s">
        <v>35</v>
      </c>
      <c r="G8" s="10" t="s">
        <v>44</v>
      </c>
    </row>
    <row r="9" spans="1:8" x14ac:dyDescent="0.2">
      <c r="A9" s="2" t="s">
        <v>25</v>
      </c>
      <c r="B9" s="2" t="s">
        <v>30</v>
      </c>
      <c r="C9" s="6">
        <v>21000</v>
      </c>
      <c r="D9" s="6">
        <f>D7-D8</f>
        <v>21910</v>
      </c>
      <c r="E9" s="6">
        <f>E7-E8</f>
        <v>22844.5</v>
      </c>
      <c r="F9" s="8" t="s">
        <v>33</v>
      </c>
      <c r="G9" s="10" t="s">
        <v>43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8B17D-F5AA-D541-8AEB-D7E5C69DB564}">
  <dimension ref="A2:G10"/>
  <sheetViews>
    <sheetView tabSelected="1" workbookViewId="0">
      <selection activeCell="E11" sqref="E11"/>
    </sheetView>
  </sheetViews>
  <sheetFormatPr baseColWidth="10" defaultRowHeight="16" x14ac:dyDescent="0.2"/>
  <cols>
    <col min="1" max="1" width="35.33203125" bestFit="1" customWidth="1"/>
    <col min="2" max="2" width="10.6640625" customWidth="1"/>
    <col min="3" max="3" width="15.1640625" customWidth="1"/>
    <col min="4" max="4" width="13" bestFit="1" customWidth="1"/>
    <col min="5" max="5" width="11.83203125" bestFit="1" customWidth="1"/>
    <col min="6" max="6" width="21.6640625" customWidth="1"/>
  </cols>
  <sheetData>
    <row r="2" spans="1:7" x14ac:dyDescent="0.2">
      <c r="A2" s="14"/>
      <c r="B2" s="14"/>
      <c r="C2" s="14" t="s">
        <v>13</v>
      </c>
      <c r="D2" s="2" t="s">
        <v>14</v>
      </c>
      <c r="E2" s="2" t="s">
        <v>15</v>
      </c>
      <c r="F2" s="2" t="s">
        <v>16</v>
      </c>
      <c r="G2" s="2"/>
    </row>
    <row r="3" spans="1:7" x14ac:dyDescent="0.2">
      <c r="A3" s="2" t="s">
        <v>46</v>
      </c>
      <c r="B3" s="2" t="s">
        <v>53</v>
      </c>
      <c r="C3" s="6">
        <v>180000</v>
      </c>
      <c r="D3" s="6">
        <v>0</v>
      </c>
      <c r="E3" s="6">
        <v>0</v>
      </c>
      <c r="F3" s="8" t="s">
        <v>68</v>
      </c>
      <c r="G3" s="12"/>
    </row>
    <row r="4" spans="1:7" x14ac:dyDescent="0.2">
      <c r="A4" s="2" t="s">
        <v>47</v>
      </c>
      <c r="B4" s="2" t="s">
        <v>57</v>
      </c>
      <c r="C4" s="6"/>
      <c r="D4" s="6">
        <v>50000</v>
      </c>
      <c r="E4" s="6">
        <f>D4*1.1</f>
        <v>55000.000000000007</v>
      </c>
      <c r="F4" s="9" t="s">
        <v>61</v>
      </c>
      <c r="G4" s="13"/>
    </row>
    <row r="5" spans="1:7" x14ac:dyDescent="0.2">
      <c r="A5" s="2" t="s">
        <v>48</v>
      </c>
      <c r="B5" s="2" t="s">
        <v>54</v>
      </c>
      <c r="C5" s="6"/>
      <c r="D5" s="6">
        <v>20000</v>
      </c>
      <c r="E5" s="6">
        <f>E4*0.4</f>
        <v>22000.000000000004</v>
      </c>
      <c r="F5" s="8" t="s">
        <v>62</v>
      </c>
      <c r="G5" s="12"/>
    </row>
    <row r="6" spans="1:7" x14ac:dyDescent="0.2">
      <c r="A6" s="2" t="s">
        <v>49</v>
      </c>
      <c r="B6" s="2" t="s">
        <v>55</v>
      </c>
      <c r="C6" s="6"/>
      <c r="D6" s="6">
        <v>30000</v>
      </c>
      <c r="E6" s="6">
        <f>E4-E5</f>
        <v>33000</v>
      </c>
      <c r="F6" s="8" t="s">
        <v>67</v>
      </c>
      <c r="G6" s="12"/>
    </row>
    <row r="7" spans="1:7" x14ac:dyDescent="0.2">
      <c r="A7" s="2" t="s">
        <v>24</v>
      </c>
      <c r="B7" s="2" t="s">
        <v>56</v>
      </c>
      <c r="C7" s="6"/>
      <c r="D7" s="6">
        <v>9900</v>
      </c>
      <c r="E7" s="6">
        <f>E6*0.33</f>
        <v>10890</v>
      </c>
      <c r="F7" s="8" t="s">
        <v>63</v>
      </c>
      <c r="G7" s="12"/>
    </row>
    <row r="8" spans="1:7" x14ac:dyDescent="0.2">
      <c r="A8" s="2" t="s">
        <v>50</v>
      </c>
      <c r="B8" s="2" t="s">
        <v>58</v>
      </c>
      <c r="C8" s="6"/>
      <c r="D8" s="6">
        <v>20100</v>
      </c>
      <c r="E8" s="6">
        <f>E6-E7</f>
        <v>22110</v>
      </c>
      <c r="F8" s="8" t="s">
        <v>64</v>
      </c>
      <c r="G8" s="12"/>
    </row>
    <row r="9" spans="1:7" x14ac:dyDescent="0.2">
      <c r="A9" s="2" t="s">
        <v>51</v>
      </c>
      <c r="B9" s="2" t="s">
        <v>59</v>
      </c>
      <c r="C9" s="6"/>
      <c r="D9" s="6">
        <v>36000</v>
      </c>
      <c r="E9" s="6">
        <f>$C$3/5</f>
        <v>36000</v>
      </c>
      <c r="F9" s="8" t="s">
        <v>66</v>
      </c>
      <c r="G9" s="12"/>
    </row>
    <row r="10" spans="1:7" x14ac:dyDescent="0.2">
      <c r="A10" s="2" t="s">
        <v>52</v>
      </c>
      <c r="B10" s="2" t="s">
        <v>60</v>
      </c>
      <c r="C10" s="6"/>
      <c r="D10" s="6">
        <v>56100</v>
      </c>
      <c r="E10" s="7">
        <f>E8+E9</f>
        <v>58110</v>
      </c>
      <c r="F10" s="8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Ej. Gangsters</vt:lpstr>
      <vt:lpstr>Act 1</vt:lpstr>
      <vt:lpstr>Act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GRANADO GOMEZ</dc:creator>
  <cp:lastModifiedBy>JONATHAN GRANADO GOMEZ</cp:lastModifiedBy>
  <dcterms:created xsi:type="dcterms:W3CDTF">2025-02-27T15:16:43Z</dcterms:created>
  <dcterms:modified xsi:type="dcterms:W3CDTF">2025-02-27T16:27:56Z</dcterms:modified>
</cp:coreProperties>
</file>