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.bilgic\Desktop\00_Onur_Bilgiç\08_Education\08_Optimization\OptimizationStudyGroup\optimization_study\Doğrusal Modellemeye Giriş\"/>
    </mc:Choice>
  </mc:AlternateContent>
  <xr:revisionPtr revIDLastSave="0" documentId="13_ncr:1_{318D6D37-253C-4DBC-B772-E593E1F7D098}" xr6:coauthVersionLast="36" xr6:coauthVersionMax="36" xr10:uidLastSave="{00000000-0000-0000-0000-000000000000}"/>
  <bookViews>
    <workbookView xWindow="0" yWindow="0" windowWidth="23040" windowHeight="9060" xr2:uid="{0A657B8E-1978-41E3-9C56-C4304CCBE8B5}"/>
  </bookViews>
  <sheets>
    <sheet name="Sheet3 (3)" sheetId="8" r:id="rId1"/>
    <sheet name="Sheet3 (2)" sheetId="7" r:id="rId2"/>
    <sheet name="Sheet3" sheetId="6" r:id="rId3"/>
    <sheet name="Sheet2 (2)" sheetId="5" r:id="rId4"/>
    <sheet name="Sheet2" sheetId="4" r:id="rId5"/>
    <sheet name="Sheet1" sheetId="1" r:id="rId6"/>
    <sheet name="Sheet1 (3)" sheetId="3" r:id="rId7"/>
    <sheet name="Sheet1 (2)" sheetId="2" r:id="rId8"/>
  </sheets>
  <definedNames>
    <definedName name="solver_adj" localSheetId="5" hidden="1">Sheet1!$E$6:$K$7</definedName>
    <definedName name="solver_adj" localSheetId="7" hidden="1">'Sheet1 (2)'!$H$6:$N$8</definedName>
    <definedName name="solver_adj" localSheetId="6" hidden="1">'Sheet1 (3)'!$H$6:$N$6</definedName>
    <definedName name="solver_adj" localSheetId="2" hidden="1">Sheet3!$D$3:$D$6</definedName>
    <definedName name="solver_adj" localSheetId="1" hidden="1">'Sheet3 (2)'!$C$16:$D$17</definedName>
    <definedName name="solver_adj" localSheetId="0" hidden="1">'Sheet3 (3)'!$C$16:$D$17</definedName>
    <definedName name="solver_cvg" localSheetId="5" hidden="1">0.0001</definedName>
    <definedName name="solver_cvg" localSheetId="7" hidden="1">0.0001</definedName>
    <definedName name="solver_cvg" localSheetId="6" hidden="1">0.0001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5" hidden="1">1</definedName>
    <definedName name="solver_drv" localSheetId="7" hidden="1">1</definedName>
    <definedName name="solver_drv" localSheetId="6" hidden="1">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5" hidden="1">2</definedName>
    <definedName name="solver_eng" localSheetId="7" hidden="1">2</definedName>
    <definedName name="solver_eng" localSheetId="6" hidden="1">2</definedName>
    <definedName name="solver_eng" localSheetId="2" hidden="1">2</definedName>
    <definedName name="solver_eng" localSheetId="1" hidden="1">2</definedName>
    <definedName name="solver_eng" localSheetId="0" hidden="1">2</definedName>
    <definedName name="solver_est" localSheetId="5" hidden="1">1</definedName>
    <definedName name="solver_est" localSheetId="7" hidden="1">1</definedName>
    <definedName name="solver_est" localSheetId="6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5" hidden="1">2147483647</definedName>
    <definedName name="solver_itr" localSheetId="7" hidden="1">2147483647</definedName>
    <definedName name="solver_itr" localSheetId="6" hidden="1">2147483647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0" localSheetId="7" hidden="1">'Sheet1 (2)'!$K$13:$K$19</definedName>
    <definedName name="solver_lhs0" localSheetId="6" hidden="1">'Sheet1 (3)'!$K$13:$K$19</definedName>
    <definedName name="solver_lhs1" localSheetId="5" hidden="1">Sheet1!$E$6:$K$7</definedName>
    <definedName name="solver_lhs1" localSheetId="7" hidden="1">'Sheet1 (2)'!$C$13:$C$19</definedName>
    <definedName name="solver_lhs1" localSheetId="6" hidden="1">'Sheet1 (3)'!$C$13:$C$19</definedName>
    <definedName name="solver_lhs1" localSheetId="2" hidden="1">Sheet3!$D$6</definedName>
    <definedName name="solver_lhs1" localSheetId="1" hidden="1">'Sheet3 (2)'!$C$16:$D$17</definedName>
    <definedName name="solver_lhs1" localSheetId="0" hidden="1">'Sheet3 (3)'!$C$16:$D$17</definedName>
    <definedName name="solver_lhs10" localSheetId="5" hidden="1">Sheet1!$E$11</definedName>
    <definedName name="solver_lhs10" localSheetId="7" hidden="1">'Sheet1 (2)'!$H$14</definedName>
    <definedName name="solver_lhs10" localSheetId="6" hidden="1">'Sheet1 (3)'!$H$14</definedName>
    <definedName name="solver_lhs11" localSheetId="5" hidden="1">Sheet1!$E$11</definedName>
    <definedName name="solver_lhs11" localSheetId="7" hidden="1">'Sheet1 (2)'!$H$14</definedName>
    <definedName name="solver_lhs11" localSheetId="6" hidden="1">'Sheet1 (3)'!$H$14</definedName>
    <definedName name="solver_lhs12" localSheetId="5" hidden="1">Sheet1!$E$12</definedName>
    <definedName name="solver_lhs12" localSheetId="7" hidden="1">'Sheet1 (2)'!$H$15</definedName>
    <definedName name="solver_lhs12" localSheetId="6" hidden="1">'Sheet1 (3)'!$H$15</definedName>
    <definedName name="solver_lhs13" localSheetId="5" hidden="1">Sheet1!$E$13</definedName>
    <definedName name="solver_lhs13" localSheetId="7" hidden="1">'Sheet1 (2)'!$H$16</definedName>
    <definedName name="solver_lhs13" localSheetId="6" hidden="1">'Sheet1 (3)'!$H$16</definedName>
    <definedName name="solver_lhs14" localSheetId="5" hidden="1">Sheet1!$E$13</definedName>
    <definedName name="solver_lhs14" localSheetId="7" hidden="1">'Sheet1 (2)'!$H$16</definedName>
    <definedName name="solver_lhs14" localSheetId="6" hidden="1">'Sheet1 (3)'!$H$16</definedName>
    <definedName name="solver_lhs15" localSheetId="5" hidden="1">Sheet1!$E$13</definedName>
    <definedName name="solver_lhs15" localSheetId="7" hidden="1">'Sheet1 (2)'!$H$16</definedName>
    <definedName name="solver_lhs15" localSheetId="6" hidden="1">'Sheet1 (3)'!$H$16</definedName>
    <definedName name="solver_lhs16" localSheetId="5" hidden="1">Sheet1!$E$14</definedName>
    <definedName name="solver_lhs16" localSheetId="7" hidden="1">'Sheet1 (2)'!$H$17</definedName>
    <definedName name="solver_lhs16" localSheetId="6" hidden="1">'Sheet1 (3)'!$H$17</definedName>
    <definedName name="solver_lhs17" localSheetId="5" hidden="1">Sheet1!$E$14</definedName>
    <definedName name="solver_lhs17" localSheetId="7" hidden="1">'Sheet1 (2)'!$H$17</definedName>
    <definedName name="solver_lhs17" localSheetId="6" hidden="1">'Sheet1 (3)'!$H$17</definedName>
    <definedName name="solver_lhs18" localSheetId="5" hidden="1">Sheet1!$E$14</definedName>
    <definedName name="solver_lhs18" localSheetId="7" hidden="1">'Sheet1 (2)'!$H$17</definedName>
    <definedName name="solver_lhs18" localSheetId="6" hidden="1">'Sheet1 (3)'!$H$17</definedName>
    <definedName name="solver_lhs19" localSheetId="5" hidden="1">Sheet1!$H$15</definedName>
    <definedName name="solver_lhs19" localSheetId="7" hidden="1">'Sheet1 (2)'!$K$18</definedName>
    <definedName name="solver_lhs19" localSheetId="6" hidden="1">'Sheet1 (3)'!$K$18</definedName>
    <definedName name="solver_lhs2" localSheetId="5" hidden="1">Sheet1!$H$10:$H$16</definedName>
    <definedName name="solver_lhs2" localSheetId="7" hidden="1">'Sheet1 (2)'!$H$6:$N$6</definedName>
    <definedName name="solver_lhs2" localSheetId="6" hidden="1">'Sheet1 (3)'!$O$6</definedName>
    <definedName name="solver_lhs2" localSheetId="2" hidden="1">Sheet3!$D$6</definedName>
    <definedName name="solver_lhs2" localSheetId="1" hidden="1">'Sheet3 (2)'!$C$18:$D$18</definedName>
    <definedName name="solver_lhs2" localSheetId="0" hidden="1">'Sheet3 (3)'!$C$16:$D$17</definedName>
    <definedName name="solver_lhs20" localSheetId="5" hidden="1">Sheet1!$H$16</definedName>
    <definedName name="solver_lhs20" localSheetId="7" hidden="1">'Sheet1 (2)'!$K$19</definedName>
    <definedName name="solver_lhs20" localSheetId="6" hidden="1">'Sheet1 (3)'!$K$19</definedName>
    <definedName name="solver_lhs21" localSheetId="5" hidden="1">Sheet1!$H$10</definedName>
    <definedName name="solver_lhs21" localSheetId="7" hidden="1">'Sheet1 (2)'!$K$13</definedName>
    <definedName name="solver_lhs21" localSheetId="6" hidden="1">'Sheet1 (3)'!$K$13</definedName>
    <definedName name="solver_lhs22" localSheetId="5" hidden="1">Sheet1!$H$11</definedName>
    <definedName name="solver_lhs22" localSheetId="7" hidden="1">'Sheet1 (2)'!$K$14</definedName>
    <definedName name="solver_lhs22" localSheetId="6" hidden="1">'Sheet1 (3)'!$K$14</definedName>
    <definedName name="solver_lhs23" localSheetId="5" hidden="1">Sheet1!$H$12</definedName>
    <definedName name="solver_lhs23" localSheetId="7" hidden="1">'Sheet1 (2)'!$K$15</definedName>
    <definedName name="solver_lhs23" localSheetId="6" hidden="1">'Sheet1 (3)'!$K$15</definedName>
    <definedName name="solver_lhs24" localSheetId="5" hidden="1">Sheet1!$H$13</definedName>
    <definedName name="solver_lhs24" localSheetId="7" hidden="1">'Sheet1 (2)'!$K$16</definedName>
    <definedName name="solver_lhs24" localSheetId="6" hidden="1">'Sheet1 (3)'!$K$16</definedName>
    <definedName name="solver_lhs3" localSheetId="5" hidden="1">Sheet1!$M$7</definedName>
    <definedName name="solver_lhs3" localSheetId="7" hidden="1">'Sheet1 (2)'!$H$6:$N$6</definedName>
    <definedName name="solver_lhs3" localSheetId="6" hidden="1">'Sheet1 (3)'!$H$6:$N$6</definedName>
    <definedName name="solver_lhs3" localSheetId="2" hidden="1">Sheet3!$D$7</definedName>
    <definedName name="solver_lhs3" localSheetId="1" hidden="1">'Sheet3 (2)'!$E$24:$E$25</definedName>
    <definedName name="solver_lhs3" localSheetId="0" hidden="1">'Sheet3 (3)'!$C$18:$D$18</definedName>
    <definedName name="solver_lhs4" localSheetId="5" hidden="1">Sheet1!$E$16</definedName>
    <definedName name="solver_lhs4" localSheetId="7" hidden="1">'Sheet1 (2)'!$H$6:$N$8</definedName>
    <definedName name="solver_lhs4" localSheetId="6" hidden="1">'Sheet1 (3)'!$H$6:$N$8</definedName>
    <definedName name="solver_lhs4" localSheetId="2" hidden="1">Sheet3!$E$4</definedName>
    <definedName name="solver_lhs4" localSheetId="1" hidden="1">'Sheet3 (2)'!#REF!</definedName>
    <definedName name="solver_lhs4" localSheetId="0" hidden="1">'Sheet3 (3)'!#REF!</definedName>
    <definedName name="solver_lhs5" localSheetId="5" hidden="1">Sheet1!$E$10</definedName>
    <definedName name="solver_lhs5" localSheetId="7" hidden="1">'Sheet1 (2)'!$H$13</definedName>
    <definedName name="solver_lhs5" localSheetId="6" hidden="1">'Sheet1 (3)'!$H$13</definedName>
    <definedName name="solver_lhs5" localSheetId="2" hidden="1">Sheet3!$E$4</definedName>
    <definedName name="solver_lhs5" localSheetId="1" hidden="1">'Sheet3 (2)'!#REF!</definedName>
    <definedName name="solver_lhs5" localSheetId="0" hidden="1">'Sheet3 (3)'!#REF!</definedName>
    <definedName name="solver_lhs6" localSheetId="5" hidden="1">Sheet1!$E$10</definedName>
    <definedName name="solver_lhs6" localSheetId="7" hidden="1">'Sheet1 (2)'!$H$13</definedName>
    <definedName name="solver_lhs6" localSheetId="6" hidden="1">'Sheet1 (3)'!$H$13</definedName>
    <definedName name="solver_lhs7" localSheetId="5" hidden="1">Sheet1!$E$10</definedName>
    <definedName name="solver_lhs7" localSheetId="7" hidden="1">'Sheet1 (2)'!$H$13</definedName>
    <definedName name="solver_lhs7" localSheetId="6" hidden="1">'Sheet1 (3)'!$H$13</definedName>
    <definedName name="solver_lhs8" localSheetId="5" hidden="1">Sheet1!$E$10:$E$16</definedName>
    <definedName name="solver_lhs8" localSheetId="7" hidden="1">'Sheet1 (2)'!$H$13:$H$19</definedName>
    <definedName name="solver_lhs8" localSheetId="6" hidden="1">'Sheet1 (3)'!$H$13:$H$19</definedName>
    <definedName name="solver_lhs9" localSheetId="5" hidden="1">Sheet1!$E$11</definedName>
    <definedName name="solver_lhs9" localSheetId="7" hidden="1">'Sheet1 (2)'!$H$14</definedName>
    <definedName name="solver_lhs9" localSheetId="6" hidden="1">'Sheet1 (3)'!$H$14</definedName>
    <definedName name="solver_mip" localSheetId="5" hidden="1">2147483647</definedName>
    <definedName name="solver_mip" localSheetId="7" hidden="1">2147483647</definedName>
    <definedName name="solver_mip" localSheetId="6" hidden="1">2147483647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5" hidden="1">30</definedName>
    <definedName name="solver_mni" localSheetId="7" hidden="1">30</definedName>
    <definedName name="solver_mni" localSheetId="6" hidden="1">30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5" hidden="1">0.075</definedName>
    <definedName name="solver_mrt" localSheetId="7" hidden="1">0.075</definedName>
    <definedName name="solver_mrt" localSheetId="6" hidden="1">0.075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sl" localSheetId="5" hidden="1">2</definedName>
    <definedName name="solver_msl" localSheetId="7" hidden="1">2</definedName>
    <definedName name="solver_msl" localSheetId="6" hidden="1">2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5" hidden="1">1</definedName>
    <definedName name="solver_neg" localSheetId="7" hidden="1">1</definedName>
    <definedName name="solver_neg" localSheetId="6" hidden="1">1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5" hidden="1">2147483647</definedName>
    <definedName name="solver_nod" localSheetId="7" hidden="1">2147483647</definedName>
    <definedName name="solver_nod" localSheetId="6" hidden="1">2147483647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5" hidden="1">3</definedName>
    <definedName name="solver_num" localSheetId="7" hidden="1">4</definedName>
    <definedName name="solver_num" localSheetId="6" hidden="1">2</definedName>
    <definedName name="solver_num" localSheetId="2" hidden="1">4</definedName>
    <definedName name="solver_num" localSheetId="1" hidden="1">3</definedName>
    <definedName name="solver_num" localSheetId="0" hidden="1">3</definedName>
    <definedName name="solver_nwt" localSheetId="5" hidden="1">1</definedName>
    <definedName name="solver_nwt" localSheetId="7" hidden="1">1</definedName>
    <definedName name="solver_nwt" localSheetId="6" hidden="1">1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5" hidden="1">Sheet1!$E$2</definedName>
    <definedName name="solver_opt" localSheetId="7" hidden="1">'Sheet1 (2)'!$H$2</definedName>
    <definedName name="solver_opt" localSheetId="6" hidden="1">'Sheet1 (3)'!$H$2</definedName>
    <definedName name="solver_opt" localSheetId="2" hidden="1">Sheet3!$E$7</definedName>
    <definedName name="solver_opt" localSheetId="1" hidden="1">'Sheet3 (2)'!$N$20</definedName>
    <definedName name="solver_opt" localSheetId="0" hidden="1">'Sheet3 (3)'!$P$20</definedName>
    <definedName name="solver_pre" localSheetId="5" hidden="1">0.000001</definedName>
    <definedName name="solver_pre" localSheetId="7" hidden="1">0.000001</definedName>
    <definedName name="solver_pre" localSheetId="6" hidden="1">0.000001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rbv" localSheetId="5" hidden="1">1</definedName>
    <definedName name="solver_rbv" localSheetId="7" hidden="1">1</definedName>
    <definedName name="solver_rbv" localSheetId="6" hidden="1">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0" localSheetId="7" hidden="1">3</definedName>
    <definedName name="solver_rel0" localSheetId="6" hidden="1">3</definedName>
    <definedName name="solver_rel1" localSheetId="5" hidden="1">4</definedName>
    <definedName name="solver_rel1" localSheetId="7" hidden="1">1</definedName>
    <definedName name="solver_rel1" localSheetId="6" hidden="1">1</definedName>
    <definedName name="solver_rel1" localSheetId="2" hidden="1">1</definedName>
    <definedName name="solver_rel1" localSheetId="1" hidden="1">4</definedName>
    <definedName name="solver_rel1" localSheetId="0" hidden="1">4</definedName>
    <definedName name="solver_rel10" localSheetId="5" hidden="1">1</definedName>
    <definedName name="solver_rel10" localSheetId="7" hidden="1">1</definedName>
    <definedName name="solver_rel10" localSheetId="6" hidden="1">1</definedName>
    <definedName name="solver_rel11" localSheetId="5" hidden="1">1</definedName>
    <definedName name="solver_rel11" localSheetId="7" hidden="1">1</definedName>
    <definedName name="solver_rel11" localSheetId="6" hidden="1">1</definedName>
    <definedName name="solver_rel12" localSheetId="5" hidden="1">1</definedName>
    <definedName name="solver_rel12" localSheetId="7" hidden="1">1</definedName>
    <definedName name="solver_rel12" localSheetId="6" hidden="1">1</definedName>
    <definedName name="solver_rel13" localSheetId="5" hidden="1">1</definedName>
    <definedName name="solver_rel13" localSheetId="7" hidden="1">1</definedName>
    <definedName name="solver_rel13" localSheetId="6" hidden="1">1</definedName>
    <definedName name="solver_rel14" localSheetId="5" hidden="1">1</definedName>
    <definedName name="solver_rel14" localSheetId="7" hidden="1">1</definedName>
    <definedName name="solver_rel14" localSheetId="6" hidden="1">1</definedName>
    <definedName name="solver_rel15" localSheetId="5" hidden="1">1</definedName>
    <definedName name="solver_rel15" localSheetId="7" hidden="1">1</definedName>
    <definedName name="solver_rel15" localSheetId="6" hidden="1">1</definedName>
    <definedName name="solver_rel16" localSheetId="5" hidden="1">1</definedName>
    <definedName name="solver_rel16" localSheetId="7" hidden="1">1</definedName>
    <definedName name="solver_rel16" localSheetId="6" hidden="1">1</definedName>
    <definedName name="solver_rel17" localSheetId="5" hidden="1">1</definedName>
    <definedName name="solver_rel17" localSheetId="7" hidden="1">1</definedName>
    <definedName name="solver_rel17" localSheetId="6" hidden="1">1</definedName>
    <definedName name="solver_rel18" localSheetId="5" hidden="1">1</definedName>
    <definedName name="solver_rel18" localSheetId="7" hidden="1">1</definedName>
    <definedName name="solver_rel18" localSheetId="6" hidden="1">1</definedName>
    <definedName name="solver_rel19" localSheetId="5" hidden="1">2</definedName>
    <definedName name="solver_rel19" localSheetId="7" hidden="1">2</definedName>
    <definedName name="solver_rel19" localSheetId="6" hidden="1">2</definedName>
    <definedName name="solver_rel2" localSheetId="5" hidden="1">3</definedName>
    <definedName name="solver_rel2" localSheetId="7" hidden="1">3</definedName>
    <definedName name="solver_rel2" localSheetId="6" hidden="1">2</definedName>
    <definedName name="solver_rel2" localSheetId="2" hidden="1">1</definedName>
    <definedName name="solver_rel2" localSheetId="1" hidden="1">1</definedName>
    <definedName name="solver_rel2" localSheetId="0" hidden="1">3</definedName>
    <definedName name="solver_rel20" localSheetId="5" hidden="1">2</definedName>
    <definedName name="solver_rel20" localSheetId="7" hidden="1">2</definedName>
    <definedName name="solver_rel20" localSheetId="6" hidden="1">2</definedName>
    <definedName name="solver_rel21" localSheetId="5" hidden="1">2</definedName>
    <definedName name="solver_rel21" localSheetId="7" hidden="1">2</definedName>
    <definedName name="solver_rel21" localSheetId="6" hidden="1">2</definedName>
    <definedName name="solver_rel22" localSheetId="5" hidden="1">2</definedName>
    <definedName name="solver_rel22" localSheetId="7" hidden="1">2</definedName>
    <definedName name="solver_rel22" localSheetId="6" hidden="1">2</definedName>
    <definedName name="solver_rel23" localSheetId="5" hidden="1">2</definedName>
    <definedName name="solver_rel23" localSheetId="7" hidden="1">2</definedName>
    <definedName name="solver_rel23" localSheetId="6" hidden="1">2</definedName>
    <definedName name="solver_rel24" localSheetId="5" hidden="1">2</definedName>
    <definedName name="solver_rel24" localSheetId="7" hidden="1">2</definedName>
    <definedName name="solver_rel24" localSheetId="6" hidden="1">2</definedName>
    <definedName name="solver_rel3" localSheetId="5" hidden="1">3</definedName>
    <definedName name="solver_rel3" localSheetId="7" hidden="1">3</definedName>
    <definedName name="solver_rel3" localSheetId="6" hidden="1">3</definedName>
    <definedName name="solver_rel3" localSheetId="2" hidden="1">1</definedName>
    <definedName name="solver_rel3" localSheetId="1" hidden="1">3</definedName>
    <definedName name="solver_rel3" localSheetId="0" hidden="1">1</definedName>
    <definedName name="solver_rel4" localSheetId="5" hidden="1">1</definedName>
    <definedName name="solver_rel4" localSheetId="7" hidden="1">4</definedName>
    <definedName name="solver_rel4" localSheetId="6" hidden="1">4</definedName>
    <definedName name="solver_rel4" localSheetId="2" hidden="1">1</definedName>
    <definedName name="solver_rel4" localSheetId="1" hidden="1">1</definedName>
    <definedName name="solver_rel4" localSheetId="0" hidden="1">1</definedName>
    <definedName name="solver_rel5" localSheetId="5" hidden="1">1</definedName>
    <definedName name="solver_rel5" localSheetId="7" hidden="1">1</definedName>
    <definedName name="solver_rel5" localSheetId="6" hidden="1">1</definedName>
    <definedName name="solver_rel5" localSheetId="2" hidden="1">1</definedName>
    <definedName name="solver_rel5" localSheetId="1" hidden="1">1</definedName>
    <definedName name="solver_rel5" localSheetId="0" hidden="1">1</definedName>
    <definedName name="solver_rel6" localSheetId="5" hidden="1">1</definedName>
    <definedName name="solver_rel6" localSheetId="7" hidden="1">1</definedName>
    <definedName name="solver_rel6" localSheetId="6" hidden="1">1</definedName>
    <definedName name="solver_rel7" localSheetId="5" hidden="1">1</definedName>
    <definedName name="solver_rel7" localSheetId="7" hidden="1">1</definedName>
    <definedName name="solver_rel7" localSheetId="6" hidden="1">1</definedName>
    <definedName name="solver_rel8" localSheetId="5" hidden="1">3</definedName>
    <definedName name="solver_rel8" localSheetId="7" hidden="1">3</definedName>
    <definedName name="solver_rel8" localSheetId="6" hidden="1">3</definedName>
    <definedName name="solver_rel9" localSheetId="5" hidden="1">1</definedName>
    <definedName name="solver_rel9" localSheetId="7" hidden="1">1</definedName>
    <definedName name="solver_rel9" localSheetId="6" hidden="1">1</definedName>
    <definedName name="solver_rhs0" localSheetId="7" hidden="1">'Sheet1 (2)'!$G$13:$G$19</definedName>
    <definedName name="solver_rhs0" localSheetId="6" hidden="1">'Sheet1 (3)'!$G$13:$G$19</definedName>
    <definedName name="solver_rhs1" localSheetId="5" hidden="1">integer</definedName>
    <definedName name="solver_rhs1" localSheetId="7" hidden="1">'Sheet1 (2)'!$D$13:$D$19</definedName>
    <definedName name="solver_rhs1" localSheetId="6" hidden="1">'Sheet1 (3)'!$D$13:$D$19</definedName>
    <definedName name="solver_rhs1" localSheetId="2" hidden="1">Sheet3!$D$3</definedName>
    <definedName name="solver_rhs1" localSheetId="1" hidden="1">integer</definedName>
    <definedName name="solver_rhs1" localSheetId="0" hidden="1">integer</definedName>
    <definedName name="solver_rhs10" localSheetId="5" hidden="1">Sheet1!$F$16</definedName>
    <definedName name="solver_rhs10" localSheetId="7" hidden="1">'Sheet1 (2)'!$I$19</definedName>
    <definedName name="solver_rhs10" localSheetId="6" hidden="1">'Sheet1 (3)'!$I$19</definedName>
    <definedName name="solver_rhs11" localSheetId="5" hidden="1">Sheet1!$F$10</definedName>
    <definedName name="solver_rhs11" localSheetId="7" hidden="1">'Sheet1 (2)'!$I$13</definedName>
    <definedName name="solver_rhs11" localSheetId="6" hidden="1">'Sheet1 (3)'!$I$13</definedName>
    <definedName name="solver_rhs12" localSheetId="5" hidden="1">Sheet1!$F$10</definedName>
    <definedName name="solver_rhs12" localSheetId="7" hidden="1">'Sheet1 (2)'!$I$13</definedName>
    <definedName name="solver_rhs12" localSheetId="6" hidden="1">'Sheet1 (3)'!$I$13</definedName>
    <definedName name="solver_rhs13" localSheetId="5" hidden="1">Sheet1!$E$14</definedName>
    <definedName name="solver_rhs13" localSheetId="7" hidden="1">'Sheet1 (2)'!$H$17</definedName>
    <definedName name="solver_rhs13" localSheetId="6" hidden="1">'Sheet1 (3)'!$H$17</definedName>
    <definedName name="solver_rhs14" localSheetId="5" hidden="1">Sheet1!$F$11</definedName>
    <definedName name="solver_rhs14" localSheetId="7" hidden="1">'Sheet1 (2)'!$I$14</definedName>
    <definedName name="solver_rhs14" localSheetId="6" hidden="1">'Sheet1 (3)'!$I$14</definedName>
    <definedName name="solver_rhs15" localSheetId="5" hidden="1">Sheet1!$F$12</definedName>
    <definedName name="solver_rhs15" localSheetId="7" hidden="1">'Sheet1 (2)'!$I$15</definedName>
    <definedName name="solver_rhs15" localSheetId="6" hidden="1">'Sheet1 (3)'!$I$15</definedName>
    <definedName name="solver_rhs16" localSheetId="5" hidden="1">Sheet1!$E$15</definedName>
    <definedName name="solver_rhs16" localSheetId="7" hidden="1">'Sheet1 (2)'!$H$18</definedName>
    <definedName name="solver_rhs16" localSheetId="6" hidden="1">'Sheet1 (3)'!$H$18</definedName>
    <definedName name="solver_rhs17" localSheetId="5" hidden="1">Sheet1!$F$12</definedName>
    <definedName name="solver_rhs17" localSheetId="7" hidden="1">'Sheet1 (2)'!$I$15</definedName>
    <definedName name="solver_rhs17" localSheetId="6" hidden="1">'Sheet1 (3)'!$I$15</definedName>
    <definedName name="solver_rhs18" localSheetId="5" hidden="1">Sheet1!$F$13</definedName>
    <definedName name="solver_rhs18" localSheetId="7" hidden="1">'Sheet1 (2)'!$I$16</definedName>
    <definedName name="solver_rhs18" localSheetId="6" hidden="1">'Sheet1 (3)'!$I$16</definedName>
    <definedName name="solver_rhs19" localSheetId="5" hidden="1">Sheet1!$H$16</definedName>
    <definedName name="solver_rhs19" localSheetId="7" hidden="1">'Sheet1 (2)'!$K$19</definedName>
    <definedName name="solver_rhs19" localSheetId="6" hidden="1">'Sheet1 (3)'!$K$19</definedName>
    <definedName name="solver_rhs2" localSheetId="5" hidden="1">Sheet1!$D$10:$D$16</definedName>
    <definedName name="solver_rhs2" localSheetId="7" hidden="1">'Sheet1 (2)'!$H$7:$N$7</definedName>
    <definedName name="solver_rhs2" localSheetId="6" hidden="1">'Sheet1 (3)'!$P$6</definedName>
    <definedName name="solver_rhs2" localSheetId="2" hidden="1">Sheet3!$D$7*0.25</definedName>
    <definedName name="solver_rhs2" localSheetId="1" hidden="1">'Sheet3 (2)'!$C$21:$D$21</definedName>
    <definedName name="solver_rhs2" localSheetId="0" hidden="1">'Sheet3 (3)'!$K$16:$L$17</definedName>
    <definedName name="solver_rhs20" localSheetId="5" hidden="1">Sheet1!$H$10</definedName>
    <definedName name="solver_rhs20" localSheetId="7" hidden="1">'Sheet1 (2)'!$K$13</definedName>
    <definedName name="solver_rhs20" localSheetId="6" hidden="1">'Sheet1 (3)'!$K$13</definedName>
    <definedName name="solver_rhs21" localSheetId="5" hidden="1">Sheet1!$H$11</definedName>
    <definedName name="solver_rhs21" localSheetId="7" hidden="1">'Sheet1 (2)'!$K$14</definedName>
    <definedName name="solver_rhs21" localSheetId="6" hidden="1">'Sheet1 (3)'!$K$14</definedName>
    <definedName name="solver_rhs22" localSheetId="5" hidden="1">Sheet1!$H$12</definedName>
    <definedName name="solver_rhs22" localSheetId="7" hidden="1">'Sheet1 (2)'!$K$15</definedName>
    <definedName name="solver_rhs22" localSheetId="6" hidden="1">'Sheet1 (3)'!$K$15</definedName>
    <definedName name="solver_rhs23" localSheetId="5" hidden="1">Sheet1!$H$13</definedName>
    <definedName name="solver_rhs23" localSheetId="7" hidden="1">'Sheet1 (2)'!$K$16</definedName>
    <definedName name="solver_rhs23" localSheetId="6" hidden="1">'Sheet1 (3)'!$K$16</definedName>
    <definedName name="solver_rhs24" localSheetId="5" hidden="1">Sheet1!$H$14</definedName>
    <definedName name="solver_rhs24" localSheetId="7" hidden="1">'Sheet1 (2)'!$K$17</definedName>
    <definedName name="solver_rhs24" localSheetId="6" hidden="1">'Sheet1 (3)'!$K$17</definedName>
    <definedName name="solver_rhs3" localSheetId="5" hidden="1">Sheet1!$N$6</definedName>
    <definedName name="solver_rhs3" localSheetId="7" hidden="1">'Sheet1 (2)'!$H$8:$N$8</definedName>
    <definedName name="solver_rhs3" localSheetId="6" hidden="1">'Sheet1 (3)'!$H$8:$N$8</definedName>
    <definedName name="solver_rhs3" localSheetId="2" hidden="1">Sheet3!$C$10</definedName>
    <definedName name="solver_rhs3" localSheetId="1" hidden="1">'Sheet3 (2)'!$L$16:$L$17</definedName>
    <definedName name="solver_rhs3" localSheetId="0" hidden="1">'Sheet3 (3)'!$C$21:$D$21</definedName>
    <definedName name="solver_rhs4" localSheetId="5" hidden="1">Sheet1!$F$14</definedName>
    <definedName name="solver_rhs4" localSheetId="7" hidden="1">integer</definedName>
    <definedName name="solver_rhs4" localSheetId="6" hidden="1">integer</definedName>
    <definedName name="solver_rhs4" localSheetId="2" hidden="1">Sheet3!$D$5</definedName>
    <definedName name="solver_rhs4" localSheetId="1" hidden="1">'Sheet3 (2)'!#REF!</definedName>
    <definedName name="solver_rhs4" localSheetId="0" hidden="1">'Sheet3 (3)'!#REF!</definedName>
    <definedName name="solver_rhs5" localSheetId="5" hidden="1">Sheet1!$E$11</definedName>
    <definedName name="solver_rhs5" localSheetId="7" hidden="1">'Sheet1 (2)'!$H$14</definedName>
    <definedName name="solver_rhs5" localSheetId="6" hidden="1">'Sheet1 (3)'!$H$14</definedName>
    <definedName name="solver_rhs5" localSheetId="2" hidden="1">Sheet3!$D$5</definedName>
    <definedName name="solver_rhs5" localSheetId="1" hidden="1">'Sheet3 (2)'!#REF!</definedName>
    <definedName name="solver_rhs5" localSheetId="0" hidden="1">'Sheet3 (3)'!#REF!</definedName>
    <definedName name="solver_rhs6" localSheetId="5" hidden="1">Sheet1!$F$15</definedName>
    <definedName name="solver_rhs6" localSheetId="7" hidden="1">'Sheet1 (2)'!$I$18</definedName>
    <definedName name="solver_rhs6" localSheetId="6" hidden="1">'Sheet1 (3)'!$I$18</definedName>
    <definedName name="solver_rhs7" localSheetId="5" hidden="1">Sheet1!$F$16</definedName>
    <definedName name="solver_rhs7" localSheetId="7" hidden="1">'Sheet1 (2)'!$I$19</definedName>
    <definedName name="solver_rhs7" localSheetId="6" hidden="1">'Sheet1 (3)'!$I$19</definedName>
    <definedName name="solver_rhs8" localSheetId="5" hidden="1">Sheet1!$C$10:$C$16</definedName>
    <definedName name="solver_rhs8" localSheetId="7" hidden="1">'Sheet1 (2)'!$C$13:$C$19</definedName>
    <definedName name="solver_rhs8" localSheetId="6" hidden="1">'Sheet1 (3)'!$C$13:$C$19</definedName>
    <definedName name="solver_rhs9" localSheetId="5" hidden="1">Sheet1!$E$12</definedName>
    <definedName name="solver_rhs9" localSheetId="7" hidden="1">'Sheet1 (2)'!$H$15</definedName>
    <definedName name="solver_rhs9" localSheetId="6" hidden="1">'Sheet1 (3)'!$H$15</definedName>
    <definedName name="solver_rlx" localSheetId="5" hidden="1">2</definedName>
    <definedName name="solver_rlx" localSheetId="7" hidden="1">2</definedName>
    <definedName name="solver_rlx" localSheetId="6" hidden="1">2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5" hidden="1">0</definedName>
    <definedName name="solver_rsd" localSheetId="7" hidden="1">0</definedName>
    <definedName name="solver_rsd" localSheetId="6" hidden="1">0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5" hidden="1">1</definedName>
    <definedName name="solver_scl" localSheetId="7" hidden="1">1</definedName>
    <definedName name="solver_scl" localSheetId="6" hidden="1">1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ho" localSheetId="5" hidden="1">2</definedName>
    <definedName name="solver_sho" localSheetId="7" hidden="1">2</definedName>
    <definedName name="solver_sho" localSheetId="6" hidden="1">2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5" hidden="1">100</definedName>
    <definedName name="solver_ssz" localSheetId="7" hidden="1">100</definedName>
    <definedName name="solver_ssz" localSheetId="6" hidden="1">100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5" hidden="1">2147483647</definedName>
    <definedName name="solver_tim" localSheetId="7" hidden="1">2147483647</definedName>
    <definedName name="solver_tim" localSheetId="6" hidden="1">2147483647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5" hidden="1">0.01</definedName>
    <definedName name="solver_tol" localSheetId="7" hidden="1">0.01</definedName>
    <definedName name="solver_tol" localSheetId="6" hidden="1">0.01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yp" localSheetId="5" hidden="1">2</definedName>
    <definedName name="solver_typ" localSheetId="7" hidden="1">2</definedName>
    <definedName name="solver_typ" localSheetId="6" hidden="1">1</definedName>
    <definedName name="solver_typ" localSheetId="2" hidden="1">1</definedName>
    <definedName name="solver_typ" localSheetId="1" hidden="1">1</definedName>
    <definedName name="solver_typ" localSheetId="0" hidden="1">1</definedName>
    <definedName name="solver_val" localSheetId="5" hidden="1">0</definedName>
    <definedName name="solver_val" localSheetId="7" hidden="1">0</definedName>
    <definedName name="solver_val" localSheetId="6" hidden="1">0</definedName>
    <definedName name="solver_val" localSheetId="2" hidden="1">0</definedName>
    <definedName name="solver_val" localSheetId="1" hidden="1">0</definedName>
    <definedName name="solver_val" localSheetId="0" hidden="1">0</definedName>
    <definedName name="solver_ver" localSheetId="5" hidden="1">3</definedName>
    <definedName name="solver_ver" localSheetId="7" hidden="1">3</definedName>
    <definedName name="solver_ver" localSheetId="6" hidden="1">3</definedName>
    <definedName name="solver_ver" localSheetId="2" hidden="1">3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6" i="8" l="1"/>
  <c r="L36" i="8"/>
  <c r="K36" i="8"/>
  <c r="L35" i="8"/>
  <c r="K35" i="8"/>
  <c r="D37" i="8"/>
  <c r="D43" i="8" s="1"/>
  <c r="C37" i="8"/>
  <c r="C43" i="8" s="1"/>
  <c r="E36" i="8"/>
  <c r="O36" i="8" s="1"/>
  <c r="E35" i="8"/>
  <c r="P35" i="8" s="1"/>
  <c r="C18" i="8"/>
  <c r="C24" i="8" s="1"/>
  <c r="D18" i="8"/>
  <c r="D24" i="8" s="1"/>
  <c r="E17" i="8"/>
  <c r="P17" i="8" s="1"/>
  <c r="E16" i="8"/>
  <c r="P16" i="8" s="1"/>
  <c r="K17" i="8" l="1"/>
  <c r="L17" i="8"/>
  <c r="L16" i="8"/>
  <c r="E43" i="8"/>
  <c r="O35" i="8"/>
  <c r="N36" i="8"/>
  <c r="P36" i="8"/>
  <c r="P37" i="8" s="1"/>
  <c r="N35" i="8"/>
  <c r="N16" i="8"/>
  <c r="N17" i="8"/>
  <c r="P18" i="8"/>
  <c r="O16" i="8"/>
  <c r="O17" i="8"/>
  <c r="E24" i="8"/>
  <c r="D25" i="7"/>
  <c r="C25" i="7"/>
  <c r="C40" i="7"/>
  <c r="E40" i="7"/>
  <c r="D40" i="7"/>
  <c r="D39" i="7"/>
  <c r="C39" i="7"/>
  <c r="D33" i="7"/>
  <c r="C33" i="7"/>
  <c r="E32" i="7"/>
  <c r="L32" i="7" s="1"/>
  <c r="E31" i="7"/>
  <c r="L31" i="7" s="1"/>
  <c r="D24" i="7"/>
  <c r="C24" i="7"/>
  <c r="E17" i="7"/>
  <c r="N17" i="7" s="1"/>
  <c r="E16" i="7"/>
  <c r="L16" i="7" s="1"/>
  <c r="D18" i="7"/>
  <c r="C18" i="7"/>
  <c r="E5" i="6"/>
  <c r="E4" i="6"/>
  <c r="P39" i="8" l="1"/>
  <c r="P20" i="8"/>
  <c r="E39" i="7"/>
  <c r="M31" i="7"/>
  <c r="N31" i="7"/>
  <c r="N32" i="7"/>
  <c r="N33" i="7" s="1"/>
  <c r="M32" i="7"/>
  <c r="M33" i="7" s="1"/>
  <c r="E25" i="7"/>
  <c r="L17" i="7"/>
  <c r="M16" i="7"/>
  <c r="M17" i="7"/>
  <c r="E24" i="7"/>
  <c r="N16" i="7"/>
  <c r="N18" i="7" s="1"/>
  <c r="E6" i="6"/>
  <c r="E3" i="6"/>
  <c r="D7" i="6"/>
  <c r="N35" i="7" l="1"/>
  <c r="M18" i="7"/>
  <c r="N20" i="7" s="1"/>
  <c r="E7" i="6"/>
  <c r="E7" i="5"/>
  <c r="E15" i="4" l="1"/>
  <c r="F15" i="4"/>
  <c r="G15" i="4"/>
  <c r="H15" i="4"/>
  <c r="I15" i="4"/>
  <c r="J15" i="4"/>
  <c r="D15" i="4"/>
  <c r="D10" i="4"/>
  <c r="D8" i="4"/>
  <c r="H2" i="3" l="1"/>
  <c r="D19" i="3"/>
  <c r="D18" i="3"/>
  <c r="D17" i="3"/>
  <c r="D16" i="3"/>
  <c r="D15" i="3"/>
  <c r="D14" i="3"/>
  <c r="D13" i="3"/>
  <c r="O6" i="3"/>
  <c r="P6" i="2" l="1"/>
  <c r="N10" i="2"/>
  <c r="H10" i="2"/>
  <c r="H4" i="2"/>
  <c r="O6" i="2" l="1"/>
  <c r="I4" i="2"/>
  <c r="J4" i="2"/>
  <c r="K4" i="2"/>
  <c r="L4" i="2"/>
  <c r="M4" i="2"/>
  <c r="N4" i="2"/>
  <c r="M15" i="2"/>
  <c r="L15" i="2"/>
  <c r="L14" i="2"/>
  <c r="K14" i="2"/>
  <c r="K13" i="2"/>
  <c r="J13" i="2"/>
  <c r="J12" i="2"/>
  <c r="I12" i="2"/>
  <c r="I11" i="2"/>
  <c r="H11" i="2"/>
  <c r="H16" i="2" s="1"/>
  <c r="N9" i="2"/>
  <c r="M9" i="2"/>
  <c r="N16" i="2" l="1"/>
  <c r="L16" i="2"/>
  <c r="O12" i="2"/>
  <c r="O11" i="2"/>
  <c r="P9" i="2"/>
  <c r="I16" i="2"/>
  <c r="M16" i="2"/>
  <c r="J16" i="2"/>
  <c r="K16" i="2"/>
  <c r="O9" i="2"/>
  <c r="P14" i="2"/>
  <c r="P15" i="2"/>
  <c r="O15" i="2"/>
  <c r="O14" i="2"/>
  <c r="O13" i="2"/>
  <c r="P13" i="2"/>
  <c r="P12" i="2"/>
  <c r="P11" i="2"/>
  <c r="O10" i="2"/>
  <c r="P10" i="2"/>
  <c r="F15" i="1"/>
  <c r="M6" i="1"/>
  <c r="N6" i="1" s="1"/>
  <c r="F10" i="1"/>
  <c r="F11" i="1"/>
  <c r="F12" i="1"/>
  <c r="F13" i="1"/>
  <c r="F14" i="1"/>
  <c r="F16" i="1"/>
  <c r="G16" i="1"/>
  <c r="G14" i="1"/>
  <c r="G15" i="1"/>
  <c r="G12" i="1"/>
  <c r="G13" i="1"/>
  <c r="G11" i="1"/>
  <c r="G10" i="1"/>
  <c r="M7" i="1"/>
  <c r="D11" i="1"/>
  <c r="D12" i="1"/>
  <c r="D13" i="1"/>
  <c r="D14" i="1"/>
  <c r="D15" i="1"/>
  <c r="D16" i="1"/>
  <c r="D10" i="1"/>
  <c r="D19" i="2" l="1"/>
  <c r="D18" i="2"/>
  <c r="D13" i="2"/>
  <c r="H2" i="2"/>
  <c r="D14" i="2"/>
  <c r="D16" i="2"/>
  <c r="D17" i="2"/>
  <c r="D15" i="2"/>
  <c r="H13" i="1"/>
  <c r="H16" i="1"/>
  <c r="H12" i="1"/>
  <c r="H14" i="1"/>
  <c r="H11" i="1"/>
  <c r="E2" i="1"/>
  <c r="H15" i="1"/>
  <c r="H10" i="1"/>
</calcChain>
</file>

<file path=xl/sharedStrings.xml><?xml version="1.0" encoding="utf-8"?>
<sst xmlns="http://schemas.openxmlformats.org/spreadsheetml/2006/main" count="151" uniqueCount="34">
  <si>
    <t>Gün</t>
  </si>
  <si>
    <t>Çalışan İhtiyacı</t>
  </si>
  <si>
    <t>Pazartesi</t>
  </si>
  <si>
    <t>Salı</t>
  </si>
  <si>
    <t>Çarşamba</t>
  </si>
  <si>
    <t>Perşembe</t>
  </si>
  <si>
    <t>Cuma</t>
  </si>
  <si>
    <t>Cumartesi</t>
  </si>
  <si>
    <t>Pazar</t>
  </si>
  <si>
    <t>Goal</t>
  </si>
  <si>
    <t>F</t>
  </si>
  <si>
    <t>P</t>
  </si>
  <si>
    <t>N</t>
  </si>
  <si>
    <t>Time</t>
  </si>
  <si>
    <t>bono</t>
  </si>
  <si>
    <t>ev kredisi</t>
  </si>
  <si>
    <t>araba kredisi</t>
  </si>
  <si>
    <t>şahsi kredi</t>
  </si>
  <si>
    <t>kazanç</t>
  </si>
  <si>
    <t>toplam yatırım</t>
  </si>
  <si>
    <t>Ürün</t>
  </si>
  <si>
    <t>Kalite</t>
  </si>
  <si>
    <t>Reklam</t>
  </si>
  <si>
    <t>Fiyat</t>
  </si>
  <si>
    <t>Gas</t>
  </si>
  <si>
    <t>Yakıt</t>
  </si>
  <si>
    <t>Hammadde</t>
  </si>
  <si>
    <t>Stok</t>
  </si>
  <si>
    <t>Oil1</t>
  </si>
  <si>
    <t>Oil2</t>
  </si>
  <si>
    <t>g1</t>
  </si>
  <si>
    <t>g2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</si>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</sst>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top" wrapText="1"/>
    </xf>
    <xf numFmtId="0" fontId="3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top" wrapText="1"/>
    </xf>
    <xf numFmtId="0" fontId="0" fillId="3" borderId="3" xfId="0" applyFill="1" applyBorder="1"/>
    <xf numFmtId="0" fontId="0" fillId="3" borderId="0" xfId="0" applyFill="1"/>
    <xf numFmtId="0" fontId="0" fillId="0" borderId="0" xfId="0" applyAlignment="1">
      <alignment horizontal="center"/>
    </xf>
    <xf numFmtId="8" fontId="0" fillId="0" borderId="0" xfId="0" applyNumberFormat="1"/>
    <xf numFmtId="43" fontId="0" fillId="0" borderId="0" xfId="1" applyFont="1"/>
    <xf numFmtId="14" fontId="0" fillId="0" borderId="0" xfId="0" applyNumberFormat="1"/>
    <xf numFmtId="43" fontId="0" fillId="0" borderId="0" xfId="1" applyFont="1" applyAlignment="1">
      <alignment horizontal="center"/>
    </xf>
    <xf numFmtId="43" fontId="0" fillId="3" borderId="0" xfId="1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5" fillId="6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5DAD-EE05-4F5D-897D-978D76651A58}">
  <dimension ref="A3:P44"/>
  <sheetViews>
    <sheetView tabSelected="1" topLeftCell="A10" workbookViewId="0">
      <selection activeCell="M23" sqref="M23"/>
    </sheetView>
  </sheetViews>
  <sheetFormatPr defaultRowHeight="14.5" x14ac:dyDescent="0.35"/>
  <sheetData>
    <row r="3" spans="2:16" x14ac:dyDescent="0.35">
      <c r="B3" t="s">
        <v>20</v>
      </c>
      <c r="C3" t="s">
        <v>32</v>
      </c>
      <c r="D3" t="s">
        <v>33</v>
      </c>
      <c r="E3" t="s">
        <v>23</v>
      </c>
    </row>
    <row r="4" spans="2:16" x14ac:dyDescent="0.35">
      <c r="B4" t="s">
        <v>30</v>
      </c>
      <c r="C4">
        <v>0.4</v>
      </c>
      <c r="D4">
        <v>0</v>
      </c>
      <c r="E4">
        <v>70</v>
      </c>
    </row>
    <row r="5" spans="2:16" x14ac:dyDescent="0.35">
      <c r="B5" t="s">
        <v>31</v>
      </c>
      <c r="C5">
        <v>0</v>
      </c>
      <c r="D5">
        <v>0.7</v>
      </c>
      <c r="E5">
        <v>40</v>
      </c>
    </row>
    <row r="7" spans="2:16" x14ac:dyDescent="0.35">
      <c r="B7" t="s">
        <v>26</v>
      </c>
      <c r="C7" t="s">
        <v>27</v>
      </c>
      <c r="D7" t="s">
        <v>23</v>
      </c>
    </row>
    <row r="8" spans="2:16" x14ac:dyDescent="0.35">
      <c r="B8" t="s">
        <v>32</v>
      </c>
      <c r="C8">
        <v>80</v>
      </c>
      <c r="D8">
        <v>15</v>
      </c>
    </row>
    <row r="9" spans="2:16" x14ac:dyDescent="0.35">
      <c r="B9" t="s">
        <v>33</v>
      </c>
      <c r="C9">
        <v>100</v>
      </c>
      <c r="D9">
        <v>10</v>
      </c>
    </row>
    <row r="15" spans="2:16" x14ac:dyDescent="0.35">
      <c r="C15" t="s">
        <v>32</v>
      </c>
      <c r="D15" t="s">
        <v>33</v>
      </c>
      <c r="G15" t="s">
        <v>32</v>
      </c>
      <c r="H15" t="s">
        <v>33</v>
      </c>
      <c r="I15" t="s">
        <v>23</v>
      </c>
      <c r="N15" t="s">
        <v>32</v>
      </c>
      <c r="O15" t="s">
        <v>33</v>
      </c>
      <c r="P15" t="s">
        <v>23</v>
      </c>
    </row>
    <row r="16" spans="2:16" x14ac:dyDescent="0.35">
      <c r="B16" t="s">
        <v>30</v>
      </c>
      <c r="C16" s="9">
        <v>80</v>
      </c>
      <c r="D16" s="9">
        <v>100</v>
      </c>
      <c r="E16">
        <f>SUM(C16:D16)</f>
        <v>180</v>
      </c>
      <c r="G16">
        <v>0.4</v>
      </c>
      <c r="H16">
        <v>0</v>
      </c>
      <c r="I16">
        <v>70</v>
      </c>
      <c r="K16">
        <f>+G16*E16</f>
        <v>72</v>
      </c>
      <c r="L16">
        <f>+H16*E16</f>
        <v>0</v>
      </c>
      <c r="N16" s="16">
        <f>+G16*E16</f>
        <v>72</v>
      </c>
      <c r="O16" s="16">
        <f>+H16*E16</f>
        <v>0</v>
      </c>
      <c r="P16" s="16">
        <f>+E16*I16</f>
        <v>12600</v>
      </c>
    </row>
    <row r="17" spans="1:16" x14ac:dyDescent="0.35">
      <c r="B17" t="s">
        <v>31</v>
      </c>
      <c r="C17" s="9">
        <v>0</v>
      </c>
      <c r="D17" s="9">
        <v>0</v>
      </c>
      <c r="E17">
        <f>SUM(C17:D17)</f>
        <v>0</v>
      </c>
      <c r="G17">
        <v>0</v>
      </c>
      <c r="H17">
        <v>0.7</v>
      </c>
      <c r="I17">
        <v>40</v>
      </c>
      <c r="K17">
        <f>+G17*E17</f>
        <v>0</v>
      </c>
      <c r="L17">
        <f>+H17*E17</f>
        <v>0</v>
      </c>
      <c r="N17" s="16">
        <f>+G17*E17</f>
        <v>0</v>
      </c>
      <c r="O17" s="16">
        <f>+H17*E17</f>
        <v>0</v>
      </c>
      <c r="P17" s="16">
        <f>+E17*I17</f>
        <v>0</v>
      </c>
    </row>
    <row r="18" spans="1:16" x14ac:dyDescent="0.35">
      <c r="C18">
        <f>SUM(C16:C17)</f>
        <v>80</v>
      </c>
      <c r="D18">
        <f>SUM(D16:D17)</f>
        <v>100</v>
      </c>
      <c r="P18">
        <f>SUM(P16:P17)</f>
        <v>12600</v>
      </c>
    </row>
    <row r="20" spans="1:16" x14ac:dyDescent="0.35">
      <c r="P20" s="18">
        <f>+P18- E24</f>
        <v>10400</v>
      </c>
    </row>
    <row r="21" spans="1:16" x14ac:dyDescent="0.35">
      <c r="B21" t="s">
        <v>27</v>
      </c>
      <c r="C21">
        <v>80</v>
      </c>
      <c r="D21">
        <v>100</v>
      </c>
    </row>
    <row r="22" spans="1:16" x14ac:dyDescent="0.35">
      <c r="B22" t="s">
        <v>23</v>
      </c>
      <c r="C22">
        <v>15</v>
      </c>
      <c r="D22">
        <v>10</v>
      </c>
    </row>
    <row r="24" spans="1:16" x14ac:dyDescent="0.35">
      <c r="A24" t="s">
        <v>24</v>
      </c>
      <c r="B24" t="s">
        <v>23</v>
      </c>
      <c r="C24">
        <f>+C18*C22</f>
        <v>1200</v>
      </c>
      <c r="D24">
        <f>+D18*D22</f>
        <v>1000</v>
      </c>
      <c r="E24" s="17">
        <f>SUM(C24:D24)</f>
        <v>2200</v>
      </c>
    </row>
    <row r="25" spans="1:16" x14ac:dyDescent="0.35">
      <c r="E25" s="17"/>
    </row>
    <row r="34" spans="1:16" x14ac:dyDescent="0.35">
      <c r="C34" t="s">
        <v>32</v>
      </c>
      <c r="D34" t="s">
        <v>33</v>
      </c>
      <c r="G34" t="s">
        <v>32</v>
      </c>
      <c r="H34" t="s">
        <v>33</v>
      </c>
      <c r="I34" t="s">
        <v>23</v>
      </c>
      <c r="N34" t="s">
        <v>32</v>
      </c>
      <c r="O34" t="s">
        <v>33</v>
      </c>
      <c r="P34" t="s">
        <v>23</v>
      </c>
    </row>
    <row r="35" spans="1:16" x14ac:dyDescent="0.35">
      <c r="B35" t="s">
        <v>30</v>
      </c>
      <c r="C35" s="9">
        <v>79</v>
      </c>
      <c r="D35" s="9">
        <v>97</v>
      </c>
      <c r="E35">
        <f>SUM(C35:D35)</f>
        <v>176</v>
      </c>
      <c r="G35">
        <v>0.4</v>
      </c>
      <c r="H35">
        <v>0</v>
      </c>
      <c r="I35">
        <v>70</v>
      </c>
      <c r="K35">
        <f>+G35*E35</f>
        <v>70.400000000000006</v>
      </c>
      <c r="L35">
        <f>+H35*E35</f>
        <v>0</v>
      </c>
      <c r="N35" s="16">
        <f>+G35*E35</f>
        <v>70.400000000000006</v>
      </c>
      <c r="O35" s="16">
        <f>+H35*E35</f>
        <v>0</v>
      </c>
      <c r="P35" s="16">
        <f>+E35*I35</f>
        <v>12320</v>
      </c>
    </row>
    <row r="36" spans="1:16" x14ac:dyDescent="0.35">
      <c r="B36" t="s">
        <v>31</v>
      </c>
      <c r="C36" s="9">
        <v>1</v>
      </c>
      <c r="D36" s="9">
        <v>3</v>
      </c>
      <c r="E36">
        <f>SUM(C36:D36)</f>
        <v>4</v>
      </c>
      <c r="G36">
        <v>0</v>
      </c>
      <c r="H36">
        <v>0.7</v>
      </c>
      <c r="I36">
        <v>40</v>
      </c>
      <c r="K36">
        <f>+G36*E36</f>
        <v>0</v>
      </c>
      <c r="L36">
        <f>+H36*E36</f>
        <v>2.8</v>
      </c>
      <c r="N36" s="16">
        <f>+G36*E36</f>
        <v>0</v>
      </c>
      <c r="O36" s="16">
        <f>+H36*E36</f>
        <v>2.8</v>
      </c>
      <c r="P36" s="16">
        <f>+E36*I36</f>
        <v>160</v>
      </c>
    </row>
    <row r="37" spans="1:16" x14ac:dyDescent="0.35">
      <c r="C37">
        <f>SUM(C35:C36)</f>
        <v>80</v>
      </c>
      <c r="D37">
        <f>SUM(D35:D36)</f>
        <v>100</v>
      </c>
      <c r="P37">
        <f>SUM(P35:P36)</f>
        <v>12480</v>
      </c>
    </row>
    <row r="39" spans="1:16" x14ac:dyDescent="0.35">
      <c r="P39" s="18">
        <f>+P37- E43</f>
        <v>10280</v>
      </c>
    </row>
    <row r="40" spans="1:16" x14ac:dyDescent="0.35">
      <c r="B40" t="s">
        <v>27</v>
      </c>
      <c r="C40">
        <v>80</v>
      </c>
      <c r="D40">
        <v>100</v>
      </c>
    </row>
    <row r="41" spans="1:16" x14ac:dyDescent="0.35">
      <c r="B41" t="s">
        <v>23</v>
      </c>
      <c r="C41">
        <v>15</v>
      </c>
      <c r="D41">
        <v>10</v>
      </c>
    </row>
    <row r="43" spans="1:16" x14ac:dyDescent="0.35">
      <c r="A43" t="s">
        <v>24</v>
      </c>
      <c r="B43" t="s">
        <v>23</v>
      </c>
      <c r="C43">
        <f>+C37*C41</f>
        <v>1200</v>
      </c>
      <c r="D43">
        <f>+D37*D41</f>
        <v>1000</v>
      </c>
      <c r="E43" s="17">
        <f>SUM(C43:D43)</f>
        <v>2200</v>
      </c>
    </row>
    <row r="44" spans="1:16" x14ac:dyDescent="0.35">
      <c r="E44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A54D-D05F-49E4-86C5-BD01D22E0381}">
  <dimension ref="A3:N40"/>
  <sheetViews>
    <sheetView topLeftCell="A7" workbookViewId="0">
      <selection activeCell="K21" sqref="K21"/>
    </sheetView>
  </sheetViews>
  <sheetFormatPr defaultRowHeight="14.5" x14ac:dyDescent="0.35"/>
  <sheetData>
    <row r="3" spans="2:14" x14ac:dyDescent="0.35">
      <c r="B3" t="s">
        <v>20</v>
      </c>
      <c r="C3" t="s">
        <v>21</v>
      </c>
      <c r="D3" t="s">
        <v>22</v>
      </c>
      <c r="E3" t="s">
        <v>23</v>
      </c>
    </row>
    <row r="4" spans="2:14" x14ac:dyDescent="0.35">
      <c r="B4" t="s">
        <v>24</v>
      </c>
      <c r="C4">
        <v>8</v>
      </c>
      <c r="D4">
        <v>5</v>
      </c>
      <c r="E4">
        <v>25</v>
      </c>
    </row>
    <row r="5" spans="2:14" x14ac:dyDescent="0.35">
      <c r="B5" t="s">
        <v>25</v>
      </c>
      <c r="C5">
        <v>6</v>
      </c>
      <c r="D5">
        <v>10</v>
      </c>
      <c r="E5">
        <v>20</v>
      </c>
    </row>
    <row r="7" spans="2:14" x14ac:dyDescent="0.35">
      <c r="B7" t="s">
        <v>26</v>
      </c>
      <c r="C7" t="s">
        <v>27</v>
      </c>
      <c r="D7" t="s">
        <v>21</v>
      </c>
    </row>
    <row r="8" spans="2:14" x14ac:dyDescent="0.35">
      <c r="B8" t="s">
        <v>28</v>
      </c>
      <c r="C8">
        <v>5000</v>
      </c>
      <c r="D8">
        <v>10</v>
      </c>
    </row>
    <row r="9" spans="2:14" x14ac:dyDescent="0.35">
      <c r="B9" t="s">
        <v>29</v>
      </c>
      <c r="C9">
        <v>10000</v>
      </c>
      <c r="D9">
        <v>5</v>
      </c>
    </row>
    <row r="15" spans="2:14" x14ac:dyDescent="0.35">
      <c r="C15" t="s">
        <v>28</v>
      </c>
      <c r="D15" t="s">
        <v>29</v>
      </c>
      <c r="G15" t="s">
        <v>21</v>
      </c>
      <c r="H15" t="s">
        <v>22</v>
      </c>
      <c r="I15" t="s">
        <v>23</v>
      </c>
      <c r="L15" t="s">
        <v>21</v>
      </c>
      <c r="M15" t="s">
        <v>22</v>
      </c>
      <c r="N15" t="s">
        <v>23</v>
      </c>
    </row>
    <row r="16" spans="2:14" x14ac:dyDescent="0.35">
      <c r="B16" t="s">
        <v>24</v>
      </c>
      <c r="C16" s="9">
        <v>3000</v>
      </c>
      <c r="D16" s="9">
        <v>2000</v>
      </c>
      <c r="E16">
        <f>SUM(C16:D16)</f>
        <v>5000</v>
      </c>
      <c r="G16">
        <v>8</v>
      </c>
      <c r="H16">
        <v>5</v>
      </c>
      <c r="I16">
        <v>25</v>
      </c>
      <c r="L16" s="16">
        <f>+E16*G16</f>
        <v>40000</v>
      </c>
      <c r="M16" s="16">
        <f>+E16/H16</f>
        <v>1000</v>
      </c>
      <c r="N16" s="16">
        <f>+E16*I16</f>
        <v>125000</v>
      </c>
    </row>
    <row r="17" spans="1:14" x14ac:dyDescent="0.35">
      <c r="B17" t="s">
        <v>25</v>
      </c>
      <c r="C17" s="9">
        <v>2000</v>
      </c>
      <c r="D17" s="9">
        <v>8000</v>
      </c>
      <c r="E17">
        <f>SUM(C17:D17)</f>
        <v>10000</v>
      </c>
      <c r="G17">
        <v>6</v>
      </c>
      <c r="H17">
        <v>10</v>
      </c>
      <c r="I17">
        <v>20</v>
      </c>
      <c r="L17" s="16">
        <f>+E17*G17</f>
        <v>60000</v>
      </c>
      <c r="M17" s="16">
        <f>+E17/H17</f>
        <v>1000</v>
      </c>
      <c r="N17" s="16">
        <f>+E17*I17</f>
        <v>200000</v>
      </c>
    </row>
    <row r="18" spans="1:14" x14ac:dyDescent="0.35">
      <c r="C18">
        <f>SUM(C16:C17)</f>
        <v>5000</v>
      </c>
      <c r="D18">
        <f>SUM(D16:D17)</f>
        <v>10000</v>
      </c>
      <c r="M18">
        <f>SUM(M16:M17)</f>
        <v>2000</v>
      </c>
      <c r="N18">
        <f>SUM(N16:N17)</f>
        <v>325000</v>
      </c>
    </row>
    <row r="20" spans="1:14" x14ac:dyDescent="0.35">
      <c r="N20" s="18">
        <f>+N18-M18</f>
        <v>323000</v>
      </c>
    </row>
    <row r="21" spans="1:14" x14ac:dyDescent="0.35">
      <c r="B21" t="s">
        <v>27</v>
      </c>
      <c r="C21">
        <v>5000</v>
      </c>
      <c r="D21">
        <v>10000</v>
      </c>
    </row>
    <row r="22" spans="1:14" x14ac:dyDescent="0.35">
      <c r="B22" t="s">
        <v>21</v>
      </c>
      <c r="C22">
        <v>10</v>
      </c>
      <c r="D22">
        <v>5</v>
      </c>
    </row>
    <row r="24" spans="1:14" x14ac:dyDescent="0.35">
      <c r="A24" t="s">
        <v>24</v>
      </c>
      <c r="B24" t="s">
        <v>21</v>
      </c>
      <c r="C24">
        <f>+C16*C22</f>
        <v>30000</v>
      </c>
      <c r="D24">
        <f>+D16*D22</f>
        <v>10000</v>
      </c>
      <c r="E24" s="17">
        <f>SUM(C24:D24)</f>
        <v>40000</v>
      </c>
    </row>
    <row r="25" spans="1:14" x14ac:dyDescent="0.35">
      <c r="A25" t="s">
        <v>25</v>
      </c>
      <c r="B25" t="s">
        <v>21</v>
      </c>
      <c r="C25">
        <f>+C17*C22</f>
        <v>20000</v>
      </c>
      <c r="D25">
        <f>+D17*D22</f>
        <v>40000</v>
      </c>
      <c r="E25" s="17">
        <f>SUM(C25:D25)</f>
        <v>60000</v>
      </c>
    </row>
    <row r="30" spans="1:14" x14ac:dyDescent="0.35">
      <c r="C30" t="s">
        <v>28</v>
      </c>
      <c r="D30" t="s">
        <v>29</v>
      </c>
      <c r="G30" t="s">
        <v>21</v>
      </c>
      <c r="H30" t="s">
        <v>22</v>
      </c>
      <c r="I30" t="s">
        <v>23</v>
      </c>
      <c r="L30" t="s">
        <v>21</v>
      </c>
      <c r="M30" t="s">
        <v>22</v>
      </c>
      <c r="N30" t="s">
        <v>23</v>
      </c>
    </row>
    <row r="31" spans="1:14" x14ac:dyDescent="0.35">
      <c r="B31" t="s">
        <v>24</v>
      </c>
      <c r="C31" s="9">
        <v>3000</v>
      </c>
      <c r="D31" s="9">
        <v>20000</v>
      </c>
      <c r="E31">
        <f>SUM(C31:D31)</f>
        <v>23000</v>
      </c>
      <c r="G31">
        <v>8</v>
      </c>
      <c r="H31">
        <v>5</v>
      </c>
      <c r="I31">
        <v>25</v>
      </c>
      <c r="L31" s="16">
        <f>+E31*G31</f>
        <v>184000</v>
      </c>
      <c r="M31" s="16">
        <f>+E31/H31</f>
        <v>4600</v>
      </c>
      <c r="N31" s="16">
        <f>+E31*I31</f>
        <v>575000</v>
      </c>
    </row>
    <row r="32" spans="1:14" x14ac:dyDescent="0.35">
      <c r="B32" t="s">
        <v>25</v>
      </c>
      <c r="C32" s="9">
        <v>1</v>
      </c>
      <c r="D32" s="9">
        <v>4</v>
      </c>
      <c r="E32">
        <f>SUM(C32:D32)</f>
        <v>5</v>
      </c>
      <c r="G32">
        <v>6</v>
      </c>
      <c r="H32">
        <v>10</v>
      </c>
      <c r="I32">
        <v>20</v>
      </c>
      <c r="L32" s="16">
        <f>+E32*G32</f>
        <v>30</v>
      </c>
      <c r="M32" s="16">
        <f>+E32/H32</f>
        <v>0.5</v>
      </c>
      <c r="N32" s="16">
        <f>+E32*I32</f>
        <v>100</v>
      </c>
    </row>
    <row r="33" spans="1:14" x14ac:dyDescent="0.35">
      <c r="C33">
        <f>SUM(C31:C32)</f>
        <v>3001</v>
      </c>
      <c r="D33">
        <f>SUM(D31:D32)</f>
        <v>20004</v>
      </c>
      <c r="M33">
        <f>SUM(M31:M32)</f>
        <v>4600.5</v>
      </c>
      <c r="N33">
        <f>SUM(N31:N32)</f>
        <v>575100</v>
      </c>
    </row>
    <row r="35" spans="1:14" x14ac:dyDescent="0.35">
      <c r="N35" s="18">
        <f>+N33-M33</f>
        <v>570499.5</v>
      </c>
    </row>
    <row r="36" spans="1:14" x14ac:dyDescent="0.35">
      <c r="B36" t="s">
        <v>27</v>
      </c>
      <c r="C36">
        <v>5000</v>
      </c>
      <c r="D36">
        <v>10000</v>
      </c>
    </row>
    <row r="37" spans="1:14" x14ac:dyDescent="0.35">
      <c r="B37" t="s">
        <v>21</v>
      </c>
      <c r="C37">
        <v>10</v>
      </c>
      <c r="D37">
        <v>5</v>
      </c>
    </row>
    <row r="39" spans="1:14" x14ac:dyDescent="0.35">
      <c r="A39" t="s">
        <v>24</v>
      </c>
      <c r="B39" t="s">
        <v>21</v>
      </c>
      <c r="C39">
        <f>+C31*C37</f>
        <v>30000</v>
      </c>
      <c r="D39">
        <f>+D31*D37</f>
        <v>100000</v>
      </c>
      <c r="E39" s="17">
        <f>SUM(C39:D39)</f>
        <v>130000</v>
      </c>
    </row>
    <row r="40" spans="1:14" x14ac:dyDescent="0.35">
      <c r="A40" t="s">
        <v>25</v>
      </c>
      <c r="B40" t="s">
        <v>21</v>
      </c>
      <c r="C40">
        <f>+C32*C38</f>
        <v>0</v>
      </c>
      <c r="D40">
        <f>+D32*D38</f>
        <v>0</v>
      </c>
      <c r="E40" s="17">
        <f>SUM(C40:D40)</f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F7D8-4EE4-4847-BDBA-802CFF0F5467}">
  <dimension ref="B2:E10"/>
  <sheetViews>
    <sheetView workbookViewId="0">
      <selection activeCell="D15" sqref="D15"/>
    </sheetView>
  </sheetViews>
  <sheetFormatPr defaultRowHeight="14.5" x14ac:dyDescent="0.35"/>
  <cols>
    <col min="2" max="2" width="11.36328125" bestFit="1" customWidth="1"/>
    <col min="3" max="4" width="11.08984375" bestFit="1" customWidth="1"/>
    <col min="5" max="5" width="10.08984375" bestFit="1" customWidth="1"/>
  </cols>
  <sheetData>
    <row r="2" spans="2:5" x14ac:dyDescent="0.35">
      <c r="C2" t="s">
        <v>18</v>
      </c>
    </row>
    <row r="3" spans="2:5" x14ac:dyDescent="0.35">
      <c r="B3" s="14" t="s">
        <v>14</v>
      </c>
      <c r="C3" s="14">
        <v>0.1</v>
      </c>
      <c r="D3" s="15">
        <v>0</v>
      </c>
      <c r="E3" s="14">
        <f>+C3*D3</f>
        <v>0</v>
      </c>
    </row>
    <row r="4" spans="2:5" x14ac:dyDescent="0.35">
      <c r="B4" s="14" t="s">
        <v>15</v>
      </c>
      <c r="C4" s="14">
        <v>0.16</v>
      </c>
      <c r="D4" s="15">
        <v>431034.48275862064</v>
      </c>
      <c r="E4" s="14">
        <f>+C4*D4</f>
        <v>68965.517241379304</v>
      </c>
    </row>
    <row r="5" spans="2:5" x14ac:dyDescent="0.35">
      <c r="B5" s="14" t="s">
        <v>16</v>
      </c>
      <c r="C5" s="14">
        <v>0.13</v>
      </c>
      <c r="D5" s="15">
        <v>68965.517241379304</v>
      </c>
      <c r="E5" s="14">
        <f>+C5*D5</f>
        <v>8965.5172413793098</v>
      </c>
    </row>
    <row r="6" spans="2:5" x14ac:dyDescent="0.35">
      <c r="B6" s="14" t="s">
        <v>17</v>
      </c>
      <c r="C6" s="14">
        <v>0.2</v>
      </c>
      <c r="D6" s="15">
        <v>0</v>
      </c>
      <c r="E6" s="14">
        <f t="shared" ref="E6" si="0">+C6*D6</f>
        <v>0</v>
      </c>
    </row>
    <row r="7" spans="2:5" x14ac:dyDescent="0.35">
      <c r="B7" s="14"/>
      <c r="C7" s="14"/>
      <c r="D7" s="14">
        <f>SUM(D3:D6)</f>
        <v>499999.99999999994</v>
      </c>
      <c r="E7" s="14">
        <f>SUM(E3:E6)</f>
        <v>77931.034482758609</v>
      </c>
    </row>
    <row r="8" spans="2:5" x14ac:dyDescent="0.35">
      <c r="B8" s="14"/>
      <c r="C8" s="14"/>
      <c r="D8" s="14"/>
      <c r="E8" s="14"/>
    </row>
    <row r="9" spans="2:5" x14ac:dyDescent="0.35">
      <c r="B9" s="14"/>
      <c r="C9" s="14"/>
      <c r="D9" s="14"/>
      <c r="E9" s="14"/>
    </row>
    <row r="10" spans="2:5" x14ac:dyDescent="0.35">
      <c r="B10" s="14" t="s">
        <v>19</v>
      </c>
      <c r="C10" s="14">
        <v>500000</v>
      </c>
      <c r="D10" s="14"/>
      <c r="E1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670E-EFB2-40A9-A1C1-E829336FCF4C}">
  <dimension ref="A2:J16"/>
  <sheetViews>
    <sheetView topLeftCell="A16" workbookViewId="0">
      <selection activeCell="N23" sqref="N23"/>
    </sheetView>
  </sheetViews>
  <sheetFormatPr defaultRowHeight="14.5" x14ac:dyDescent="0.35"/>
  <cols>
    <col min="1" max="1" width="13.08984375" bestFit="1" customWidth="1"/>
  </cols>
  <sheetData>
    <row r="2" spans="1:10" x14ac:dyDescent="0.35">
      <c r="A2" s="13">
        <v>36989</v>
      </c>
      <c r="B2">
        <v>0</v>
      </c>
    </row>
    <row r="3" spans="1:10" x14ac:dyDescent="0.35">
      <c r="A3" s="13">
        <v>37118</v>
      </c>
      <c r="B3">
        <v>300</v>
      </c>
    </row>
    <row r="4" spans="1:10" x14ac:dyDescent="0.35">
      <c r="A4" s="13">
        <v>37271</v>
      </c>
      <c r="B4">
        <v>400</v>
      </c>
    </row>
    <row r="5" spans="1:10" x14ac:dyDescent="0.35">
      <c r="A5" s="13">
        <v>37432</v>
      </c>
      <c r="B5">
        <v>200</v>
      </c>
    </row>
    <row r="6" spans="1:10" x14ac:dyDescent="0.35">
      <c r="A6" s="13">
        <v>37805</v>
      </c>
      <c r="B6">
        <v>100</v>
      </c>
    </row>
    <row r="7" spans="1:10" x14ac:dyDescent="0.35">
      <c r="E7">
        <f>+XNPV(0.1,B2:B6,A2:A6)</f>
        <v>920.62821695709704</v>
      </c>
    </row>
    <row r="9" spans="1:10" x14ac:dyDescent="0.35">
      <c r="D9" s="11"/>
    </row>
    <row r="11" spans="1:10" x14ac:dyDescent="0.35">
      <c r="D11" s="11"/>
    </row>
    <row r="16" spans="1:10" x14ac:dyDescent="0.35">
      <c r="D16" s="12"/>
      <c r="E16" s="12"/>
      <c r="F16" s="12"/>
      <c r="G16" s="12"/>
      <c r="H16" s="12"/>
      <c r="I16" s="12"/>
      <c r="J1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F60F-19CF-4207-995C-10962A4E1F18}">
  <dimension ref="C1:J15"/>
  <sheetViews>
    <sheetView workbookViewId="0">
      <selection activeCell="N10" sqref="N10"/>
    </sheetView>
  </sheetViews>
  <sheetFormatPr defaultRowHeight="14.5" x14ac:dyDescent="0.35"/>
  <sheetData>
    <row r="1" spans="3:10" x14ac:dyDescent="0.35">
      <c r="D1">
        <v>0.15</v>
      </c>
    </row>
    <row r="3" spans="3:10" x14ac:dyDescent="0.35">
      <c r="C3" t="s">
        <v>13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</row>
    <row r="4" spans="3:10" x14ac:dyDescent="0.35">
      <c r="D4">
        <v>-400</v>
      </c>
      <c r="E4">
        <v>200</v>
      </c>
      <c r="F4">
        <v>600</v>
      </c>
      <c r="G4">
        <v>-900</v>
      </c>
      <c r="H4">
        <v>1000</v>
      </c>
      <c r="I4">
        <v>250</v>
      </c>
      <c r="J4">
        <v>230</v>
      </c>
    </row>
    <row r="8" spans="3:10" x14ac:dyDescent="0.35">
      <c r="D8" s="11">
        <f>+NPV(D1,D4:J4)</f>
        <v>375.05861838678885</v>
      </c>
    </row>
    <row r="10" spans="3:10" x14ac:dyDescent="0.35">
      <c r="D10" s="11">
        <f>+NPV(D1,D4)</f>
        <v>-347.82608695652175</v>
      </c>
    </row>
    <row r="15" spans="3:10" x14ac:dyDescent="0.35">
      <c r="D15" s="12">
        <f>D4/(1+0.15)^D3</f>
        <v>-347.82608695652175</v>
      </c>
      <c r="E15" s="12">
        <f t="shared" ref="E15:J15" si="0">E4/(1+0.15)^E3</f>
        <v>151.2287334593573</v>
      </c>
      <c r="F15" s="12">
        <f t="shared" si="0"/>
        <v>394.50973945919304</v>
      </c>
      <c r="G15" s="12">
        <f t="shared" si="0"/>
        <v>-514.57792103373004</v>
      </c>
      <c r="H15" s="12">
        <f t="shared" si="0"/>
        <v>497.17673529828988</v>
      </c>
      <c r="I15" s="12">
        <f t="shared" si="0"/>
        <v>108.08189897788911</v>
      </c>
      <c r="J15" s="12">
        <f t="shared" si="0"/>
        <v>86.465519182311311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B829-6076-4FD9-95DB-2E247C909AD9}">
  <dimension ref="A2:N16"/>
  <sheetViews>
    <sheetView zoomScaleNormal="100" workbookViewId="0">
      <selection activeCell="F10" sqref="F10:F16"/>
    </sheetView>
  </sheetViews>
  <sheetFormatPr defaultRowHeight="14.5" x14ac:dyDescent="0.35"/>
  <sheetData>
    <row r="2" spans="1:14" x14ac:dyDescent="0.35">
      <c r="D2" t="s">
        <v>9</v>
      </c>
      <c r="E2">
        <f>M6*15+M7*10</f>
        <v>350</v>
      </c>
    </row>
    <row r="4" spans="1:14" ht="15" thickBot="1" x14ac:dyDescent="0.4"/>
    <row r="5" spans="1:14" x14ac:dyDescent="0.35">
      <c r="A5" s="1"/>
      <c r="E5" s="5" t="s">
        <v>2</v>
      </c>
      <c r="F5" s="7" t="s">
        <v>3</v>
      </c>
      <c r="G5" s="5" t="s">
        <v>4</v>
      </c>
      <c r="H5" s="7" t="s">
        <v>5</v>
      </c>
      <c r="I5" s="5" t="s">
        <v>6</v>
      </c>
      <c r="J5" s="7" t="s">
        <v>7</v>
      </c>
      <c r="K5" s="5" t="s">
        <v>8</v>
      </c>
    </row>
    <row r="6" spans="1:14" x14ac:dyDescent="0.35">
      <c r="A6" s="1"/>
      <c r="D6" t="s">
        <v>10</v>
      </c>
      <c r="E6" s="8">
        <v>1</v>
      </c>
      <c r="F6" s="8">
        <v>3</v>
      </c>
      <c r="G6" s="8">
        <v>2</v>
      </c>
      <c r="H6" s="8">
        <v>7</v>
      </c>
      <c r="I6" s="8">
        <v>0</v>
      </c>
      <c r="J6" s="8">
        <v>3</v>
      </c>
      <c r="K6" s="8">
        <v>4</v>
      </c>
      <c r="M6">
        <f>SUM(E6:K6)</f>
        <v>20</v>
      </c>
      <c r="N6">
        <f>+M6/4</f>
        <v>5</v>
      </c>
    </row>
    <row r="7" spans="1:14" x14ac:dyDescent="0.35">
      <c r="A7" s="1"/>
      <c r="D7" t="s">
        <v>11</v>
      </c>
      <c r="E7" s="8">
        <v>1</v>
      </c>
      <c r="F7" s="8">
        <v>1</v>
      </c>
      <c r="G7" s="8">
        <v>0</v>
      </c>
      <c r="H7" s="8">
        <v>1</v>
      </c>
      <c r="I7" s="8">
        <v>0</v>
      </c>
      <c r="J7" s="8">
        <v>0</v>
      </c>
      <c r="K7" s="8">
        <v>2</v>
      </c>
      <c r="M7">
        <f>SUM(E7:K7)</f>
        <v>5</v>
      </c>
    </row>
    <row r="8" spans="1:14" x14ac:dyDescent="0.35">
      <c r="A8" s="1"/>
    </row>
    <row r="9" spans="1:14" ht="18.5" thickBot="1" x14ac:dyDescent="0.4">
      <c r="A9" s="2"/>
      <c r="B9" s="3" t="s">
        <v>0</v>
      </c>
      <c r="C9" s="3" t="s">
        <v>1</v>
      </c>
    </row>
    <row r="10" spans="1:14" ht="15" thickBot="1" x14ac:dyDescent="0.4">
      <c r="A10" s="4">
        <v>0</v>
      </c>
      <c r="B10" s="5" t="s">
        <v>2</v>
      </c>
      <c r="C10" s="5">
        <v>17</v>
      </c>
      <c r="D10">
        <f>+C10*8</f>
        <v>136</v>
      </c>
      <c r="F10">
        <f>+(E6+SUM(H6:K6))*8</f>
        <v>120</v>
      </c>
      <c r="G10">
        <f>+(E7+SUM(H7:K7))*4</f>
        <v>16</v>
      </c>
      <c r="H10">
        <f>+SUM(F10:G10)</f>
        <v>136</v>
      </c>
    </row>
    <row r="11" spans="1:14" ht="15" thickBot="1" x14ac:dyDescent="0.4">
      <c r="A11" s="6">
        <v>1</v>
      </c>
      <c r="B11" s="7" t="s">
        <v>3</v>
      </c>
      <c r="C11" s="7">
        <v>13</v>
      </c>
      <c r="D11">
        <f t="shared" ref="D11:D16" si="0">+C11*8</f>
        <v>104</v>
      </c>
      <c r="F11">
        <f>+(SUM(E6:F6)+SUM(I6:K6))*8</f>
        <v>88</v>
      </c>
      <c r="G11">
        <f>+(SUM(E7:F7)+SUM(I7:K7))*4</f>
        <v>16</v>
      </c>
      <c r="H11">
        <f t="shared" ref="H11:H16" si="1">+SUM(F11:G11)</f>
        <v>104</v>
      </c>
    </row>
    <row r="12" spans="1:14" ht="15" thickBot="1" x14ac:dyDescent="0.4">
      <c r="A12" s="4">
        <v>2</v>
      </c>
      <c r="B12" s="5" t="s">
        <v>4</v>
      </c>
      <c r="C12" s="5">
        <v>15</v>
      </c>
      <c r="D12">
        <f t="shared" si="0"/>
        <v>120</v>
      </c>
      <c r="F12">
        <f>+(SUM(E6:G6)+SUM(J6:K6))*8</f>
        <v>104</v>
      </c>
      <c r="G12">
        <f>+(SUM(E7:G7)+SUM(J7:K7))*4</f>
        <v>16</v>
      </c>
      <c r="H12">
        <f t="shared" si="1"/>
        <v>120</v>
      </c>
    </row>
    <row r="13" spans="1:14" ht="15" thickBot="1" x14ac:dyDescent="0.4">
      <c r="A13" s="6">
        <v>3</v>
      </c>
      <c r="B13" s="7" t="s">
        <v>5</v>
      </c>
      <c r="C13" s="7">
        <v>19</v>
      </c>
      <c r="D13">
        <f t="shared" si="0"/>
        <v>152</v>
      </c>
      <c r="F13">
        <f>+(K6+SUM(E6:H6))*8</f>
        <v>136</v>
      </c>
      <c r="G13">
        <f>+(K7+SUM(E7:H7))*4</f>
        <v>20</v>
      </c>
      <c r="H13">
        <f t="shared" si="1"/>
        <v>156</v>
      </c>
    </row>
    <row r="14" spans="1:14" ht="15" thickBot="1" x14ac:dyDescent="0.4">
      <c r="A14" s="4">
        <v>4</v>
      </c>
      <c r="B14" s="5" t="s">
        <v>6</v>
      </c>
      <c r="C14" s="5">
        <v>14</v>
      </c>
      <c r="D14">
        <f t="shared" si="0"/>
        <v>112</v>
      </c>
      <c r="F14">
        <f>+(SUM(E6:I6))*8</f>
        <v>104</v>
      </c>
      <c r="G14">
        <f>+(SUM(E7:I7))*4</f>
        <v>12</v>
      </c>
      <c r="H14">
        <f t="shared" si="1"/>
        <v>116</v>
      </c>
    </row>
    <row r="15" spans="1:14" ht="15" thickBot="1" x14ac:dyDescent="0.4">
      <c r="A15" s="6">
        <v>5</v>
      </c>
      <c r="B15" s="7" t="s">
        <v>7</v>
      </c>
      <c r="C15" s="7">
        <v>16</v>
      </c>
      <c r="D15">
        <f t="shared" si="0"/>
        <v>128</v>
      </c>
      <c r="F15">
        <f>+(SUM(F6:J6))*8</f>
        <v>120</v>
      </c>
      <c r="G15">
        <f>+(SUM(F7:J7))*4</f>
        <v>8</v>
      </c>
      <c r="H15">
        <f t="shared" si="1"/>
        <v>128</v>
      </c>
    </row>
    <row r="16" spans="1:14" x14ac:dyDescent="0.35">
      <c r="A16" s="4">
        <v>6</v>
      </c>
      <c r="B16" s="5" t="s">
        <v>8</v>
      </c>
      <c r="C16" s="5">
        <v>11</v>
      </c>
      <c r="D16">
        <f t="shared" si="0"/>
        <v>88</v>
      </c>
      <c r="F16">
        <f>+(SUM(G6:K6))*8</f>
        <v>128</v>
      </c>
      <c r="G16">
        <f>+(SUM(G7:K7))*4</f>
        <v>12</v>
      </c>
      <c r="H16">
        <f t="shared" si="1"/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3B4B-3997-4589-AFD1-86C4C745A8CB}">
  <dimension ref="A2:R23"/>
  <sheetViews>
    <sheetView zoomScaleNormal="100" workbookViewId="0">
      <selection activeCell="P14" sqref="P14"/>
    </sheetView>
  </sheetViews>
  <sheetFormatPr defaultRowHeight="14.5" x14ac:dyDescent="0.35"/>
  <sheetData>
    <row r="2" spans="1:18" x14ac:dyDescent="0.35">
      <c r="G2" t="s">
        <v>9</v>
      </c>
      <c r="H2">
        <f>+H6+I6+N6</f>
        <v>17</v>
      </c>
    </row>
    <row r="4" spans="1:18" ht="15" thickBot="1" x14ac:dyDescent="0.4"/>
    <row r="5" spans="1:18" x14ac:dyDescent="0.35">
      <c r="A5" s="1"/>
      <c r="H5" s="5" t="s">
        <v>2</v>
      </c>
      <c r="I5" s="7" t="s">
        <v>3</v>
      </c>
      <c r="J5" s="5" t="s">
        <v>4</v>
      </c>
      <c r="K5" s="7" t="s">
        <v>5</v>
      </c>
      <c r="L5" s="5" t="s">
        <v>6</v>
      </c>
      <c r="M5" s="7" t="s">
        <v>7</v>
      </c>
      <c r="N5" s="5" t="s">
        <v>8</v>
      </c>
    </row>
    <row r="6" spans="1:18" x14ac:dyDescent="0.35">
      <c r="A6" s="1"/>
      <c r="G6" s="10" t="s">
        <v>12</v>
      </c>
      <c r="H6" s="9">
        <v>6</v>
      </c>
      <c r="I6" s="9">
        <v>8</v>
      </c>
      <c r="J6" s="9">
        <v>0</v>
      </c>
      <c r="K6" s="9">
        <v>2</v>
      </c>
      <c r="L6" s="9">
        <v>6</v>
      </c>
      <c r="M6" s="9">
        <v>0</v>
      </c>
      <c r="N6" s="9">
        <v>3</v>
      </c>
      <c r="O6">
        <f>SUM(H6:N6)</f>
        <v>25</v>
      </c>
      <c r="P6">
        <v>25</v>
      </c>
    </row>
    <row r="7" spans="1:18" x14ac:dyDescent="0.35">
      <c r="A7" s="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x14ac:dyDescent="0.35">
      <c r="A8" s="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x14ac:dyDescent="0.35">
      <c r="A9" s="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x14ac:dyDescent="0.35">
      <c r="A10" s="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x14ac:dyDescent="0.35">
      <c r="A11" s="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8.5" thickBot="1" x14ac:dyDescent="0.4">
      <c r="A12" s="2"/>
      <c r="B12" s="3" t="s">
        <v>0</v>
      </c>
      <c r="C12" s="3" t="s">
        <v>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5" thickBot="1" x14ac:dyDescent="0.4">
      <c r="A13" s="4">
        <v>0</v>
      </c>
      <c r="B13" s="5" t="s">
        <v>2</v>
      </c>
      <c r="C13" s="5">
        <v>17</v>
      </c>
      <c r="D13">
        <f>+(H6+SUM(K6:N6))</f>
        <v>17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5" thickBot="1" x14ac:dyDescent="0.4">
      <c r="A14" s="6">
        <v>1</v>
      </c>
      <c r="B14" s="7" t="s">
        <v>3</v>
      </c>
      <c r="C14" s="7">
        <v>13</v>
      </c>
      <c r="D14">
        <f>+(SUM(H6:I6)+SUM(L6:N6))</f>
        <v>23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5" thickBot="1" x14ac:dyDescent="0.4">
      <c r="A15" s="4">
        <v>2</v>
      </c>
      <c r="B15" s="5" t="s">
        <v>4</v>
      </c>
      <c r="C15" s="5">
        <v>15</v>
      </c>
      <c r="D15">
        <f>+(SUM(H6:J6)+SUM(M6:N6))</f>
        <v>17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5" thickBot="1" x14ac:dyDescent="0.4">
      <c r="A16" s="6">
        <v>3</v>
      </c>
      <c r="B16" s="7" t="s">
        <v>5</v>
      </c>
      <c r="C16" s="7">
        <v>19</v>
      </c>
      <c r="D16">
        <f>+(N6+SUM(H6:K6))</f>
        <v>19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5" thickBot="1" x14ac:dyDescent="0.4">
      <c r="A17" s="4">
        <v>4</v>
      </c>
      <c r="B17" s="5" t="s">
        <v>6</v>
      </c>
      <c r="C17" s="5">
        <v>14</v>
      </c>
      <c r="D17">
        <f>+(SUM(H6:L6))</f>
        <v>22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" thickBot="1" x14ac:dyDescent="0.4">
      <c r="A18" s="6">
        <v>5</v>
      </c>
      <c r="B18" s="7" t="s">
        <v>7</v>
      </c>
      <c r="C18" s="7">
        <v>16</v>
      </c>
      <c r="D18">
        <f>+(SUM(I6:M6))</f>
        <v>16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x14ac:dyDescent="0.35">
      <c r="A19" s="4">
        <v>6</v>
      </c>
      <c r="B19" s="5" t="s">
        <v>8</v>
      </c>
      <c r="C19" s="5">
        <v>11</v>
      </c>
      <c r="D19">
        <f>+(SUM(J6:N6))</f>
        <v>11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x14ac:dyDescent="0.35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x14ac:dyDescent="0.35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5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5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535B-E06A-41F4-B7A1-18496F9FB6D3}">
  <dimension ref="A2:P19"/>
  <sheetViews>
    <sheetView zoomScaleNormal="100" workbookViewId="0">
      <selection activeCell="F21" sqref="F21"/>
    </sheetView>
  </sheetViews>
  <sheetFormatPr defaultRowHeight="14.5" x14ac:dyDescent="0.35"/>
  <sheetData>
    <row r="2" spans="1:16" x14ac:dyDescent="0.35">
      <c r="G2" t="s">
        <v>9</v>
      </c>
      <c r="H2">
        <f>SUM(P6:P15)</f>
        <v>2992</v>
      </c>
    </row>
    <row r="4" spans="1:16" ht="15" thickBot="1" x14ac:dyDescent="0.4">
      <c r="H4">
        <f>H7+H8</f>
        <v>8</v>
      </c>
      <c r="I4">
        <f t="shared" ref="I4:N4" si="0">I7+I8</f>
        <v>0</v>
      </c>
      <c r="J4">
        <f t="shared" si="0"/>
        <v>0</v>
      </c>
      <c r="K4">
        <f t="shared" si="0"/>
        <v>6</v>
      </c>
      <c r="L4">
        <f t="shared" si="0"/>
        <v>2</v>
      </c>
      <c r="M4">
        <f t="shared" si="0"/>
        <v>0</v>
      </c>
      <c r="N4">
        <f t="shared" si="0"/>
        <v>0</v>
      </c>
    </row>
    <row r="5" spans="1:16" x14ac:dyDescent="0.35">
      <c r="A5" s="1"/>
      <c r="H5" s="5" t="s">
        <v>2</v>
      </c>
      <c r="I5" s="7" t="s">
        <v>3</v>
      </c>
      <c r="J5" s="5" t="s">
        <v>4</v>
      </c>
      <c r="K5" s="7" t="s">
        <v>5</v>
      </c>
      <c r="L5" s="5" t="s">
        <v>6</v>
      </c>
      <c r="M5" s="7" t="s">
        <v>7</v>
      </c>
      <c r="N5" s="5" t="s">
        <v>8</v>
      </c>
    </row>
    <row r="6" spans="1:16" x14ac:dyDescent="0.35">
      <c r="A6" s="1"/>
      <c r="G6" s="10" t="s">
        <v>12</v>
      </c>
      <c r="H6" s="9">
        <v>4</v>
      </c>
      <c r="I6" s="9">
        <v>0</v>
      </c>
      <c r="J6" s="9">
        <v>0</v>
      </c>
      <c r="K6" s="9">
        <v>3</v>
      </c>
      <c r="L6" s="9">
        <v>1</v>
      </c>
      <c r="M6" s="9">
        <v>0</v>
      </c>
      <c r="N6" s="9">
        <v>0</v>
      </c>
      <c r="O6">
        <f>SUM(H6:N6)</f>
        <v>8</v>
      </c>
      <c r="P6">
        <f>+SUM(H6:N6)*250</f>
        <v>2000</v>
      </c>
    </row>
    <row r="7" spans="1:16" x14ac:dyDescent="0.35">
      <c r="A7" s="1"/>
      <c r="G7" s="10"/>
      <c r="H7" s="8">
        <v>4</v>
      </c>
      <c r="I7" s="8">
        <v>0</v>
      </c>
      <c r="J7" s="8">
        <v>0</v>
      </c>
      <c r="K7" s="8">
        <v>3</v>
      </c>
      <c r="L7" s="8">
        <v>1</v>
      </c>
      <c r="M7" s="8">
        <v>0</v>
      </c>
      <c r="N7" s="8">
        <v>0</v>
      </c>
    </row>
    <row r="8" spans="1:16" ht="15" thickBot="1" x14ac:dyDescent="0.4">
      <c r="A8" s="1"/>
      <c r="G8" s="10"/>
      <c r="H8" s="8">
        <v>4</v>
      </c>
      <c r="I8" s="8">
        <v>0</v>
      </c>
      <c r="J8" s="8">
        <v>0</v>
      </c>
      <c r="K8" s="8">
        <v>3</v>
      </c>
      <c r="L8" s="8">
        <v>1</v>
      </c>
      <c r="M8" s="8">
        <v>0</v>
      </c>
      <c r="N8" s="8">
        <v>0</v>
      </c>
    </row>
    <row r="9" spans="1:16" ht="15" thickBot="1" x14ac:dyDescent="0.4">
      <c r="A9" s="1"/>
      <c r="G9" s="5" t="s">
        <v>2</v>
      </c>
      <c r="M9" s="9">
        <f>H7</f>
        <v>4</v>
      </c>
      <c r="N9" s="9">
        <f>H8</f>
        <v>4</v>
      </c>
      <c r="O9">
        <f>SUM(H9:N9)</f>
        <v>8</v>
      </c>
      <c r="P9">
        <f>+SUM(H9:N9)*62</f>
        <v>496</v>
      </c>
    </row>
    <row r="10" spans="1:16" ht="15" thickBot="1" x14ac:dyDescent="0.4">
      <c r="A10" s="1"/>
      <c r="G10" s="7" t="s">
        <v>3</v>
      </c>
      <c r="H10" s="9">
        <f>I8</f>
        <v>0</v>
      </c>
      <c r="N10" s="9">
        <f>I7</f>
        <v>0</v>
      </c>
      <c r="O10">
        <f t="shared" ref="O10:O15" si="1">SUM(H10:N10)</f>
        <v>0</v>
      </c>
      <c r="P10">
        <f t="shared" ref="P10:P15" si="2">+SUM(H10:N10)*62</f>
        <v>0</v>
      </c>
    </row>
    <row r="11" spans="1:16" ht="15" thickBot="1" x14ac:dyDescent="0.4">
      <c r="A11" s="1"/>
      <c r="G11" s="5" t="s">
        <v>4</v>
      </c>
      <c r="H11" s="9">
        <f>J7</f>
        <v>0</v>
      </c>
      <c r="I11" s="9">
        <f>J8</f>
        <v>0</v>
      </c>
      <c r="O11">
        <f t="shared" si="1"/>
        <v>0</v>
      </c>
      <c r="P11">
        <f t="shared" si="2"/>
        <v>0</v>
      </c>
    </row>
    <row r="12" spans="1:16" ht="18.5" thickBot="1" x14ac:dyDescent="0.4">
      <c r="A12" s="2"/>
      <c r="B12" s="3" t="s">
        <v>0</v>
      </c>
      <c r="C12" s="3" t="s">
        <v>1</v>
      </c>
      <c r="G12" s="7" t="s">
        <v>5</v>
      </c>
      <c r="I12" s="9">
        <f>K7</f>
        <v>3</v>
      </c>
      <c r="J12" s="9">
        <f>K8</f>
        <v>3</v>
      </c>
      <c r="O12">
        <f t="shared" si="1"/>
        <v>6</v>
      </c>
      <c r="P12">
        <f t="shared" si="2"/>
        <v>372</v>
      </c>
    </row>
    <row r="13" spans="1:16" ht="15" thickBot="1" x14ac:dyDescent="0.4">
      <c r="A13" s="4">
        <v>0</v>
      </c>
      <c r="B13" s="5" t="s">
        <v>2</v>
      </c>
      <c r="C13" s="5">
        <v>17</v>
      </c>
      <c r="D13">
        <f>+(H16+SUM(K16:N16))</f>
        <v>17</v>
      </c>
      <c r="G13" s="5" t="s">
        <v>6</v>
      </c>
      <c r="J13" s="9">
        <f>L7</f>
        <v>1</v>
      </c>
      <c r="K13" s="9">
        <f>L8</f>
        <v>1</v>
      </c>
      <c r="O13">
        <f t="shared" si="1"/>
        <v>2</v>
      </c>
      <c r="P13">
        <f t="shared" si="2"/>
        <v>124</v>
      </c>
    </row>
    <row r="14" spans="1:16" ht="15" thickBot="1" x14ac:dyDescent="0.4">
      <c r="A14" s="6">
        <v>1</v>
      </c>
      <c r="B14" s="7" t="s">
        <v>3</v>
      </c>
      <c r="C14" s="7">
        <v>13</v>
      </c>
      <c r="D14">
        <f>+(SUM(H16:I16)+SUM(L16:N16))</f>
        <v>16</v>
      </c>
      <c r="G14" s="7" t="s">
        <v>7</v>
      </c>
      <c r="K14" s="9">
        <f>M7</f>
        <v>0</v>
      </c>
      <c r="L14" s="9">
        <f>M8</f>
        <v>0</v>
      </c>
      <c r="O14">
        <f t="shared" si="1"/>
        <v>0</v>
      </c>
      <c r="P14">
        <f t="shared" si="2"/>
        <v>0</v>
      </c>
    </row>
    <row r="15" spans="1:16" ht="15" thickBot="1" x14ac:dyDescent="0.4">
      <c r="A15" s="4">
        <v>2</v>
      </c>
      <c r="B15" s="5" t="s">
        <v>4</v>
      </c>
      <c r="C15" s="5">
        <v>15</v>
      </c>
      <c r="D15">
        <f>+(SUM(H16:J16)+SUM(M16:N16))</f>
        <v>19</v>
      </c>
      <c r="G15" s="5" t="s">
        <v>8</v>
      </c>
      <c r="L15" s="9">
        <f>N7</f>
        <v>0</v>
      </c>
      <c r="M15" s="9">
        <f>N8</f>
        <v>0</v>
      </c>
      <c r="O15">
        <f t="shared" si="1"/>
        <v>0</v>
      </c>
      <c r="P15">
        <f t="shared" si="2"/>
        <v>0</v>
      </c>
    </row>
    <row r="16" spans="1:16" ht="15" thickBot="1" x14ac:dyDescent="0.4">
      <c r="A16" s="6">
        <v>3</v>
      </c>
      <c r="B16" s="7" t="s">
        <v>5</v>
      </c>
      <c r="C16" s="7">
        <v>19</v>
      </c>
      <c r="D16">
        <f>+(N16+SUM(H16:K16))</f>
        <v>19</v>
      </c>
      <c r="H16" s="10">
        <f>SUM(H9:H15)+H6</f>
        <v>4</v>
      </c>
      <c r="I16" s="10">
        <f t="shared" ref="I16:N16" si="3">SUM(I9:I15)+I6</f>
        <v>3</v>
      </c>
      <c r="J16" s="10">
        <f t="shared" si="3"/>
        <v>4</v>
      </c>
      <c r="K16" s="10">
        <f t="shared" si="3"/>
        <v>4</v>
      </c>
      <c r="L16" s="10">
        <f t="shared" si="3"/>
        <v>1</v>
      </c>
      <c r="M16" s="10">
        <f t="shared" si="3"/>
        <v>4</v>
      </c>
      <c r="N16" s="10">
        <f t="shared" si="3"/>
        <v>4</v>
      </c>
    </row>
    <row r="17" spans="1:4" ht="15" thickBot="1" x14ac:dyDescent="0.4">
      <c r="A17" s="4">
        <v>4</v>
      </c>
      <c r="B17" s="5" t="s">
        <v>6</v>
      </c>
      <c r="C17" s="5">
        <v>14</v>
      </c>
      <c r="D17">
        <f>+(SUM(H16:L16))</f>
        <v>16</v>
      </c>
    </row>
    <row r="18" spans="1:4" ht="15" thickBot="1" x14ac:dyDescent="0.4">
      <c r="A18" s="6">
        <v>5</v>
      </c>
      <c r="B18" s="7" t="s">
        <v>7</v>
      </c>
      <c r="C18" s="7">
        <v>16</v>
      </c>
      <c r="D18">
        <f>+(SUM(I16:M16))</f>
        <v>16</v>
      </c>
    </row>
    <row r="19" spans="1:4" x14ac:dyDescent="0.35">
      <c r="A19" s="4">
        <v>6</v>
      </c>
      <c r="B19" s="5" t="s">
        <v>8</v>
      </c>
      <c r="C19" s="5">
        <v>11</v>
      </c>
      <c r="D19">
        <f>+(SUM(J16:N16))</f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Sheet3 (3)</vt:lpstr>
      <vt:lpstr>Sheet3 (2)</vt:lpstr>
      <vt:lpstr>Sheet3</vt:lpstr>
      <vt:lpstr>Sheet2 (2)</vt:lpstr>
      <vt:lpstr>Sheet2</vt:lpstr>
      <vt:lpstr>Sheet1</vt:lpstr>
      <vt:lpstr>Sheet1 (3)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BILGIC, Onur</dc:creator>
  <cp:lastModifiedBy>BILGIC, Onur</cp:lastModifiedBy>
  <dcterms:created xsi:type="dcterms:W3CDTF">2020-06-13T19:25:40Z</dcterms:created>
  <dcterms:modified xsi:type="dcterms:W3CDTF">2020-10-30T04:13:58Z</dcterms:modified>
</cp:coreProperties>
</file>