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giovann\OneDrive\AULAS\Bagozzi\PYTHON_SOURCE\FINANCAS_QUANTITATIVAS\"/>
    </mc:Choice>
  </mc:AlternateContent>
  <bookViews>
    <workbookView xWindow="0" yWindow="0" windowWidth="24000" windowHeight="9420"/>
  </bookViews>
  <sheets>
    <sheet name="LISTA_ATIVOS_B3_FECHAMENTO" sheetId="1" r:id="rId1"/>
  </sheets>
  <externalReferences>
    <externalReference r:id="rId2"/>
  </externalReferences>
  <definedNames>
    <definedName name="_xlnm._FilterDatabase" localSheetId="0" hidden="1">LISTA_ATIVOS_B3_FECHAMENTO!$A$1:$E$106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E77" i="1"/>
  <c r="C77" i="1"/>
  <c r="E64" i="1" l="1"/>
  <c r="D64" i="1"/>
  <c r="C64" i="1"/>
  <c r="B64" i="1"/>
  <c r="E23" i="1"/>
  <c r="C23" i="1"/>
  <c r="B23" i="1"/>
  <c r="D77" i="1"/>
  <c r="B77" i="1"/>
  <c r="E16" i="1"/>
  <c r="D16" i="1"/>
  <c r="C16" i="1"/>
  <c r="B16" i="1"/>
  <c r="B75" i="1" l="1"/>
  <c r="B38" i="1"/>
  <c r="C106" i="1" l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6" i="1"/>
  <c r="C75" i="1"/>
  <c r="C74" i="1"/>
  <c r="C73" i="1"/>
  <c r="C72" i="1"/>
  <c r="C71" i="1"/>
  <c r="C70" i="1"/>
  <c r="C69" i="1"/>
  <c r="C68" i="1"/>
  <c r="C67" i="1"/>
  <c r="C66" i="1"/>
  <c r="C65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2" i="1"/>
  <c r="C21" i="1"/>
  <c r="C20" i="1"/>
  <c r="C19" i="1"/>
  <c r="C18" i="1"/>
  <c r="C17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E75" i="1" l="1"/>
  <c r="D75" i="1"/>
  <c r="E38" i="1"/>
  <c r="D38" i="1"/>
  <c r="E74" i="1" l="1"/>
  <c r="D74" i="1"/>
  <c r="B74" i="1"/>
  <c r="E37" i="1"/>
  <c r="D37" i="1"/>
  <c r="B37" i="1"/>
  <c r="B72" i="1" l="1"/>
  <c r="B56" i="1"/>
  <c r="E56" i="1" l="1"/>
  <c r="D56" i="1"/>
  <c r="B87" i="1" l="1"/>
  <c r="D87" i="1"/>
  <c r="E87" i="1"/>
  <c r="B24" i="1"/>
  <c r="D24" i="1"/>
  <c r="E24" i="1"/>
  <c r="B91" i="1"/>
  <c r="D91" i="1"/>
  <c r="E91" i="1"/>
  <c r="B22" i="1"/>
  <c r="D22" i="1"/>
  <c r="E22" i="1"/>
  <c r="B44" i="1"/>
  <c r="D44" i="1"/>
  <c r="E44" i="1"/>
  <c r="B20" i="1"/>
  <c r="D20" i="1"/>
  <c r="E20" i="1"/>
  <c r="B69" i="1"/>
  <c r="D69" i="1"/>
  <c r="E69" i="1"/>
  <c r="B7" i="1"/>
  <c r="D7" i="1"/>
  <c r="E7" i="1"/>
  <c r="B66" i="1"/>
  <c r="D66" i="1"/>
  <c r="E66" i="1"/>
  <c r="B51" i="1"/>
  <c r="D51" i="1"/>
  <c r="E51" i="1"/>
  <c r="B45" i="1"/>
  <c r="D45" i="1"/>
  <c r="E45" i="1"/>
  <c r="B103" i="1"/>
  <c r="D103" i="1"/>
  <c r="E103" i="1"/>
  <c r="B32" i="1"/>
  <c r="D32" i="1"/>
  <c r="E32" i="1"/>
  <c r="B15" i="1"/>
  <c r="D15" i="1"/>
  <c r="E15" i="1"/>
  <c r="B43" i="1"/>
  <c r="D43" i="1"/>
  <c r="E43" i="1"/>
  <c r="B95" i="1"/>
  <c r="D95" i="1"/>
  <c r="E95" i="1"/>
  <c r="B90" i="1"/>
  <c r="D90" i="1"/>
  <c r="E90" i="1"/>
  <c r="B21" i="1"/>
  <c r="D21" i="1"/>
  <c r="E21" i="1"/>
  <c r="B33" i="1"/>
  <c r="D33" i="1"/>
  <c r="E33" i="1"/>
  <c r="B27" i="1"/>
  <c r="D27" i="1"/>
  <c r="E27" i="1"/>
  <c r="D72" i="1"/>
  <c r="E72" i="1"/>
  <c r="B65" i="1"/>
  <c r="D65" i="1"/>
  <c r="E65" i="1"/>
  <c r="B6" i="1"/>
  <c r="D6" i="1"/>
  <c r="E6" i="1"/>
  <c r="B71" i="1"/>
  <c r="D71" i="1"/>
  <c r="E71" i="1"/>
  <c r="B93" i="1"/>
  <c r="D93" i="1"/>
  <c r="E93" i="1"/>
  <c r="B61" i="1"/>
  <c r="D61" i="1"/>
  <c r="E61" i="1"/>
  <c r="B8" i="1"/>
  <c r="D8" i="1"/>
  <c r="E8" i="1"/>
  <c r="B10" i="1"/>
  <c r="D10" i="1"/>
  <c r="E10" i="1"/>
  <c r="B30" i="1"/>
  <c r="D30" i="1"/>
  <c r="E30" i="1"/>
  <c r="B94" i="1"/>
  <c r="D94" i="1"/>
  <c r="E94" i="1"/>
  <c r="B25" i="1"/>
  <c r="D25" i="1"/>
  <c r="E25" i="1"/>
  <c r="B81" i="1"/>
  <c r="D81" i="1"/>
  <c r="E81" i="1"/>
  <c r="B78" i="1"/>
  <c r="D78" i="1"/>
  <c r="E78" i="1"/>
  <c r="B89" i="1"/>
  <c r="D89" i="1"/>
  <c r="E89" i="1"/>
  <c r="B97" i="1"/>
  <c r="D97" i="1"/>
  <c r="E97" i="1"/>
  <c r="B19" i="1"/>
  <c r="D19" i="1"/>
  <c r="E19" i="1"/>
  <c r="B46" i="1"/>
  <c r="D46" i="1"/>
  <c r="E46" i="1"/>
  <c r="B18" i="1"/>
  <c r="D18" i="1"/>
  <c r="E18" i="1"/>
  <c r="B59" i="1"/>
  <c r="D59" i="1"/>
  <c r="E59" i="1"/>
  <c r="B99" i="1"/>
  <c r="D99" i="1"/>
  <c r="E99" i="1"/>
  <c r="B82" i="1"/>
  <c r="D82" i="1"/>
  <c r="E82" i="1"/>
  <c r="B55" i="1"/>
  <c r="D55" i="1"/>
  <c r="E55" i="1"/>
  <c r="B102" i="1"/>
  <c r="D102" i="1"/>
  <c r="E102" i="1"/>
  <c r="B63" i="1"/>
  <c r="D63" i="1"/>
  <c r="E63" i="1"/>
  <c r="B68" i="1"/>
  <c r="D68" i="1"/>
  <c r="E68" i="1"/>
  <c r="B104" i="1"/>
  <c r="D104" i="1"/>
  <c r="E104" i="1"/>
  <c r="B14" i="1"/>
  <c r="D14" i="1"/>
  <c r="E14" i="1"/>
  <c r="B31" i="1"/>
  <c r="D31" i="1"/>
  <c r="E31" i="1"/>
  <c r="B26" i="1"/>
  <c r="D26" i="1"/>
  <c r="E26" i="1"/>
  <c r="B54" i="1"/>
  <c r="D54" i="1"/>
  <c r="E54" i="1"/>
  <c r="B67" i="1"/>
  <c r="D67" i="1"/>
  <c r="E67" i="1"/>
  <c r="B86" i="1"/>
  <c r="D86" i="1"/>
  <c r="E86" i="1"/>
  <c r="B101" i="1"/>
  <c r="D101" i="1"/>
  <c r="E101" i="1"/>
  <c r="B35" i="1"/>
  <c r="D35" i="1"/>
  <c r="E35" i="1"/>
  <c r="B50" i="1"/>
  <c r="D50" i="1"/>
  <c r="E50" i="1"/>
  <c r="B17" i="1"/>
  <c r="D17" i="1"/>
  <c r="E17" i="1"/>
  <c r="B92" i="1"/>
  <c r="D92" i="1"/>
  <c r="E92" i="1"/>
  <c r="B106" i="1"/>
  <c r="D106" i="1"/>
  <c r="E106" i="1"/>
  <c r="B52" i="1"/>
  <c r="D52" i="1"/>
  <c r="E52" i="1"/>
  <c r="B36" i="1"/>
  <c r="D36" i="1"/>
  <c r="E36" i="1"/>
  <c r="B70" i="1"/>
  <c r="D70" i="1"/>
  <c r="E70" i="1"/>
  <c r="B53" i="1"/>
  <c r="D53" i="1"/>
  <c r="E53" i="1"/>
  <c r="B98" i="1"/>
  <c r="D98" i="1"/>
  <c r="E98" i="1"/>
  <c r="B105" i="1"/>
  <c r="D105" i="1"/>
  <c r="E105" i="1"/>
  <c r="B12" i="1"/>
  <c r="D12" i="1"/>
  <c r="E12" i="1"/>
  <c r="B41" i="1"/>
  <c r="D41" i="1"/>
  <c r="E41" i="1"/>
  <c r="B83" i="1"/>
  <c r="D83" i="1"/>
  <c r="E83" i="1"/>
  <c r="B9" i="1"/>
  <c r="D9" i="1"/>
  <c r="E9" i="1"/>
  <c r="B11" i="1"/>
  <c r="D11" i="1"/>
  <c r="E11" i="1"/>
  <c r="B47" i="1"/>
  <c r="D47" i="1"/>
  <c r="E47" i="1"/>
  <c r="B96" i="1"/>
  <c r="D96" i="1"/>
  <c r="E96" i="1"/>
  <c r="B62" i="1"/>
  <c r="D62" i="1"/>
  <c r="E62" i="1"/>
  <c r="B88" i="1"/>
  <c r="D88" i="1"/>
  <c r="E88" i="1"/>
  <c r="B5" i="1"/>
  <c r="D5" i="1"/>
  <c r="E5" i="1"/>
  <c r="B48" i="1"/>
  <c r="D48" i="1"/>
  <c r="E48" i="1"/>
  <c r="B73" i="1"/>
  <c r="D73" i="1"/>
  <c r="E73" i="1"/>
  <c r="B84" i="1"/>
  <c r="D84" i="1"/>
  <c r="E84" i="1"/>
  <c r="B57" i="1"/>
  <c r="D57" i="1"/>
  <c r="E57" i="1"/>
  <c r="B28" i="1"/>
  <c r="D28" i="1"/>
  <c r="E28" i="1"/>
  <c r="B100" i="1"/>
  <c r="D100" i="1"/>
  <c r="E100" i="1"/>
  <c r="B13" i="1"/>
  <c r="D13" i="1"/>
  <c r="E13" i="1"/>
  <c r="B80" i="1"/>
  <c r="D80" i="1"/>
  <c r="E80" i="1"/>
  <c r="B49" i="1"/>
  <c r="D49" i="1"/>
  <c r="E49" i="1"/>
  <c r="B60" i="1"/>
  <c r="D60" i="1"/>
  <c r="E60" i="1"/>
  <c r="B3" i="1"/>
  <c r="D3" i="1"/>
  <c r="E3" i="1"/>
  <c r="B29" i="1"/>
  <c r="D29" i="1"/>
  <c r="E29" i="1"/>
  <c r="B40" i="1"/>
  <c r="D40" i="1"/>
  <c r="E40" i="1"/>
  <c r="B85" i="1"/>
  <c r="D85" i="1"/>
  <c r="E85" i="1"/>
  <c r="B39" i="1"/>
  <c r="D39" i="1"/>
  <c r="E39" i="1"/>
  <c r="B42" i="1"/>
  <c r="D42" i="1"/>
  <c r="E42" i="1"/>
  <c r="B76" i="1"/>
  <c r="D76" i="1"/>
  <c r="E76" i="1"/>
  <c r="B79" i="1"/>
  <c r="D79" i="1"/>
  <c r="E79" i="1"/>
  <c r="B2" i="1"/>
  <c r="D2" i="1"/>
  <c r="E2" i="1"/>
  <c r="B58" i="1"/>
  <c r="D58" i="1"/>
  <c r="E58" i="1"/>
  <c r="B34" i="1"/>
  <c r="D34" i="1"/>
  <c r="E34" i="1"/>
  <c r="B4" i="1"/>
  <c r="D4" i="1"/>
  <c r="E4" i="1"/>
</calcChain>
</file>

<file path=xl/sharedStrings.xml><?xml version="1.0" encoding="utf-8"?>
<sst xmlns="http://schemas.openxmlformats.org/spreadsheetml/2006/main" count="110" uniqueCount="110">
  <si>
    <t>RLOG3</t>
  </si>
  <si>
    <t>RADL3</t>
  </si>
  <si>
    <t>BBSE3</t>
  </si>
  <si>
    <t>CRFB3</t>
  </si>
  <si>
    <t>SLCE3</t>
  </si>
  <si>
    <t>SMLS3</t>
  </si>
  <si>
    <t>BRDT3</t>
  </si>
  <si>
    <t>USIM5</t>
  </si>
  <si>
    <t>ELET3</t>
  </si>
  <si>
    <t>ITUB4</t>
  </si>
  <si>
    <t>BRFS3</t>
  </si>
  <si>
    <t>LINX3</t>
  </si>
  <si>
    <t>BBDC4</t>
  </si>
  <si>
    <t>ODPV3</t>
  </si>
  <si>
    <t>ALPA4</t>
  </si>
  <si>
    <t>LREN3</t>
  </si>
  <si>
    <t>HYPE3</t>
  </si>
  <si>
    <t>SEER3</t>
  </si>
  <si>
    <t>TAEE11</t>
  </si>
  <si>
    <t>CPLE6</t>
  </si>
  <si>
    <t>ARZZ3</t>
  </si>
  <si>
    <t>JHSF3</t>
  </si>
  <si>
    <t>BRKM5</t>
  </si>
  <si>
    <t>LOGN3</t>
  </si>
  <si>
    <t>CMIG3</t>
  </si>
  <si>
    <t>SAPR11</t>
  </si>
  <si>
    <t>BTOW3</t>
  </si>
  <si>
    <t>BEEF3</t>
  </si>
  <si>
    <t>BIDI4</t>
  </si>
  <si>
    <t>ELET6</t>
  </si>
  <si>
    <t>MRFG3</t>
  </si>
  <si>
    <t>ABEV3</t>
  </si>
  <si>
    <t>EMBR3</t>
  </si>
  <si>
    <t>EZTC3</t>
  </si>
  <si>
    <t>SBSP3</t>
  </si>
  <si>
    <t>HGTX3</t>
  </si>
  <si>
    <t>BBAS3</t>
  </si>
  <si>
    <t>TOTS3</t>
  </si>
  <si>
    <t>JBSS3</t>
  </si>
  <si>
    <t>BRML3</t>
  </si>
  <si>
    <t>LIGT3</t>
  </si>
  <si>
    <t>SUZB3</t>
  </si>
  <si>
    <t>KLBN11</t>
  </si>
  <si>
    <t>TRPL4</t>
  </si>
  <si>
    <t>GRND3</t>
  </si>
  <si>
    <t>COGN3</t>
  </si>
  <si>
    <t>CSMG3</t>
  </si>
  <si>
    <t>RAPT4</t>
  </si>
  <si>
    <t>SANB11</t>
  </si>
  <si>
    <t>GGBR4</t>
  </si>
  <si>
    <t>GOAU4</t>
  </si>
  <si>
    <t>IRBR3</t>
  </si>
  <si>
    <t>ITUB3</t>
  </si>
  <si>
    <t>MYPK3</t>
  </si>
  <si>
    <t>GFSA3</t>
  </si>
  <si>
    <t>WEGE3</t>
  </si>
  <si>
    <t>TIET11</t>
  </si>
  <si>
    <t>SMTO3</t>
  </si>
  <si>
    <t>FLRY3</t>
  </si>
  <si>
    <t>ECOR3</t>
  </si>
  <si>
    <t>GUAR3</t>
  </si>
  <si>
    <t>ENBR3</t>
  </si>
  <si>
    <t>RAIL3</t>
  </si>
  <si>
    <t>LAME4</t>
  </si>
  <si>
    <t>CYRE3</t>
  </si>
  <si>
    <t>CESP6</t>
  </si>
  <si>
    <t>TUPY3</t>
  </si>
  <si>
    <t>BRAP4</t>
  </si>
  <si>
    <t>CVCB3</t>
  </si>
  <si>
    <t>EGIE3</t>
  </si>
  <si>
    <t>BRSR6</t>
  </si>
  <si>
    <t>ALUP11</t>
  </si>
  <si>
    <t>CCRO3</t>
  </si>
  <si>
    <t>ITSA4</t>
  </si>
  <si>
    <t>CSNA3</t>
  </si>
  <si>
    <t>QUAL3</t>
  </si>
  <si>
    <t>ENGI11</t>
  </si>
  <si>
    <t>BBDC3</t>
  </si>
  <si>
    <t>MDIA3</t>
  </si>
  <si>
    <t>BOVA11</t>
  </si>
  <si>
    <t>IGTA3</t>
  </si>
  <si>
    <t>MGLU3</t>
  </si>
  <si>
    <t>TIMP3</t>
  </si>
  <si>
    <t>PETR4</t>
  </si>
  <si>
    <t>EQTL3</t>
  </si>
  <si>
    <t>B3SA3</t>
  </si>
  <si>
    <t>VIVT4</t>
  </si>
  <si>
    <t>LAME3</t>
  </si>
  <si>
    <t>CSAN3</t>
  </si>
  <si>
    <t>RENT3</t>
  </si>
  <si>
    <t>PSSA3</t>
  </si>
  <si>
    <t>VALE3</t>
  </si>
  <si>
    <t>CMIG4</t>
  </si>
  <si>
    <t>GOLL4</t>
  </si>
  <si>
    <t>UGPA3</t>
  </si>
  <si>
    <t>VVAR3</t>
  </si>
  <si>
    <t>AZUL4</t>
  </si>
  <si>
    <t>CPFE3</t>
  </si>
  <si>
    <t>Ativo</t>
  </si>
  <si>
    <t>Data</t>
  </si>
  <si>
    <t>Minima</t>
  </si>
  <si>
    <t>Maxima</t>
  </si>
  <si>
    <t>Fechamento</t>
  </si>
  <si>
    <t>DTEX3</t>
  </si>
  <si>
    <t>MRVE3</t>
  </si>
  <si>
    <t>MULT3</t>
  </si>
  <si>
    <t>BPAN4</t>
  </si>
  <si>
    <t>OIBR3</t>
  </si>
  <si>
    <t>CEAB3</t>
  </si>
  <si>
    <t>KLBN4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</si>
</sst>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Stech" ddeTopic="COT">
    <ddeItems>
      <ddeItem name="ABEV3.Data" advise="1">
        <values>
          <value>
            <val>44097</val>
          </value>
        </values>
      </ddeItem>
      <ddeItem name="ABEV3.Fech" advise="1">
        <values>
          <value>
            <val>12.44</val>
          </value>
        </values>
      </ddeItem>
      <ddeItem name="ABEV3.Max" advise="1">
        <values>
          <value>
            <val>12.76</val>
          </value>
        </values>
      </ddeItem>
      <ddeItem name="ABEV3.Min" advise="1">
        <values>
          <value>
            <val>12.44</val>
          </value>
        </values>
      </ddeItem>
      <ddeItem name="ALPA4.Data" advise="1">
        <values>
          <value>
            <val>44097</val>
          </value>
        </values>
      </ddeItem>
      <ddeItem name="ALPA4.Fech" advise="1">
        <values>
          <value>
            <val>35.85</val>
          </value>
        </values>
      </ddeItem>
      <ddeItem name="ALPA4.Max" advise="1">
        <values>
          <value>
            <val>36.43</val>
          </value>
        </values>
      </ddeItem>
      <ddeItem name="ALPA4.Min" advise="1">
        <values>
          <value>
            <val>35.64</val>
          </value>
        </values>
      </ddeItem>
      <ddeItem name="ALUP11.Data" advise="1">
        <values>
          <value>
            <val>44097</val>
          </value>
        </values>
      </ddeItem>
      <ddeItem name="ALUP11.Fech" advise="1">
        <values>
          <value>
            <val>23.98</val>
          </value>
        </values>
      </ddeItem>
      <ddeItem name="ALUP11.Max" advise="1">
        <values>
          <value>
            <val>24.08</val>
          </value>
        </values>
      </ddeItem>
      <ddeItem name="ALUP11.Min" advise="1">
        <values>
          <value>
            <val>23.86</val>
          </value>
        </values>
      </ddeItem>
      <ddeItem name="ARZZ3.Data" advise="1">
        <values>
          <value>
            <val>44097</val>
          </value>
        </values>
      </ddeItem>
      <ddeItem name="ARZZ3.Fech" advise="1">
        <values>
          <value>
            <val>53.65</val>
          </value>
        </values>
      </ddeItem>
      <ddeItem name="ARZZ3.Max" advise="1">
        <values>
          <value>
            <val>55.34</val>
          </value>
        </values>
      </ddeItem>
      <ddeItem name="ARZZ3.Min" advise="1">
        <values>
          <value>
            <val>53.3</val>
          </value>
        </values>
      </ddeItem>
      <ddeItem name="AZUL4.Data" advise="1">
        <values>
          <value>
            <val>44097</val>
          </value>
        </values>
      </ddeItem>
      <ddeItem name="AZUL4.Fech" advise="1">
        <values>
          <value>
            <val>26.75</val>
          </value>
        </values>
      </ddeItem>
      <ddeItem name="AZUL4.Max" advise="1">
        <values>
          <value>
            <val>27.27</val>
          </value>
        </values>
      </ddeItem>
      <ddeItem name="AZUL4.Min" advise="1">
        <values>
          <value>
            <val>26.13</val>
          </value>
        </values>
      </ddeItem>
      <ddeItem name="B3SA3.Data" advise="1">
        <values>
          <value>
            <val>44097</val>
          </value>
        </values>
      </ddeItem>
      <ddeItem name="B3SA3.Fech" advise="1">
        <values>
          <value>
            <val>55.89</val>
          </value>
        </values>
      </ddeItem>
      <ddeItem name="B3SA3.Max" advise="1">
        <values>
          <value>
            <val>57.57</val>
          </value>
        </values>
      </ddeItem>
      <ddeItem name="B3SA3.Min" advise="1">
        <values>
          <value>
            <val>55.45</val>
          </value>
        </values>
      </ddeItem>
      <ddeItem name="BBAS3.Data" advise="1">
        <values>
          <value>
            <val>44097</val>
          </value>
        </values>
      </ddeItem>
      <ddeItem name="BBAS3.Fech" advise="1">
        <values>
          <value>
            <val>30.18</val>
          </value>
        </values>
      </ddeItem>
      <ddeItem name="BBAS3.Max" advise="1">
        <values>
          <value>
            <val>30.94</val>
          </value>
        </values>
      </ddeItem>
      <ddeItem name="BBAS3.Min" advise="1">
        <values>
          <value>
            <val>30.07</val>
          </value>
        </values>
      </ddeItem>
      <ddeItem name="BBDC3.Data" advise="1">
        <values>
          <value>
            <val>44097</val>
          </value>
        </values>
      </ddeItem>
      <ddeItem name="BBDC3.Fech" advise="1">
        <values>
          <value>
            <val>18.14</val>
          </value>
        </values>
      </ddeItem>
      <ddeItem name="BBDC3.Max" advise="1">
        <values>
          <value>
            <val>18.59</val>
          </value>
        </values>
      </ddeItem>
      <ddeItem name="BBDC3.Min" advise="1">
        <values>
          <value>
            <val>18.07</val>
          </value>
        </values>
      </ddeItem>
      <ddeItem name="BBDC4.Data" advise="1">
        <values>
          <value>
            <val>44097</val>
          </value>
        </values>
      </ddeItem>
      <ddeItem name="BBDC4.Fech" advise="1">
        <values>
          <value>
            <val>19.43</val>
          </value>
        </values>
      </ddeItem>
      <ddeItem name="BBDC4.Max" advise="1">
        <values>
          <value>
            <val>19.89</val>
          </value>
        </values>
      </ddeItem>
      <ddeItem name="BBDC4.Min" advise="1">
        <values>
          <value>
            <val>19.350000000000001</val>
          </value>
        </values>
      </ddeItem>
      <ddeItem name="BBSE3.Data" advise="1">
        <values>
          <value>
            <val>44097</val>
          </value>
        </values>
      </ddeItem>
      <ddeItem name="BBSE3.Fech" advise="1">
        <values>
          <value>
            <val>24.71</val>
          </value>
        </values>
      </ddeItem>
      <ddeItem name="BBSE3.Max" advise="1">
        <values>
          <value>
            <val>25.71</val>
          </value>
        </values>
      </ddeItem>
      <ddeItem name="BBSE3.Min" advise="1">
        <values>
          <value>
            <val>24.65</val>
          </value>
        </values>
      </ddeItem>
      <ddeItem name="BEEF3.Data" advise="1">
        <values>
          <value>
            <val>44097</val>
          </value>
        </values>
      </ddeItem>
      <ddeItem name="BEEF3.Fech" advise="1">
        <values>
          <value>
            <val>12.33</val>
          </value>
        </values>
      </ddeItem>
      <ddeItem name="BEEF3.Max" advise="1">
        <values>
          <value>
            <val>12.7</val>
          </value>
        </values>
      </ddeItem>
      <ddeItem name="BEEF3.Min" advise="1">
        <values>
          <value>
            <val>12.17</val>
          </value>
        </values>
      </ddeItem>
      <ddeItem name="BIDI4.Data" advise="1">
        <values>
          <value>
            <val>44097</val>
          </value>
        </values>
      </ddeItem>
      <ddeItem name="BIDI4.Fech" advise="1">
        <values>
          <value>
            <val>17.57</val>
          </value>
        </values>
      </ddeItem>
      <ddeItem name="BIDI4.Max" advise="1">
        <values>
          <value>
            <val>18.39</val>
          </value>
        </values>
      </ddeItem>
      <ddeItem name="BIDI4.Min" advise="1">
        <values>
          <value>
            <val>17.399999999999999</val>
          </value>
        </values>
      </ddeItem>
      <ddeItem name="BOVA11.Data" advise="1">
        <values>
          <value>
            <val>44097</val>
          </value>
        </values>
      </ddeItem>
      <ddeItem name="BOVA11.Fech" advise="1">
        <values>
          <value>
            <val>92.17</val>
          </value>
        </values>
      </ddeItem>
      <ddeItem name="BOVA11.Max" advise="1">
        <values>
          <value>
            <val>93.84</val>
          </value>
        </values>
      </ddeItem>
      <ddeItem name="BOVA11.Min" advise="1">
        <values>
          <value>
            <val>92.15</val>
          </value>
        </values>
      </ddeItem>
      <ddeItem name="BPAN4.Data" advise="1">
        <values>
          <value>
            <val>44097</val>
          </value>
        </values>
      </ddeItem>
      <ddeItem name="BPAN4.Fech" advise="1">
        <values>
          <value>
            <val>8.01</val>
          </value>
        </values>
      </ddeItem>
      <ddeItem name="BPAN4.Max" advise="1">
        <values>
          <value>
            <val>8.32</val>
          </value>
        </values>
      </ddeItem>
      <ddeItem name="BPAN4.Min" advise="1">
        <values>
          <value>
            <val>7.96</val>
          </value>
        </values>
      </ddeItem>
      <ddeItem name="BRAP4.Data" advise="1">
        <values>
          <value>
            <val>44097</val>
          </value>
        </values>
      </ddeItem>
      <ddeItem name="BRAP4.Fech" advise="1">
        <values>
          <value>
            <val>44.68</val>
          </value>
        </values>
      </ddeItem>
      <ddeItem name="BRAP4.Max" advise="1">
        <values>
          <value>
            <val>44.99</val>
          </value>
        </values>
      </ddeItem>
      <ddeItem name="BRAP4.Min" advise="1">
        <values>
          <value>
            <val>43.82</val>
          </value>
        </values>
      </ddeItem>
      <ddeItem name="BRDT3.Data" advise="1">
        <values>
          <value>
            <val>44097</val>
          </value>
        </values>
      </ddeItem>
      <ddeItem name="BRDT3.Fech" advise="1">
        <values>
          <value>
            <val>20.85</val>
          </value>
        </values>
      </ddeItem>
      <ddeItem name="BRDT3.Max" advise="1">
        <values>
          <value>
            <val>21.51</val>
          </value>
        </values>
      </ddeItem>
      <ddeItem name="BRDT3.Min" advise="1">
        <values>
          <value>
            <val>20.82</val>
          </value>
        </values>
      </ddeItem>
      <ddeItem name="BRFS3.Data" advise="1">
        <values>
          <value>
            <val>44097</val>
          </value>
        </values>
      </ddeItem>
      <ddeItem name="BRFS3.Fech" advise="1">
        <values>
          <value>
            <val>19.8</val>
          </value>
        </values>
      </ddeItem>
      <ddeItem name="BRFS3.Max" advise="1">
        <values>
          <value>
            <val>20.51</val>
          </value>
        </values>
      </ddeItem>
      <ddeItem name="BRFS3.Min" advise="1">
        <values>
          <value>
            <val>19.71</val>
          </value>
        </values>
      </ddeItem>
      <ddeItem name="BRKM5.Data" advise="1">
        <values>
          <value>
            <val>44097</val>
          </value>
        </values>
      </ddeItem>
      <ddeItem name="BRKM5.Fech" advise="1">
        <values>
          <value>
            <val>21.24</val>
          </value>
        </values>
      </ddeItem>
      <ddeItem name="BRKM5.Max" advise="1">
        <values>
          <value>
            <val>22.78</val>
          </value>
        </values>
      </ddeItem>
      <ddeItem name="BRKM5.Min" advise="1">
        <values>
          <value>
            <val>21.18</val>
          </value>
        </values>
      </ddeItem>
      <ddeItem name="BRML3.Data" advise="1">
        <values>
          <value>
            <val>44097</val>
          </value>
        </values>
      </ddeItem>
      <ddeItem name="BRML3.Fech" advise="1">
        <values>
          <value>
            <val>8.77</val>
          </value>
        </values>
      </ddeItem>
      <ddeItem name="BRML3.Max" advise="1">
        <values>
          <value>
            <val>9.25</val>
          </value>
        </values>
      </ddeItem>
      <ddeItem name="BRML3.Min" advise="1">
        <values>
          <value>
            <val>8.76</val>
          </value>
        </values>
      </ddeItem>
      <ddeItem name="BRSR6.Data" advise="1">
        <values>
          <value>
            <val>44097</val>
          </value>
        </values>
      </ddeItem>
      <ddeItem name="BRSR6.Fech" advise="1">
        <values>
          <value>
            <val>11.95</val>
          </value>
        </values>
      </ddeItem>
      <ddeItem name="BRSR6.Max" advise="1">
        <values>
          <value>
            <val>12.31</val>
          </value>
        </values>
      </ddeItem>
      <ddeItem name="BRSR6.Min" advise="1">
        <values>
          <value>
            <val>11.93</val>
          </value>
        </values>
      </ddeItem>
      <ddeItem name="BTOW3.Data" advise="1">
        <values>
          <value>
            <val>44097</val>
          </value>
        </values>
      </ddeItem>
      <ddeItem name="BTOW3.Fech" advise="1">
        <values>
          <value>
            <val>91.4</val>
          </value>
        </values>
      </ddeItem>
      <ddeItem name="BTOW3.Max" advise="1">
        <values>
          <value>
            <val>95.02</val>
          </value>
        </values>
      </ddeItem>
      <ddeItem name="BTOW3.Min" advise="1">
        <values>
          <value>
            <val>90.8</val>
          </value>
        </values>
      </ddeItem>
      <ddeItem name="CCRO3.Data" advise="1">
        <values>
          <value>
            <val>44097</val>
          </value>
        </values>
      </ddeItem>
      <ddeItem name="CCRO3.Fech" advise="1">
        <values>
          <value>
            <val>13.64</val>
          </value>
        </values>
      </ddeItem>
      <ddeItem name="CCRO3.Max" advise="1">
        <values>
          <value>
            <val>13.98</val>
          </value>
        </values>
      </ddeItem>
      <ddeItem name="CCRO3.Min" advise="1">
        <values>
          <value>
            <val>13.54</val>
          </value>
        </values>
      </ddeItem>
      <ddeItem name="CEAB3.Data" advise="1">
        <values>
          <value>
            <val>44097</val>
          </value>
        </values>
      </ddeItem>
      <ddeItem name="CEAB3.Fech" advise="1">
        <values>
          <value>
            <val>11.97</val>
          </value>
        </values>
      </ddeItem>
      <ddeItem name="CEAB3.Max" advise="1">
        <values>
          <value>
            <val>12.74</val>
          </value>
        </values>
      </ddeItem>
      <ddeItem name="CEAB3.Min" advise="1">
        <values>
          <value>
            <val>11.82</val>
          </value>
        </values>
      </ddeItem>
      <ddeItem name="CESP6.Data" advise="1">
        <values>
          <value>
            <val>44097</val>
          </value>
        </values>
      </ddeItem>
      <ddeItem name="CESP6.Fech" advise="1">
        <values>
          <value>
            <val>28.61</val>
          </value>
        </values>
      </ddeItem>
      <ddeItem name="CESP6.Max" advise="1">
        <values>
          <value>
            <val>29.13</val>
          </value>
        </values>
      </ddeItem>
      <ddeItem name="CESP6.Min" advise="1">
        <values>
          <value>
            <val>28.5</val>
          </value>
        </values>
      </ddeItem>
      <ddeItem name="CMIG3.Data" advise="1">
        <values>
          <value>
            <val>44097</val>
          </value>
        </values>
      </ddeItem>
      <ddeItem name="CMIG3.Fech" advise="1">
        <values>
          <value>
            <val>10.85</val>
          </value>
        </values>
      </ddeItem>
      <ddeItem name="CMIG3.Max" advise="1">
        <values>
          <value>
            <val>11.1</val>
          </value>
        </values>
      </ddeItem>
      <ddeItem name="CMIG3.Min" advise="1">
        <values>
          <value>
            <val>10.83</val>
          </value>
        </values>
      </ddeItem>
      <ddeItem name="CMIG4.Data" advise="1">
        <values>
          <value>
            <val>44097</val>
          </value>
        </values>
      </ddeItem>
      <ddeItem name="CMIG4.Fech" advise="1">
        <values>
          <value>
            <val>10.41</val>
          </value>
        </values>
      </ddeItem>
      <ddeItem name="CMIG4.Max" advise="1">
        <values>
          <value>
            <val>10.72</val>
          </value>
        </values>
      </ddeItem>
      <ddeItem name="CMIG4.Min" advise="1">
        <values>
          <value>
            <val>10.39</val>
          </value>
        </values>
      </ddeItem>
      <ddeItem name="COGN3.Data" advise="1">
        <values>
          <value>
            <val>44097</val>
          </value>
        </values>
      </ddeItem>
      <ddeItem name="COGN3.Fech" advise="1">
        <values>
          <value>
            <val>5.51</val>
          </value>
        </values>
      </ddeItem>
      <ddeItem name="COGN3.Max" advise="1">
        <values>
          <value>
            <val>5.77</val>
          </value>
        </values>
      </ddeItem>
      <ddeItem name="COGN3.Min" advise="1">
        <values>
          <value>
            <val>5.47</val>
          </value>
        </values>
      </ddeItem>
      <ddeItem name="CPFE3.Data" advise="1">
        <values>
          <value>
            <val>44097</val>
          </value>
        </values>
      </ddeItem>
      <ddeItem name="CPFE3.Fech" advise="1">
        <values>
          <value>
            <val>28.44</val>
          </value>
        </values>
      </ddeItem>
      <ddeItem name="CPFE3.Max" advise="1">
        <values>
          <value>
            <val>29.18</val>
          </value>
        </values>
      </ddeItem>
      <ddeItem name="CPFE3.Min" advise="1">
        <values>
          <value>
            <val>28.35</val>
          </value>
        </values>
      </ddeItem>
      <ddeItem name="CPLE6.Data" advise="1">
        <values>
          <value>
            <val>44097</val>
          </value>
        </values>
      </ddeItem>
      <ddeItem name="CPLE6.Fech" advise="1">
        <values>
          <value>
            <val>63.46</val>
          </value>
        </values>
      </ddeItem>
      <ddeItem name="CPLE6.Max" advise="1">
        <values>
          <value>
            <val>65.040000000000006</val>
          </value>
        </values>
      </ddeItem>
      <ddeItem name="CPLE6.Min" advise="1">
        <values>
          <value>
            <val>63.3</val>
          </value>
        </values>
      </ddeItem>
      <ddeItem name="CRFB3.Data" advise="1">
        <values>
          <value>
            <val>44097</val>
          </value>
        </values>
      </ddeItem>
      <ddeItem name="CRFB3.Fech" advise="1">
        <values>
          <value>
            <val>20.5</val>
          </value>
        </values>
      </ddeItem>
      <ddeItem name="CRFB3.Max" advise="1">
        <values>
          <value>
            <val>21.29</val>
          </value>
        </values>
      </ddeItem>
      <ddeItem name="CRFB3.Min" advise="1">
        <values>
          <value>
            <val>20.420000000000002</val>
          </value>
        </values>
      </ddeItem>
      <ddeItem name="CSAN3.Data" advise="1">
        <values>
          <value>
            <val>44097</val>
          </value>
        </values>
      </ddeItem>
      <ddeItem name="CSAN3.Fech" advise="1">
        <values>
          <value>
            <val>68.959999999999994</val>
          </value>
        </values>
      </ddeItem>
      <ddeItem name="CSAN3.Max" advise="1">
        <values>
          <value>
            <val>72.64</val>
          </value>
        </values>
      </ddeItem>
      <ddeItem name="CSAN3.Min" advise="1">
        <values>
          <value>
            <val>68.91</val>
          </value>
        </values>
      </ddeItem>
      <ddeItem name="CSMG3.Data" advise="1">
        <values>
          <value>
            <val>44097</val>
          </value>
        </values>
      </ddeItem>
      <ddeItem name="CSMG3.Fech" advise="1">
        <values>
          <value>
            <val>48.7</val>
          </value>
        </values>
      </ddeItem>
      <ddeItem name="CSMG3.Max" advise="1">
        <values>
          <value>
            <val>49.94</val>
          </value>
        </values>
      </ddeItem>
      <ddeItem name="CSMG3.Min" advise="1">
        <values>
          <value>
            <val>48.17</val>
          </value>
        </values>
      </ddeItem>
      <ddeItem name="CSNA3.Data" advise="1">
        <values>
          <value>
            <val>44097</val>
          </value>
        </values>
      </ddeItem>
      <ddeItem name="CSNA3.Fech" advise="1">
        <values>
          <value>
            <val>16.11</val>
          </value>
        </values>
      </ddeItem>
      <ddeItem name="CSNA3.Max" advise="1">
        <values>
          <value>
            <val>16.95</val>
          </value>
        </values>
      </ddeItem>
      <ddeItem name="CSNA3.Min" advise="1">
        <values>
          <value>
            <val>16.100000000000001</val>
          </value>
        </values>
      </ddeItem>
      <ddeItem name="CVCB3.Data" advise="1">
        <values>
          <value>
            <val>44097</val>
          </value>
        </values>
      </ddeItem>
      <ddeItem name="CVCB3.Fech" advise="1">
        <values>
          <value>
            <val>16.36</val>
          </value>
        </values>
      </ddeItem>
      <ddeItem name="CVCB3.Max" advise="1">
        <values>
          <value>
            <val>16.88</val>
          </value>
        </values>
      </ddeItem>
      <ddeItem name="CVCB3.Min" advise="1">
        <values>
          <value>
            <val>16.22</val>
          </value>
        </values>
      </ddeItem>
      <ddeItem name="CYRE3.Data" advise="1">
        <values>
          <value>
            <val>44097</val>
          </value>
        </values>
      </ddeItem>
      <ddeItem name="CYRE3.Fech" advise="1">
        <values>
          <value>
            <val>22.88</val>
          </value>
        </values>
      </ddeItem>
      <ddeItem name="CYRE3.Max" advise="1">
        <values>
          <value>
            <val>23.68</val>
          </value>
        </values>
      </ddeItem>
      <ddeItem name="CYRE3.Min" advise="1">
        <values>
          <value>
            <val>22.69</val>
          </value>
        </values>
      </ddeItem>
      <ddeItem name="DTEX3.Data" advise="1">
        <values>
          <value>
            <val>44097</val>
          </value>
        </values>
      </ddeItem>
      <ddeItem name="DTEX3.Fech" advise="1">
        <values>
          <value>
            <val>16.96</val>
          </value>
        </values>
      </ddeItem>
      <ddeItem name="DTEX3.Max" advise="1">
        <values>
          <value>
            <val>17.27</val>
          </value>
        </values>
      </ddeItem>
      <ddeItem name="DTEX3.Min" advise="1">
        <values>
          <value>
            <val>16.86</val>
          </value>
        </values>
      </ddeItem>
      <ddeItem name="ECOR3.Data" advise="1">
        <values>
          <value>
            <val>44097</val>
          </value>
        </values>
      </ddeItem>
      <ddeItem name="ECOR3.Fech" advise="1">
        <values>
          <value>
            <val>12.65</val>
          </value>
        </values>
      </ddeItem>
      <ddeItem name="ECOR3.Max" advise="1">
        <values>
          <value>
            <val>12.99</val>
          </value>
        </values>
      </ddeItem>
      <ddeItem name="ECOR3.Min" advise="1">
        <values>
          <value>
            <val>12.58</val>
          </value>
        </values>
      </ddeItem>
      <ddeItem name="EGIE3.Data" advise="1">
        <values>
          <value>
            <val>44097</val>
          </value>
        </values>
      </ddeItem>
      <ddeItem name="EGIE3.Fech" advise="1">
        <values>
          <value>
            <val>41.4</val>
          </value>
        </values>
      </ddeItem>
      <ddeItem name="EGIE3.Max" advise="1">
        <values>
          <value>
            <val>42.44</val>
          </value>
        </values>
      </ddeItem>
      <ddeItem name="EGIE3.Min" advise="1">
        <values>
          <value>
            <val>41.4</val>
          </value>
        </values>
      </ddeItem>
      <ddeItem name="ELET3.Data" advise="1">
        <values>
          <value>
            <val>44097</val>
          </value>
        </values>
      </ddeItem>
      <ddeItem name="ELET3.Fech" advise="1">
        <values>
          <value>
            <val>31.78</val>
          </value>
        </values>
      </ddeItem>
      <ddeItem name="ELET3.Max" advise="1">
        <values>
          <value>
            <val>32.659999999999997</val>
          </value>
        </values>
      </ddeItem>
      <ddeItem name="ELET3.Min" advise="1">
        <values>
          <value>
            <val>31.69</val>
          </value>
        </values>
      </ddeItem>
      <ddeItem name="ELET6.Data" advise="1">
        <values>
          <value>
            <val>44097</val>
          </value>
        </values>
      </ddeItem>
      <ddeItem name="ELET6.Fech" advise="1">
        <values>
          <value>
            <val>32.869999999999997</val>
          </value>
        </values>
      </ddeItem>
      <ddeItem name="ELET6.Max" advise="1">
        <values>
          <value>
            <val>33.840000000000003</val>
          </value>
        </values>
      </ddeItem>
      <ddeItem name="ELET6.Min" advise="1">
        <values>
          <value>
            <val>32.82</val>
          </value>
        </values>
      </ddeItem>
      <ddeItem name="EMBR3.Data" advise="1">
        <values>
          <value>
            <val>44097</val>
          </value>
        </values>
      </ddeItem>
      <ddeItem name="EMBR3.Fech" advise="1">
        <values>
          <value>
            <val>6.04</val>
          </value>
        </values>
      </ddeItem>
      <ddeItem name="EMBR3.Max" advise="1">
        <values>
          <value>
            <val>6.36</val>
          </value>
        </values>
      </ddeItem>
      <ddeItem name="EMBR3.Min" advise="1">
        <values>
          <value>
            <val>6.03</val>
          </value>
        </values>
      </ddeItem>
      <ddeItem name="ENBR3.Data" advise="1">
        <values>
          <value>
            <val>44097</val>
          </value>
        </values>
      </ddeItem>
      <ddeItem name="ENBR3.Fech" advise="1">
        <values>
          <value>
            <val>17.87</val>
          </value>
        </values>
      </ddeItem>
      <ddeItem name="ENBR3.Max" advise="1">
        <values>
          <value>
            <val>18.36</val>
          </value>
        </values>
      </ddeItem>
      <ddeItem name="ENBR3.Min" advise="1">
        <values>
          <value>
            <val>17.82</val>
          </value>
        </values>
      </ddeItem>
      <ddeItem name="ENGI11.Data" advise="1">
        <values>
          <value>
            <val>44097</val>
          </value>
        </values>
      </ddeItem>
      <ddeItem name="ENGI11.Fech" advise="1">
        <values>
          <value>
            <val>41.54</val>
          </value>
        </values>
      </ddeItem>
      <ddeItem name="ENGI11.Max" advise="1">
        <values>
          <value>
            <val>42.94</val>
          </value>
        </values>
      </ddeItem>
      <ddeItem name="ENGI11.Min" advise="1">
        <values>
          <value>
            <val>41.31</val>
          </value>
        </values>
      </ddeItem>
      <ddeItem name="EQTL3.Data" advise="1">
        <values>
          <value>
            <val>44097</val>
          </value>
        </values>
      </ddeItem>
      <ddeItem name="EQTL3.Fech" advise="1">
        <values>
          <value>
            <val>22.12</val>
          </value>
        </values>
      </ddeItem>
      <ddeItem name="EQTL3.Max" advise="1">
        <values>
          <value>
            <val>22.6</val>
          </value>
        </values>
      </ddeItem>
      <ddeItem name="EQTL3.Min" advise="1">
        <values>
          <value>
            <val>22.08</val>
          </value>
        </values>
      </ddeItem>
      <ddeItem name="EZTC3.Data" advise="1">
        <values>
          <value>
            <val>44097</val>
          </value>
        </values>
      </ddeItem>
      <ddeItem name="EZTC3.Fech" advise="1">
        <values>
          <value>
            <val>36.39</val>
          </value>
        </values>
      </ddeItem>
      <ddeItem name="EZTC3.Max" advise="1">
        <values>
          <value>
            <val>37.9</val>
          </value>
        </values>
      </ddeItem>
      <ddeItem name="EZTC3.Min" advise="1">
        <values>
          <value>
            <val>36.200000000000003</val>
          </value>
        </values>
      </ddeItem>
      <ddeItem name="FLRY3.Data" advise="1">
        <values>
          <value>
            <val>44097</val>
          </value>
        </values>
      </ddeItem>
      <ddeItem name="FLRY3.Fech" advise="1">
        <values>
          <value>
            <val>27.89</val>
          </value>
        </values>
      </ddeItem>
      <ddeItem name="FLRY3.Max" advise="1">
        <values>
          <value>
            <val>29.07</val>
          </value>
        </values>
      </ddeItem>
      <ddeItem name="FLRY3.Min" advise="1">
        <values>
          <value>
            <val>27.56</val>
          </value>
        </values>
      </ddeItem>
      <ddeItem name="GFSA3.Data" advise="1">
        <values>
          <value>
            <val>44097</val>
          </value>
        </values>
      </ddeItem>
      <ddeItem name="GFSA3.Fech" advise="1">
        <values>
          <value>
            <val>4</val>
          </value>
        </values>
      </ddeItem>
      <ddeItem name="GFSA3.Max" advise="1">
        <values>
          <value>
            <val>4.46</val>
          </value>
        </values>
      </ddeItem>
      <ddeItem name="GFSA3.Min" advise="1">
        <values>
          <value>
            <val>4.2300000000000004</val>
          </value>
        </values>
      </ddeItem>
      <ddeItem name="GGBR4.Data" advise="1">
        <values>
          <value>
            <val>44097</val>
          </value>
        </values>
      </ddeItem>
      <ddeItem name="GGBR4.Fech" advise="1">
        <values>
          <value>
            <val>20.65</val>
          </value>
        </values>
      </ddeItem>
      <ddeItem name="GGBR4.Max" advise="1">
        <values>
          <value>
            <val>21.05</val>
          </value>
        </values>
      </ddeItem>
      <ddeItem name="GGBR4.Min" advise="1">
        <values>
          <value>
            <val>20.420000000000002</val>
          </value>
        </values>
      </ddeItem>
      <ddeItem name="GOAU4.Data" advise="1">
        <values>
          <value>
            <val>44097</val>
          </value>
        </values>
      </ddeItem>
      <ddeItem name="GOAU4.Fech" advise="1">
        <values>
          <value>
            <val>9.2899999999999991</val>
          </value>
        </values>
      </ddeItem>
      <ddeItem name="GOAU4.Max" advise="1">
        <values>
          <value>
            <val>9.44</val>
          </value>
        </values>
      </ddeItem>
      <ddeItem name="GOAU4.Min" advise="1">
        <values>
          <value>
            <val>9.1999999999999993</val>
          </value>
        </values>
      </ddeItem>
      <ddeItem name="GOLL4.Data" advise="1">
        <values>
          <value>
            <val>44097</val>
          </value>
        </values>
      </ddeItem>
      <ddeItem name="GOLL4.Fech" advise="1">
        <values>
          <value>
            <val>17.86</val>
          </value>
        </values>
      </ddeItem>
      <ddeItem name="GOLL4.Max" advise="1">
        <values>
          <value>
            <val>18.55</val>
          </value>
        </values>
      </ddeItem>
      <ddeItem name="GOLL4.Min" advise="1">
        <values>
          <value>
            <val>17.760000000000002</val>
          </value>
        </values>
      </ddeItem>
      <ddeItem name="GRND3.Data" advise="1">
        <values>
          <value>
            <val>44097</val>
          </value>
        </values>
      </ddeItem>
      <ddeItem name="GRND3.Fech" advise="1">
        <values>
          <value>
            <val>7.62</val>
          </value>
        </values>
      </ddeItem>
      <ddeItem name="GRND3.Max" advise="1">
        <values>
          <value>
            <val>7.76</val>
          </value>
        </values>
      </ddeItem>
      <ddeItem name="GRND3.Min" advise="1">
        <values>
          <value>
            <val>7.58</val>
          </value>
        </values>
      </ddeItem>
      <ddeItem name="GUAR3.Data" advise="1">
        <values>
          <value>
            <val>44097</val>
          </value>
        </values>
      </ddeItem>
      <ddeItem name="GUAR3.Fech" advise="1">
        <values>
          <value>
            <val>15.24</val>
          </value>
        </values>
      </ddeItem>
      <ddeItem name="GUAR3.Max" advise="1">
        <values>
          <value>
            <val>15.79</val>
          </value>
        </values>
      </ddeItem>
      <ddeItem name="GUAR3.Min" advise="1">
        <values>
          <value>
            <val>15.22</val>
          </value>
        </values>
      </ddeItem>
      <ddeItem name="HGTX3.Data" advise="1">
        <values>
          <value>
            <val>44097</val>
          </value>
        </values>
      </ddeItem>
      <ddeItem name="HGTX3.Fech" advise="1">
        <values>
          <value>
            <val>17.55</val>
          </value>
        </values>
      </ddeItem>
      <ddeItem name="HGTX3.Max" advise="1">
        <values>
          <value>
            <val>18.07</val>
          </value>
        </values>
      </ddeItem>
      <ddeItem name="HGTX3.Min" advise="1">
        <values>
          <value>
            <val>17.440000000000001</val>
          </value>
        </values>
      </ddeItem>
      <ddeItem name="HYPE3.Data" advise="1">
        <values>
          <value>
            <val>44097</val>
          </value>
        </values>
      </ddeItem>
      <ddeItem name="HYPE3.Fech" advise="1">
        <values>
          <value>
            <val>29.73</val>
          </value>
        </values>
      </ddeItem>
      <ddeItem name="HYPE3.Max" advise="1">
        <values>
          <value>
            <val>30.83</val>
          </value>
        </values>
      </ddeItem>
      <ddeItem name="HYPE3.Min" advise="1">
        <values>
          <value>
            <val>29.73</val>
          </value>
        </values>
      </ddeItem>
      <ddeItem name="IGTA3.Data" advise="1">
        <values>
          <value>
            <val>44097</val>
          </value>
        </values>
      </ddeItem>
      <ddeItem name="IGTA3.Fech" advise="1">
        <values>
          <value>
            <val>32.58</val>
          </value>
        </values>
      </ddeItem>
      <ddeItem name="IGTA3.Max" advise="1">
        <values>
          <value>
            <val>33.68</val>
          </value>
        </values>
      </ddeItem>
      <ddeItem name="IGTA3.Min" advise="1">
        <values>
          <value>
            <val>32.409999999999997</val>
          </value>
        </values>
      </ddeItem>
      <ddeItem name="IRBR3.Data" advise="1">
        <values>
          <value>
            <val>44097</val>
          </value>
        </values>
      </ddeItem>
      <ddeItem name="IRBR3.Fech" advise="1">
        <values>
          <value>
            <val>6.3</val>
          </value>
        </values>
      </ddeItem>
      <ddeItem name="IRBR3.Max" advise="1">
        <values>
          <value>
            <val>6.48</val>
          </value>
        </values>
      </ddeItem>
      <ddeItem name="IRBR3.Min" advise="1">
        <values>
          <value>
            <val>5.99</val>
          </value>
        </values>
      </ddeItem>
      <ddeItem name="ITSA4.Data" advise="1">
        <values>
          <value>
            <val>44097</val>
          </value>
        </values>
      </ddeItem>
      <ddeItem name="ITSA4.Fech" advise="1">
        <values>
          <value>
            <val>8.8000000000000007</val>
          </value>
        </values>
      </ddeItem>
      <ddeItem name="ITSA4.Max" advise="1">
        <values>
          <value>
            <val>9.01</val>
          </value>
        </values>
      </ddeItem>
      <ddeItem name="ITSA4.Min" advise="1">
        <values>
          <value>
            <val>8.8000000000000007</val>
          </value>
        </values>
      </ddeItem>
      <ddeItem name="ITUB3.Data" advise="1">
        <values>
          <value>
            <val>44097</val>
          </value>
        </values>
      </ddeItem>
      <ddeItem name="ITUB3.Fech" advise="1">
        <values>
          <value>
            <val>21.52</val>
          </value>
        </values>
      </ddeItem>
      <ddeItem name="ITUB3.Max" advise="1">
        <values>
          <value>
            <val>22.02</val>
          </value>
        </values>
      </ddeItem>
      <ddeItem name="ITUB3.Min" advise="1">
        <values>
          <value>
            <val>21.51</val>
          </value>
        </values>
      </ddeItem>
      <ddeItem name="ITUB4.Data" advise="1">
        <values>
          <value>
            <val>44097</val>
          </value>
        </values>
      </ddeItem>
      <ddeItem name="ITUB4.Fech" advise="1">
        <values>
          <value>
            <val>22.48</val>
          </value>
        </values>
      </ddeItem>
      <ddeItem name="ITUB4.Max" advise="1">
        <values>
          <value>
            <val>23.13</val>
          </value>
        </values>
      </ddeItem>
      <ddeItem name="ITUB4.Min" advise="1">
        <values>
          <value>
            <val>22.47</val>
          </value>
        </values>
      </ddeItem>
      <ddeItem name="JBSS3.Data" advise="1">
        <values>
          <value>
            <val>44097</val>
          </value>
        </values>
      </ddeItem>
      <ddeItem name="JBSS3.Fech" advise="1">
        <values>
          <value>
            <val>21.62</val>
          </value>
        </values>
      </ddeItem>
      <ddeItem name="JBSS3.Max" advise="1">
        <values>
          <value>
            <val>22.7</val>
          </value>
        </values>
      </ddeItem>
      <ddeItem name="JBSS3.Min" advise="1">
        <values>
          <value>
            <val>21.6</val>
          </value>
        </values>
      </ddeItem>
      <ddeItem name="JHSF3.Data" advise="1">
        <values>
          <value>
            <val>44097</val>
          </value>
        </values>
      </ddeItem>
      <ddeItem name="JHSF3.Fech" advise="1">
        <values>
          <value>
            <val>7.04</val>
          </value>
        </values>
      </ddeItem>
      <ddeItem name="JHSF3.Max" advise="1">
        <values>
          <value>
            <val>7.44</val>
          </value>
        </values>
      </ddeItem>
      <ddeItem name="JHSF3.Min" advise="1">
        <values>
          <value>
            <val>7.01</val>
          </value>
        </values>
      </ddeItem>
      <ddeItem name="KLBN11.Data" advise="1">
        <values>
          <value>
            <val>44097</val>
          </value>
        </values>
      </ddeItem>
      <ddeItem name="KLBN11.Fech" advise="1">
        <values>
          <value>
            <val>24.26</val>
          </value>
        </values>
      </ddeItem>
      <ddeItem name="KLBN11.Max" advise="1">
        <values>
          <value>
            <val>24.39</val>
          </value>
        </values>
      </ddeItem>
      <ddeItem name="KLBN11.Min" advise="1">
        <values>
          <value>
            <val>23.77</val>
          </value>
        </values>
      </ddeItem>
      <ddeItem name="KLBN4.Data" advise="1">
        <values>
          <value>
            <val>44097</val>
          </value>
        </values>
      </ddeItem>
      <ddeItem name="KLBN4.Fech" advise="1">
        <values>
          <value>
            <val>4.78</val>
          </value>
        </values>
      </ddeItem>
      <ddeItem name="KLBN4.Max" advise="1">
        <values>
          <value>
            <val>4.84</val>
          </value>
        </values>
      </ddeItem>
      <ddeItem name="KLBN4.Min" advise="1">
        <values>
          <value>
            <val>4.6900000000000004</val>
          </value>
        </values>
      </ddeItem>
      <ddeItem name="LAME3.Data" advise="1">
        <values>
          <value>
            <val>44097</val>
          </value>
        </values>
      </ddeItem>
      <ddeItem name="LAME3.Fech" advise="1">
        <values>
          <value>
            <val>24.59</val>
          </value>
        </values>
      </ddeItem>
      <ddeItem name="LAME3.Max" advise="1">
        <values>
          <value>
            <val>25.17</val>
          </value>
        </values>
      </ddeItem>
      <ddeItem name="LAME3.Min" advise="1">
        <values>
          <value>
            <val>24.21</val>
          </value>
        </values>
      </ddeItem>
      <ddeItem name="LAME4.Data" advise="1">
        <values>
          <value>
            <val>44097</val>
          </value>
        </values>
      </ddeItem>
      <ddeItem name="LAME4.Fech" advise="1">
        <values>
          <value>
            <val>28.87</val>
          </value>
        </values>
      </ddeItem>
      <ddeItem name="LAME4.Max" advise="1">
        <values>
          <value>
            <val>29.38</val>
          </value>
        </values>
      </ddeItem>
      <ddeItem name="LAME4.Min" advise="1">
        <values>
          <value>
            <val>27.97</val>
          </value>
        </values>
      </ddeItem>
      <ddeItem name="LIGT3.Data" advise="1">
        <values>
          <value>
            <val>44097</val>
          </value>
        </values>
      </ddeItem>
      <ddeItem name="LIGT3.Fech" advise="1">
        <values>
          <value>
            <val>14.67</val>
          </value>
        </values>
      </ddeItem>
      <ddeItem name="LIGT3.Max" advise="1">
        <values>
          <value>
            <val>15.11</val>
          </value>
        </values>
      </ddeItem>
      <ddeItem name="LIGT3.Min" advise="1">
        <values>
          <value>
            <val>14.61</val>
          </value>
        </values>
      </ddeItem>
      <ddeItem name="LINX3.Data" advise="1">
        <values>
          <value>
            <val>44097</val>
          </value>
        </values>
      </ddeItem>
      <ddeItem name="LINX3.Fech" advise="1">
        <values>
          <value>
            <val>34.700000000000003</val>
          </value>
        </values>
      </ddeItem>
      <ddeItem name="LINX3.Max" advise="1">
        <values>
          <value>
            <val>35.1</val>
          </value>
        </values>
      </ddeItem>
      <ddeItem name="LINX3.Min" advise="1">
        <values>
          <value>
            <val>34.5</val>
          </value>
        </values>
      </ddeItem>
      <ddeItem name="LOGN3.Data" advise="1">
        <values>
          <value>
            <val>44097</val>
          </value>
        </values>
      </ddeItem>
      <ddeItem name="LOGN3.Fech" advise="1">
        <values>
          <value>
            <val>16.2</val>
          </value>
        </values>
      </ddeItem>
      <ddeItem name="LOGN3.Max" advise="1">
        <values>
          <value>
            <val>16.48</val>
          </value>
        </values>
      </ddeItem>
      <ddeItem name="LOGN3.Min" advise="1">
        <values>
          <value>
            <val>16.04</val>
          </value>
        </values>
      </ddeItem>
      <ddeItem name="LREN3.Data" advise="1">
        <values>
          <value>
            <val>44097</val>
          </value>
        </values>
      </ddeItem>
      <ddeItem name="LREN3.Fech" advise="1">
        <values>
          <value>
            <val>40.04</val>
          </value>
        </values>
      </ddeItem>
      <ddeItem name="LREN3.Max" advise="1">
        <values>
          <value>
            <val>42.16</val>
          </value>
        </values>
      </ddeItem>
      <ddeItem name="LREN3.Min" advise="1">
        <values>
          <value>
            <val>39.68</val>
          </value>
        </values>
      </ddeItem>
      <ddeItem name="MDIA3.Data" advise="1">
        <values>
          <value>
            <val>44097</val>
          </value>
        </values>
      </ddeItem>
      <ddeItem name="MDIA3.Fech" advise="1">
        <values>
          <value>
            <val>35.61</val>
          </value>
        </values>
      </ddeItem>
      <ddeItem name="MDIA3.Max" advise="1">
        <values>
          <value>
            <val>37</val>
          </value>
        </values>
      </ddeItem>
      <ddeItem name="MDIA3.Min" advise="1">
        <values>
          <value>
            <val>35.5</val>
          </value>
        </values>
      </ddeItem>
      <ddeItem name="MGLU3.Data" advise="1">
        <values>
          <value>
            <val>44097</val>
          </value>
        </values>
      </ddeItem>
      <ddeItem name="MGLU3.Fech" advise="1">
        <values>
          <value>
            <val>86.48</val>
          </value>
        </values>
      </ddeItem>
      <ddeItem name="MGLU3.Max" advise="1">
        <values>
          <value>
            <val>89.97</val>
          </value>
        </values>
      </ddeItem>
      <ddeItem name="MGLU3.Min" advise="1">
        <values>
          <value>
            <val>86.21</val>
          </value>
        </values>
      </ddeItem>
      <ddeItem name="MRFG3.Data" advise="1">
        <values>
          <value>
            <val>44097</val>
          </value>
        </values>
      </ddeItem>
      <ddeItem name="MRFG3.Fech" advise="1">
        <values>
          <value>
            <val>15.63</val>
          </value>
        </values>
      </ddeItem>
      <ddeItem name="MRFG3.Max" advise="1">
        <values>
          <value>
            <val>16.29</val>
          </value>
        </values>
      </ddeItem>
      <ddeItem name="MRFG3.Min" advise="1">
        <values>
          <value>
            <val>15.41</val>
          </value>
        </values>
      </ddeItem>
      <ddeItem name="MRVE3.Data" advise="1">
        <values>
          <value>
            <val>44097</val>
          </value>
        </values>
      </ddeItem>
      <ddeItem name="MRVE3.Fech" advise="1">
        <values>
          <value>
            <val>16.38</val>
          </value>
        </values>
      </ddeItem>
      <ddeItem name="MRVE3.Max" advise="1">
        <values>
          <value>
            <val>16.96</val>
          </value>
        </values>
      </ddeItem>
      <ddeItem name="MRVE3.Min" advise="1">
        <values>
          <value>
            <val>16.34</val>
          </value>
        </values>
      </ddeItem>
      <ddeItem name="MULT3.Data" advise="1">
        <values>
          <value>
            <val>44097</val>
          </value>
        </values>
      </ddeItem>
      <ddeItem name="Mult3.Fech" advise="1">
        <values>
          <value>
            <val>20.81</val>
          </value>
        </values>
      </ddeItem>
      <ddeItem name="Mult3.Max" advise="1">
        <values>
          <value>
            <val>21.48</val>
          </value>
        </values>
      </ddeItem>
      <ddeItem name="Mult3.Min" advise="1">
        <values>
          <value>
            <val>20.61</val>
          </value>
        </values>
      </ddeItem>
      <ddeItem name="MYPK3.Data" advise="1">
        <values>
          <value>
            <val>44097</val>
          </value>
        </values>
      </ddeItem>
      <ddeItem name="MYPK3.Fech" advise="1">
        <values>
          <value>
            <val>13.47</val>
          </value>
        </values>
      </ddeItem>
      <ddeItem name="MYPK3.Max" advise="1">
        <values>
          <value>
            <val>14.1</val>
          </value>
        </values>
      </ddeItem>
      <ddeItem name="MYPK3.Min" advise="1">
        <values>
          <value>
            <val>13.45</val>
          </value>
        </values>
      </ddeItem>
      <ddeItem name="ODPV3.Data" advise="1">
        <values>
          <value>
            <val>44097</val>
          </value>
        </values>
      </ddeItem>
      <ddeItem name="ODPV3.Fech" advise="1">
        <values>
          <value>
            <val>12.08</val>
          </value>
        </values>
      </ddeItem>
      <ddeItem name="ODPV3.Max" advise="1">
        <values>
          <value>
            <val>12.68</val>
          </value>
        </values>
      </ddeItem>
      <ddeItem name="ODPV3.Min" advise="1">
        <values>
          <value>
            <val>12.03</val>
          </value>
        </values>
      </ddeItem>
      <ddeItem name="OIBR3.Data" advise="1">
        <values>
          <value>
            <val>44097</val>
          </value>
        </values>
      </ddeItem>
      <ddeItem name="OIBR3.Fech" advise="1">
        <values>
          <value>
            <val>1.75</val>
          </value>
        </values>
      </ddeItem>
      <ddeItem name="OIBR3.Max" advise="1">
        <values>
          <value>
            <val>1.81</val>
          </value>
        </values>
      </ddeItem>
      <ddeItem name="OIBR3.Min" advise="1">
        <values>
          <value>
            <val>1.74</val>
          </value>
        </values>
      </ddeItem>
      <ddeItem name="PETR4.Data" advise="1">
        <values>
          <value>
            <val>44097</val>
          </value>
        </values>
      </ddeItem>
      <ddeItem name="PETR4.Fech" advise="1">
        <values>
          <value>
            <val>20.23</val>
          </value>
        </values>
      </ddeItem>
      <ddeItem name="PETR4.Max" advise="1">
        <values>
          <value>
            <val>20.96</val>
          </value>
        </values>
      </ddeItem>
      <ddeItem name="PETR4.Min" advise="1">
        <values>
          <value>
            <val>20.11</val>
          </value>
        </values>
      </ddeItem>
      <ddeItem name="PSSA3.Data" advise="1">
        <values>
          <value>
            <val>44097</val>
          </value>
        </values>
      </ddeItem>
      <ddeItem name="PSSA3.Fech" advise="1">
        <values>
          <value>
            <val>49.25</val>
          </value>
        </values>
      </ddeItem>
      <ddeItem name="PSSA3.Max" advise="1">
        <values>
          <value>
            <val>49.95</val>
          </value>
        </values>
      </ddeItem>
      <ddeItem name="PSSA3.Min" advise="1">
        <values>
          <value>
            <val>49.01</val>
          </value>
        </values>
      </ddeItem>
      <ddeItem name="QUAL3.Data" advise="1">
        <values>
          <value>
            <val>44097</val>
          </value>
        </values>
      </ddeItem>
      <ddeItem name="QUAL3.Fech" advise="1">
        <values>
          <value>
            <val>31.24</val>
          </value>
        </values>
      </ddeItem>
      <ddeItem name="QUAL3.Max" advise="1">
        <values>
          <value>
            <val>32.049999999999997</val>
          </value>
        </values>
      </ddeItem>
      <ddeItem name="QUAL3.Min" advise="1">
        <values>
          <value>
            <val>31.01</val>
          </value>
        </values>
      </ddeItem>
      <ddeItem name="RADL3.Data" advise="1">
        <values>
          <value>
            <val>44097</val>
          </value>
        </values>
      </ddeItem>
      <ddeItem name="RADL3.Fech" advise="1">
        <values>
          <value>
            <val>22.83</val>
          </value>
        </values>
      </ddeItem>
      <ddeItem name="RADL3.Max" advise="1">
        <values>
          <value>
            <val>23.15</val>
          </value>
        </values>
      </ddeItem>
      <ddeItem name="RADL3.Min" advise="1">
        <values>
          <value>
            <val>22.76</val>
          </value>
        </values>
      </ddeItem>
      <ddeItem name="RAIL3.Data" advise="1">
        <values>
          <value>
            <val>44097</val>
          </value>
        </values>
      </ddeItem>
      <ddeItem name="RAIL3.Fech" advise="1">
        <values>
          <value>
            <val>20.79</val>
          </value>
        </values>
      </ddeItem>
      <ddeItem name="RAIL3.Max" advise="1">
        <values>
          <value>
            <val>20.91</val>
          </value>
        </values>
      </ddeItem>
      <ddeItem name="RAIL3.Min" advise="1">
        <values>
          <value>
            <val>20.399999999999999</val>
          </value>
        </values>
      </ddeItem>
      <ddeItem name="RAPT4.Data" advise="1">
        <values>
          <value>
            <val>44097</val>
          </value>
        </values>
      </ddeItem>
      <ddeItem name="RAPT4.Fech" advise="1">
        <values>
          <value>
            <val>11.57</val>
          </value>
        </values>
      </ddeItem>
      <ddeItem name="RAPT4.Max" advise="1">
        <values>
          <value>
            <val>12.08</val>
          </value>
        </values>
      </ddeItem>
      <ddeItem name="RAPT4.Min" advise="1">
        <values>
          <value>
            <val>11.54</val>
          </value>
        </values>
      </ddeItem>
      <ddeItem name="RENT3.Data" advise="1">
        <values>
          <value>
            <val>44097</val>
          </value>
        </values>
      </ddeItem>
      <ddeItem name="RENT3.Fech" advise="1">
        <values>
          <value>
            <val>58.97</val>
          </value>
        </values>
      </ddeItem>
      <ddeItem name="RENT3.Max" advise="1">
        <values>
          <value>
            <val>60.29</val>
          </value>
        </values>
      </ddeItem>
      <ddeItem name="RENT3.Min" advise="1">
        <values>
          <value>
            <val>57.19</val>
          </value>
        </values>
      </ddeItem>
      <ddeItem name="RLOG3.Data" advise="1">
        <values>
          <value>
            <val>44097</val>
          </value>
        </values>
      </ddeItem>
      <ddeItem name="RLOG3.Fech" advise="1">
        <values>
          <value>
            <val>19.34</val>
          </value>
        </values>
      </ddeItem>
      <ddeItem name="RLOG3.Max" advise="1">
        <values>
          <value>
            <val>19.760000000000002</val>
          </value>
        </values>
      </ddeItem>
      <ddeItem name="RLOG3.Min" advise="1">
        <values>
          <value>
            <val>19.34</val>
          </value>
        </values>
      </ddeItem>
      <ddeItem name="SANB11.Data" advise="1">
        <values>
          <value>
            <val>44097</val>
          </value>
        </values>
      </ddeItem>
      <ddeItem name="SANB11.Fech" advise="1">
        <values>
          <value>
            <val>26.71</val>
          </value>
        </values>
      </ddeItem>
      <ddeItem name="SANB11.Max" advise="1">
        <values>
          <value>
            <val>27.66</val>
          </value>
        </values>
      </ddeItem>
      <ddeItem name="SANB11.Min" advise="1">
        <values>
          <value>
            <val>26.71</val>
          </value>
        </values>
      </ddeItem>
      <ddeItem name="SAPR11.Data" advise="1">
        <values>
          <value>
            <val>44097</val>
          </value>
        </values>
      </ddeItem>
      <ddeItem name="SAPR11.Fech" advise="1">
        <values>
          <value>
            <val>26.83</val>
          </value>
        </values>
      </ddeItem>
      <ddeItem name="SAPR11.Max" advise="1">
        <values>
          <value>
            <val>27.4</val>
          </value>
        </values>
      </ddeItem>
      <ddeItem name="SAPR11.Min" advise="1">
        <values>
          <value>
            <val>26.8</val>
          </value>
        </values>
      </ddeItem>
      <ddeItem name="SBSP3.Data" advise="1">
        <values>
          <value>
            <val>44097</val>
          </value>
        </values>
      </ddeItem>
      <ddeItem name="SBSP3.Fech" advise="1">
        <values>
          <value>
            <val>47.77</val>
          </value>
        </values>
      </ddeItem>
      <ddeItem name="SBSP3.Max" advise="1">
        <values>
          <value>
            <val>48.78</val>
          </value>
        </values>
      </ddeItem>
      <ddeItem name="SBSP3.Min" advise="1">
        <values>
          <value>
            <val>47.45</val>
          </value>
        </values>
      </ddeItem>
      <ddeItem name="SEER3.Data" advise="1">
        <values>
          <value>
            <val>44097</val>
          </value>
        </values>
      </ddeItem>
      <ddeItem name="SEER3.Fech" advise="1">
        <values>
          <value>
            <val>15.5</val>
          </value>
        </values>
      </ddeItem>
      <ddeItem name="SEER3.Max" advise="1">
        <values>
          <value>
            <val>16.489999999999998</val>
          </value>
        </values>
      </ddeItem>
      <ddeItem name="SEER3.Min" advise="1">
        <values>
          <value>
            <val>15.48</val>
          </value>
        </values>
      </ddeItem>
      <ddeItem name="SLCE3.Data" advise="1">
        <values>
          <value>
            <val>44097</val>
          </value>
        </values>
      </ddeItem>
      <ddeItem name="SLCE3.Fech" advise="1">
        <values>
          <value>
            <val>25.6</val>
          </value>
        </values>
      </ddeItem>
      <ddeItem name="SLCE3.Max" advise="1">
        <values>
          <value>
            <val>26.1</val>
          </value>
        </values>
      </ddeItem>
      <ddeItem name="SLCE3.Min" advise="1">
        <values>
          <value>
            <val>24.9</val>
          </value>
        </values>
      </ddeItem>
      <ddeItem name="SMLS3.Data" advise="1">
        <values>
          <value>
            <val>44097</val>
          </value>
        </values>
      </ddeItem>
      <ddeItem name="SMLS3.Fech" advise="1">
        <values>
          <value>
            <val>15.37</val>
          </value>
        </values>
      </ddeItem>
      <ddeItem name="SMLS3.Max" advise="1">
        <values>
          <value>
            <val>15.62</val>
          </value>
        </values>
      </ddeItem>
      <ddeItem name="SMLS3.Min" advise="1">
        <values>
          <value>
            <val>15.16</val>
          </value>
        </values>
      </ddeItem>
      <ddeItem name="SMTO3.Data" advise="1">
        <values>
          <value>
            <val>44097</val>
          </value>
        </values>
      </ddeItem>
      <ddeItem name="SMTO3.Fech" advise="1">
        <values>
          <value>
            <val>22.21</val>
          </value>
        </values>
      </ddeItem>
      <ddeItem name="SMTO3.Max" advise="1">
        <values>
          <value>
            <val>23.11</val>
          </value>
        </values>
      </ddeItem>
      <ddeItem name="SMTO3.Min" advise="1">
        <values>
          <value>
            <val>22</val>
          </value>
        </values>
      </ddeItem>
      <ddeItem name="StdDocumentName" ole="1" advise="1"/>
      <ddeItem name="SUZB3.Data" advise="1">
        <values>
          <value>
            <val>44097</val>
          </value>
        </values>
      </ddeItem>
      <ddeItem name="SUZB3.Fech" advise="1">
        <values>
          <value>
            <val>46.63</val>
          </value>
        </values>
      </ddeItem>
      <ddeItem name="SUZB3.Max" advise="1">
        <values>
          <value>
            <val>47.38</val>
          </value>
        </values>
      </ddeItem>
      <ddeItem name="SUZB3.Min" advise="1">
        <values>
          <value>
            <val>46.03</val>
          </value>
        </values>
      </ddeItem>
      <ddeItem name="TAEE11.Data" advise="1">
        <values>
          <value>
            <val>44097</val>
          </value>
        </values>
      </ddeItem>
      <ddeItem name="TAEE11.Fech" advise="1">
        <values>
          <value>
            <val>28.21</val>
          </value>
        </values>
      </ddeItem>
      <ddeItem name="TAEE11.Max" advise="1">
        <values>
          <value>
            <val>28.61</val>
          </value>
        </values>
      </ddeItem>
      <ddeItem name="TAEE11.Min" advise="1">
        <values>
          <value>
            <val>28.18</val>
          </value>
        </values>
      </ddeItem>
      <ddeItem name="TIET11.Data" advise="1">
        <values>
          <value>
            <val>44097</val>
          </value>
        </values>
      </ddeItem>
      <ddeItem name="TIET11.Fech" advise="1">
        <values>
          <value>
            <val>14.58</val>
          </value>
        </values>
      </ddeItem>
      <ddeItem name="TIET11.Max" advise="1">
        <values>
          <value>
            <val>14.74</val>
          </value>
        </values>
      </ddeItem>
      <ddeItem name="TIET11.Min" advise="1">
        <values>
          <value>
            <val>14.58</val>
          </value>
        </values>
      </ddeItem>
      <ddeItem name="TIMP3.Data" advise="1">
        <values>
          <value>
            <val>44097</val>
          </value>
        </values>
      </ddeItem>
      <ddeItem name="TIMP3.Fech" advise="1">
        <values>
          <value>
            <val>13.38</val>
          </value>
        </values>
      </ddeItem>
      <ddeItem name="TIMP3.Max" advise="1">
        <values>
          <value>
            <val>13.82</val>
          </value>
        </values>
      </ddeItem>
      <ddeItem name="TIMP3.Min" advise="1">
        <values>
          <value>
            <val>13.35</val>
          </value>
        </values>
      </ddeItem>
      <ddeItem name="TOTS3.Data" advise="1">
        <values>
          <value>
            <val>44097</val>
          </value>
        </values>
      </ddeItem>
      <ddeItem name="TOTS3.Fech" advise="1">
        <values>
          <value>
            <val>27.11</val>
          </value>
        </values>
      </ddeItem>
      <ddeItem name="TOTS3.Max" advise="1">
        <values>
          <value>
            <val>28.23</val>
          </value>
        </values>
      </ddeItem>
      <ddeItem name="TOTS3.Min" advise="1">
        <values>
          <value>
            <val>26.86</val>
          </value>
        </values>
      </ddeItem>
      <ddeItem name="TRPL4.Data" advise="1">
        <values>
          <value>
            <val>44097</val>
          </value>
        </values>
      </ddeItem>
      <ddeItem name="TRPL4.Fech" advise="1">
        <values>
          <value>
            <val>21.84</val>
          </value>
        </values>
      </ddeItem>
      <ddeItem name="TRPL4.Max" advise="1">
        <values>
          <value>
            <val>22.2</val>
          </value>
        </values>
      </ddeItem>
      <ddeItem name="TRPL4.Min" advise="1">
        <values>
          <value>
            <val>21.81</val>
          </value>
        </values>
      </ddeItem>
      <ddeItem name="TUPY3.Data" advise="1">
        <values>
          <value>
            <val>44097</val>
          </value>
        </values>
      </ddeItem>
      <ddeItem name="TUPY3.Fech" advise="1">
        <values>
          <value>
            <val>15.63</val>
          </value>
        </values>
      </ddeItem>
      <ddeItem name="TUPY3.Max" advise="1">
        <values>
          <value>
            <val>16.07</val>
          </value>
        </values>
      </ddeItem>
      <ddeItem name="TUPY3.Min" advise="1">
        <values>
          <value>
            <val>15.63</val>
          </value>
        </values>
      </ddeItem>
      <ddeItem name="UGPA3.Data" advise="1">
        <values>
          <value>
            <val>44097</val>
          </value>
        </values>
      </ddeItem>
      <ddeItem name="UGPA3.Fech" advise="1">
        <values>
          <value>
            <val>21.48</val>
          </value>
        </values>
      </ddeItem>
      <ddeItem name="UGPA3.Max" advise="1">
        <values>
          <value>
            <val>22.62</val>
          </value>
        </values>
      </ddeItem>
      <ddeItem name="UGPA3.Min" advise="1">
        <values>
          <value>
            <val>21.35</val>
          </value>
        </values>
      </ddeItem>
      <ddeItem name="USIM5.Data" advise="1">
        <values>
          <value>
            <val>44097</val>
          </value>
        </values>
      </ddeItem>
      <ddeItem name="USIM5.Fech" advise="1">
        <values>
          <value>
            <val>10.51</val>
          </value>
        </values>
      </ddeItem>
      <ddeItem name="USIM5.Max" advise="1">
        <values>
          <value>
            <val>10.84</val>
          </value>
        </values>
      </ddeItem>
      <ddeItem name="USIM5.Min" advise="1">
        <values>
          <value>
            <val>10.49</val>
          </value>
        </values>
      </ddeItem>
      <ddeItem name="VALE3.Data" advise="1">
        <values>
          <value>
            <val>44097</val>
          </value>
        </values>
      </ddeItem>
      <ddeItem name="VALE3.Fech" advise="1">
        <values>
          <value>
            <val>59.1</val>
          </value>
        </values>
      </ddeItem>
      <ddeItem name="VALE3.Max" advise="1">
        <values>
          <value>
            <val>59.61</val>
          </value>
        </values>
      </ddeItem>
      <ddeItem name="VALE3.Min" advise="1">
        <values>
          <value>
            <val>57.06</val>
          </value>
        </values>
      </ddeItem>
      <ddeItem name="VIVT4.Data" advise="1">
        <values>
          <value>
            <val>44097</val>
          </value>
        </values>
      </ddeItem>
      <ddeItem name="VIVT4.Fech" advise="1">
        <values>
          <value>
            <val>45.35</val>
          </value>
        </values>
      </ddeItem>
      <ddeItem name="VIVT4.Max" advise="1">
        <values>
          <value>
            <val>46.41</val>
          </value>
        </values>
      </ddeItem>
      <ddeItem name="VIVT4.Min" advise="1">
        <values>
          <value>
            <val>45.26</val>
          </value>
        </values>
      </ddeItem>
      <ddeItem name="VVAR3.Data" advise="1">
        <values>
          <value>
            <val>44097</val>
          </value>
        </values>
      </ddeItem>
      <ddeItem name="VVAR3.Fech" advise="1">
        <values>
          <value>
            <val>16.93</val>
          </value>
        </values>
      </ddeItem>
      <ddeItem name="VVAR3.Max" advise="1">
        <values>
          <value>
            <val>17.72</val>
          </value>
        </values>
      </ddeItem>
      <ddeItem name="VVAR3.Min" advise="1">
        <values>
          <value>
            <val>16.82</val>
          </value>
        </values>
      </ddeItem>
      <ddeItem name="WEGE3.Data" advise="1">
        <values>
          <value>
            <val>44097</val>
          </value>
        </values>
      </ddeItem>
      <ddeItem name="WEGE3.Fech" advise="1">
        <values>
          <value>
            <val>62.5</val>
          </value>
        </values>
      </ddeItem>
      <ddeItem name="WEGE3.Max" advise="1">
        <values>
          <value>
            <val>65.83</val>
          </value>
        </values>
      </ddeItem>
      <ddeItem name="WEGE3.Min" advise="1">
        <values>
          <value>
            <val>62.4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zoomScale="110" zoomScaleNormal="110" workbookViewId="0">
      <selection activeCell="D107" sqref="D107"/>
    </sheetView>
  </sheetViews>
  <sheetFormatPr defaultRowHeight="15" x14ac:dyDescent="0.25"/>
  <cols>
    <col min="1" max="1" width="9.140625" style="11"/>
    <col min="2" max="2" width="11.28515625" style="4" bestFit="1" customWidth="1"/>
    <col min="3" max="3" width="12" style="3" bestFit="1" customWidth="1"/>
  </cols>
  <sheetData>
    <row r="1" spans="1:5" x14ac:dyDescent="0.25">
      <c r="A1" s="7" t="s">
        <v>98</v>
      </c>
      <c r="B1" s="8" t="s">
        <v>99</v>
      </c>
      <c r="C1" s="7" t="s">
        <v>102</v>
      </c>
      <c r="D1" s="7" t="s">
        <v>101</v>
      </c>
      <c r="E1" s="7" t="s">
        <v>100</v>
      </c>
    </row>
    <row r="2" spans="1:5" x14ac:dyDescent="0.25">
      <c r="A2" s="9" t="s">
        <v>31</v>
      </c>
      <c r="B2" s="2">
        <f>[1]!ABEV3.Data</f>
        <v>44097</v>
      </c>
      <c r="C2" s="1">
        <f>[1]!ABEV3.Fech</f>
        <v>12.44</v>
      </c>
      <c r="D2" s="1">
        <f>[1]!ABEV3.Max</f>
        <v>12.76</v>
      </c>
      <c r="E2" s="1">
        <f>[1]!ABEV3.Min</f>
        <v>12.44</v>
      </c>
    </row>
    <row r="3" spans="1:5" x14ac:dyDescent="0.25">
      <c r="A3" s="9" t="s">
        <v>14</v>
      </c>
      <c r="B3" s="2">
        <f>[1]!ALPA4.Data</f>
        <v>44097</v>
      </c>
      <c r="C3" s="1">
        <f>[1]!ALPA4.Fech</f>
        <v>35.85</v>
      </c>
      <c r="D3" s="1">
        <f>[1]!ALPA4.Max</f>
        <v>36.43</v>
      </c>
      <c r="E3" s="1">
        <f>[1]!ALPA4.Min</f>
        <v>35.64</v>
      </c>
    </row>
    <row r="4" spans="1:5" x14ac:dyDescent="0.25">
      <c r="A4" s="9" t="s">
        <v>71</v>
      </c>
      <c r="B4" s="2">
        <f>[1]!ALUP11.Data</f>
        <v>44097</v>
      </c>
      <c r="C4" s="1">
        <f>[1]!ALUP11.Fech</f>
        <v>23.98</v>
      </c>
      <c r="D4" s="3">
        <f>[1]!ALUP11.Max</f>
        <v>24.08</v>
      </c>
      <c r="E4" s="3">
        <f>[1]!ALUP11.Min</f>
        <v>23.86</v>
      </c>
    </row>
    <row r="5" spans="1:5" x14ac:dyDescent="0.25">
      <c r="A5" s="9" t="s">
        <v>20</v>
      </c>
      <c r="B5" s="2">
        <f>[1]!ARZZ3.Data</f>
        <v>44097</v>
      </c>
      <c r="C5" s="1">
        <f>[1]!ARZZ3.Fech</f>
        <v>53.65</v>
      </c>
      <c r="D5" s="1">
        <f>[1]!ARZZ3.Max</f>
        <v>55.34</v>
      </c>
      <c r="E5" s="1">
        <f>[1]!ARZZ3.Min</f>
        <v>53.3</v>
      </c>
    </row>
    <row r="6" spans="1:5" x14ac:dyDescent="0.25">
      <c r="A6" s="9" t="s">
        <v>96</v>
      </c>
      <c r="B6" s="2">
        <f>[1]!AZUL4.Data</f>
        <v>44097</v>
      </c>
      <c r="C6" s="1">
        <f>[1]!AZUL4.Fech</f>
        <v>26.75</v>
      </c>
      <c r="D6" s="1">
        <f>[1]!AZUL4.Max</f>
        <v>27.27</v>
      </c>
      <c r="E6" s="1">
        <f>[1]!AZUL4.Min</f>
        <v>26.13</v>
      </c>
    </row>
    <row r="7" spans="1:5" x14ac:dyDescent="0.25">
      <c r="A7" s="9" t="s">
        <v>85</v>
      </c>
      <c r="B7" s="2">
        <f>[1]!B3SA3.Data</f>
        <v>44097</v>
      </c>
      <c r="C7" s="1">
        <f>[1]!B3SA3.Fech</f>
        <v>55.89</v>
      </c>
      <c r="D7" s="1">
        <f>[1]!B3SA3.Max</f>
        <v>57.57</v>
      </c>
      <c r="E7" s="1">
        <f>[1]!B3SA3.Min</f>
        <v>55.45</v>
      </c>
    </row>
    <row r="8" spans="1:5" x14ac:dyDescent="0.25">
      <c r="A8" s="9" t="s">
        <v>36</v>
      </c>
      <c r="B8" s="2">
        <f>[1]!BBAS3.Data</f>
        <v>44097</v>
      </c>
      <c r="C8" s="1">
        <f>[1]!BBAS3.Fech</f>
        <v>30.18</v>
      </c>
      <c r="D8" s="1">
        <f>[1]!BBAS3.Max</f>
        <v>30.94</v>
      </c>
      <c r="E8" s="1">
        <f>[1]!BBAS3.Min</f>
        <v>30.07</v>
      </c>
    </row>
    <row r="9" spans="1:5" x14ac:dyDescent="0.25">
      <c r="A9" s="12" t="s">
        <v>77</v>
      </c>
      <c r="B9" s="2">
        <f>[1]!BBDC3.Data</f>
        <v>44097</v>
      </c>
      <c r="C9" s="1">
        <f>[1]!BBDC3.Fech</f>
        <v>18.14</v>
      </c>
      <c r="D9" s="1">
        <f>[1]!BBDC3.Max</f>
        <v>18.59</v>
      </c>
      <c r="E9" s="1">
        <f>[1]!BBDC3.Min</f>
        <v>18.07</v>
      </c>
    </row>
    <row r="10" spans="1:5" x14ac:dyDescent="0.25">
      <c r="A10" s="9" t="s">
        <v>12</v>
      </c>
      <c r="B10" s="2">
        <f>[1]!BBDC4.Data</f>
        <v>44097</v>
      </c>
      <c r="C10" s="1">
        <f>[1]!BBDC4.Fech</f>
        <v>19.43</v>
      </c>
      <c r="D10" s="1">
        <f>[1]!BBDC4.Max</f>
        <v>19.89</v>
      </c>
      <c r="E10" s="1">
        <f>[1]!BBDC4.Min</f>
        <v>19.350000000000001</v>
      </c>
    </row>
    <row r="11" spans="1:5" x14ac:dyDescent="0.25">
      <c r="A11" s="9" t="s">
        <v>2</v>
      </c>
      <c r="B11" s="2">
        <f>[1]!BBSE3.Data</f>
        <v>44097</v>
      </c>
      <c r="C11" s="1">
        <f>[1]!BBSE3.Fech</f>
        <v>24.71</v>
      </c>
      <c r="D11" s="1">
        <f>[1]!BBSE3.Max</f>
        <v>25.71</v>
      </c>
      <c r="E11" s="1">
        <f>[1]!BBSE3.Min</f>
        <v>24.65</v>
      </c>
    </row>
    <row r="12" spans="1:5" x14ac:dyDescent="0.25">
      <c r="A12" s="9" t="s">
        <v>27</v>
      </c>
      <c r="B12" s="2">
        <f>[1]!BEEF3.Data</f>
        <v>44097</v>
      </c>
      <c r="C12" s="1">
        <f>[1]!BEEF3.Fech</f>
        <v>12.33</v>
      </c>
      <c r="D12" s="1">
        <f>[1]!BEEF3.Max</f>
        <v>12.7</v>
      </c>
      <c r="E12" s="1">
        <f>[1]!BEEF3.Min</f>
        <v>12.17</v>
      </c>
    </row>
    <row r="13" spans="1:5" x14ac:dyDescent="0.25">
      <c r="A13" s="9" t="s">
        <v>28</v>
      </c>
      <c r="B13" s="2">
        <f>[1]!BIDI4.Data</f>
        <v>44097</v>
      </c>
      <c r="C13" s="1">
        <f>[1]!BIDI4.Fech</f>
        <v>17.57</v>
      </c>
      <c r="D13" s="1">
        <f>[1]!BIDI4.Max</f>
        <v>18.39</v>
      </c>
      <c r="E13" s="1">
        <f>[1]!BIDI4.Min</f>
        <v>17.399999999999999</v>
      </c>
    </row>
    <row r="14" spans="1:5" x14ac:dyDescent="0.25">
      <c r="A14" s="9" t="s">
        <v>79</v>
      </c>
      <c r="B14" s="2">
        <f>[1]!BOVA11.Data</f>
        <v>44097</v>
      </c>
      <c r="C14" s="1">
        <f>[1]!BOVA11.Fech</f>
        <v>92.17</v>
      </c>
      <c r="D14" s="1">
        <f>[1]!BOVA11.Max</f>
        <v>93.84</v>
      </c>
      <c r="E14" s="1">
        <f>[1]!BOVA11.Min</f>
        <v>92.15</v>
      </c>
    </row>
    <row r="15" spans="1:5" x14ac:dyDescent="0.25">
      <c r="A15" s="9" t="s">
        <v>67</v>
      </c>
      <c r="B15" s="2">
        <f>[1]!BRAP4.Data</f>
        <v>44097</v>
      </c>
      <c r="C15" s="1">
        <f>[1]!BRAP4.Fech</f>
        <v>44.68</v>
      </c>
      <c r="D15" s="1">
        <f>[1]!BRAP4.Max</f>
        <v>44.99</v>
      </c>
      <c r="E15" s="1">
        <f>[1]!BRAP4.Min</f>
        <v>43.82</v>
      </c>
    </row>
    <row r="16" spans="1:5" x14ac:dyDescent="0.25">
      <c r="A16" s="9" t="s">
        <v>106</v>
      </c>
      <c r="B16" s="2">
        <f>[1]!BPAN4.Data</f>
        <v>44097</v>
      </c>
      <c r="C16" s="1">
        <f>[1]!BPAN4.Fech</f>
        <v>8.01</v>
      </c>
      <c r="D16" s="1">
        <f>[1]!BPAN4.Max</f>
        <v>8.32</v>
      </c>
      <c r="E16" s="1">
        <f>[1]!BPAN4.Min</f>
        <v>7.96</v>
      </c>
    </row>
    <row r="17" spans="1:5" x14ac:dyDescent="0.25">
      <c r="A17" s="9" t="s">
        <v>6</v>
      </c>
      <c r="B17" s="2">
        <f>[1]!BRDT3.Data</f>
        <v>44097</v>
      </c>
      <c r="C17" s="1">
        <f>[1]!BRDT3.Fech</f>
        <v>20.85</v>
      </c>
      <c r="D17" s="1">
        <f>[1]!BRDT3.Max</f>
        <v>21.51</v>
      </c>
      <c r="E17" s="1">
        <f>[1]!BRDT3.Min</f>
        <v>20.82</v>
      </c>
    </row>
    <row r="18" spans="1:5" x14ac:dyDescent="0.25">
      <c r="A18" s="9" t="s">
        <v>10</v>
      </c>
      <c r="B18" s="2">
        <f>[1]!BRFS3.Data</f>
        <v>44097</v>
      </c>
      <c r="C18" s="1">
        <f>[1]!BRFS3.Fech</f>
        <v>19.8</v>
      </c>
      <c r="D18" s="1">
        <f>[1]!BRFS3.Max</f>
        <v>20.51</v>
      </c>
      <c r="E18" s="1">
        <f>[1]!BRFS3.Min</f>
        <v>19.71</v>
      </c>
    </row>
    <row r="19" spans="1:5" x14ac:dyDescent="0.25">
      <c r="A19" s="9" t="s">
        <v>22</v>
      </c>
      <c r="B19" s="2">
        <f>[1]!BRKM5.Data</f>
        <v>44097</v>
      </c>
      <c r="C19" s="1">
        <f>[1]!BRKM5.Fech</f>
        <v>21.24</v>
      </c>
      <c r="D19" s="1">
        <f>[1]!BRKM5.Max</f>
        <v>22.78</v>
      </c>
      <c r="E19" s="1">
        <f>[1]!BRKM5.Min</f>
        <v>21.18</v>
      </c>
    </row>
    <row r="20" spans="1:5" x14ac:dyDescent="0.25">
      <c r="A20" s="9" t="s">
        <v>39</v>
      </c>
      <c r="B20" s="2">
        <f>[1]!BRML3.Data</f>
        <v>44097</v>
      </c>
      <c r="C20" s="1">
        <f>[1]!BRML3.Fech</f>
        <v>8.77</v>
      </c>
      <c r="D20" s="1">
        <f>[1]!BRML3.Max</f>
        <v>9.25</v>
      </c>
      <c r="E20" s="1">
        <f>[1]!BRML3.Min</f>
        <v>8.76</v>
      </c>
    </row>
    <row r="21" spans="1:5" x14ac:dyDescent="0.25">
      <c r="A21" s="9" t="s">
        <v>70</v>
      </c>
      <c r="B21" s="2">
        <f>[1]!BRSR6.Data</f>
        <v>44097</v>
      </c>
      <c r="C21" s="1">
        <f>[1]!BRSR6.Fech</f>
        <v>11.95</v>
      </c>
      <c r="D21" s="1">
        <f>[1]!BRSR6.Max</f>
        <v>12.31</v>
      </c>
      <c r="E21" s="1">
        <f>[1]!BRSR6.Min</f>
        <v>11.93</v>
      </c>
    </row>
    <row r="22" spans="1:5" x14ac:dyDescent="0.25">
      <c r="A22" s="9" t="s">
        <v>26</v>
      </c>
      <c r="B22" s="2">
        <f>[1]!BTOW3.Data</f>
        <v>44097</v>
      </c>
      <c r="C22" s="1">
        <f>[1]!BTOW3.Fech</f>
        <v>91.4</v>
      </c>
      <c r="D22" s="1">
        <f>[1]!BTOW3.Max</f>
        <v>95.02</v>
      </c>
      <c r="E22" s="1">
        <f>[1]!BTOW3.Min</f>
        <v>90.8</v>
      </c>
    </row>
    <row r="23" spans="1:5" x14ac:dyDescent="0.25">
      <c r="A23" s="9" t="s">
        <v>108</v>
      </c>
      <c r="B23" s="2">
        <f>[1]!CEAB3.Data</f>
        <v>44097</v>
      </c>
      <c r="C23" s="1">
        <f>[1]!CEAB3.Fech</f>
        <v>11.97</v>
      </c>
      <c r="D23" s="1">
        <f>[1]!CEAB3.Max</f>
        <v>12.74</v>
      </c>
      <c r="E23" s="1">
        <f>[1]!CEAB3.Min</f>
        <v>11.82</v>
      </c>
    </row>
    <row r="24" spans="1:5" x14ac:dyDescent="0.25">
      <c r="A24" s="9" t="s">
        <v>72</v>
      </c>
      <c r="B24" s="2">
        <f>[1]!CCRO3.Data</f>
        <v>44097</v>
      </c>
      <c r="C24" s="1">
        <f>[1]!CCRO3.Fech</f>
        <v>13.64</v>
      </c>
      <c r="D24" s="1">
        <f>[1]!CCRO3.Max</f>
        <v>13.98</v>
      </c>
      <c r="E24" s="1">
        <f>[1]!CCRO3.Min</f>
        <v>13.54</v>
      </c>
    </row>
    <row r="25" spans="1:5" x14ac:dyDescent="0.25">
      <c r="A25" s="9" t="s">
        <v>65</v>
      </c>
      <c r="B25" s="2">
        <f>[1]!CESP6.Data</f>
        <v>44097</v>
      </c>
      <c r="C25" s="1">
        <f>[1]!CESP6.Fech</f>
        <v>28.61</v>
      </c>
      <c r="D25" s="1">
        <f>[1]!CESP6.Max</f>
        <v>29.13</v>
      </c>
      <c r="E25" s="1">
        <f>[1]!CESP6.Min</f>
        <v>28.5</v>
      </c>
    </row>
    <row r="26" spans="1:5" x14ac:dyDescent="0.25">
      <c r="A26" s="12" t="s">
        <v>24</v>
      </c>
      <c r="B26" s="2">
        <f>[1]!CMIG3.Data</f>
        <v>44097</v>
      </c>
      <c r="C26" s="1">
        <f>[1]!CMIG3.Fech</f>
        <v>10.85</v>
      </c>
      <c r="D26" s="1">
        <f>[1]!CMIG3.Max</f>
        <v>11.1</v>
      </c>
      <c r="E26" s="1">
        <f>[1]!CMIG3.Min</f>
        <v>10.83</v>
      </c>
    </row>
    <row r="27" spans="1:5" x14ac:dyDescent="0.25">
      <c r="A27" s="9" t="s">
        <v>92</v>
      </c>
      <c r="B27" s="2">
        <f>[1]!CMIG4.Data</f>
        <v>44097</v>
      </c>
      <c r="C27" s="1">
        <f>[1]!CMIG4.Fech</f>
        <v>10.41</v>
      </c>
      <c r="D27" s="1">
        <f>[1]!CMIG4.Max</f>
        <v>10.72</v>
      </c>
      <c r="E27" s="1">
        <f>[1]!CMIG4.Min</f>
        <v>10.39</v>
      </c>
    </row>
    <row r="28" spans="1:5" x14ac:dyDescent="0.25">
      <c r="A28" s="9" t="s">
        <v>45</v>
      </c>
      <c r="B28" s="2">
        <f>[1]!COGN3.Data</f>
        <v>44097</v>
      </c>
      <c r="C28" s="1">
        <f>[1]!COGN3.Fech</f>
        <v>5.51</v>
      </c>
      <c r="D28" s="1">
        <f>[1]!COGN3.Max</f>
        <v>5.77</v>
      </c>
      <c r="E28" s="1">
        <f>[1]!COGN3.Min</f>
        <v>5.47</v>
      </c>
    </row>
    <row r="29" spans="1:5" x14ac:dyDescent="0.25">
      <c r="A29" s="9" t="s">
        <v>97</v>
      </c>
      <c r="B29" s="2">
        <f>[1]!CPFE3.Data</f>
        <v>44097</v>
      </c>
      <c r="C29" s="1">
        <f>[1]!CPFE3.Fech</f>
        <v>28.44</v>
      </c>
      <c r="D29" s="1">
        <f>[1]!CPFE3.Max</f>
        <v>29.18</v>
      </c>
      <c r="E29" s="1">
        <f>[1]!CPFE3.Min</f>
        <v>28.35</v>
      </c>
    </row>
    <row r="30" spans="1:5" x14ac:dyDescent="0.25">
      <c r="A30" s="9" t="s">
        <v>19</v>
      </c>
      <c r="B30" s="2">
        <f>[1]!CPLE6.Data</f>
        <v>44097</v>
      </c>
      <c r="C30" s="1">
        <f>[1]!CPLE6.Fech</f>
        <v>63.46</v>
      </c>
      <c r="D30" s="1">
        <f>[1]!CPLE6.Max</f>
        <v>65.040000000000006</v>
      </c>
      <c r="E30" s="1">
        <f>[1]!CPLE6.Min</f>
        <v>63.3</v>
      </c>
    </row>
    <row r="31" spans="1:5" x14ac:dyDescent="0.25">
      <c r="A31" s="9" t="s">
        <v>3</v>
      </c>
      <c r="B31" s="2">
        <f>[1]!CRFB3.Data</f>
        <v>44097</v>
      </c>
      <c r="C31" s="1">
        <f>[1]!CRFB3.Fech</f>
        <v>20.5</v>
      </c>
      <c r="D31" s="1">
        <f>[1]!CRFB3.Max</f>
        <v>21.29</v>
      </c>
      <c r="E31" s="1">
        <f>[1]!CRFB3.Min</f>
        <v>20.420000000000002</v>
      </c>
    </row>
    <row r="32" spans="1:5" x14ac:dyDescent="0.25">
      <c r="A32" s="9" t="s">
        <v>88</v>
      </c>
      <c r="B32" s="2">
        <f>[1]!CSAN3.Data</f>
        <v>44097</v>
      </c>
      <c r="C32" s="1">
        <f>[1]!CSAN3.Fech</f>
        <v>68.959999999999994</v>
      </c>
      <c r="D32" s="1">
        <f>[1]!CSAN3.Max</f>
        <v>72.64</v>
      </c>
      <c r="E32" s="1">
        <f>[1]!CSAN3.Min</f>
        <v>68.91</v>
      </c>
    </row>
    <row r="33" spans="1:5" x14ac:dyDescent="0.25">
      <c r="A33" s="9" t="s">
        <v>46</v>
      </c>
      <c r="B33" s="2">
        <f>[1]!CSMG3.Data</f>
        <v>44097</v>
      </c>
      <c r="C33" s="1">
        <f>[1]!CSMG3.Fech</f>
        <v>48.7</v>
      </c>
      <c r="D33" s="1">
        <f>[1]!CSMG3.Max</f>
        <v>49.94</v>
      </c>
      <c r="E33" s="1">
        <f>[1]!CSMG3.Min</f>
        <v>48.17</v>
      </c>
    </row>
    <row r="34" spans="1:5" x14ac:dyDescent="0.25">
      <c r="A34" s="9" t="s">
        <v>74</v>
      </c>
      <c r="B34" s="2">
        <f>[1]!CSNA3.Data</f>
        <v>44097</v>
      </c>
      <c r="C34" s="1">
        <f>[1]!CSNA3.Fech</f>
        <v>16.11</v>
      </c>
      <c r="D34" s="1">
        <f>[1]!CSNA3.Max</f>
        <v>16.95</v>
      </c>
      <c r="E34" s="1">
        <f>[1]!CSNA3.Min</f>
        <v>16.100000000000001</v>
      </c>
    </row>
    <row r="35" spans="1:5" x14ac:dyDescent="0.25">
      <c r="A35" s="9" t="s">
        <v>68</v>
      </c>
      <c r="B35" s="2">
        <f>[1]!CVCB3.Data</f>
        <v>44097</v>
      </c>
      <c r="C35" s="1">
        <f>[1]!CVCB3.Fech</f>
        <v>16.36</v>
      </c>
      <c r="D35" s="1">
        <f>[1]!CVCB3.Max</f>
        <v>16.88</v>
      </c>
      <c r="E35" s="1">
        <f>[1]!CVCB3.Min</f>
        <v>16.22</v>
      </c>
    </row>
    <row r="36" spans="1:5" x14ac:dyDescent="0.25">
      <c r="A36" s="9" t="s">
        <v>64</v>
      </c>
      <c r="B36" s="2">
        <f>[1]!CYRE3.Data</f>
        <v>44097</v>
      </c>
      <c r="C36" s="1">
        <f>[1]!CYRE3.Fech</f>
        <v>22.88</v>
      </c>
      <c r="D36" s="1">
        <f>[1]!CYRE3.Max</f>
        <v>23.68</v>
      </c>
      <c r="E36" s="1">
        <f>[1]!CYRE3.Min</f>
        <v>22.69</v>
      </c>
    </row>
    <row r="37" spans="1:5" x14ac:dyDescent="0.25">
      <c r="A37" s="9" t="s">
        <v>103</v>
      </c>
      <c r="B37" s="2">
        <f>[1]!DTEX3.Data</f>
        <v>44097</v>
      </c>
      <c r="C37" s="1">
        <f>[1]!DTEX3.Fech</f>
        <v>16.96</v>
      </c>
      <c r="D37" s="1">
        <f>[1]!DTEX3.Max</f>
        <v>17.27</v>
      </c>
      <c r="E37" s="1">
        <f>[1]!DTEX3.Min</f>
        <v>16.86</v>
      </c>
    </row>
    <row r="38" spans="1:5" x14ac:dyDescent="0.25">
      <c r="A38" s="9" t="s">
        <v>59</v>
      </c>
      <c r="B38" s="2">
        <f>[1]!ECOR3.Data</f>
        <v>44097</v>
      </c>
      <c r="C38" s="1">
        <f>[1]!ECOR3.Fech</f>
        <v>12.65</v>
      </c>
      <c r="D38" s="1">
        <f>[1]!ECOR3.Max</f>
        <v>12.99</v>
      </c>
      <c r="E38" s="1">
        <f>[1]!ECOR3.Min</f>
        <v>12.58</v>
      </c>
    </row>
    <row r="39" spans="1:5" x14ac:dyDescent="0.25">
      <c r="A39" s="9" t="s">
        <v>69</v>
      </c>
      <c r="B39" s="2">
        <f>[1]!EGIE3.Data</f>
        <v>44097</v>
      </c>
      <c r="C39" s="1">
        <f>[1]!EGIE3.Fech</f>
        <v>41.4</v>
      </c>
      <c r="D39" s="1">
        <f>[1]!EGIE3.Max</f>
        <v>42.44</v>
      </c>
      <c r="E39" s="1">
        <f>[1]!EGIE3.Min</f>
        <v>41.4</v>
      </c>
    </row>
    <row r="40" spans="1:5" x14ac:dyDescent="0.25">
      <c r="A40" s="9" t="s">
        <v>8</v>
      </c>
      <c r="B40" s="2">
        <f>[1]!ELET3.Data</f>
        <v>44097</v>
      </c>
      <c r="C40" s="1">
        <f>[1]!ELET3.Fech</f>
        <v>31.78</v>
      </c>
      <c r="D40" s="1">
        <f>[1]!ELET3.Max</f>
        <v>32.659999999999997</v>
      </c>
      <c r="E40" s="1">
        <f>[1]!ELET3.Min</f>
        <v>31.69</v>
      </c>
    </row>
    <row r="41" spans="1:5" x14ac:dyDescent="0.25">
      <c r="A41" s="9" t="s">
        <v>29</v>
      </c>
      <c r="B41" s="2">
        <f>[1]!ELET6.Data</f>
        <v>44097</v>
      </c>
      <c r="C41" s="1">
        <f>[1]!ELET6.Fech</f>
        <v>32.869999999999997</v>
      </c>
      <c r="D41" s="1">
        <f>[1]!ELET6.Max</f>
        <v>33.840000000000003</v>
      </c>
      <c r="E41" s="1">
        <f>[1]!ELET6.Min</f>
        <v>32.82</v>
      </c>
    </row>
    <row r="42" spans="1:5" x14ac:dyDescent="0.25">
      <c r="A42" s="9" t="s">
        <v>32</v>
      </c>
      <c r="B42" s="2">
        <f>[1]!EMBR3.Data</f>
        <v>44097</v>
      </c>
      <c r="C42" s="1">
        <f>[1]!EMBR3.Fech</f>
        <v>6.04</v>
      </c>
      <c r="D42" s="1">
        <f>[1]!EMBR3.Max</f>
        <v>6.36</v>
      </c>
      <c r="E42" s="1">
        <f>[1]!EMBR3.Min</f>
        <v>6.03</v>
      </c>
    </row>
    <row r="43" spans="1:5" x14ac:dyDescent="0.25">
      <c r="A43" s="9" t="s">
        <v>61</v>
      </c>
      <c r="B43" s="2">
        <f>[1]!ENBR3.Data</f>
        <v>44097</v>
      </c>
      <c r="C43" s="1">
        <f>[1]!ENBR3.Fech</f>
        <v>17.87</v>
      </c>
      <c r="D43" s="1">
        <f>[1]!ENBR3.Max</f>
        <v>18.36</v>
      </c>
      <c r="E43" s="1">
        <f>[1]!ENBR3.Min</f>
        <v>17.82</v>
      </c>
    </row>
    <row r="44" spans="1:5" x14ac:dyDescent="0.25">
      <c r="A44" s="9" t="s">
        <v>76</v>
      </c>
      <c r="B44" s="2">
        <f>[1]!ENGI11.Data</f>
        <v>44097</v>
      </c>
      <c r="C44" s="1">
        <f>[1]!ENGI11.Fech</f>
        <v>41.54</v>
      </c>
      <c r="D44" s="1">
        <f>[1]!ENGI11.Max</f>
        <v>42.94</v>
      </c>
      <c r="E44" s="1">
        <f>[1]!ENGI11.Min</f>
        <v>41.31</v>
      </c>
    </row>
    <row r="45" spans="1:5" x14ac:dyDescent="0.25">
      <c r="A45" s="9" t="s">
        <v>84</v>
      </c>
      <c r="B45" s="2">
        <f>[1]!EQTL3.Data</f>
        <v>44097</v>
      </c>
      <c r="C45" s="1">
        <f>[1]!EQTL3.Fech</f>
        <v>22.12</v>
      </c>
      <c r="D45" s="1">
        <f>[1]!EQTL3.Max</f>
        <v>22.6</v>
      </c>
      <c r="E45" s="1">
        <f>[1]!EQTL3.Min</f>
        <v>22.08</v>
      </c>
    </row>
    <row r="46" spans="1:5" x14ac:dyDescent="0.25">
      <c r="A46" s="9" t="s">
        <v>33</v>
      </c>
      <c r="B46" s="2">
        <f>[1]!EZTC3.Data</f>
        <v>44097</v>
      </c>
      <c r="C46" s="1">
        <f>[1]!EZTC3.Fech</f>
        <v>36.39</v>
      </c>
      <c r="D46" s="1">
        <f>[1]!EZTC3.Max</f>
        <v>37.9</v>
      </c>
      <c r="E46" s="1">
        <f>[1]!EZTC3.Min</f>
        <v>36.200000000000003</v>
      </c>
    </row>
    <row r="47" spans="1:5" x14ac:dyDescent="0.25">
      <c r="A47" s="9" t="s">
        <v>58</v>
      </c>
      <c r="B47" s="2">
        <f>[1]!FLRY3.Data</f>
        <v>44097</v>
      </c>
      <c r="C47" s="1">
        <f>[1]!FLRY3.Fech</f>
        <v>27.89</v>
      </c>
      <c r="D47" s="1">
        <f>[1]!FLRY3.Max</f>
        <v>29.07</v>
      </c>
      <c r="E47" s="1">
        <f>[1]!FLRY3.Min</f>
        <v>27.56</v>
      </c>
    </row>
    <row r="48" spans="1:5" x14ac:dyDescent="0.25">
      <c r="A48" s="9" t="s">
        <v>54</v>
      </c>
      <c r="B48" s="2">
        <f>[1]!GFSA3.Data</f>
        <v>44097</v>
      </c>
      <c r="C48" s="1">
        <f>[1]!GFSA3.Fech</f>
        <v>4</v>
      </c>
      <c r="D48" s="1">
        <f>[1]!GFSA3.Max</f>
        <v>4.46</v>
      </c>
      <c r="E48" s="1">
        <f>[1]!GFSA3.Min</f>
        <v>4.2300000000000004</v>
      </c>
    </row>
    <row r="49" spans="1:5" x14ac:dyDescent="0.25">
      <c r="A49" s="9" t="s">
        <v>49</v>
      </c>
      <c r="B49" s="2">
        <f>[1]!GGBR4.Data</f>
        <v>44097</v>
      </c>
      <c r="C49" s="1">
        <f>[1]!GGBR4.Fech</f>
        <v>20.65</v>
      </c>
      <c r="D49" s="1">
        <f>[1]!GGBR4.Max</f>
        <v>21.05</v>
      </c>
      <c r="E49" s="1">
        <f>[1]!GGBR4.Min</f>
        <v>20.420000000000002</v>
      </c>
    </row>
    <row r="50" spans="1:5" x14ac:dyDescent="0.25">
      <c r="A50" s="9" t="s">
        <v>50</v>
      </c>
      <c r="B50" s="2">
        <f>[1]!GOAU4.Data</f>
        <v>44097</v>
      </c>
      <c r="C50" s="1">
        <f>[1]!GOAU4.Fech</f>
        <v>9.2899999999999991</v>
      </c>
      <c r="D50" s="1">
        <f>[1]!GOAU4.Max</f>
        <v>9.44</v>
      </c>
      <c r="E50" s="1">
        <f>[1]!GOAU4.Min</f>
        <v>9.1999999999999993</v>
      </c>
    </row>
    <row r="51" spans="1:5" x14ac:dyDescent="0.25">
      <c r="A51" s="9" t="s">
        <v>93</v>
      </c>
      <c r="B51" s="2">
        <f>[1]!GOLL4.Data</f>
        <v>44097</v>
      </c>
      <c r="C51" s="1">
        <f>[1]!GOLL4.Fech</f>
        <v>17.86</v>
      </c>
      <c r="D51" s="1">
        <f>[1]!GOLL4.Max</f>
        <v>18.55</v>
      </c>
      <c r="E51" s="1">
        <f>[1]!GOLL4.Min</f>
        <v>17.760000000000002</v>
      </c>
    </row>
    <row r="52" spans="1:5" x14ac:dyDescent="0.25">
      <c r="A52" s="9" t="s">
        <v>44</v>
      </c>
      <c r="B52" s="2">
        <f>[1]!GRND3.Data</f>
        <v>44097</v>
      </c>
      <c r="C52" s="1">
        <f>[1]!GRND3.Fech</f>
        <v>7.62</v>
      </c>
      <c r="D52" s="1">
        <f>[1]!GRND3.Max</f>
        <v>7.76</v>
      </c>
      <c r="E52" s="1">
        <f>[1]!GRND3.Min</f>
        <v>7.58</v>
      </c>
    </row>
    <row r="53" spans="1:5" x14ac:dyDescent="0.25">
      <c r="A53" s="9" t="s">
        <v>60</v>
      </c>
      <c r="B53" s="2">
        <f>[1]!GUAR3.Data</f>
        <v>44097</v>
      </c>
      <c r="C53" s="1">
        <f>[1]!GUAR3.Fech</f>
        <v>15.24</v>
      </c>
      <c r="D53" s="1">
        <f>[1]!GUAR3.Max</f>
        <v>15.79</v>
      </c>
      <c r="E53" s="1">
        <f>[1]!GUAR3.Min</f>
        <v>15.22</v>
      </c>
    </row>
    <row r="54" spans="1:5" x14ac:dyDescent="0.25">
      <c r="A54" s="9" t="s">
        <v>35</v>
      </c>
      <c r="B54" s="2">
        <f>[1]!HGTX3.Data</f>
        <v>44097</v>
      </c>
      <c r="C54" s="1">
        <f>[1]!HGTX3.Fech</f>
        <v>17.55</v>
      </c>
      <c r="D54" s="1">
        <f>[1]!HGTX3.Max</f>
        <v>18.07</v>
      </c>
      <c r="E54" s="1">
        <f>[1]!HGTX3.Min</f>
        <v>17.440000000000001</v>
      </c>
    </row>
    <row r="55" spans="1:5" x14ac:dyDescent="0.25">
      <c r="A55" s="9" t="s">
        <v>16</v>
      </c>
      <c r="B55" s="2">
        <f>[1]!HYPE3.Data</f>
        <v>44097</v>
      </c>
      <c r="C55" s="1">
        <f>[1]!HYPE3.Fech</f>
        <v>29.73</v>
      </c>
      <c r="D55" s="1">
        <f>[1]!HYPE3.Max</f>
        <v>30.83</v>
      </c>
      <c r="E55" s="1">
        <f>[1]!HYPE3.Min</f>
        <v>29.73</v>
      </c>
    </row>
    <row r="56" spans="1:5" x14ac:dyDescent="0.25">
      <c r="A56" s="9" t="s">
        <v>80</v>
      </c>
      <c r="B56" s="2">
        <f>[1]!IGTA3.Data</f>
        <v>44097</v>
      </c>
      <c r="C56" s="1">
        <f>[1]!IGTA3.Fech</f>
        <v>32.58</v>
      </c>
      <c r="D56" s="1">
        <f>[1]!IGTA3.Max</f>
        <v>33.68</v>
      </c>
      <c r="E56" s="1">
        <f>[1]!IGTA3.Min</f>
        <v>32.409999999999997</v>
      </c>
    </row>
    <row r="57" spans="1:5" x14ac:dyDescent="0.25">
      <c r="A57" s="9" t="s">
        <v>51</v>
      </c>
      <c r="B57" s="2">
        <f>[1]!IRBR3.Data</f>
        <v>44097</v>
      </c>
      <c r="C57" s="1">
        <f>[1]!IRBR3.Fech</f>
        <v>6.3</v>
      </c>
      <c r="D57" s="1">
        <f>[1]!IRBR3.Max</f>
        <v>6.48</v>
      </c>
      <c r="E57" s="1">
        <f>[1]!IRBR3.Min</f>
        <v>5.99</v>
      </c>
    </row>
    <row r="58" spans="1:5" x14ac:dyDescent="0.25">
      <c r="A58" s="9" t="s">
        <v>73</v>
      </c>
      <c r="B58" s="2">
        <f>[1]!ITSA4.Data</f>
        <v>44097</v>
      </c>
      <c r="C58" s="1">
        <f>[1]!ITSA4.Fech</f>
        <v>8.8000000000000007</v>
      </c>
      <c r="D58" s="1">
        <f>[1]!ITSA4.Max</f>
        <v>9.01</v>
      </c>
      <c r="E58" s="1">
        <f>[1]!ITSA4.Min</f>
        <v>8.8000000000000007</v>
      </c>
    </row>
    <row r="59" spans="1:5" x14ac:dyDescent="0.25">
      <c r="A59" s="12" t="s">
        <v>52</v>
      </c>
      <c r="B59" s="2">
        <f>[1]!ITUB3.Data</f>
        <v>44097</v>
      </c>
      <c r="C59" s="1">
        <f>[1]!ITUB3.Fech</f>
        <v>21.52</v>
      </c>
      <c r="D59" s="1">
        <f>[1]!ITUB3.Max</f>
        <v>22.02</v>
      </c>
      <c r="E59" s="1">
        <f>[1]!ITUB3.Min</f>
        <v>21.51</v>
      </c>
    </row>
    <row r="60" spans="1:5" x14ac:dyDescent="0.25">
      <c r="A60" s="9" t="s">
        <v>9</v>
      </c>
      <c r="B60" s="2">
        <f>[1]!ITUB4.Data</f>
        <v>44097</v>
      </c>
      <c r="C60" s="1">
        <f>[1]!ITUB4.Fech</f>
        <v>22.48</v>
      </c>
      <c r="D60" s="1">
        <f>[1]!ITUB4.Max</f>
        <v>23.13</v>
      </c>
      <c r="E60" s="1">
        <f>[1]!ITUB4.Min</f>
        <v>22.47</v>
      </c>
    </row>
    <row r="61" spans="1:5" x14ac:dyDescent="0.25">
      <c r="A61" s="9" t="s">
        <v>38</v>
      </c>
      <c r="B61" s="2">
        <f>[1]!JBSS3.Data</f>
        <v>44097</v>
      </c>
      <c r="C61" s="1">
        <f>[1]!JBSS3.Fech</f>
        <v>21.62</v>
      </c>
      <c r="D61" s="1">
        <f>[1]!JBSS3.Max</f>
        <v>22.7</v>
      </c>
      <c r="E61" s="1">
        <f>[1]!JBSS3.Min</f>
        <v>21.6</v>
      </c>
    </row>
    <row r="62" spans="1:5" x14ac:dyDescent="0.25">
      <c r="A62" s="9" t="s">
        <v>21</v>
      </c>
      <c r="B62" s="2">
        <f>[1]!JHSF3.Data</f>
        <v>44097</v>
      </c>
      <c r="C62" s="1">
        <f>[1]!JHSF3.Fech</f>
        <v>7.04</v>
      </c>
      <c r="D62" s="1">
        <f>[1]!JHSF3.Max</f>
        <v>7.44</v>
      </c>
      <c r="E62" s="1">
        <f>[1]!JHSF3.Min</f>
        <v>7.01</v>
      </c>
    </row>
    <row r="63" spans="1:5" x14ac:dyDescent="0.25">
      <c r="A63" s="9" t="s">
        <v>42</v>
      </c>
      <c r="B63" s="2">
        <f>[1]!KLBN11.Data</f>
        <v>44097</v>
      </c>
      <c r="C63" s="1">
        <f>[1]!KLBN11.Fech</f>
        <v>24.26</v>
      </c>
      <c r="D63" s="1">
        <f>[1]!KLBN11.Max</f>
        <v>24.39</v>
      </c>
      <c r="E63" s="1">
        <f>[1]!KLBN11.Min</f>
        <v>23.77</v>
      </c>
    </row>
    <row r="64" spans="1:5" x14ac:dyDescent="0.25">
      <c r="A64" s="9" t="s">
        <v>109</v>
      </c>
      <c r="B64" s="2">
        <f>[1]!KLBN4.Data</f>
        <v>44097</v>
      </c>
      <c r="C64" s="1">
        <f>[1]!KLBN4.Fech</f>
        <v>4.78</v>
      </c>
      <c r="D64" s="1">
        <f>[1]!KLBN4.Max</f>
        <v>4.84</v>
      </c>
      <c r="E64" s="1">
        <f>[1]!KLBN4.Min</f>
        <v>4.6900000000000004</v>
      </c>
    </row>
    <row r="65" spans="1:5" x14ac:dyDescent="0.25">
      <c r="A65" s="12" t="s">
        <v>87</v>
      </c>
      <c r="B65" s="2">
        <f>[1]!LAME3.Data</f>
        <v>44097</v>
      </c>
      <c r="C65" s="1">
        <f>[1]!LAME3.Fech</f>
        <v>24.59</v>
      </c>
      <c r="D65" s="1">
        <f>[1]!LAME3.Max</f>
        <v>25.17</v>
      </c>
      <c r="E65" s="1">
        <f>[1]!LAME3.Min</f>
        <v>24.21</v>
      </c>
    </row>
    <row r="66" spans="1:5" x14ac:dyDescent="0.25">
      <c r="A66" s="9" t="s">
        <v>63</v>
      </c>
      <c r="B66" s="2">
        <f>[1]!LAME4.Data</f>
        <v>44097</v>
      </c>
      <c r="C66" s="1">
        <f>[1]!LAME4.Fech</f>
        <v>28.87</v>
      </c>
      <c r="D66" s="1">
        <f>[1]!LAME4.Max</f>
        <v>29.38</v>
      </c>
      <c r="E66" s="1">
        <f>[1]!LAME4.Min</f>
        <v>27.97</v>
      </c>
    </row>
    <row r="67" spans="1:5" x14ac:dyDescent="0.25">
      <c r="A67" s="9" t="s">
        <v>40</v>
      </c>
      <c r="B67" s="2">
        <f>[1]!LIGT3.Data</f>
        <v>44097</v>
      </c>
      <c r="C67" s="1">
        <f>[1]!LIGT3.Fech</f>
        <v>14.67</v>
      </c>
      <c r="D67" s="1">
        <f>[1]!LIGT3.Max</f>
        <v>15.11</v>
      </c>
      <c r="E67" s="1">
        <f>[1]!LIGT3.Min</f>
        <v>14.61</v>
      </c>
    </row>
    <row r="68" spans="1:5" x14ac:dyDescent="0.25">
      <c r="A68" s="9" t="s">
        <v>11</v>
      </c>
      <c r="B68" s="2">
        <f>[1]!LINX3.Data</f>
        <v>44097</v>
      </c>
      <c r="C68" s="1">
        <f>[1]!LINX3.Fech</f>
        <v>34.700000000000003</v>
      </c>
      <c r="D68" s="1">
        <f>[1]!LINX3.Max</f>
        <v>35.1</v>
      </c>
      <c r="E68" s="1">
        <f>[1]!LINX3.Min</f>
        <v>34.5</v>
      </c>
    </row>
    <row r="69" spans="1:5" x14ac:dyDescent="0.25">
      <c r="A69" s="9" t="s">
        <v>23</v>
      </c>
      <c r="B69" s="2">
        <f>[1]!LOGN3.Data</f>
        <v>44097</v>
      </c>
      <c r="C69" s="1">
        <f>[1]!LOGN3.Fech</f>
        <v>16.2</v>
      </c>
      <c r="D69" s="1">
        <f>[1]!LOGN3.Max</f>
        <v>16.48</v>
      </c>
      <c r="E69" s="1">
        <f>[1]!LOGN3.Min</f>
        <v>16.04</v>
      </c>
    </row>
    <row r="70" spans="1:5" x14ac:dyDescent="0.25">
      <c r="A70" s="9" t="s">
        <v>15</v>
      </c>
      <c r="B70" s="2">
        <f>[1]!LREN3.Data</f>
        <v>44097</v>
      </c>
      <c r="C70" s="1">
        <f>[1]!LREN3.Fech</f>
        <v>40.04</v>
      </c>
      <c r="D70" s="1">
        <f>[1]!LREN3.Max</f>
        <v>42.16</v>
      </c>
      <c r="E70" s="1">
        <f>[1]!LREN3.Min</f>
        <v>39.68</v>
      </c>
    </row>
    <row r="71" spans="1:5" x14ac:dyDescent="0.25">
      <c r="A71" s="9" t="s">
        <v>78</v>
      </c>
      <c r="B71" s="2">
        <f>[1]!MDIA3.Data</f>
        <v>44097</v>
      </c>
      <c r="C71" s="1">
        <f>[1]!MDIA3.Fech</f>
        <v>35.61</v>
      </c>
      <c r="D71" s="1">
        <f>[1]!MDIA3.Max</f>
        <v>37</v>
      </c>
      <c r="E71" s="1">
        <f>[1]!MDIA3.Min</f>
        <v>35.5</v>
      </c>
    </row>
    <row r="72" spans="1:5" x14ac:dyDescent="0.25">
      <c r="A72" s="9" t="s">
        <v>81</v>
      </c>
      <c r="B72" s="2">
        <f>[1]!MGLU3.Data</f>
        <v>44097</v>
      </c>
      <c r="C72" s="1">
        <f>[1]!MGLU3.Fech</f>
        <v>86.48</v>
      </c>
      <c r="D72" s="1">
        <f>[1]!MGLU3.Max</f>
        <v>89.97</v>
      </c>
      <c r="E72" s="1">
        <f>[1]!MGLU3.Min</f>
        <v>86.21</v>
      </c>
    </row>
    <row r="73" spans="1:5" x14ac:dyDescent="0.25">
      <c r="A73" s="9" t="s">
        <v>30</v>
      </c>
      <c r="B73" s="2">
        <f>[1]!MRFG3.Data</f>
        <v>44097</v>
      </c>
      <c r="C73" s="1">
        <f>[1]!MRFG3.Fech</f>
        <v>15.63</v>
      </c>
      <c r="D73" s="1">
        <f>[1]!MRFG3.Max</f>
        <v>16.29</v>
      </c>
      <c r="E73" s="1">
        <f>[1]!MRFG3.Min</f>
        <v>15.41</v>
      </c>
    </row>
    <row r="74" spans="1:5" x14ac:dyDescent="0.25">
      <c r="A74" s="9" t="s">
        <v>104</v>
      </c>
      <c r="B74" s="2">
        <f>[1]!MRVE3.Data</f>
        <v>44097</v>
      </c>
      <c r="C74" s="1">
        <f>[1]!MRVE3.Fech</f>
        <v>16.38</v>
      </c>
      <c r="D74" s="1">
        <f>[1]!MRVE3.Max</f>
        <v>16.96</v>
      </c>
      <c r="E74" s="1">
        <f>[1]!MRVE3.Min</f>
        <v>16.34</v>
      </c>
    </row>
    <row r="75" spans="1:5" x14ac:dyDescent="0.25">
      <c r="A75" s="9" t="s">
        <v>105</v>
      </c>
      <c r="B75" s="2">
        <f>[1]!MULT3.Data</f>
        <v>44097</v>
      </c>
      <c r="C75" s="1">
        <f>[1]!Mult3.Fech</f>
        <v>20.81</v>
      </c>
      <c r="D75" s="1">
        <f>[1]!Mult3.Max</f>
        <v>21.48</v>
      </c>
      <c r="E75" s="1">
        <f>[1]!Mult3.Min</f>
        <v>20.61</v>
      </c>
    </row>
    <row r="76" spans="1:5" x14ac:dyDescent="0.25">
      <c r="A76" s="9" t="s">
        <v>53</v>
      </c>
      <c r="B76" s="2">
        <f>[1]!MYPK3.Data</f>
        <v>44097</v>
      </c>
      <c r="C76" s="1">
        <f>[1]!MYPK3.Fech</f>
        <v>13.47</v>
      </c>
      <c r="D76" s="1">
        <f>[1]!MYPK3.Max</f>
        <v>14.1</v>
      </c>
      <c r="E76" s="1">
        <f>[1]!MYPK3.Min</f>
        <v>13.45</v>
      </c>
    </row>
    <row r="77" spans="1:5" x14ac:dyDescent="0.25">
      <c r="A77" s="9" t="s">
        <v>107</v>
      </c>
      <c r="B77" s="2">
        <f>[1]!OIBR3.Data</f>
        <v>44097</v>
      </c>
      <c r="C77" s="1">
        <f>[1]!OIBR3.Fech</f>
        <v>1.75</v>
      </c>
      <c r="D77" s="1">
        <f>[1]!OIBR3.Max</f>
        <v>1.81</v>
      </c>
      <c r="E77" s="1">
        <f>[1]!OIBR3.Min</f>
        <v>1.74</v>
      </c>
    </row>
    <row r="78" spans="1:5" x14ac:dyDescent="0.25">
      <c r="A78" s="9" t="s">
        <v>13</v>
      </c>
      <c r="B78" s="2">
        <f>[1]!ODPV3.Data</f>
        <v>44097</v>
      </c>
      <c r="C78" s="1">
        <f>[1]!ODPV3.Fech</f>
        <v>12.08</v>
      </c>
      <c r="D78" s="1">
        <f>[1]!ODPV3.Max</f>
        <v>12.68</v>
      </c>
      <c r="E78" s="1">
        <f>[1]!ODPV3.Min</f>
        <v>12.03</v>
      </c>
    </row>
    <row r="79" spans="1:5" x14ac:dyDescent="0.25">
      <c r="A79" s="9" t="s">
        <v>83</v>
      </c>
      <c r="B79" s="2">
        <f>[1]!PETR4.Data</f>
        <v>44097</v>
      </c>
      <c r="C79" s="1">
        <f>[1]!PETR4.Fech</f>
        <v>20.23</v>
      </c>
      <c r="D79" s="1">
        <f>[1]!PETR4.Max</f>
        <v>20.96</v>
      </c>
      <c r="E79" s="1">
        <f>[1]!PETR4.Min</f>
        <v>20.11</v>
      </c>
    </row>
    <row r="80" spans="1:5" x14ac:dyDescent="0.25">
      <c r="A80" s="9" t="s">
        <v>90</v>
      </c>
      <c r="B80" s="2">
        <f>[1]!PSSA3.Data</f>
        <v>44097</v>
      </c>
      <c r="C80" s="1">
        <f>[1]!PSSA3.Fech</f>
        <v>49.25</v>
      </c>
      <c r="D80" s="1">
        <f>[1]!PSSA3.Max</f>
        <v>49.95</v>
      </c>
      <c r="E80" s="1">
        <f>[1]!PSSA3.Min</f>
        <v>49.01</v>
      </c>
    </row>
    <row r="81" spans="1:5" x14ac:dyDescent="0.25">
      <c r="A81" s="9" t="s">
        <v>75</v>
      </c>
      <c r="B81" s="2">
        <f>[1]!QUAL3.Data</f>
        <v>44097</v>
      </c>
      <c r="C81" s="1">
        <f>[1]!QUAL3.Fech</f>
        <v>31.24</v>
      </c>
      <c r="D81" s="1">
        <f>[1]!QUAL3.Max</f>
        <v>32.049999999999997</v>
      </c>
      <c r="E81" s="1">
        <f>[1]!QUAL3.Min</f>
        <v>31.01</v>
      </c>
    </row>
    <row r="82" spans="1:5" x14ac:dyDescent="0.25">
      <c r="A82" s="9" t="s">
        <v>1</v>
      </c>
      <c r="B82" s="2">
        <f>[1]!RADL3.Data</f>
        <v>44097</v>
      </c>
      <c r="C82" s="1">
        <f>[1]!RADL3.Fech</f>
        <v>22.83</v>
      </c>
      <c r="D82" s="1">
        <f>[1]!RADL3.Max</f>
        <v>23.15</v>
      </c>
      <c r="E82" s="1">
        <f>[1]!RADL3.Min</f>
        <v>22.76</v>
      </c>
    </row>
    <row r="83" spans="1:5" x14ac:dyDescent="0.25">
      <c r="A83" s="9" t="s">
        <v>62</v>
      </c>
      <c r="B83" s="2">
        <f>[1]!RAIL3.Data</f>
        <v>44097</v>
      </c>
      <c r="C83" s="1">
        <f>[1]!RAIL3.Fech</f>
        <v>20.79</v>
      </c>
      <c r="D83" s="1">
        <f>[1]!RAIL3.Max</f>
        <v>20.91</v>
      </c>
      <c r="E83" s="1">
        <f>[1]!RAIL3.Min</f>
        <v>20.399999999999999</v>
      </c>
    </row>
    <row r="84" spans="1:5" x14ac:dyDescent="0.25">
      <c r="A84" s="9" t="s">
        <v>47</v>
      </c>
      <c r="B84" s="2">
        <f>[1]!RAPT4.Data</f>
        <v>44097</v>
      </c>
      <c r="C84" s="1">
        <f>[1]!RAPT4.Fech</f>
        <v>11.57</v>
      </c>
      <c r="D84" s="1">
        <f>[1]!RAPT4.Max</f>
        <v>12.08</v>
      </c>
      <c r="E84" s="1">
        <f>[1]!RAPT4.Min</f>
        <v>11.54</v>
      </c>
    </row>
    <row r="85" spans="1:5" x14ac:dyDescent="0.25">
      <c r="A85" s="9" t="s">
        <v>89</v>
      </c>
      <c r="B85" s="2">
        <f>[1]!RENT3.Data</f>
        <v>44097</v>
      </c>
      <c r="C85" s="1">
        <f>[1]!RENT3.Fech</f>
        <v>58.97</v>
      </c>
      <c r="D85" s="1">
        <f>[1]!RENT3.Max</f>
        <v>60.29</v>
      </c>
      <c r="E85" s="1">
        <f>[1]!RENT3.Min</f>
        <v>57.19</v>
      </c>
    </row>
    <row r="86" spans="1:5" x14ac:dyDescent="0.25">
      <c r="A86" s="9" t="s">
        <v>0</v>
      </c>
      <c r="B86" s="2">
        <f>[1]!RLOG3.Data</f>
        <v>44097</v>
      </c>
      <c r="C86" s="1">
        <f>[1]!RLOG3.Fech</f>
        <v>19.34</v>
      </c>
      <c r="D86" s="1">
        <f>[1]!RLOG3.Max</f>
        <v>19.760000000000002</v>
      </c>
      <c r="E86" s="1">
        <f>[1]!RLOG3.Min</f>
        <v>19.34</v>
      </c>
    </row>
    <row r="87" spans="1:5" x14ac:dyDescent="0.25">
      <c r="A87" s="9" t="s">
        <v>48</v>
      </c>
      <c r="B87" s="2">
        <f>[1]!SANB11.Data</f>
        <v>44097</v>
      </c>
      <c r="C87" s="1">
        <f>[1]!SANB11.Fech</f>
        <v>26.71</v>
      </c>
      <c r="D87" s="1">
        <f>[1]!SANB11.Max</f>
        <v>27.66</v>
      </c>
      <c r="E87" s="1">
        <f>[1]!SANB11.Min</f>
        <v>26.71</v>
      </c>
    </row>
    <row r="88" spans="1:5" x14ac:dyDescent="0.25">
      <c r="A88" s="9" t="s">
        <v>25</v>
      </c>
      <c r="B88" s="2">
        <f>[1]!SAPR11.Data</f>
        <v>44097</v>
      </c>
      <c r="C88" s="1">
        <f>[1]!SAPR11.Fech</f>
        <v>26.83</v>
      </c>
      <c r="D88" s="1">
        <f>[1]!SAPR11.Max</f>
        <v>27.4</v>
      </c>
      <c r="E88" s="1">
        <f>[1]!SAPR11.Min</f>
        <v>26.8</v>
      </c>
    </row>
    <row r="89" spans="1:5" x14ac:dyDescent="0.25">
      <c r="A89" s="9" t="s">
        <v>34</v>
      </c>
      <c r="B89" s="2">
        <f>[1]!SBSP3.Data</f>
        <v>44097</v>
      </c>
      <c r="C89" s="1">
        <f>[1]!SBSP3.Fech</f>
        <v>47.77</v>
      </c>
      <c r="D89" s="1">
        <f>[1]!SBSP3.Max</f>
        <v>48.78</v>
      </c>
      <c r="E89" s="1">
        <f>[1]!SBSP3.Min</f>
        <v>47.45</v>
      </c>
    </row>
    <row r="90" spans="1:5" x14ac:dyDescent="0.25">
      <c r="A90" s="9" t="s">
        <v>17</v>
      </c>
      <c r="B90" s="2">
        <f>[1]!SEER3.Data</f>
        <v>44097</v>
      </c>
      <c r="C90" s="1">
        <f>[1]!SEER3.Fech</f>
        <v>15.5</v>
      </c>
      <c r="D90" s="1">
        <f>[1]!SEER3.Max</f>
        <v>16.489999999999998</v>
      </c>
      <c r="E90" s="1">
        <f>[1]!SEER3.Min</f>
        <v>15.48</v>
      </c>
    </row>
    <row r="91" spans="1:5" x14ac:dyDescent="0.25">
      <c r="A91" s="9" t="s">
        <v>4</v>
      </c>
      <c r="B91" s="2">
        <f>[1]!SLCE3.Data</f>
        <v>44097</v>
      </c>
      <c r="C91" s="1">
        <f>[1]!SLCE3.Fech</f>
        <v>25.6</v>
      </c>
      <c r="D91" s="1">
        <f>[1]!SLCE3.Max</f>
        <v>26.1</v>
      </c>
      <c r="E91" s="1">
        <f>[1]!SLCE3.Min</f>
        <v>24.9</v>
      </c>
    </row>
    <row r="92" spans="1:5" x14ac:dyDescent="0.25">
      <c r="A92" s="9" t="s">
        <v>5</v>
      </c>
      <c r="B92" s="2">
        <f>[1]!SMLS3.Data</f>
        <v>44097</v>
      </c>
      <c r="C92" s="1">
        <f>[1]!SMLS3.Fech</f>
        <v>15.37</v>
      </c>
      <c r="D92" s="1">
        <f>[1]!SMLS3.Max</f>
        <v>15.62</v>
      </c>
      <c r="E92" s="1">
        <f>[1]!SMLS3.Min</f>
        <v>15.16</v>
      </c>
    </row>
    <row r="93" spans="1:5" x14ac:dyDescent="0.25">
      <c r="A93" s="9" t="s">
        <v>57</v>
      </c>
      <c r="B93" s="2">
        <f>[1]!SMTO3.Data</f>
        <v>44097</v>
      </c>
      <c r="C93" s="1">
        <f>[1]!SMTO3.Fech</f>
        <v>22.21</v>
      </c>
      <c r="D93" s="1">
        <f>[1]!SMTO3.Max</f>
        <v>23.11</v>
      </c>
      <c r="E93" s="1">
        <f>[1]!SMTO3.Min</f>
        <v>22</v>
      </c>
    </row>
    <row r="94" spans="1:5" x14ac:dyDescent="0.25">
      <c r="A94" s="9" t="s">
        <v>41</v>
      </c>
      <c r="B94" s="2">
        <f>[1]!SUZB3.Data</f>
        <v>44097</v>
      </c>
      <c r="C94" s="1">
        <f>[1]!SUZB3.Fech</f>
        <v>46.63</v>
      </c>
      <c r="D94" s="1">
        <f>[1]!SUZB3.Max</f>
        <v>47.38</v>
      </c>
      <c r="E94" s="1">
        <f>[1]!SUZB3.Min</f>
        <v>46.03</v>
      </c>
    </row>
    <row r="95" spans="1:5" x14ac:dyDescent="0.25">
      <c r="A95" s="9" t="s">
        <v>18</v>
      </c>
      <c r="B95" s="2">
        <f>[1]!TAEE11.Data</f>
        <v>44097</v>
      </c>
      <c r="C95" s="1">
        <f>[1]!TAEE11.Fech</f>
        <v>28.21</v>
      </c>
      <c r="D95" s="1">
        <f>[1]!TAEE11.Max</f>
        <v>28.61</v>
      </c>
      <c r="E95" s="1">
        <f>[1]!TAEE11.Min</f>
        <v>28.18</v>
      </c>
    </row>
    <row r="96" spans="1:5" x14ac:dyDescent="0.25">
      <c r="A96" s="9" t="s">
        <v>56</v>
      </c>
      <c r="B96" s="2">
        <f>[1]!TIET11.Data</f>
        <v>44097</v>
      </c>
      <c r="C96" s="1">
        <f>[1]!TIET11.Fech</f>
        <v>14.58</v>
      </c>
      <c r="D96" s="1">
        <f>[1]!TIET11.Max</f>
        <v>14.74</v>
      </c>
      <c r="E96" s="1">
        <f>[1]!TIET11.Min</f>
        <v>14.58</v>
      </c>
    </row>
    <row r="97" spans="1:5" x14ac:dyDescent="0.25">
      <c r="A97" s="9" t="s">
        <v>82</v>
      </c>
      <c r="B97" s="2">
        <f>[1]!TIMP3.Data</f>
        <v>44097</v>
      </c>
      <c r="C97" s="1">
        <f>[1]!TIMP3.Fech</f>
        <v>13.38</v>
      </c>
      <c r="D97" s="1">
        <f>[1]!TIMP3.Max</f>
        <v>13.82</v>
      </c>
      <c r="E97" s="1">
        <f>[1]!TIMP3.Min</f>
        <v>13.35</v>
      </c>
    </row>
    <row r="98" spans="1:5" x14ac:dyDescent="0.25">
      <c r="A98" s="12" t="s">
        <v>37</v>
      </c>
      <c r="B98" s="2">
        <f>[1]!TOTS3.Data</f>
        <v>44097</v>
      </c>
      <c r="C98" s="1">
        <f>[1]!TOTS3.Fech</f>
        <v>27.11</v>
      </c>
      <c r="D98" s="1">
        <f>[1]!TOTS3.Max</f>
        <v>28.23</v>
      </c>
      <c r="E98" s="1">
        <f>[1]!TOTS3.Min</f>
        <v>26.86</v>
      </c>
    </row>
    <row r="99" spans="1:5" x14ac:dyDescent="0.25">
      <c r="A99" s="9" t="s">
        <v>43</v>
      </c>
      <c r="B99" s="2">
        <f>[1]!TRPL4.Data</f>
        <v>44097</v>
      </c>
      <c r="C99" s="1">
        <f>[1]!TRPL4.Fech</f>
        <v>21.84</v>
      </c>
      <c r="D99" s="1">
        <f>[1]!TRPL4.Max</f>
        <v>22.2</v>
      </c>
      <c r="E99" s="1">
        <f>[1]!TRPL4.Min</f>
        <v>21.81</v>
      </c>
    </row>
    <row r="100" spans="1:5" x14ac:dyDescent="0.25">
      <c r="A100" s="9" t="s">
        <v>66</v>
      </c>
      <c r="B100" s="2">
        <f>[1]!TUPY3.Data</f>
        <v>44097</v>
      </c>
      <c r="C100" s="1">
        <f>[1]!TUPY3.Fech</f>
        <v>15.63</v>
      </c>
      <c r="D100" s="1">
        <f>[1]!TUPY3.Max</f>
        <v>16.07</v>
      </c>
      <c r="E100" s="1">
        <f>[1]!TUPY3.Min</f>
        <v>15.63</v>
      </c>
    </row>
    <row r="101" spans="1:5" x14ac:dyDescent="0.25">
      <c r="A101" s="9" t="s">
        <v>94</v>
      </c>
      <c r="B101" s="2">
        <f>[1]!UGPA3.Data</f>
        <v>44097</v>
      </c>
      <c r="C101" s="1">
        <f>[1]!UGPA3.Fech</f>
        <v>21.48</v>
      </c>
      <c r="D101" s="1">
        <f>[1]!UGPA3.Max</f>
        <v>22.62</v>
      </c>
      <c r="E101" s="1">
        <f>[1]!UGPA3.Min</f>
        <v>21.35</v>
      </c>
    </row>
    <row r="102" spans="1:5" x14ac:dyDescent="0.25">
      <c r="A102" s="9" t="s">
        <v>7</v>
      </c>
      <c r="B102" s="2">
        <f>[1]!USIM5.Data</f>
        <v>44097</v>
      </c>
      <c r="C102" s="1">
        <f>[1]!USIM5.Fech</f>
        <v>10.51</v>
      </c>
      <c r="D102" s="1">
        <f>[1]!USIM5.Max</f>
        <v>10.84</v>
      </c>
      <c r="E102" s="1">
        <f>[1]!USIM5.Min</f>
        <v>10.49</v>
      </c>
    </row>
    <row r="103" spans="1:5" x14ac:dyDescent="0.25">
      <c r="A103" s="9" t="s">
        <v>91</v>
      </c>
      <c r="B103" s="2">
        <f>[1]!VALE3.Data</f>
        <v>44097</v>
      </c>
      <c r="C103" s="1">
        <f>[1]!VALE3.Fech</f>
        <v>59.1</v>
      </c>
      <c r="D103" s="1">
        <f>[1]!VALE3.Max</f>
        <v>59.61</v>
      </c>
      <c r="E103" s="1">
        <f>[1]!VALE3.Min</f>
        <v>57.06</v>
      </c>
    </row>
    <row r="104" spans="1:5" x14ac:dyDescent="0.25">
      <c r="A104" s="9" t="s">
        <v>86</v>
      </c>
      <c r="B104" s="2">
        <f>[1]!VIVT4.Data</f>
        <v>44097</v>
      </c>
      <c r="C104" s="1">
        <f>[1]!VIVT4.Fech</f>
        <v>45.35</v>
      </c>
      <c r="D104" s="1">
        <f>[1]!VIVT4.Max</f>
        <v>46.41</v>
      </c>
      <c r="E104" s="1">
        <f>[1]!VIVT4.Min</f>
        <v>45.26</v>
      </c>
    </row>
    <row r="105" spans="1:5" x14ac:dyDescent="0.25">
      <c r="A105" s="9" t="s">
        <v>95</v>
      </c>
      <c r="B105" s="2">
        <f>[1]!VVAR3.Data</f>
        <v>44097</v>
      </c>
      <c r="C105" s="1">
        <f>[1]!VVAR3.Fech</f>
        <v>16.93</v>
      </c>
      <c r="D105" s="1">
        <f>[1]!VVAR3.Max</f>
        <v>17.72</v>
      </c>
      <c r="E105" s="1">
        <f>[1]!VVAR3.Min</f>
        <v>16.82</v>
      </c>
    </row>
    <row r="106" spans="1:5" x14ac:dyDescent="0.25">
      <c r="A106" s="9" t="s">
        <v>55</v>
      </c>
      <c r="B106" s="2">
        <f>[1]!WEGE3.Data</f>
        <v>44097</v>
      </c>
      <c r="C106" s="1">
        <f>[1]!WEGE3.Fech</f>
        <v>62.5</v>
      </c>
      <c r="D106" s="1">
        <f>[1]!WEGE3.Max</f>
        <v>65.83</v>
      </c>
      <c r="E106" s="1">
        <f>[1]!WEGE3.Min</f>
        <v>62.4</v>
      </c>
    </row>
    <row r="107" spans="1:5" x14ac:dyDescent="0.25">
      <c r="A107" s="10"/>
      <c r="B107" s="6"/>
      <c r="C107" s="5"/>
    </row>
  </sheetData>
  <autoFilter ref="A1:E106"/>
  <sortState ref="A2:E111">
    <sortCondition ref="A85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LISTA_ATIVOS_B3_FECHAMENTO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rgiovann</dc:creator>
  <cp:lastModifiedBy>rgiovann</cp:lastModifiedBy>
  <dcterms:created xsi:type="dcterms:W3CDTF">2020-04-07T19:27:48Z</dcterms:created>
  <dcterms:modified xsi:type="dcterms:W3CDTF">2020-09-24T02:38:35Z</dcterms:modified>
</cp:coreProperties>
</file>