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anledu-my.sharepoint.com/personal/fernando_herreragrc_uanl_edu_mx/Documents/Semestre 9/Teoria de la Informacion/Medio Curso/1-Informacion mutua y entropia/Hecho/"/>
    </mc:Choice>
  </mc:AlternateContent>
  <xr:revisionPtr revIDLastSave="267" documentId="11_AD4D2F04E46CFB4ACB3E20B25DD2F41E693EDF14" xr6:coauthVersionLast="47" xr6:coauthVersionMax="47" xr10:uidLastSave="{5F92DB4B-4DE6-4431-843F-1BC0F1DD644C}"/>
  <bookViews>
    <workbookView xWindow="-120" yWindow="-120" windowWidth="25440" windowHeight="15390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6" i="3" l="1"/>
  <c r="N46" i="3"/>
  <c r="M46" i="3"/>
  <c r="J46" i="3"/>
  <c r="I46" i="3"/>
  <c r="H46" i="3"/>
  <c r="F47" i="3" l="1"/>
  <c r="D47" i="3"/>
  <c r="C47" i="3"/>
  <c r="E47" i="3"/>
  <c r="B35" i="2"/>
  <c r="B36" i="2"/>
  <c r="D36" i="2" s="1"/>
  <c r="B37" i="2"/>
  <c r="B38" i="2"/>
  <c r="D38" i="2" s="1"/>
  <c r="B39" i="2"/>
  <c r="B40" i="2"/>
  <c r="D40" i="2" s="1"/>
  <c r="B41" i="2"/>
  <c r="B34" i="2"/>
  <c r="D41" i="2"/>
  <c r="C41" i="2"/>
  <c r="C40" i="2"/>
  <c r="D39" i="2"/>
  <c r="C39" i="2"/>
  <c r="C38" i="2"/>
  <c r="D37" i="2"/>
  <c r="C37" i="2"/>
  <c r="C36" i="2"/>
  <c r="D35" i="2"/>
  <c r="C35" i="2"/>
  <c r="D34" i="2"/>
  <c r="C34" i="2"/>
  <c r="C42" i="2" s="1"/>
  <c r="C43" i="2" s="1"/>
  <c r="D28" i="2"/>
  <c r="C28" i="2"/>
  <c r="D27" i="2"/>
  <c r="C27" i="2"/>
  <c r="D20" i="2"/>
  <c r="D21" i="2"/>
  <c r="D22" i="2"/>
  <c r="D23" i="2"/>
  <c r="D24" i="2"/>
  <c r="D25" i="2"/>
  <c r="D26" i="2"/>
  <c r="D19" i="2"/>
  <c r="C20" i="2"/>
  <c r="C21" i="2"/>
  <c r="C22" i="2"/>
  <c r="C23" i="2"/>
  <c r="C24" i="2"/>
  <c r="C25" i="2"/>
  <c r="C26" i="2"/>
  <c r="C19" i="2"/>
  <c r="F41" i="1"/>
  <c r="F34" i="1"/>
  <c r="F35" i="1"/>
  <c r="F36" i="1"/>
  <c r="F37" i="1"/>
  <c r="F38" i="1"/>
  <c r="F39" i="1"/>
  <c r="F33" i="1"/>
  <c r="E41" i="1"/>
  <c r="D41" i="1"/>
  <c r="E34" i="1"/>
  <c r="E35" i="1"/>
  <c r="E36" i="1"/>
  <c r="E37" i="1"/>
  <c r="E38" i="1"/>
  <c r="E39" i="1"/>
  <c r="E33" i="1"/>
  <c r="D34" i="1"/>
  <c r="D35" i="1"/>
  <c r="D36" i="1"/>
  <c r="D37" i="1"/>
  <c r="D38" i="1"/>
  <c r="D39" i="1"/>
  <c r="D33" i="1"/>
  <c r="F26" i="1"/>
  <c r="F16" i="1"/>
  <c r="F17" i="1"/>
  <c r="F18" i="1"/>
  <c r="F19" i="1"/>
  <c r="F20" i="1"/>
  <c r="F21" i="1"/>
  <c r="F22" i="1"/>
  <c r="F23" i="1"/>
  <c r="F24" i="1"/>
  <c r="F25" i="1"/>
  <c r="F15" i="1"/>
  <c r="D26" i="1"/>
  <c r="E26" i="1"/>
  <c r="C26" i="1"/>
  <c r="E16" i="1"/>
  <c r="E18" i="1"/>
  <c r="E20" i="1"/>
  <c r="E22" i="1"/>
  <c r="E24" i="1"/>
  <c r="E15" i="1"/>
  <c r="D16" i="1"/>
  <c r="D17" i="1"/>
  <c r="E17" i="1" s="1"/>
  <c r="D18" i="1"/>
  <c r="D19" i="1"/>
  <c r="E19" i="1" s="1"/>
  <c r="D20" i="1"/>
  <c r="D21" i="1"/>
  <c r="E21" i="1" s="1"/>
  <c r="D22" i="1"/>
  <c r="D23" i="1"/>
  <c r="E23" i="1" s="1"/>
  <c r="D24" i="1"/>
  <c r="D25" i="1"/>
  <c r="E25" i="1" s="1"/>
  <c r="D15" i="1"/>
  <c r="N47" i="3" l="1"/>
  <c r="I47" i="3"/>
  <c r="O47" i="3"/>
  <c r="J47" i="3"/>
  <c r="M47" i="3"/>
  <c r="H47" i="3"/>
  <c r="P47" i="3"/>
  <c r="K47" i="3"/>
  <c r="D42" i="2"/>
  <c r="D43" i="2" s="1"/>
  <c r="F48" i="3" l="1"/>
  <c r="D48" i="3"/>
  <c r="E48" i="3"/>
  <c r="C48" i="3"/>
  <c r="M48" i="3" l="1"/>
  <c r="H48" i="3"/>
  <c r="N48" i="3"/>
  <c r="I48" i="3"/>
  <c r="O48" i="3"/>
  <c r="J48" i="3"/>
  <c r="P48" i="3"/>
  <c r="K48" i="3"/>
  <c r="F49" i="3" l="1"/>
  <c r="D49" i="3"/>
  <c r="E49" i="3"/>
  <c r="C49" i="3"/>
  <c r="M49" i="3" l="1"/>
  <c r="H49" i="3"/>
  <c r="N49" i="3"/>
  <c r="I49" i="3"/>
  <c r="O49" i="3"/>
  <c r="J49" i="3"/>
  <c r="P49" i="3"/>
  <c r="K49" i="3"/>
  <c r="F50" i="3" l="1"/>
  <c r="D50" i="3"/>
  <c r="E50" i="3"/>
  <c r="C50" i="3"/>
  <c r="M50" i="3" l="1"/>
  <c r="H50" i="3"/>
  <c r="N50" i="3"/>
  <c r="I50" i="3"/>
  <c r="O50" i="3"/>
  <c r="J50" i="3"/>
  <c r="P50" i="3"/>
  <c r="K50" i="3"/>
  <c r="F51" i="3" l="1"/>
  <c r="D51" i="3"/>
  <c r="E51" i="3"/>
  <c r="C51" i="3"/>
  <c r="O51" i="3" l="1"/>
  <c r="J51" i="3"/>
  <c r="P51" i="3"/>
  <c r="K51" i="3"/>
  <c r="M51" i="3"/>
  <c r="H51" i="3"/>
  <c r="N51" i="3"/>
  <c r="I51" i="3"/>
  <c r="F52" i="3" l="1"/>
  <c r="D52" i="3"/>
  <c r="E52" i="3"/>
  <c r="C52" i="3"/>
  <c r="M52" i="3" l="1"/>
  <c r="H52" i="3"/>
  <c r="N52" i="3"/>
  <c r="I52" i="3"/>
  <c r="O52" i="3"/>
  <c r="J52" i="3"/>
  <c r="P52" i="3"/>
  <c r="K52" i="3"/>
  <c r="F53" i="3" l="1"/>
  <c r="D53" i="3"/>
  <c r="E53" i="3"/>
  <c r="C53" i="3"/>
  <c r="M53" i="3" l="1"/>
  <c r="H53" i="3"/>
  <c r="N53" i="3"/>
  <c r="I53" i="3"/>
  <c r="O53" i="3"/>
  <c r="J53" i="3"/>
  <c r="P53" i="3"/>
  <c r="K53" i="3"/>
  <c r="F54" i="3" l="1"/>
  <c r="D54" i="3"/>
  <c r="E54" i="3"/>
  <c r="C54" i="3"/>
  <c r="M54" i="3" l="1"/>
  <c r="H54" i="3"/>
  <c r="N54" i="3"/>
  <c r="I54" i="3"/>
  <c r="O54" i="3"/>
  <c r="J54" i="3"/>
  <c r="P54" i="3"/>
  <c r="K54" i="3"/>
  <c r="F55" i="3" l="1"/>
  <c r="D55" i="3"/>
  <c r="E55" i="3"/>
  <c r="C55" i="3"/>
  <c r="M55" i="3" l="1"/>
  <c r="H55" i="3"/>
  <c r="N55" i="3"/>
  <c r="I55" i="3"/>
  <c r="O55" i="3"/>
  <c r="J55" i="3"/>
  <c r="P55" i="3"/>
  <c r="K55" i="3"/>
  <c r="F56" i="3" l="1"/>
  <c r="D56" i="3"/>
  <c r="E56" i="3"/>
  <c r="C56" i="3"/>
  <c r="M56" i="3" l="1"/>
  <c r="H56" i="3"/>
  <c r="N56" i="3"/>
  <c r="I56" i="3"/>
  <c r="O56" i="3"/>
  <c r="J56" i="3"/>
  <c r="P56" i="3"/>
  <c r="K56" i="3"/>
  <c r="F57" i="3" l="1"/>
  <c r="D57" i="3"/>
  <c r="E57" i="3"/>
  <c r="C57" i="3"/>
  <c r="M57" i="3" l="1"/>
  <c r="M58" i="3" s="1"/>
  <c r="H57" i="3"/>
  <c r="H58" i="3" s="1"/>
  <c r="N57" i="3"/>
  <c r="N58" i="3" s="1"/>
  <c r="I57" i="3"/>
  <c r="I58" i="3" s="1"/>
  <c r="O57" i="3"/>
  <c r="O58" i="3" s="1"/>
  <c r="J57" i="3"/>
  <c r="J58" i="3" s="1"/>
  <c r="P57" i="3"/>
  <c r="P58" i="3" s="1"/>
  <c r="K57" i="3"/>
  <c r="K58" i="3" s="1"/>
</calcChain>
</file>

<file path=xl/sharedStrings.xml><?xml version="1.0" encoding="utf-8"?>
<sst xmlns="http://schemas.openxmlformats.org/spreadsheetml/2006/main" count="94" uniqueCount="55">
  <si>
    <t>A)</t>
  </si>
  <si>
    <t xml:space="preserve">Formas posibles </t>
  </si>
  <si>
    <t>Resultados posibles</t>
  </si>
  <si>
    <t>P(E )</t>
  </si>
  <si>
    <t>I(E )</t>
  </si>
  <si>
    <t>Probabilidad</t>
  </si>
  <si>
    <t>Autoinformacion</t>
  </si>
  <si>
    <t>Entropia</t>
  </si>
  <si>
    <t>H(E )</t>
  </si>
  <si>
    <t>H/S</t>
  </si>
  <si>
    <t xml:space="preserve">Autoinformacion = </t>
  </si>
  <si>
    <t xml:space="preserve">Entropia= </t>
  </si>
  <si>
    <t>B)</t>
  </si>
  <si>
    <t>1R,1A</t>
  </si>
  <si>
    <t>1R,2A</t>
  </si>
  <si>
    <t>1R,3A</t>
  </si>
  <si>
    <t>1R,4A</t>
  </si>
  <si>
    <t>1R,5A</t>
  </si>
  <si>
    <t>1R,6A</t>
  </si>
  <si>
    <t>2R,1A</t>
  </si>
  <si>
    <t>…</t>
  </si>
  <si>
    <t>Bits/simbolo</t>
  </si>
  <si>
    <t>Tipo de proceso: Transmision de datos (Base 2)</t>
  </si>
  <si>
    <t>Bits/Simbolo</t>
  </si>
  <si>
    <t>Bits/Segundo</t>
  </si>
  <si>
    <t>Si es equiprobable, entonces todos tienen la misma probabilidad</t>
  </si>
  <si>
    <t>Norte</t>
  </si>
  <si>
    <t>Este</t>
  </si>
  <si>
    <t>Oeste</t>
  </si>
  <si>
    <t>Sur</t>
  </si>
  <si>
    <t>P=</t>
  </si>
  <si>
    <t>Auto informacion</t>
  </si>
  <si>
    <t>P^0 X0</t>
  </si>
  <si>
    <t>I( E) Norte</t>
  </si>
  <si>
    <t>I( E) Este</t>
  </si>
  <si>
    <t>I( E) Oeste</t>
  </si>
  <si>
    <t>I( E) Sur</t>
  </si>
  <si>
    <t>H( E) Norte</t>
  </si>
  <si>
    <t>H( E) Este</t>
  </si>
  <si>
    <t>H( E) Oeste</t>
  </si>
  <si>
    <t>H( E) Sur</t>
  </si>
  <si>
    <t>K=0</t>
  </si>
  <si>
    <t>K=1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</si>
  <si>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</si>
  <si>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</si>
  <si>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</si>
  <si>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</si>
  <si>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</si>
  <si>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</si>
  <si>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</si>
  <si>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</si>
  <si>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</si>
  <si>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k=11</t>
  </si>
  <si>
    <t>Nats/Simbolo</t>
  </si>
  <si>
    <t>N/S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</si>
</sst>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"/>
    <numFmt numFmtId="170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169" fontId="0" fillId="0" borderId="0" xfId="0" applyNumberFormat="1"/>
    <xf numFmtId="169" fontId="2" fillId="0" borderId="0" xfId="0" applyNumberFormat="1" applyFont="1"/>
    <xf numFmtId="170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170" fontId="3" fillId="0" borderId="0" xfId="0" applyNumberFormat="1" applyFont="1"/>
    <xf numFmtId="1" fontId="3" fillId="0" borderId="0" xfId="0" applyNumberFormat="1" applyFont="1"/>
    <xf numFmtId="1" fontId="1" fillId="0" borderId="0" xfId="0" applyNumberFormat="1" applyFont="1"/>
    <xf numFmtId="170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0</xdr:rowOff>
    </xdr:from>
    <xdr:to>
      <xdr:col>7</xdr:col>
      <xdr:colOff>259080</xdr:colOff>
      <xdr:row>10</xdr:row>
      <xdr:rowOff>180975</xdr:rowOff>
    </xdr:to>
    <xdr:pic>
      <xdr:nvPicPr>
        <xdr:cNvPr id="2" name="Imagen 1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1B5B5ED1-E4FB-4775-94B9-B9CBD7C569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9964"/>
        <a:stretch/>
      </xdr:blipFill>
      <xdr:spPr bwMode="auto">
        <a:xfrm>
          <a:off x="638175" y="190500"/>
          <a:ext cx="5612130" cy="18954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278130</xdr:colOff>
      <xdr:row>14</xdr:row>
      <xdr:rowOff>29845</xdr:rowOff>
    </xdr:to>
    <xdr:pic>
      <xdr:nvPicPr>
        <xdr:cNvPr id="2" name="Imagen 1" descr="Tabla&#10;&#10;Descripción generada automáticamente">
          <a:extLst>
            <a:ext uri="{FF2B5EF4-FFF2-40B4-BE49-F238E27FC236}">
              <a16:creationId xmlns:a16="http://schemas.microsoft.com/office/drawing/2014/main" id="{0DA5760B-03E8-4927-AD8D-FA982688D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5612130" cy="250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180975</xdr:rowOff>
    </xdr:from>
    <xdr:to>
      <xdr:col>7</xdr:col>
      <xdr:colOff>744855</xdr:colOff>
      <xdr:row>12</xdr:row>
      <xdr:rowOff>55880</xdr:rowOff>
    </xdr:to>
    <xdr:pic>
      <xdr:nvPicPr>
        <xdr:cNvPr id="2" name="Imagen 1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E8E9F2A8-B00E-4FD8-9BFD-6824E5608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80975"/>
          <a:ext cx="5612130" cy="2160905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13</xdr:row>
      <xdr:rowOff>180975</xdr:rowOff>
    </xdr:from>
    <xdr:to>
      <xdr:col>5</xdr:col>
      <xdr:colOff>666750</xdr:colOff>
      <xdr:row>30</xdr:row>
      <xdr:rowOff>114300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B94E493-535B-41C2-9286-46657BEC5E6F}"/>
            </a:ext>
          </a:extLst>
        </xdr:cNvPr>
        <xdr:cNvGrpSpPr/>
      </xdr:nvGrpSpPr>
      <xdr:grpSpPr>
        <a:xfrm>
          <a:off x="809625" y="2657475"/>
          <a:ext cx="3667125" cy="3171825"/>
          <a:chOff x="1057276" y="5162550"/>
          <a:chExt cx="3667125" cy="3171825"/>
        </a:xfrm>
      </xdr:grpSpPr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B8E7F4CE-63F9-4191-B727-55F49822BF03}"/>
              </a:ext>
            </a:extLst>
          </xdr:cNvPr>
          <xdr:cNvSpPr/>
        </xdr:nvSpPr>
        <xdr:spPr>
          <a:xfrm>
            <a:off x="2533650" y="5781675"/>
            <a:ext cx="666750" cy="5238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MX" sz="1100"/>
              <a:t>N</a:t>
            </a:r>
          </a:p>
        </xdr:txBody>
      </xdr:sp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478A38F5-454E-4DA6-9FCD-6F3CEB895696}"/>
              </a:ext>
            </a:extLst>
          </xdr:cNvPr>
          <xdr:cNvSpPr/>
        </xdr:nvSpPr>
        <xdr:spPr>
          <a:xfrm>
            <a:off x="3429000" y="6515100"/>
            <a:ext cx="666750" cy="5238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MX" sz="1100"/>
              <a:t>E</a:t>
            </a:r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C7640786-9BD4-4D59-9A23-56D943AF7DAC}"/>
              </a:ext>
            </a:extLst>
          </xdr:cNvPr>
          <xdr:cNvSpPr/>
        </xdr:nvSpPr>
        <xdr:spPr>
          <a:xfrm>
            <a:off x="2552700" y="7258050"/>
            <a:ext cx="666750" cy="5238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MX" sz="1100"/>
              <a:t>S</a:t>
            </a:r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D1071070-95D0-4861-884F-AE2E8B629490}"/>
              </a:ext>
            </a:extLst>
          </xdr:cNvPr>
          <xdr:cNvSpPr/>
        </xdr:nvSpPr>
        <xdr:spPr>
          <a:xfrm>
            <a:off x="1733550" y="6496050"/>
            <a:ext cx="666750" cy="5238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MX" sz="1100"/>
              <a:t>O</a:t>
            </a:r>
          </a:p>
        </xdr:txBody>
      </xdr:sp>
      <xdr:cxnSp macro="">
        <xdr:nvCxnSpPr>
          <xdr:cNvPr id="8" name="Conector recto de flecha 7">
            <a:extLst>
              <a:ext uri="{FF2B5EF4-FFF2-40B4-BE49-F238E27FC236}">
                <a16:creationId xmlns:a16="http://schemas.microsoft.com/office/drawing/2014/main" id="{EDA9EB23-A154-4112-A9F2-B7393EDA5A51}"/>
              </a:ext>
            </a:extLst>
          </xdr:cNvPr>
          <xdr:cNvCxnSpPr>
            <a:stCxn id="7" idx="0"/>
            <a:endCxn id="4" idx="2"/>
          </xdr:cNvCxnSpPr>
        </xdr:nvCxnSpPr>
        <xdr:spPr>
          <a:xfrm flipV="1">
            <a:off x="2066925" y="6043613"/>
            <a:ext cx="466725" cy="45243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Conector recto de flecha 8">
            <a:extLst>
              <a:ext uri="{FF2B5EF4-FFF2-40B4-BE49-F238E27FC236}">
                <a16:creationId xmlns:a16="http://schemas.microsoft.com/office/drawing/2014/main" id="{FB3768AB-AFF6-49B4-8544-92F5BD96F1C5}"/>
              </a:ext>
            </a:extLst>
          </xdr:cNvPr>
          <xdr:cNvCxnSpPr>
            <a:stCxn id="4" idx="3"/>
            <a:endCxn id="7" idx="7"/>
          </xdr:cNvCxnSpPr>
        </xdr:nvCxnSpPr>
        <xdr:spPr>
          <a:xfrm flipH="1">
            <a:off x="2302657" y="6228830"/>
            <a:ext cx="328636" cy="3439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Conector recto de flecha 9">
            <a:extLst>
              <a:ext uri="{FF2B5EF4-FFF2-40B4-BE49-F238E27FC236}">
                <a16:creationId xmlns:a16="http://schemas.microsoft.com/office/drawing/2014/main" id="{59785B08-3180-413E-86A4-C6FF8322AEE4}"/>
              </a:ext>
            </a:extLst>
          </xdr:cNvPr>
          <xdr:cNvCxnSpPr>
            <a:stCxn id="5" idx="1"/>
            <a:endCxn id="4" idx="5"/>
          </xdr:cNvCxnSpPr>
        </xdr:nvCxnSpPr>
        <xdr:spPr>
          <a:xfrm flipH="1" flipV="1">
            <a:off x="3102757" y="6228830"/>
            <a:ext cx="423886" cy="36299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ector recto de flecha 10">
            <a:extLst>
              <a:ext uri="{FF2B5EF4-FFF2-40B4-BE49-F238E27FC236}">
                <a16:creationId xmlns:a16="http://schemas.microsoft.com/office/drawing/2014/main" id="{61FCADC0-D6C7-4C34-A19C-79E8D783626F}"/>
              </a:ext>
            </a:extLst>
          </xdr:cNvPr>
          <xdr:cNvCxnSpPr>
            <a:stCxn id="4" idx="6"/>
            <a:endCxn id="5" idx="0"/>
          </xdr:cNvCxnSpPr>
        </xdr:nvCxnSpPr>
        <xdr:spPr>
          <a:xfrm>
            <a:off x="3200400" y="6043613"/>
            <a:ext cx="561975" cy="47148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Conector recto de flecha 11">
            <a:extLst>
              <a:ext uri="{FF2B5EF4-FFF2-40B4-BE49-F238E27FC236}">
                <a16:creationId xmlns:a16="http://schemas.microsoft.com/office/drawing/2014/main" id="{CC13180A-B75C-40BD-9C72-5D9F1D102501}"/>
              </a:ext>
            </a:extLst>
          </xdr:cNvPr>
          <xdr:cNvCxnSpPr>
            <a:stCxn id="7" idx="5"/>
            <a:endCxn id="6" idx="1"/>
          </xdr:cNvCxnSpPr>
        </xdr:nvCxnSpPr>
        <xdr:spPr>
          <a:xfrm>
            <a:off x="2302657" y="6943205"/>
            <a:ext cx="347686" cy="39156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Conector recto de flecha 12">
            <a:extLst>
              <a:ext uri="{FF2B5EF4-FFF2-40B4-BE49-F238E27FC236}">
                <a16:creationId xmlns:a16="http://schemas.microsoft.com/office/drawing/2014/main" id="{C863186F-C909-4123-9979-3DBAFF352FA6}"/>
              </a:ext>
            </a:extLst>
          </xdr:cNvPr>
          <xdr:cNvCxnSpPr>
            <a:stCxn id="6" idx="2"/>
            <a:endCxn id="7" idx="4"/>
          </xdr:cNvCxnSpPr>
        </xdr:nvCxnSpPr>
        <xdr:spPr>
          <a:xfrm flipH="1" flipV="1">
            <a:off x="2066925" y="7019925"/>
            <a:ext cx="485775" cy="5000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Conector recto de flecha 13">
            <a:extLst>
              <a:ext uri="{FF2B5EF4-FFF2-40B4-BE49-F238E27FC236}">
                <a16:creationId xmlns:a16="http://schemas.microsoft.com/office/drawing/2014/main" id="{64B64226-F433-40E5-B6B7-4F7DDA7C0999}"/>
              </a:ext>
            </a:extLst>
          </xdr:cNvPr>
          <xdr:cNvCxnSpPr>
            <a:stCxn id="6" idx="7"/>
            <a:endCxn id="5" idx="3"/>
          </xdr:cNvCxnSpPr>
        </xdr:nvCxnSpPr>
        <xdr:spPr>
          <a:xfrm flipV="1">
            <a:off x="3121807" y="6962255"/>
            <a:ext cx="404836" cy="3725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Conector recto de flecha 14">
            <a:extLst>
              <a:ext uri="{FF2B5EF4-FFF2-40B4-BE49-F238E27FC236}">
                <a16:creationId xmlns:a16="http://schemas.microsoft.com/office/drawing/2014/main" id="{F18D33B2-AF0B-45D1-99E1-1C72C9B48FDA}"/>
              </a:ext>
            </a:extLst>
          </xdr:cNvPr>
          <xdr:cNvCxnSpPr>
            <a:stCxn id="5" idx="4"/>
            <a:endCxn id="6" idx="6"/>
          </xdr:cNvCxnSpPr>
        </xdr:nvCxnSpPr>
        <xdr:spPr>
          <a:xfrm flipH="1">
            <a:off x="3219450" y="7038975"/>
            <a:ext cx="542925" cy="48101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Conector: curvado 15">
            <a:extLst>
              <a:ext uri="{FF2B5EF4-FFF2-40B4-BE49-F238E27FC236}">
                <a16:creationId xmlns:a16="http://schemas.microsoft.com/office/drawing/2014/main" id="{5BCD1E3A-814C-4E8A-9D73-D42C8B7B8815}"/>
              </a:ext>
            </a:extLst>
          </xdr:cNvPr>
          <xdr:cNvCxnSpPr>
            <a:stCxn id="4" idx="0"/>
            <a:endCxn id="4" idx="7"/>
          </xdr:cNvCxnSpPr>
        </xdr:nvCxnSpPr>
        <xdr:spPr>
          <a:xfrm rot="16200000" flipH="1">
            <a:off x="2946531" y="5702169"/>
            <a:ext cx="76720" cy="235732"/>
          </a:xfrm>
          <a:prstGeom prst="curvedConnector3">
            <a:avLst>
              <a:gd name="adj1" fmla="val -297967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Conector: curvado 16">
            <a:extLst>
              <a:ext uri="{FF2B5EF4-FFF2-40B4-BE49-F238E27FC236}">
                <a16:creationId xmlns:a16="http://schemas.microsoft.com/office/drawing/2014/main" id="{F3E5F9F1-9A08-4C39-AF71-7D4956AD3633}"/>
              </a:ext>
            </a:extLst>
          </xdr:cNvPr>
          <xdr:cNvCxnSpPr>
            <a:stCxn id="5" idx="7"/>
            <a:endCxn id="5" idx="6"/>
          </xdr:cNvCxnSpPr>
        </xdr:nvCxnSpPr>
        <xdr:spPr>
          <a:xfrm rot="16200000" flipH="1">
            <a:off x="3954319" y="6635608"/>
            <a:ext cx="185218" cy="97643"/>
          </a:xfrm>
          <a:prstGeom prst="curvedConnector4">
            <a:avLst>
              <a:gd name="adj1" fmla="val -164844"/>
              <a:gd name="adj2" fmla="val 334118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Conector: curvado 17">
            <a:extLst>
              <a:ext uri="{FF2B5EF4-FFF2-40B4-BE49-F238E27FC236}">
                <a16:creationId xmlns:a16="http://schemas.microsoft.com/office/drawing/2014/main" id="{C5B4BE83-BAE6-4709-AC1E-22BAAF350ACB}"/>
              </a:ext>
            </a:extLst>
          </xdr:cNvPr>
          <xdr:cNvCxnSpPr>
            <a:stCxn id="6" idx="5"/>
            <a:endCxn id="6" idx="4"/>
          </xdr:cNvCxnSpPr>
        </xdr:nvCxnSpPr>
        <xdr:spPr>
          <a:xfrm rot="5400000">
            <a:off x="2965581" y="7625699"/>
            <a:ext cx="76720" cy="235732"/>
          </a:xfrm>
          <a:prstGeom prst="curvedConnector3">
            <a:avLst>
              <a:gd name="adj1" fmla="val 397967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Conector: curvado 18">
            <a:extLst>
              <a:ext uri="{FF2B5EF4-FFF2-40B4-BE49-F238E27FC236}">
                <a16:creationId xmlns:a16="http://schemas.microsoft.com/office/drawing/2014/main" id="{8E9B66F2-311C-4FEB-A5C3-359CA7CA5A87}"/>
              </a:ext>
            </a:extLst>
          </xdr:cNvPr>
          <xdr:cNvCxnSpPr>
            <a:stCxn id="7" idx="3"/>
            <a:endCxn id="7" idx="2"/>
          </xdr:cNvCxnSpPr>
        </xdr:nvCxnSpPr>
        <xdr:spPr>
          <a:xfrm rot="5400000" flipH="1">
            <a:off x="1689763" y="6801776"/>
            <a:ext cx="185217" cy="97643"/>
          </a:xfrm>
          <a:prstGeom prst="curvedConnector4">
            <a:avLst>
              <a:gd name="adj1" fmla="val -164844"/>
              <a:gd name="adj2" fmla="val 334118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" name="CuadroTexto 19">
            <a:extLst>
              <a:ext uri="{FF2B5EF4-FFF2-40B4-BE49-F238E27FC236}">
                <a16:creationId xmlns:a16="http://schemas.microsoft.com/office/drawing/2014/main" id="{512F5555-F47E-46AF-8E2A-2B64F4FBC617}"/>
              </a:ext>
            </a:extLst>
          </xdr:cNvPr>
          <xdr:cNvSpPr txBox="1"/>
        </xdr:nvSpPr>
        <xdr:spPr>
          <a:xfrm>
            <a:off x="2781301" y="5162550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0.5</a:t>
            </a:r>
          </a:p>
        </xdr:txBody>
      </xdr:sp>
      <xdr:sp macro="" textlink="">
        <xdr:nvSpPr>
          <xdr:cNvPr id="21" name="CuadroTexto 20">
            <a:extLst>
              <a:ext uri="{FF2B5EF4-FFF2-40B4-BE49-F238E27FC236}">
                <a16:creationId xmlns:a16="http://schemas.microsoft.com/office/drawing/2014/main" id="{7FE9ACDB-2E28-4B4D-A19E-5F77DCE1BD7E}"/>
              </a:ext>
            </a:extLst>
          </xdr:cNvPr>
          <xdr:cNvSpPr txBox="1"/>
        </xdr:nvSpPr>
        <xdr:spPr>
          <a:xfrm>
            <a:off x="4343401" y="6267450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0.5</a:t>
            </a:r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8304F71C-44C5-49D5-94F0-18C20072034A}"/>
              </a:ext>
            </a:extLst>
          </xdr:cNvPr>
          <xdr:cNvSpPr txBox="1"/>
        </xdr:nvSpPr>
        <xdr:spPr>
          <a:xfrm>
            <a:off x="2819401" y="8020050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0.5</a:t>
            </a:r>
          </a:p>
        </xdr:txBody>
      </xdr:sp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2FA61217-B9CA-4AC7-9051-C33ADD30A6FF}"/>
              </a:ext>
            </a:extLst>
          </xdr:cNvPr>
          <xdr:cNvSpPr txBox="1"/>
        </xdr:nvSpPr>
        <xdr:spPr>
          <a:xfrm>
            <a:off x="1057276" y="6896100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0.5</a:t>
            </a:r>
          </a:p>
        </xdr:txBody>
      </xdr:sp>
      <xdr:sp macro="" textlink="">
        <xdr:nvSpPr>
          <xdr:cNvPr id="24" name="CuadroTexto 23">
            <a:extLst>
              <a:ext uri="{FF2B5EF4-FFF2-40B4-BE49-F238E27FC236}">
                <a16:creationId xmlns:a16="http://schemas.microsoft.com/office/drawing/2014/main" id="{F0C9B9E4-2F77-43D5-AEBA-3C8A15BF52D1}"/>
              </a:ext>
            </a:extLst>
          </xdr:cNvPr>
          <xdr:cNvSpPr txBox="1"/>
        </xdr:nvSpPr>
        <xdr:spPr>
          <a:xfrm>
            <a:off x="2933701" y="6372225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0.2</a:t>
            </a:r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2E8A0FDA-E7DF-4C36-B589-72B9A45415B0}"/>
              </a:ext>
            </a:extLst>
          </xdr:cNvPr>
          <xdr:cNvSpPr txBox="1"/>
        </xdr:nvSpPr>
        <xdr:spPr>
          <a:xfrm>
            <a:off x="2466976" y="6372225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0.2</a:t>
            </a:r>
          </a:p>
        </xdr:txBody>
      </xdr:sp>
      <xdr:sp macro="" textlink="">
        <xdr:nvSpPr>
          <xdr:cNvPr id="26" name="CuadroTexto 25">
            <a:extLst>
              <a:ext uri="{FF2B5EF4-FFF2-40B4-BE49-F238E27FC236}">
                <a16:creationId xmlns:a16="http://schemas.microsoft.com/office/drawing/2014/main" id="{EC57E44B-880F-4F96-AAEF-AA722A016F69}"/>
              </a:ext>
            </a:extLst>
          </xdr:cNvPr>
          <xdr:cNvSpPr txBox="1"/>
        </xdr:nvSpPr>
        <xdr:spPr>
          <a:xfrm>
            <a:off x="1895476" y="5981700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0.3</a:t>
            </a:r>
          </a:p>
        </xdr:txBody>
      </xdr:sp>
      <xdr:sp macro="" textlink="">
        <xdr:nvSpPr>
          <xdr:cNvPr id="27" name="CuadroTexto 26">
            <a:extLst>
              <a:ext uri="{FF2B5EF4-FFF2-40B4-BE49-F238E27FC236}">
                <a16:creationId xmlns:a16="http://schemas.microsoft.com/office/drawing/2014/main" id="{D9676316-88D2-4FBE-A280-671F3A24D944}"/>
              </a:ext>
            </a:extLst>
          </xdr:cNvPr>
          <xdr:cNvSpPr txBox="1"/>
        </xdr:nvSpPr>
        <xdr:spPr>
          <a:xfrm>
            <a:off x="2505076" y="6829425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0.2</a:t>
            </a:r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46D04651-FCC1-420C-8041-4ED12C259BCB}"/>
              </a:ext>
            </a:extLst>
          </xdr:cNvPr>
          <xdr:cNvSpPr txBox="1"/>
        </xdr:nvSpPr>
        <xdr:spPr>
          <a:xfrm>
            <a:off x="3476626" y="5886450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0.3</a:t>
            </a:r>
          </a:p>
        </xdr:txBody>
      </xdr:sp>
      <xdr:sp macro="" textlink="">
        <xdr:nvSpPr>
          <xdr:cNvPr id="29" name="CuadroTexto 28">
            <a:extLst>
              <a:ext uri="{FF2B5EF4-FFF2-40B4-BE49-F238E27FC236}">
                <a16:creationId xmlns:a16="http://schemas.microsoft.com/office/drawing/2014/main" id="{53937AB0-BFC7-4113-808B-14D5061BBBDC}"/>
              </a:ext>
            </a:extLst>
          </xdr:cNvPr>
          <xdr:cNvSpPr txBox="1"/>
        </xdr:nvSpPr>
        <xdr:spPr>
          <a:xfrm>
            <a:off x="3571876" y="7324725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0.3</a:t>
            </a:r>
          </a:p>
        </xdr:txBody>
      </xdr:sp>
      <xdr:sp macro="" textlink="">
        <xdr:nvSpPr>
          <xdr:cNvPr id="30" name="CuadroTexto 29">
            <a:extLst>
              <a:ext uri="{FF2B5EF4-FFF2-40B4-BE49-F238E27FC236}">
                <a16:creationId xmlns:a16="http://schemas.microsoft.com/office/drawing/2014/main" id="{157B2475-282B-43B2-9660-125895FF18A6}"/>
              </a:ext>
            </a:extLst>
          </xdr:cNvPr>
          <xdr:cNvSpPr txBox="1"/>
        </xdr:nvSpPr>
        <xdr:spPr>
          <a:xfrm>
            <a:off x="2943226" y="6829425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0.2</a:t>
            </a:r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B99CEB0-C329-46BF-9785-14635DA7E477}"/>
              </a:ext>
            </a:extLst>
          </xdr:cNvPr>
          <xdr:cNvSpPr txBox="1"/>
        </xdr:nvSpPr>
        <xdr:spPr>
          <a:xfrm>
            <a:off x="1838326" y="7296150"/>
            <a:ext cx="381000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0.3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K42"/>
  <sheetViews>
    <sheetView workbookViewId="0">
      <selection activeCell="J34" sqref="J34"/>
    </sheetView>
  </sheetViews>
  <sheetFormatPr baseColWidth="10" defaultColWidth="9.140625" defaultRowHeight="15" x14ac:dyDescent="0.25"/>
  <cols>
    <col min="2" max="2" width="18.7109375" bestFit="1" customWidth="1"/>
    <col min="3" max="3" width="15.7109375" bestFit="1" customWidth="1"/>
    <col min="4" max="4" width="12.5703125" bestFit="1" customWidth="1"/>
    <col min="5" max="5" width="16.140625" bestFit="1" customWidth="1"/>
    <col min="6" max="6" width="8.42578125" bestFit="1" customWidth="1"/>
  </cols>
  <sheetData>
    <row r="12" spans="2:11" x14ac:dyDescent="0.25">
      <c r="B12" s="1" t="s">
        <v>0</v>
      </c>
    </row>
    <row r="13" spans="2:11" x14ac:dyDescent="0.25">
      <c r="D13" t="s">
        <v>5</v>
      </c>
      <c r="E13" t="s">
        <v>6</v>
      </c>
      <c r="F13" t="s">
        <v>7</v>
      </c>
    </row>
    <row r="14" spans="2:11" x14ac:dyDescent="0.25">
      <c r="B14" s="2" t="s">
        <v>2</v>
      </c>
      <c r="C14" t="s">
        <v>1</v>
      </c>
      <c r="D14" t="s">
        <v>3</v>
      </c>
      <c r="E14" t="s">
        <v>4</v>
      </c>
      <c r="F14" t="s">
        <v>8</v>
      </c>
      <c r="H14" t="s">
        <v>10</v>
      </c>
      <c r="J14" s="1">
        <v>12.182813765961267</v>
      </c>
      <c r="K14" s="1" t="s">
        <v>9</v>
      </c>
    </row>
    <row r="15" spans="2:11" x14ac:dyDescent="0.25">
      <c r="B15">
        <v>2</v>
      </c>
      <c r="C15">
        <v>1</v>
      </c>
      <c r="D15" s="4">
        <f>C15/$C$26</f>
        <v>2.7777777777777776E-2</v>
      </c>
      <c r="E15" s="4">
        <f>-LOG(D15,10)</f>
        <v>1.556302500767287</v>
      </c>
      <c r="F15">
        <f>-D15*LOG(D15,10)</f>
        <v>4.3230625021313529E-2</v>
      </c>
    </row>
    <row r="16" spans="2:11" x14ac:dyDescent="0.25">
      <c r="B16">
        <v>3</v>
      </c>
      <c r="C16">
        <v>2</v>
      </c>
      <c r="D16" s="4">
        <f t="shared" ref="D16:D25" si="0">C16/$C$26</f>
        <v>5.5555555555555552E-2</v>
      </c>
      <c r="E16" s="4">
        <f t="shared" ref="E16:E25" si="1">-LOG(D16,10)</f>
        <v>1.255272505103306</v>
      </c>
      <c r="F16">
        <f t="shared" ref="F16:F25" si="2">-D16*LOG(D16,10)</f>
        <v>6.9737361394628106E-2</v>
      </c>
      <c r="H16" t="s">
        <v>11</v>
      </c>
      <c r="I16" s="1">
        <v>0.98569319556563029</v>
      </c>
      <c r="J16" s="1" t="s">
        <v>9</v>
      </c>
    </row>
    <row r="17" spans="2:6" x14ac:dyDescent="0.25">
      <c r="B17">
        <v>4</v>
      </c>
      <c r="C17">
        <v>3</v>
      </c>
      <c r="D17" s="4">
        <f t="shared" si="0"/>
        <v>8.3333333333333329E-2</v>
      </c>
      <c r="E17" s="4">
        <f t="shared" si="1"/>
        <v>1.0791812460476247</v>
      </c>
      <c r="F17">
        <f t="shared" si="2"/>
        <v>8.9931770503968722E-2</v>
      </c>
    </row>
    <row r="18" spans="2:6" x14ac:dyDescent="0.25">
      <c r="B18">
        <v>5</v>
      </c>
      <c r="C18">
        <v>4</v>
      </c>
      <c r="D18" s="4">
        <f t="shared" si="0"/>
        <v>0.1111111111111111</v>
      </c>
      <c r="E18" s="4">
        <f t="shared" si="1"/>
        <v>0.95424250943932487</v>
      </c>
      <c r="F18">
        <f t="shared" si="2"/>
        <v>0.10602694549325831</v>
      </c>
    </row>
    <row r="19" spans="2:6" x14ac:dyDescent="0.25">
      <c r="B19">
        <v>6</v>
      </c>
      <c r="C19">
        <v>5</v>
      </c>
      <c r="D19" s="4">
        <f t="shared" si="0"/>
        <v>0.1388888888888889</v>
      </c>
      <c r="E19" s="4">
        <f t="shared" si="1"/>
        <v>0.85733249643126841</v>
      </c>
      <c r="F19">
        <f t="shared" si="2"/>
        <v>0.11907395783767617</v>
      </c>
    </row>
    <row r="20" spans="2:6" x14ac:dyDescent="0.25">
      <c r="B20">
        <v>7</v>
      </c>
      <c r="C20">
        <v>6</v>
      </c>
      <c r="D20" s="4">
        <f t="shared" si="0"/>
        <v>0.16666666666666666</v>
      </c>
      <c r="E20" s="4">
        <f t="shared" si="1"/>
        <v>0.77815125038364352</v>
      </c>
      <c r="F20">
        <f t="shared" si="2"/>
        <v>0.12969187506394059</v>
      </c>
    </row>
    <row r="21" spans="2:6" x14ac:dyDescent="0.25">
      <c r="B21">
        <v>8</v>
      </c>
      <c r="C21">
        <v>5</v>
      </c>
      <c r="D21" s="4">
        <f t="shared" si="0"/>
        <v>0.1388888888888889</v>
      </c>
      <c r="E21" s="4">
        <f t="shared" si="1"/>
        <v>0.85733249643126841</v>
      </c>
      <c r="F21">
        <f t="shared" si="2"/>
        <v>0.11907395783767617</v>
      </c>
    </row>
    <row r="22" spans="2:6" x14ac:dyDescent="0.25">
      <c r="B22">
        <v>9</v>
      </c>
      <c r="C22">
        <v>4</v>
      </c>
      <c r="D22" s="4">
        <f t="shared" si="0"/>
        <v>0.1111111111111111</v>
      </c>
      <c r="E22" s="4">
        <f t="shared" si="1"/>
        <v>0.95424250943932487</v>
      </c>
      <c r="F22">
        <f t="shared" si="2"/>
        <v>0.10602694549325831</v>
      </c>
    </row>
    <row r="23" spans="2:6" x14ac:dyDescent="0.25">
      <c r="B23">
        <v>10</v>
      </c>
      <c r="C23">
        <v>3</v>
      </c>
      <c r="D23" s="4">
        <f t="shared" si="0"/>
        <v>8.3333333333333329E-2</v>
      </c>
      <c r="E23" s="4">
        <f t="shared" si="1"/>
        <v>1.0791812460476247</v>
      </c>
      <c r="F23">
        <f t="shared" si="2"/>
        <v>8.9931770503968722E-2</v>
      </c>
    </row>
    <row r="24" spans="2:6" x14ac:dyDescent="0.25">
      <c r="B24">
        <v>11</v>
      </c>
      <c r="C24">
        <v>2</v>
      </c>
      <c r="D24" s="4">
        <f t="shared" si="0"/>
        <v>5.5555555555555552E-2</v>
      </c>
      <c r="E24" s="4">
        <f t="shared" si="1"/>
        <v>1.255272505103306</v>
      </c>
      <c r="F24">
        <f t="shared" si="2"/>
        <v>6.9737361394628106E-2</v>
      </c>
    </row>
    <row r="25" spans="2:6" x14ac:dyDescent="0.25">
      <c r="B25">
        <v>12</v>
      </c>
      <c r="C25">
        <v>1</v>
      </c>
      <c r="D25" s="4">
        <f t="shared" si="0"/>
        <v>2.7777777777777776E-2</v>
      </c>
      <c r="E25" s="4">
        <f t="shared" si="1"/>
        <v>1.556302500767287</v>
      </c>
      <c r="F25">
        <f t="shared" si="2"/>
        <v>4.3230625021313529E-2</v>
      </c>
    </row>
    <row r="26" spans="2:6" x14ac:dyDescent="0.25">
      <c r="C26" s="3">
        <f>SUM(C15:C25)</f>
        <v>36</v>
      </c>
      <c r="D26" s="3">
        <f t="shared" ref="D26:F26" si="3">SUM(D15:D25)</f>
        <v>1.0000000000000002</v>
      </c>
      <c r="E26" s="5">
        <f t="shared" si="3"/>
        <v>12.182813765961267</v>
      </c>
      <c r="F26" s="5">
        <f t="shared" si="3"/>
        <v>0.98569319556563029</v>
      </c>
    </row>
    <row r="27" spans="2:6" x14ac:dyDescent="0.25">
      <c r="E27" t="s">
        <v>9</v>
      </c>
      <c r="F27" t="s">
        <v>9</v>
      </c>
    </row>
    <row r="30" spans="2:6" x14ac:dyDescent="0.25">
      <c r="B30" s="1" t="s">
        <v>12</v>
      </c>
    </row>
    <row r="31" spans="2:6" x14ac:dyDescent="0.25">
      <c r="B31" s="1"/>
      <c r="D31" t="s">
        <v>5</v>
      </c>
      <c r="E31" t="s">
        <v>6</v>
      </c>
      <c r="F31" t="s">
        <v>7</v>
      </c>
    </row>
    <row r="32" spans="2:6" x14ac:dyDescent="0.25">
      <c r="B32" s="2" t="s">
        <v>2</v>
      </c>
      <c r="C32" t="s">
        <v>1</v>
      </c>
      <c r="D32" t="s">
        <v>3</v>
      </c>
      <c r="E32" t="s">
        <v>4</v>
      </c>
      <c r="F32" t="s">
        <v>8</v>
      </c>
    </row>
    <row r="33" spans="2:11" x14ac:dyDescent="0.25">
      <c r="B33" t="s">
        <v>13</v>
      </c>
      <c r="C33">
        <v>1</v>
      </c>
      <c r="D33" s="4">
        <f>C33/$C$41</f>
        <v>2.7777777777777776E-2</v>
      </c>
      <c r="E33" s="4">
        <f>-LOG(D33,10)</f>
        <v>1.556302500767287</v>
      </c>
      <c r="F33">
        <f>-D33*LOG(D33,10)</f>
        <v>4.3230625021313529E-2</v>
      </c>
    </row>
    <row r="34" spans="2:11" x14ac:dyDescent="0.25">
      <c r="B34" t="s">
        <v>14</v>
      </c>
      <c r="C34">
        <v>1</v>
      </c>
      <c r="D34" s="4">
        <f t="shared" ref="D34:D41" si="4">C34/$C$41</f>
        <v>2.7777777777777776E-2</v>
      </c>
      <c r="E34" s="4">
        <f t="shared" ref="E34:E41" si="5">-LOG(D34,10)</f>
        <v>1.556302500767287</v>
      </c>
      <c r="F34">
        <f t="shared" ref="F34:F41" si="6">-D34*LOG(D34,10)</f>
        <v>4.3230625021313529E-2</v>
      </c>
      <c r="H34" t="s">
        <v>10</v>
      </c>
      <c r="J34" s="1">
        <v>56.026890027622336</v>
      </c>
      <c r="K34" s="1" t="s">
        <v>9</v>
      </c>
    </row>
    <row r="35" spans="2:11" x14ac:dyDescent="0.25">
      <c r="B35" t="s">
        <v>15</v>
      </c>
      <c r="C35">
        <v>1</v>
      </c>
      <c r="D35" s="4">
        <f t="shared" si="4"/>
        <v>2.7777777777777776E-2</v>
      </c>
      <c r="E35" s="4">
        <f t="shared" si="5"/>
        <v>1.556302500767287</v>
      </c>
      <c r="F35">
        <f t="shared" si="6"/>
        <v>4.3230625021313529E-2</v>
      </c>
    </row>
    <row r="36" spans="2:11" x14ac:dyDescent="0.25">
      <c r="B36" t="s">
        <v>16</v>
      </c>
      <c r="C36">
        <v>1</v>
      </c>
      <c r="D36" s="4">
        <f t="shared" si="4"/>
        <v>2.7777777777777776E-2</v>
      </c>
      <c r="E36" s="4">
        <f t="shared" si="5"/>
        <v>1.556302500767287</v>
      </c>
      <c r="F36">
        <f t="shared" si="6"/>
        <v>4.3230625021313529E-2</v>
      </c>
      <c r="H36" t="s">
        <v>11</v>
      </c>
      <c r="I36" s="1">
        <v>1.556302500767287</v>
      </c>
      <c r="J36" s="1" t="s">
        <v>9</v>
      </c>
    </row>
    <row r="37" spans="2:11" x14ac:dyDescent="0.25">
      <c r="B37" t="s">
        <v>17</v>
      </c>
      <c r="C37">
        <v>1</v>
      </c>
      <c r="D37" s="4">
        <f t="shared" si="4"/>
        <v>2.7777777777777776E-2</v>
      </c>
      <c r="E37" s="4">
        <f t="shared" si="5"/>
        <v>1.556302500767287</v>
      </c>
      <c r="F37">
        <f t="shared" si="6"/>
        <v>4.3230625021313529E-2</v>
      </c>
    </row>
    <row r="38" spans="2:11" x14ac:dyDescent="0.25">
      <c r="B38" t="s">
        <v>18</v>
      </c>
      <c r="C38">
        <v>1</v>
      </c>
      <c r="D38" s="4">
        <f t="shared" si="4"/>
        <v>2.7777777777777776E-2</v>
      </c>
      <c r="E38" s="4">
        <f t="shared" si="5"/>
        <v>1.556302500767287</v>
      </c>
      <c r="F38">
        <f t="shared" si="6"/>
        <v>4.3230625021313529E-2</v>
      </c>
    </row>
    <row r="39" spans="2:11" x14ac:dyDescent="0.25">
      <c r="B39" t="s">
        <v>19</v>
      </c>
      <c r="C39">
        <v>1</v>
      </c>
      <c r="D39" s="4">
        <f t="shared" si="4"/>
        <v>2.7777777777777776E-2</v>
      </c>
      <c r="E39" s="4">
        <f t="shared" si="5"/>
        <v>1.556302500767287</v>
      </c>
      <c r="F39">
        <f t="shared" si="6"/>
        <v>4.3230625021313529E-2</v>
      </c>
    </row>
    <row r="40" spans="2:11" x14ac:dyDescent="0.25">
      <c r="B40" t="s">
        <v>20</v>
      </c>
      <c r="C40" t="s">
        <v>20</v>
      </c>
      <c r="D40" t="s">
        <v>20</v>
      </c>
      <c r="E40" t="s">
        <v>20</v>
      </c>
    </row>
    <row r="41" spans="2:11" x14ac:dyDescent="0.25">
      <c r="C41" s="3">
        <v>36</v>
      </c>
      <c r="D41" s="8">
        <f>(C33/$C$41)*36</f>
        <v>1</v>
      </c>
      <c r="E41" s="5">
        <f>(-LOG(D39,10))*36</f>
        <v>56.026890027622336</v>
      </c>
      <c r="F41" s="3">
        <f>(-D33*LOG(D33,10))*36</f>
        <v>1.556302500767287</v>
      </c>
    </row>
    <row r="42" spans="2:11" x14ac:dyDescent="0.25">
      <c r="E42" t="s">
        <v>9</v>
      </c>
      <c r="F42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C9F8-5EBE-45CF-B233-72600A7FCACE}">
  <dimension ref="B16:F43"/>
  <sheetViews>
    <sheetView topLeftCell="A10" workbookViewId="0">
      <selection activeCell="G35" sqref="G35"/>
    </sheetView>
  </sheetViews>
  <sheetFormatPr baseColWidth="10" defaultRowHeight="15" x14ac:dyDescent="0.25"/>
  <sheetData>
    <row r="16" spans="2:6" x14ac:dyDescent="0.25">
      <c r="B16" t="s">
        <v>22</v>
      </c>
      <c r="F16" t="s">
        <v>21</v>
      </c>
    </row>
    <row r="18" spans="2:5" x14ac:dyDescent="0.25">
      <c r="B18" t="s">
        <v>3</v>
      </c>
      <c r="C18" t="s">
        <v>4</v>
      </c>
      <c r="D18" t="s">
        <v>8</v>
      </c>
    </row>
    <row r="19" spans="2:5" x14ac:dyDescent="0.25">
      <c r="B19">
        <v>0.3</v>
      </c>
      <c r="C19" s="6">
        <f>-LOG(B19,2)</f>
        <v>1.7369655941662063</v>
      </c>
      <c r="D19" s="6">
        <f>-B19*LOG(B19,2)</f>
        <v>0.52108967824986185</v>
      </c>
    </row>
    <row r="20" spans="2:5" x14ac:dyDescent="0.25">
      <c r="B20">
        <v>0.21</v>
      </c>
      <c r="C20" s="6">
        <f t="shared" ref="C20:C26" si="0">-LOG(B20,2)</f>
        <v>2.2515387669959646</v>
      </c>
      <c r="D20" s="6">
        <f t="shared" ref="D20:D26" si="1">-B20*LOG(B20,2)</f>
        <v>0.47282314106915252</v>
      </c>
    </row>
    <row r="21" spans="2:5" x14ac:dyDescent="0.25">
      <c r="B21">
        <v>0.17</v>
      </c>
      <c r="C21" s="6">
        <f t="shared" si="0"/>
        <v>2.5563933485243853</v>
      </c>
      <c r="D21" s="6">
        <f t="shared" si="1"/>
        <v>0.43458686924914552</v>
      </c>
    </row>
    <row r="22" spans="2:5" x14ac:dyDescent="0.25">
      <c r="B22">
        <v>0.13</v>
      </c>
      <c r="C22" s="6">
        <f t="shared" si="0"/>
        <v>2.9434164716336326</v>
      </c>
      <c r="D22" s="6">
        <f t="shared" si="1"/>
        <v>0.38264414131237223</v>
      </c>
    </row>
    <row r="23" spans="2:5" x14ac:dyDescent="0.25">
      <c r="B23">
        <v>0.09</v>
      </c>
      <c r="C23" s="6">
        <f t="shared" si="0"/>
        <v>3.4739311883324127</v>
      </c>
      <c r="D23" s="6">
        <f t="shared" si="1"/>
        <v>0.31265380694991712</v>
      </c>
    </row>
    <row r="24" spans="2:5" x14ac:dyDescent="0.25">
      <c r="B24">
        <v>7.0000000000000007E-2</v>
      </c>
      <c r="C24" s="6">
        <f t="shared" si="0"/>
        <v>3.8365012677171206</v>
      </c>
      <c r="D24" s="6">
        <f t="shared" si="1"/>
        <v>0.26855508874019846</v>
      </c>
    </row>
    <row r="25" spans="2:5" x14ac:dyDescent="0.25">
      <c r="B25">
        <v>0.01</v>
      </c>
      <c r="C25" s="6">
        <f t="shared" si="0"/>
        <v>6.6438561897747244</v>
      </c>
      <c r="D25" s="6">
        <f t="shared" si="1"/>
        <v>6.6438561897747245E-2</v>
      </c>
    </row>
    <row r="26" spans="2:5" x14ac:dyDescent="0.25">
      <c r="B26">
        <v>0.02</v>
      </c>
      <c r="C26" s="6">
        <f t="shared" si="0"/>
        <v>5.6438561897747244</v>
      </c>
      <c r="D26" s="6">
        <f t="shared" si="1"/>
        <v>0.11287712379549449</v>
      </c>
    </row>
    <row r="27" spans="2:5" x14ac:dyDescent="0.25">
      <c r="C27" s="9">
        <f>SUM(C19:C26)</f>
        <v>29.086459016919168</v>
      </c>
      <c r="D27" s="9">
        <f>SUM(D19:D26)</f>
        <v>2.571668411263889</v>
      </c>
      <c r="E27" t="s">
        <v>23</v>
      </c>
    </row>
    <row r="28" spans="2:5" x14ac:dyDescent="0.25">
      <c r="C28" s="12">
        <f>C27*100</f>
        <v>2908.6459016919166</v>
      </c>
      <c r="D28" s="12">
        <f>D27*100</f>
        <v>257.16684112638887</v>
      </c>
      <c r="E28" t="s">
        <v>24</v>
      </c>
    </row>
    <row r="31" spans="2:5" x14ac:dyDescent="0.25">
      <c r="B31" t="s">
        <v>25</v>
      </c>
    </row>
    <row r="33" spans="2:5" x14ac:dyDescent="0.25">
      <c r="B33" t="s">
        <v>3</v>
      </c>
      <c r="C33" t="s">
        <v>4</v>
      </c>
      <c r="D33" t="s">
        <v>8</v>
      </c>
    </row>
    <row r="34" spans="2:5" x14ac:dyDescent="0.25">
      <c r="B34">
        <f>1/8</f>
        <v>0.125</v>
      </c>
      <c r="C34" s="7">
        <f>-LOG(B34,2)</f>
        <v>3</v>
      </c>
      <c r="D34" s="6">
        <f>-B34*LOG(B34,2)</f>
        <v>0.375</v>
      </c>
    </row>
    <row r="35" spans="2:5" x14ac:dyDescent="0.25">
      <c r="B35">
        <f t="shared" ref="B35:B41" si="2">1/8</f>
        <v>0.125</v>
      </c>
      <c r="C35" s="7">
        <f t="shared" ref="C35:C41" si="3">-LOG(B35,2)</f>
        <v>3</v>
      </c>
      <c r="D35" s="6">
        <f t="shared" ref="D35:D41" si="4">-B35*LOG(B35,2)</f>
        <v>0.375</v>
      </c>
    </row>
    <row r="36" spans="2:5" x14ac:dyDescent="0.25">
      <c r="B36">
        <f t="shared" si="2"/>
        <v>0.125</v>
      </c>
      <c r="C36" s="7">
        <f t="shared" si="3"/>
        <v>3</v>
      </c>
      <c r="D36" s="6">
        <f t="shared" si="4"/>
        <v>0.375</v>
      </c>
    </row>
    <row r="37" spans="2:5" x14ac:dyDescent="0.25">
      <c r="B37">
        <f t="shared" si="2"/>
        <v>0.125</v>
      </c>
      <c r="C37" s="7">
        <f t="shared" si="3"/>
        <v>3</v>
      </c>
      <c r="D37" s="6">
        <f t="shared" si="4"/>
        <v>0.375</v>
      </c>
    </row>
    <row r="38" spans="2:5" x14ac:dyDescent="0.25">
      <c r="B38">
        <f t="shared" si="2"/>
        <v>0.125</v>
      </c>
      <c r="C38" s="7">
        <f t="shared" si="3"/>
        <v>3</v>
      </c>
      <c r="D38" s="6">
        <f t="shared" si="4"/>
        <v>0.375</v>
      </c>
    </row>
    <row r="39" spans="2:5" x14ac:dyDescent="0.25">
      <c r="B39">
        <f t="shared" si="2"/>
        <v>0.125</v>
      </c>
      <c r="C39" s="7">
        <f t="shared" si="3"/>
        <v>3</v>
      </c>
      <c r="D39" s="6">
        <f t="shared" si="4"/>
        <v>0.375</v>
      </c>
    </row>
    <row r="40" spans="2:5" x14ac:dyDescent="0.25">
      <c r="B40">
        <f t="shared" si="2"/>
        <v>0.125</v>
      </c>
      <c r="C40" s="7">
        <f t="shared" si="3"/>
        <v>3</v>
      </c>
      <c r="D40" s="6">
        <f t="shared" si="4"/>
        <v>0.375</v>
      </c>
    </row>
    <row r="41" spans="2:5" x14ac:dyDescent="0.25">
      <c r="B41">
        <f t="shared" si="2"/>
        <v>0.125</v>
      </c>
      <c r="C41" s="7">
        <f t="shared" si="3"/>
        <v>3</v>
      </c>
      <c r="D41" s="6">
        <f t="shared" si="4"/>
        <v>0.375</v>
      </c>
    </row>
    <row r="42" spans="2:5" x14ac:dyDescent="0.25">
      <c r="C42" s="10">
        <f>SUM(C34:C41)</f>
        <v>24</v>
      </c>
      <c r="D42" s="10">
        <f>SUM(D34:D41)</f>
        <v>3</v>
      </c>
      <c r="E42" t="s">
        <v>23</v>
      </c>
    </row>
    <row r="43" spans="2:5" x14ac:dyDescent="0.25">
      <c r="C43" s="11">
        <f>C42*100</f>
        <v>2400</v>
      </c>
      <c r="D43" s="11">
        <f>D42*100</f>
        <v>300</v>
      </c>
      <c r="E43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E4A7-999C-400E-ADA8-398585DEFC6B}">
  <dimension ref="B34:P59"/>
  <sheetViews>
    <sheetView tabSelected="1" workbookViewId="0">
      <selection activeCell="M60" sqref="M60"/>
    </sheetView>
  </sheetViews>
  <sheetFormatPr baseColWidth="10" defaultRowHeight="15" x14ac:dyDescent="0.25"/>
  <sheetData>
    <row r="34" spans="2:16" x14ac:dyDescent="0.25">
      <c r="C34" s="1" t="s">
        <v>26</v>
      </c>
      <c r="D34" s="1" t="s">
        <v>27</v>
      </c>
      <c r="E34" s="1" t="s">
        <v>28</v>
      </c>
      <c r="F34" s="1" t="s">
        <v>29</v>
      </c>
    </row>
    <row r="35" spans="2:16" x14ac:dyDescent="0.25">
      <c r="B35" s="1" t="s">
        <v>26</v>
      </c>
      <c r="C35">
        <v>0.5</v>
      </c>
      <c r="D35">
        <v>0.3</v>
      </c>
      <c r="E35">
        <v>0.2</v>
      </c>
      <c r="F35">
        <v>0</v>
      </c>
    </row>
    <row r="36" spans="2:16" x14ac:dyDescent="0.25">
      <c r="B36" s="1" t="s">
        <v>27</v>
      </c>
      <c r="C36">
        <v>0.2</v>
      </c>
      <c r="D36">
        <v>0.5</v>
      </c>
      <c r="E36">
        <v>0</v>
      </c>
      <c r="F36">
        <v>0.3</v>
      </c>
    </row>
    <row r="37" spans="2:16" x14ac:dyDescent="0.25">
      <c r="B37" s="1" t="s">
        <v>28</v>
      </c>
      <c r="C37">
        <v>0.3</v>
      </c>
      <c r="D37">
        <v>0</v>
      </c>
      <c r="E37">
        <v>0.5</v>
      </c>
      <c r="F37">
        <v>0.2</v>
      </c>
    </row>
    <row r="38" spans="2:16" x14ac:dyDescent="0.25">
      <c r="B38" s="1" t="s">
        <v>29</v>
      </c>
      <c r="C38">
        <v>0</v>
      </c>
      <c r="D38">
        <v>0.2</v>
      </c>
      <c r="E38">
        <v>0.3</v>
      </c>
      <c r="F38">
        <v>0.5</v>
      </c>
    </row>
    <row r="41" spans="2:16" x14ac:dyDescent="0.25">
      <c r="B41" t="s">
        <v>30</v>
      </c>
      <c r="C41">
        <v>0.5</v>
      </c>
      <c r="D41">
        <v>0.3</v>
      </c>
      <c r="E41">
        <v>0.2</v>
      </c>
      <c r="F41">
        <v>0</v>
      </c>
    </row>
    <row r="42" spans="2:16" x14ac:dyDescent="0.25">
      <c r="C42">
        <v>0.2</v>
      </c>
      <c r="D42">
        <v>0.5</v>
      </c>
      <c r="E42">
        <v>0</v>
      </c>
      <c r="F42">
        <v>0.3</v>
      </c>
    </row>
    <row r="43" spans="2:16" x14ac:dyDescent="0.25">
      <c r="C43">
        <v>0.3</v>
      </c>
      <c r="D43">
        <v>0</v>
      </c>
      <c r="E43">
        <v>0.5</v>
      </c>
      <c r="F43">
        <v>0.2</v>
      </c>
      <c r="H43" t="s">
        <v>31</v>
      </c>
      <c r="M43" t="s">
        <v>7</v>
      </c>
    </row>
    <row r="44" spans="2:16" x14ac:dyDescent="0.25">
      <c r="C44">
        <v>0</v>
      </c>
      <c r="D44">
        <v>0.2</v>
      </c>
      <c r="E44">
        <v>0.3</v>
      </c>
      <c r="F44">
        <v>0.5</v>
      </c>
    </row>
    <row r="45" spans="2:16" x14ac:dyDescent="0.25">
      <c r="C45" s="13" t="s">
        <v>32</v>
      </c>
      <c r="H45" s="3" t="s">
        <v>33</v>
      </c>
      <c r="I45" s="3" t="s">
        <v>34</v>
      </c>
      <c r="J45" s="3" t="s">
        <v>35</v>
      </c>
      <c r="K45" s="3" t="s">
        <v>36</v>
      </c>
      <c r="L45" s="3"/>
      <c r="M45" s="3" t="s">
        <v>37</v>
      </c>
      <c r="N45" s="3" t="s">
        <v>38</v>
      </c>
      <c r="O45" s="3" t="s">
        <v>39</v>
      </c>
      <c r="P45" s="3" t="s">
        <v>40</v>
      </c>
    </row>
    <row r="46" spans="2:16" x14ac:dyDescent="0.25">
      <c r="B46" t="s">
        <v>41</v>
      </c>
      <c r="C46">
        <v>0.5</v>
      </c>
      <c r="D46">
        <v>0.3</v>
      </c>
      <c r="E46">
        <v>0.2</v>
      </c>
      <c r="F46">
        <v>0</v>
      </c>
      <c r="H46" s="6">
        <f>-LOG(C46)</f>
        <v>0.3010299956639812</v>
      </c>
      <c r="I46" s="6">
        <f>-LOG(D46)</f>
        <v>0.52287874528033762</v>
      </c>
      <c r="J46" s="6">
        <f t="shared" ref="J46:K57" si="0">-LOG(E46)</f>
        <v>0.69897000433601875</v>
      </c>
      <c r="K46" s="6">
        <v>0</v>
      </c>
      <c r="M46" s="6">
        <f>-C46*LOG(C46)</f>
        <v>0.1505149978319906</v>
      </c>
      <c r="N46" s="6">
        <f t="shared" ref="N46:P57" si="1">-D46*LOG(D46)</f>
        <v>0.15686362358410127</v>
      </c>
      <c r="O46" s="6">
        <f t="shared" si="1"/>
        <v>0.13979400086720375</v>
      </c>
      <c r="P46" s="6">
        <v>0</v>
      </c>
    </row>
    <row r="47" spans="2:16" x14ac:dyDescent="0.25">
      <c r="B47" t="s">
        <v>42</v>
      </c>
      <c r="C47">
        <f>$J46*C41+$K46*C42+$L46*C43+$M46*C44</f>
        <v>0.34948500216800937</v>
      </c>
      <c r="D47">
        <f>$J46*D41+$K46*D42+$L46*D43+$M46*D44</f>
        <v>0.23979400086720373</v>
      </c>
      <c r="E47">
        <f t="shared" ref="E47:F47" si="2">$J46*E41+$K46*E42+$L46*E43+$M46*E44</f>
        <v>0.18494850021680093</v>
      </c>
      <c r="F47">
        <f t="shared" si="2"/>
        <v>7.52574989159953E-2</v>
      </c>
      <c r="H47" s="6">
        <f t="shared" ref="H47:I57" si="3">-LOG(C47)</f>
        <v>0.45657145687232553</v>
      </c>
      <c r="I47" s="6">
        <f t="shared" si="3"/>
        <v>0.62016168621990575</v>
      </c>
      <c r="J47" s="6">
        <f t="shared" si="0"/>
        <v>0.73294918611235216</v>
      </c>
      <c r="K47" s="6">
        <f t="shared" si="0"/>
        <v>1.1234502189822873</v>
      </c>
      <c r="M47" s="6">
        <f t="shared" ref="M47:M58" si="4">-C47*LOG(C47)</f>
        <v>0.15956487659487589</v>
      </c>
      <c r="N47" s="6">
        <f t="shared" si="1"/>
        <v>0.14871105192322262</v>
      </c>
      <c r="O47" s="6">
        <f t="shared" si="1"/>
        <v>0.13555785270660442</v>
      </c>
      <c r="P47" s="6">
        <f t="shared" si="1"/>
        <v>8.4548053637234166E-2</v>
      </c>
    </row>
    <row r="48" spans="2:16" x14ac:dyDescent="0.25">
      <c r="B48" t="s">
        <v>43</v>
      </c>
      <c r="C48">
        <f>$J47*C41+$K47*C42+$L47*C43+$M47*C44</f>
        <v>0.59116463685263354</v>
      </c>
      <c r="D48">
        <f t="shared" ref="D48:F48" si="5">$J47*D41+$K47*D42+$L47*D43+$M47*D44</f>
        <v>0.81352284064382452</v>
      </c>
      <c r="E48">
        <f t="shared" si="5"/>
        <v>0.19445930020093319</v>
      </c>
      <c r="F48">
        <f t="shared" si="5"/>
        <v>0.41681750399212414</v>
      </c>
      <c r="H48" s="6">
        <f t="shared" si="3"/>
        <v>0.22829155309616206</v>
      </c>
      <c r="I48" s="6">
        <f t="shared" si="3"/>
        <v>8.9630249209823251E-2</v>
      </c>
      <c r="J48" s="6">
        <f t="shared" si="0"/>
        <v>0.71117128147327535</v>
      </c>
      <c r="K48" s="6">
        <f t="shared" si="0"/>
        <v>0.38005405139862242</v>
      </c>
      <c r="M48" s="6">
        <f t="shared" si="4"/>
        <v>0.13495789308261635</v>
      </c>
      <c r="N48" s="6">
        <f t="shared" si="1"/>
        <v>7.2916254944789316E-2</v>
      </c>
      <c r="O48" s="6">
        <f t="shared" si="1"/>
        <v>0.13829386971829399</v>
      </c>
      <c r="P48" s="6">
        <f t="shared" si="1"/>
        <v>0.15841318108606825</v>
      </c>
    </row>
    <row r="49" spans="2:16" x14ac:dyDescent="0.25">
      <c r="B49" t="s">
        <v>44</v>
      </c>
      <c r="C49">
        <f>$J48*C41+$K48*C42+$L48*C43+$M48*C44</f>
        <v>0.43159645101636218</v>
      </c>
      <c r="D49">
        <f t="shared" ref="D49:F49" si="6">$J48*D41+$K48*D42+$L48*D43+$M48*D44</f>
        <v>0.43036998875781712</v>
      </c>
      <c r="E49">
        <f t="shared" si="6"/>
        <v>0.18272162421943999</v>
      </c>
      <c r="F49">
        <f t="shared" si="6"/>
        <v>0.18149516196089488</v>
      </c>
      <c r="H49" s="6">
        <f t="shared" si="3"/>
        <v>0.36492213514377769</v>
      </c>
      <c r="I49" s="6">
        <f t="shared" si="3"/>
        <v>0.36615802119693774</v>
      </c>
      <c r="J49" s="6">
        <f t="shared" si="0"/>
        <v>0.73821005295698539</v>
      </c>
      <c r="K49" s="6">
        <f t="shared" si="0"/>
        <v>0.74113494727630314</v>
      </c>
      <c r="M49" s="6">
        <f t="shared" si="4"/>
        <v>0.15749909842536775</v>
      </c>
      <c r="N49" s="6">
        <f t="shared" si="1"/>
        <v>0.15758342346611065</v>
      </c>
      <c r="O49" s="6">
        <f t="shared" si="1"/>
        <v>0.13488693989141917</v>
      </c>
      <c r="P49" s="6">
        <f t="shared" si="1"/>
        <v>0.13451240729079192</v>
      </c>
    </row>
    <row r="50" spans="2:16" x14ac:dyDescent="0.25">
      <c r="B50" t="s">
        <v>45</v>
      </c>
      <c r="C50">
        <f>$J49*C41+$K49*C42+$L49*C43+$M49*C44</f>
        <v>0.51733201593375333</v>
      </c>
      <c r="D50" s="6">
        <f t="shared" ref="D50:F50" si="7">$J49*D41+$K49*D42+$L49*D43+$M49*D44</f>
        <v>0.62353030921032071</v>
      </c>
      <c r="E50" s="6">
        <f t="shared" si="7"/>
        <v>0.1948917401190074</v>
      </c>
      <c r="F50">
        <f t="shared" si="7"/>
        <v>0.30109003339557483</v>
      </c>
      <c r="H50" s="6">
        <f t="shared" si="3"/>
        <v>0.28623064373840107</v>
      </c>
      <c r="I50" s="6">
        <f t="shared" si="3"/>
        <v>0.20514243103409205</v>
      </c>
      <c r="J50" s="6">
        <f t="shared" si="0"/>
        <v>0.71020656671486593</v>
      </c>
      <c r="K50" s="6">
        <f t="shared" si="0"/>
        <v>0.52130362015294596</v>
      </c>
      <c r="M50" s="6">
        <f t="shared" si="4"/>
        <v>0.14807627594720296</v>
      </c>
      <c r="N50" s="6">
        <f t="shared" si="1"/>
        <v>0.1279125234548443</v>
      </c>
      <c r="O50" s="6">
        <f t="shared" si="1"/>
        <v>0.13841339363100613</v>
      </c>
      <c r="P50" s="6">
        <f t="shared" si="1"/>
        <v>0.15695932440108457</v>
      </c>
    </row>
    <row r="51" spans="2:16" x14ac:dyDescent="0.25">
      <c r="B51" t="s">
        <v>46</v>
      </c>
      <c r="C51" s="6">
        <f>$J50*C41+$K50*C42+$L50*C43+$M50*C44</f>
        <v>0.45936400738802219</v>
      </c>
      <c r="D51" s="6">
        <f t="shared" ref="D51:F51" si="8">$J50*D41+$K50*D42+$L50*D43+$M50*D44</f>
        <v>0.50332903528037343</v>
      </c>
      <c r="E51" s="6">
        <f t="shared" si="8"/>
        <v>0.18646419612713405</v>
      </c>
      <c r="F51" s="6">
        <f t="shared" si="8"/>
        <v>0.23042922401948526</v>
      </c>
      <c r="H51" s="6">
        <f t="shared" si="3"/>
        <v>0.3378430361439087</v>
      </c>
      <c r="I51" s="6">
        <f t="shared" si="3"/>
        <v>0.29814801596024099</v>
      </c>
      <c r="J51" s="6">
        <f t="shared" si="0"/>
        <v>0.72940454678923561</v>
      </c>
      <c r="K51" s="6">
        <f t="shared" si="0"/>
        <v>0.63746244267264784</v>
      </c>
      <c r="M51" s="6">
        <f t="shared" si="4"/>
        <v>0.15519293095120232</v>
      </c>
      <c r="N51" s="6">
        <f t="shared" si="1"/>
        <v>0.15006655324402549</v>
      </c>
      <c r="O51" s="6">
        <f t="shared" si="1"/>
        <v>0.13600783246853135</v>
      </c>
      <c r="P51" s="6">
        <f t="shared" si="1"/>
        <v>0.14688997600662385</v>
      </c>
    </row>
    <row r="52" spans="2:16" x14ac:dyDescent="0.25">
      <c r="B52" t="s">
        <v>47</v>
      </c>
      <c r="C52" s="6">
        <f>$J51*C41+$K51*C42+$L51*C43+$M51*C44</f>
        <v>0.49219476192914735</v>
      </c>
      <c r="D52" s="6">
        <f t="shared" ref="D52:F52" si="9">$J51*D41+$K51*D42+$L51*D43+$M51*D44</f>
        <v>0.56859117156333505</v>
      </c>
      <c r="E52" s="6">
        <f t="shared" si="9"/>
        <v>0.19243878864320782</v>
      </c>
      <c r="F52" s="6">
        <f t="shared" si="9"/>
        <v>0.26883519827739549</v>
      </c>
      <c r="H52" s="6">
        <f t="shared" si="3"/>
        <v>0.30786301248890902</v>
      </c>
      <c r="I52" s="6">
        <f t="shared" si="3"/>
        <v>0.24519988782372187</v>
      </c>
      <c r="J52" s="6">
        <f t="shared" si="0"/>
        <v>0.71570738554221425</v>
      </c>
      <c r="K52" s="6">
        <f t="shared" si="0"/>
        <v>0.57051387022801403</v>
      </c>
      <c r="M52" s="6">
        <f t="shared" si="4"/>
        <v>0.1515285621387687</v>
      </c>
      <c r="N52" s="6">
        <f t="shared" si="1"/>
        <v>0.13941849148488836</v>
      </c>
      <c r="O52" s="6">
        <f t="shared" si="1"/>
        <v>0.13772986229674103</v>
      </c>
      <c r="P52" s="6">
        <f t="shared" si="1"/>
        <v>0.15337420942275243</v>
      </c>
    </row>
    <row r="53" spans="2:16" x14ac:dyDescent="0.25">
      <c r="B53" t="s">
        <v>48</v>
      </c>
      <c r="C53" s="6">
        <f>$J52*C41+$K52*C42+$L52*C43+$M52*C44</f>
        <v>0.47195646681670994</v>
      </c>
      <c r="D53" s="6">
        <f t="shared" ref="D53:F53" si="10">$J52*D41+$K52*D42+$L52*D43+$M52*D44</f>
        <v>0.53027486320442496</v>
      </c>
      <c r="E53" s="6">
        <f t="shared" si="10"/>
        <v>0.18860004575007347</v>
      </c>
      <c r="F53" s="6">
        <f t="shared" si="10"/>
        <v>0.24691844213778855</v>
      </c>
      <c r="H53" s="6">
        <f t="shared" si="3"/>
        <v>0.32609805876677883</v>
      </c>
      <c r="I53" s="6">
        <f t="shared" si="3"/>
        <v>0.27549895939916796</v>
      </c>
      <c r="J53" s="6">
        <f t="shared" si="0"/>
        <v>0.72445820624873258</v>
      </c>
      <c r="K53" s="6">
        <f t="shared" si="0"/>
        <v>0.60744647175472688</v>
      </c>
      <c r="M53" s="6">
        <f t="shared" si="4"/>
        <v>0.15390408765135677</v>
      </c>
      <c r="N53" s="6">
        <f t="shared" si="1"/>
        <v>0.14609017300835522</v>
      </c>
      <c r="O53" s="6">
        <f t="shared" si="1"/>
        <v>0.13663285084252713</v>
      </c>
      <c r="P53" s="6">
        <f t="shared" si="1"/>
        <v>0.14998973648777333</v>
      </c>
    </row>
    <row r="54" spans="2:16" x14ac:dyDescent="0.25">
      <c r="B54" t="s">
        <v>49</v>
      </c>
      <c r="C54" s="6">
        <f>$J53*C41+$K53*C42+$L53*C43+$M53*C44</f>
        <v>0.48371839747531165</v>
      </c>
      <c r="D54" s="6">
        <f t="shared" ref="D54:F54" si="11">$J53*D41+$K53*D42+$L53*D43+$M53*D44</f>
        <v>0.55184151528225456</v>
      </c>
      <c r="E54" s="6">
        <f t="shared" si="11"/>
        <v>0.19106286754515356</v>
      </c>
      <c r="F54" s="6">
        <f t="shared" si="11"/>
        <v>0.25918598535209647</v>
      </c>
      <c r="H54" s="6">
        <f t="shared" si="3"/>
        <v>0.31540739458370776</v>
      </c>
      <c r="I54" s="6">
        <f t="shared" si="3"/>
        <v>0.25818563046106729</v>
      </c>
      <c r="J54" s="6">
        <f t="shared" si="0"/>
        <v>0.71882370848238542</v>
      </c>
      <c r="K54" s="6">
        <f t="shared" si="0"/>
        <v>0.58638848524280573</v>
      </c>
      <c r="M54" s="6">
        <f t="shared" si="4"/>
        <v>0.15256835945989441</v>
      </c>
      <c r="N54" s="6">
        <f t="shared" si="1"/>
        <v>0.14247754953773958</v>
      </c>
      <c r="O54" s="6">
        <f t="shared" si="1"/>
        <v>0.13734051900208608</v>
      </c>
      <c r="P54" s="6">
        <f t="shared" si="1"/>
        <v>0.15198367734677989</v>
      </c>
    </row>
    <row r="55" spans="2:16" x14ac:dyDescent="0.25">
      <c r="B55" t="s">
        <v>50</v>
      </c>
      <c r="C55" s="6">
        <f>$J54*C41+$K54*C42+$L54*C43+$M54*C44</f>
        <v>0.47668955128975388</v>
      </c>
      <c r="D55" s="6">
        <f t="shared" ref="D55:E55" si="12">$J54*D41+$K54*D42+$L54*D43+$M54*D44</f>
        <v>0.53935502705809735</v>
      </c>
      <c r="E55" s="6">
        <f t="shared" si="12"/>
        <v>0.18953524953444542</v>
      </c>
      <c r="F55" s="6">
        <f>$J54*F41+$K54*F42+$L54*F43+$M54*F44</f>
        <v>0.25220072530278892</v>
      </c>
      <c r="H55" s="6">
        <f t="shared" si="3"/>
        <v>0.32176436740783415</v>
      </c>
      <c r="I55" s="6">
        <f t="shared" si="3"/>
        <v>0.26812526907107054</v>
      </c>
      <c r="J55" s="6">
        <f t="shared" si="0"/>
        <v>0.72231000862642925</v>
      </c>
      <c r="K55" s="6">
        <f t="shared" si="0"/>
        <v>0.59825366877583963</v>
      </c>
      <c r="M55" s="6">
        <f t="shared" si="4"/>
        <v>0.15338171192067196</v>
      </c>
      <c r="N55" s="6">
        <f t="shared" si="1"/>
        <v>0.14461471175478688</v>
      </c>
      <c r="O55" s="6">
        <f t="shared" si="1"/>
        <v>0.13690320772623768</v>
      </c>
      <c r="P55" s="6">
        <f t="shared" si="1"/>
        <v>0.15088000918032121</v>
      </c>
    </row>
    <row r="56" spans="2:16" x14ac:dyDescent="0.25">
      <c r="B56" t="s">
        <v>51</v>
      </c>
      <c r="C56" s="6">
        <f>$J55*C41+$K55*C42+$L55*C43+$M55*C44</f>
        <v>0.48080573806838256</v>
      </c>
      <c r="D56" s="6">
        <f t="shared" ref="D56:F56" si="13">$J55*D41+$K55*D42+$L55*D43+$M55*D44</f>
        <v>0.54649617935998296</v>
      </c>
      <c r="E56" s="6">
        <f t="shared" si="13"/>
        <v>0.19047651530148746</v>
      </c>
      <c r="F56" s="6">
        <f t="shared" si="13"/>
        <v>0.25616695659308786</v>
      </c>
      <c r="H56" s="6">
        <f t="shared" si="3"/>
        <v>0.31803035798417484</v>
      </c>
      <c r="I56" s="6">
        <f t="shared" si="3"/>
        <v>0.26241286992411716</v>
      </c>
      <c r="J56" s="6">
        <f t="shared" si="0"/>
        <v>0.7201585627899596</v>
      </c>
      <c r="K56" s="6">
        <f t="shared" si="0"/>
        <v>0.59147689135478865</v>
      </c>
      <c r="M56" s="6">
        <f t="shared" si="4"/>
        <v>0.1529108209987331</v>
      </c>
      <c r="N56" s="6">
        <f t="shared" si="1"/>
        <v>0.1434076308284182</v>
      </c>
      <c r="O56" s="6">
        <f t="shared" si="1"/>
        <v>0.13717329350475896</v>
      </c>
      <c r="P56" s="6">
        <f t="shared" si="1"/>
        <v>0.15151683515349668</v>
      </c>
    </row>
    <row r="57" spans="2:16" x14ac:dyDescent="0.25">
      <c r="B57" t="s">
        <v>52</v>
      </c>
      <c r="C57" s="6">
        <f>$J56*C41+$K56*C42+$L56*C43+$M56*C44</f>
        <v>0.47837465966593751</v>
      </c>
      <c r="D57" s="6">
        <f t="shared" ref="D57:F57" si="14">$J56*D41+$K56*D42+$L56*D43+$M56*D44</f>
        <v>0.54236817871412879</v>
      </c>
      <c r="E57" s="6">
        <f t="shared" si="14"/>
        <v>0.18990495885761186</v>
      </c>
      <c r="F57" s="6">
        <f t="shared" si="14"/>
        <v>0.25389847790580311</v>
      </c>
      <c r="H57" s="6">
        <f t="shared" si="3"/>
        <v>0.32023183374106939</v>
      </c>
      <c r="I57" s="6">
        <f t="shared" si="3"/>
        <v>0.26570579888705509</v>
      </c>
      <c r="J57" s="6">
        <f t="shared" si="0"/>
        <v>0.72146369468173266</v>
      </c>
      <c r="K57" s="6">
        <f t="shared" si="0"/>
        <v>0.59533990266740444</v>
      </c>
      <c r="M57" s="6">
        <f t="shared" si="4"/>
        <v>0.15319079448008316</v>
      </c>
      <c r="N57" s="6">
        <f t="shared" si="1"/>
        <v>0.14411037021615467</v>
      </c>
      <c r="O57" s="6">
        <f t="shared" si="1"/>
        <v>0.13700953325579507</v>
      </c>
      <c r="P57" s="6">
        <f t="shared" si="1"/>
        <v>0.15115589512384295</v>
      </c>
    </row>
    <row r="58" spans="2:16" x14ac:dyDescent="0.25">
      <c r="H58" s="12">
        <f>SUM(H46:H57)</f>
        <v>3.8842838456310305</v>
      </c>
      <c r="I58" s="12">
        <f t="shared" ref="I58:K58" si="15">SUM(I46:I57)</f>
        <v>3.677247564467538</v>
      </c>
      <c r="J58" s="12">
        <f t="shared" si="15"/>
        <v>8.6438332047541877</v>
      </c>
      <c r="K58" s="12">
        <f t="shared" si="15"/>
        <v>6.9528245705063849</v>
      </c>
      <c r="L58" s="12"/>
      <c r="M58" s="12">
        <f t="shared" ref="M58:P58" si="16">SUM(M46:M57)</f>
        <v>1.823290409482764</v>
      </c>
      <c r="N58" s="12">
        <f t="shared" si="16"/>
        <v>1.6741723574474363</v>
      </c>
      <c r="O58" s="12">
        <f t="shared" si="16"/>
        <v>1.6457431559112046</v>
      </c>
      <c r="P58" s="12">
        <f t="shared" si="16"/>
        <v>1.5902233051367693</v>
      </c>
    </row>
    <row r="59" spans="2:16" x14ac:dyDescent="0.25">
      <c r="H59" s="1" t="s">
        <v>53</v>
      </c>
      <c r="I59" s="1" t="s">
        <v>54</v>
      </c>
      <c r="J59" s="1" t="s">
        <v>54</v>
      </c>
      <c r="K59" s="1" t="s">
        <v>54</v>
      </c>
      <c r="M59" s="1" t="s">
        <v>54</v>
      </c>
      <c r="N59" s="1" t="s">
        <v>54</v>
      </c>
      <c r="O59" s="1" t="s">
        <v>54</v>
      </c>
      <c r="P59" s="1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Herrera Garcia</cp:lastModifiedBy>
  <dcterms:created xsi:type="dcterms:W3CDTF">2015-06-05T18:19:34Z</dcterms:created>
  <dcterms:modified xsi:type="dcterms:W3CDTF">2022-03-17T21:10:56Z</dcterms:modified>
</cp:coreProperties>
</file>