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180" tabRatio="500"/>
  </bookViews>
  <sheets>
    <sheet name="Packet Format (AMSAT)" sheetId="9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1" i="9" l="1"/>
  <c r="K60" i="9"/>
  <c r="K59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</calcChain>
</file>

<file path=xl/sharedStrings.xml><?xml version="1.0" encoding="utf-8"?>
<sst xmlns="http://schemas.openxmlformats.org/spreadsheetml/2006/main" count="179" uniqueCount="154">
  <si>
    <t>0x00</t>
  </si>
  <si>
    <t>ID (1B)</t>
  </si>
  <si>
    <t>0x01</t>
  </si>
  <si>
    <t>0x02</t>
  </si>
  <si>
    <t>DATA_SIZE (1B)</t>
  </si>
  <si>
    <t>BYTES TO READ/WRITE</t>
  </si>
  <si>
    <t>0x03</t>
  </si>
  <si>
    <t>NOT USED</t>
  </si>
  <si>
    <t>0x04</t>
  </si>
  <si>
    <t>OBC LAYER (DATA)</t>
  </si>
  <si>
    <t>HDLC FLAG (0xC0 80)</t>
  </si>
  <si>
    <t>TNC FLAG (0xC0)</t>
  </si>
  <si>
    <t>CHANNEL</t>
  </si>
  <si>
    <t>4B TM</t>
  </si>
  <si>
    <t>TIME SINCE LAST OBC I2C MESSAGE</t>
  </si>
  <si>
    <t>PACKETS DOWN COUNT</t>
  </si>
  <si>
    <t>PACKETS UP COUNT</t>
  </si>
  <si>
    <t>PACKETS UP DROPPED COUNT</t>
  </si>
  <si>
    <t>PACKETS DOWN DROPPED COUNT</t>
  </si>
  <si>
    <t>TNC FLAG (0xC0 00)</t>
  </si>
  <si>
    <t>I2C NODE ADDRESS (7b)</t>
  </si>
  <si>
    <t>NODE CHANNEL (1B)</t>
  </si>
  <si>
    <t>LENGTH (2B)</t>
  </si>
  <si>
    <t>C/S EPS</t>
  </si>
  <si>
    <t>OBC BEACON TM</t>
  </si>
  <si>
    <t>MODEM BEACON TM</t>
  </si>
  <si>
    <t>C/S BATTERY</t>
  </si>
  <si>
    <t>0xE0</t>
  </si>
  <si>
    <t>0xE1</t>
  </si>
  <si>
    <t>0xE2</t>
  </si>
  <si>
    <t>0xE3</t>
  </si>
  <si>
    <t>0xE4</t>
  </si>
  <si>
    <t>0x2C</t>
  </si>
  <si>
    <t>BATTERY 0 CURRENT DIRECTION</t>
  </si>
  <si>
    <t>0x2D</t>
  </si>
  <si>
    <t>BATTERY 0 TEMPERATURE (DEG C)</t>
  </si>
  <si>
    <t>BATTERY 0 CURRENT (mA)</t>
  </si>
  <si>
    <t>BATTERY 0 VOLTAGE (V)</t>
  </si>
  <si>
    <t>0x05</t>
  </si>
  <si>
    <t>0x06</t>
  </si>
  <si>
    <t>0x08</t>
  </si>
  <si>
    <t>0x09</t>
  </si>
  <si>
    <t>BATTERY 1 CURRENT DIRECTION</t>
  </si>
  <si>
    <t>BATTERY 1 CURRENT (mA)</t>
  </si>
  <si>
    <t>BATTERY 1 VOLTAGE (V)</t>
  </si>
  <si>
    <t>BATTERY 1 TEMPERATURE (DEG C)</t>
  </si>
  <si>
    <t>CRC-ITT</t>
  </si>
  <si>
    <t xml:space="preserve">0x04 </t>
  </si>
  <si>
    <t xml:space="preserve">0x05 </t>
  </si>
  <si>
    <t xml:space="preserve">0x06 </t>
  </si>
  <si>
    <t xml:space="preserve">0x07 </t>
  </si>
  <si>
    <t xml:space="preserve">0x08 </t>
  </si>
  <si>
    <t xml:space="preserve">0x09 </t>
  </si>
  <si>
    <t xml:space="preserve">0x0A </t>
  </si>
  <si>
    <t xml:space="preserve">0x0B </t>
  </si>
  <si>
    <t xml:space="preserve">0x0D </t>
  </si>
  <si>
    <t xml:space="preserve">0x0E </t>
  </si>
  <si>
    <t xml:space="preserve">0x11 </t>
  </si>
  <si>
    <t xml:space="preserve">0x1A </t>
  </si>
  <si>
    <t xml:space="preserve">0x1B </t>
  </si>
  <si>
    <t xml:space="preserve">0x1E </t>
  </si>
  <si>
    <t xml:space="preserve">0x1F </t>
  </si>
  <si>
    <t>0x66</t>
  </si>
  <si>
    <t>SWITCH BOARD</t>
  </si>
  <si>
    <t>0x81</t>
  </si>
  <si>
    <t>0x86</t>
  </si>
  <si>
    <t>0x8B</t>
  </si>
  <si>
    <t>0x90</t>
  </si>
  <si>
    <t>0x95</t>
  </si>
  <si>
    <t>0x9A</t>
  </si>
  <si>
    <t>0x9F</t>
  </si>
  <si>
    <t>0xA4</t>
  </si>
  <si>
    <t>0xA9</t>
  </si>
  <si>
    <t>0xAC</t>
  </si>
  <si>
    <t>IF 0x01, MODEM BEACON TM</t>
  </si>
  <si>
    <t>IF 0x02, OBC BEACON TM</t>
  </si>
  <si>
    <t>SWITCH 0</t>
  </si>
  <si>
    <t>SWITCH 1</t>
  </si>
  <si>
    <t>SWITCH 2</t>
  </si>
  <si>
    <t>SWITCH 3</t>
  </si>
  <si>
    <t>SWITCH 4</t>
  </si>
  <si>
    <t>SWITCH 5</t>
  </si>
  <si>
    <t>SWITCH 6</t>
  </si>
  <si>
    <t>SWITCH 7</t>
  </si>
  <si>
    <t>WIKIPEDIA KISS TNC LINK</t>
  </si>
  <si>
    <t>WIKIPEDIA HDLC LINK</t>
  </si>
  <si>
    <t>0x00 = OFF</t>
  </si>
  <si>
    <t>0x01 = ON</t>
  </si>
  <si>
    <t>BYTE 1</t>
  </si>
  <si>
    <t>BYTE 2-3</t>
  </si>
  <si>
    <t>BYTE 4-5</t>
  </si>
  <si>
    <t>0x02 = OFF (OVERCURRENT)</t>
  </si>
  <si>
    <t>CURRENT = m x VALUE + C </t>
  </si>
  <si>
    <t>VOLT = m x VALUE + C (mV)</t>
  </si>
  <si>
    <t xml:space="preserve">-0.00914561 x ADC Count + 8.782534345 </t>
  </si>
  <si>
    <t>-0.52947555 x ADC Count + 515.5141451</t>
  </si>
  <si>
    <t>-0.52264946 x ADC Count + 508.5204547</t>
  </si>
  <si>
    <t>-0.035579727 x ADC Count + 34.76510021</t>
  </si>
  <si>
    <t>-0.542490348 x ADC Count + 528.0441026</t>
  </si>
  <si>
    <t>-0.035254639 x ADC Count + 34.6505381</t>
  </si>
  <si>
    <t>-0.537846059 x ADC Count + 523.1519466</t>
  </si>
  <si>
    <t>-0.541228423 x ADC Count + 526.8412823</t>
  </si>
  <si>
    <t>-4.926127936 x ADC Count + 4414.027999</t>
  </si>
  <si>
    <t>-0.518702129 x ADC Count + 512.807352</t>
  </si>
  <si>
    <t>-5.431052862 x ADC Count + 4636.008505</t>
  </si>
  <si>
    <t>-3.626006798 x ADC Count + 3080.538997</t>
  </si>
  <si>
    <t>-0.163 x ADC Count + 110.338</t>
  </si>
  <si>
    <t>&lt; 30 = CHARGE, &gt; 30 = DISCHARGE</t>
  </si>
  <si>
    <t>-0.163 x ADC Count + 111.187</t>
  </si>
  <si>
    <t>-0.00946 x ADC Count + 9.7526</t>
  </si>
  <si>
    <t>-3.4969 x ADC Count + 3185.1551</t>
  </si>
  <si>
    <t>-0.00945 x ADC Count + 9.7488</t>
  </si>
  <si>
    <t>-3.4768 x ADC Count + 3173.1106</t>
  </si>
  <si>
    <t>CALIBRATION EQUATION, LITTLE ENDIAN</t>
  </si>
  <si>
    <t>CALIBRATION EQUATION, BIG ENDIAN</t>
  </si>
  <si>
    <t>m</t>
  </si>
  <si>
    <t>c</t>
  </si>
  <si>
    <t>CURRENT</t>
  </si>
  <si>
    <t>VOLTAGE</t>
  </si>
  <si>
    <t>CLICK TO OPEN</t>
  </si>
  <si>
    <t>JAMES MILLER ENCODING, NRZI, CRC-ITT</t>
  </si>
  <si>
    <t>FOR GROUNDSEGMENTS USE KISS PROTOCOL</t>
  </si>
  <si>
    <t>CHANGE 0xC0 to 0xDB DC</t>
  </si>
  <si>
    <t>HDLC PACKET</t>
  </si>
  <si>
    <t>STRAND-1 GROUND TO SKY PACKET FORMAT / DR C. P. BRIDGES</t>
  </si>
  <si>
    <t>NOTATION: B = BYTE, b = BIT, TM = TELEMETRY POINT</t>
  </si>
  <si>
    <t>0x80</t>
  </si>
  <si>
    <t>0x89</t>
  </si>
  <si>
    <t>MAGNETOMETERS</t>
  </si>
  <si>
    <t>ADDITONAL NOTES:</t>
  </si>
  <si>
    <t>E0 IS FORMATTED CORRECTLY WITH 'DB DC 80', E1-E4 DO NOT HAVE THE HDLC FLAG</t>
  </si>
  <si>
    <t>ORDER IS E0, E1, E3, E2, E4</t>
  </si>
  <si>
    <t>MAGNETOMETER SET 1</t>
  </si>
  <si>
    <t>MAGNETOMETER SET 2</t>
  </si>
  <si>
    <t>OBC DATA</t>
  </si>
  <si>
    <t>4B UNIX TIME, LITTLE ENDIAN</t>
  </si>
  <si>
    <t>00 01 11 87 = 70023 = THU, 01 JAN 1970 19:27:03 GMT</t>
  </si>
  <si>
    <t>0x0C</t>
  </si>
  <si>
    <t>2nd B = LENGTH</t>
  </si>
  <si>
    <t>1st B = SEQ. NO.</t>
  </si>
  <si>
    <t>4B X-AXIS, 4B Y-AXIS, LITTLE ENDIAN, SIGNED INTEGER</t>
  </si>
  <si>
    <t>4B Z-AXIS, LITTLE ENDIAN, SIGNED INTEGER</t>
  </si>
  <si>
    <r>
      <t xml:space="preserve">PACKET: C0 00 DB DC 80 77 0C 02 80 0C 08 </t>
    </r>
    <r>
      <rPr>
        <b/>
        <sz val="12"/>
        <color rgb="FF0000FF"/>
        <rFont val="Calibri"/>
        <scheme val="minor"/>
      </rPr>
      <t>87 11 01 00</t>
    </r>
    <r>
      <rPr>
        <sz val="12"/>
        <color theme="1"/>
        <rFont val="Calibri"/>
        <family val="2"/>
        <scheme val="minor"/>
      </rPr>
      <t xml:space="preserve"> D0 E9 04 00 C0</t>
    </r>
  </si>
  <si>
    <t>EXAMPLE</t>
  </si>
  <si>
    <t>SWITCH 0: PPT POWER SUPPLY STATUS</t>
  </si>
  <si>
    <t>SWITCH 1: PPT 1 &amp; 2 STATUS</t>
  </si>
  <si>
    <t>SWITCH 3: WARP VALVE STATUS</t>
  </si>
  <si>
    <t>SWITCH 5: DIGI WI9C STATUS</t>
  </si>
  <si>
    <t>SWITCH 6: SGR05 STATUS</t>
  </si>
  <si>
    <t>SWITCH 7: REACTION WHEELS</t>
  </si>
  <si>
    <t>SWITCH 8: SOLAR PANEL DEPLOY ARM</t>
  </si>
  <si>
    <t>SWITCH 9: SOLAR PANEL DEPLOY FIRE</t>
  </si>
  <si>
    <t>SWITCH 4: WARP HEATER STATUS</t>
  </si>
  <si>
    <t>SWITCH 2: PHONE 5V &amp; WEBCAM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</si>
</sst>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105"/>
    <xf numFmtId="49" fontId="0" fillId="0" borderId="0" xfId="0" applyNumberFormat="1"/>
    <xf numFmtId="49" fontId="0" fillId="0" borderId="0" xfId="0" applyNumberFormat="1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KISS_(TNC)" TargetMode="External"/><Relationship Id="rId2" Type="http://schemas.openxmlformats.org/officeDocument/2006/relationships/hyperlink" Target="http://en.wikipedia.org/wiki/HDL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zoomScale="85" zoomScaleNormal="85" zoomScalePageLayoutView="85" workbookViewId="0">
      <selection activeCell="E77" sqref="E77"/>
    </sheetView>
  </sheetViews>
  <sheetFormatPr baseColWidth="10" defaultColWidth="11" defaultRowHeight="15" outlineLevelRow="1" x14ac:dyDescent="0"/>
  <cols>
    <col min="1" max="1" width="22.1640625" customWidth="1"/>
    <col min="2" max="2" width="23.1640625" customWidth="1"/>
    <col min="3" max="3" width="15.83203125" customWidth="1"/>
    <col min="4" max="4" width="10.5" customWidth="1"/>
    <col min="5" max="5" width="19.33203125" style="2" customWidth="1"/>
    <col min="6" max="6" width="11.83203125" customWidth="1"/>
    <col min="7" max="7" width="14.33203125" customWidth="1"/>
    <col min="8" max="8" width="9.6640625" customWidth="1"/>
    <col min="9" max="9" width="33.5" bestFit="1" customWidth="1"/>
    <col min="10" max="10" width="12.83203125" customWidth="1"/>
    <col min="11" max="12" width="11.83203125" customWidth="1"/>
    <col min="13" max="13" width="12.83203125" customWidth="1"/>
    <col min="14" max="14" width="13.1640625" customWidth="1"/>
  </cols>
  <sheetData>
    <row r="1" spans="1:14">
      <c r="A1" s="1" t="s">
        <v>124</v>
      </c>
      <c r="E1" s="4" t="s">
        <v>125</v>
      </c>
      <c r="G1" s="1"/>
    </row>
    <row r="2" spans="1:14">
      <c r="C2" s="1"/>
      <c r="D2" s="1"/>
      <c r="G2" s="4"/>
      <c r="I2" s="1"/>
      <c r="J2" s="1"/>
    </row>
    <row r="3" spans="1:14">
      <c r="A3" s="10" t="s">
        <v>19</v>
      </c>
      <c r="B3" s="9" t="s">
        <v>10</v>
      </c>
      <c r="C3" s="5" t="s">
        <v>22</v>
      </c>
      <c r="D3" s="19" t="s">
        <v>9</v>
      </c>
      <c r="E3" s="20"/>
      <c r="F3" s="20"/>
      <c r="G3" s="20"/>
      <c r="H3" s="20"/>
      <c r="I3" s="20"/>
      <c r="J3" s="20"/>
      <c r="K3" s="20"/>
      <c r="L3" s="6" t="s">
        <v>46</v>
      </c>
      <c r="M3" s="24" t="s">
        <v>11</v>
      </c>
      <c r="N3" s="25"/>
    </row>
    <row r="4" spans="1:14">
      <c r="G4" s="4"/>
      <c r="I4" s="1"/>
      <c r="J4" s="1"/>
    </row>
    <row r="5" spans="1:14">
      <c r="A5" s="1" t="s">
        <v>121</v>
      </c>
      <c r="M5" s="3"/>
    </row>
    <row r="6" spans="1:14">
      <c r="A6" t="s">
        <v>120</v>
      </c>
      <c r="D6" s="19" t="s">
        <v>1</v>
      </c>
      <c r="E6" s="23"/>
      <c r="F6" s="21" t="s">
        <v>20</v>
      </c>
      <c r="G6" s="22"/>
      <c r="H6" s="21" t="s">
        <v>21</v>
      </c>
      <c r="I6" s="22"/>
      <c r="J6" s="21" t="s">
        <v>4</v>
      </c>
      <c r="K6" s="22"/>
    </row>
    <row r="7" spans="1:14">
      <c r="A7" t="s">
        <v>122</v>
      </c>
      <c r="E7"/>
      <c r="G7" s="2"/>
      <c r="H7" s="2"/>
      <c r="K7" s="2"/>
    </row>
    <row r="8" spans="1:14">
      <c r="A8" s="14" t="s">
        <v>84</v>
      </c>
      <c r="D8" s="2" t="s">
        <v>0</v>
      </c>
      <c r="E8" t="s">
        <v>7</v>
      </c>
      <c r="G8" s="2"/>
      <c r="J8" s="18" t="s">
        <v>5</v>
      </c>
      <c r="K8" s="18"/>
    </row>
    <row r="9" spans="1:14">
      <c r="D9" s="2" t="s">
        <v>2</v>
      </c>
      <c r="E9" s="3" t="s">
        <v>25</v>
      </c>
      <c r="G9" s="2"/>
    </row>
    <row r="10" spans="1:14">
      <c r="B10" t="s">
        <v>123</v>
      </c>
      <c r="D10" s="2" t="s">
        <v>3</v>
      </c>
      <c r="E10" s="3" t="s">
        <v>24</v>
      </c>
      <c r="G10" s="2"/>
    </row>
    <row r="11" spans="1:14">
      <c r="B11" s="14" t="s">
        <v>85</v>
      </c>
      <c r="J11" s="11"/>
    </row>
    <row r="12" spans="1:14">
      <c r="D12" s="19" t="s">
        <v>74</v>
      </c>
      <c r="E12" s="23"/>
      <c r="F12" s="21" t="s">
        <v>12</v>
      </c>
      <c r="G12" s="22"/>
      <c r="H12" s="7" t="s">
        <v>13</v>
      </c>
      <c r="I12" s="8"/>
      <c r="J12" s="12"/>
    </row>
    <row r="13" spans="1:14">
      <c r="F13" s="13"/>
      <c r="G13" s="13"/>
      <c r="H13" s="13"/>
      <c r="I13" s="13"/>
      <c r="J13" s="12"/>
    </row>
    <row r="14" spans="1:14">
      <c r="D14" s="3"/>
      <c r="F14" s="2" t="s">
        <v>27</v>
      </c>
      <c r="G14" t="s">
        <v>14</v>
      </c>
      <c r="J14" s="11"/>
    </row>
    <row r="15" spans="1:14">
      <c r="B15" s="17" t="s">
        <v>129</v>
      </c>
      <c r="C15" t="s">
        <v>139</v>
      </c>
      <c r="D15" s="3"/>
      <c r="F15" s="2" t="s">
        <v>28</v>
      </c>
      <c r="G15" t="s">
        <v>16</v>
      </c>
    </row>
    <row r="16" spans="1:14">
      <c r="C16" t="s">
        <v>138</v>
      </c>
      <c r="F16" s="2" t="s">
        <v>29</v>
      </c>
      <c r="G16" t="s">
        <v>15</v>
      </c>
    </row>
    <row r="17" spans="4:11">
      <c r="F17" s="2" t="s">
        <v>30</v>
      </c>
      <c r="G17" t="s">
        <v>17</v>
      </c>
    </row>
    <row r="18" spans="4:11">
      <c r="F18" s="2" t="s">
        <v>31</v>
      </c>
      <c r="G18" t="s">
        <v>18</v>
      </c>
    </row>
    <row r="19" spans="4:11">
      <c r="F19" s="2"/>
    </row>
    <row r="20" spans="4:11">
      <c r="E20" s="17" t="s">
        <v>129</v>
      </c>
      <c r="F20" t="s">
        <v>130</v>
      </c>
    </row>
    <row r="21" spans="4:11">
      <c r="F21" s="3" t="s">
        <v>131</v>
      </c>
      <c r="G21" s="2"/>
    </row>
    <row r="23" spans="4:11">
      <c r="D23" s="19" t="s">
        <v>75</v>
      </c>
      <c r="E23" s="23"/>
      <c r="F23" s="21" t="s">
        <v>20</v>
      </c>
      <c r="G23" s="22"/>
      <c r="H23" s="21" t="s">
        <v>21</v>
      </c>
      <c r="I23" s="22"/>
      <c r="J23" s="21" t="s">
        <v>4</v>
      </c>
      <c r="K23" s="22"/>
    </row>
    <row r="24" spans="4:11">
      <c r="E24"/>
      <c r="F24" s="3"/>
    </row>
    <row r="25" spans="4:11">
      <c r="D25" s="3"/>
      <c r="F25" s="2" t="s">
        <v>32</v>
      </c>
      <c r="G25" t="s">
        <v>23</v>
      </c>
      <c r="J25" t="s">
        <v>113</v>
      </c>
    </row>
    <row r="26" spans="4:11" hidden="1" outlineLevel="1">
      <c r="D26" s="3"/>
      <c r="H26" t="s">
        <v>0</v>
      </c>
      <c r="I26" t="s">
        <v>33</v>
      </c>
      <c r="J26" s="15" t="s">
        <v>107</v>
      </c>
    </row>
    <row r="27" spans="4:11" hidden="1" outlineLevel="1">
      <c r="H27" t="s">
        <v>2</v>
      </c>
      <c r="I27" t="s">
        <v>36</v>
      </c>
      <c r="J27" s="15" t="s">
        <v>110</v>
      </c>
    </row>
    <row r="28" spans="4:11" hidden="1" outlineLevel="1">
      <c r="H28" t="s">
        <v>6</v>
      </c>
      <c r="I28" t="s">
        <v>37</v>
      </c>
      <c r="J28" s="15" t="s">
        <v>111</v>
      </c>
    </row>
    <row r="29" spans="4:11" hidden="1" outlineLevel="1">
      <c r="H29" t="s">
        <v>8</v>
      </c>
      <c r="I29" t="s">
        <v>35</v>
      </c>
      <c r="J29" s="15" t="s">
        <v>108</v>
      </c>
    </row>
    <row r="30" spans="4:11" hidden="1" outlineLevel="1">
      <c r="H30" t="s">
        <v>38</v>
      </c>
      <c r="I30" t="s">
        <v>42</v>
      </c>
      <c r="J30" s="15" t="s">
        <v>107</v>
      </c>
    </row>
    <row r="31" spans="4:11" hidden="1" outlineLevel="1">
      <c r="H31" t="s">
        <v>39</v>
      </c>
      <c r="I31" t="s">
        <v>43</v>
      </c>
      <c r="J31" s="15" t="s">
        <v>112</v>
      </c>
    </row>
    <row r="32" spans="4:11" hidden="1" outlineLevel="1">
      <c r="H32" t="s">
        <v>40</v>
      </c>
      <c r="I32" t="s">
        <v>44</v>
      </c>
      <c r="J32" s="15" t="s">
        <v>109</v>
      </c>
    </row>
    <row r="33" spans="1:10" hidden="1" outlineLevel="1">
      <c r="H33" t="s">
        <v>41</v>
      </c>
      <c r="I33" t="s">
        <v>45</v>
      </c>
      <c r="J33" s="15" t="s">
        <v>108</v>
      </c>
    </row>
    <row r="34" spans="1:10" collapsed="1">
      <c r="A34" t="s">
        <v>119</v>
      </c>
    </row>
    <row r="35" spans="1:10">
      <c r="F35" s="2" t="s">
        <v>34</v>
      </c>
      <c r="G35" t="s">
        <v>26</v>
      </c>
      <c r="J35" t="s">
        <v>113</v>
      </c>
    </row>
    <row r="36" spans="1:10" hidden="1" outlineLevel="1">
      <c r="H36" t="s">
        <v>2</v>
      </c>
      <c r="I36" t="str">
        <f>UPPER("ADC1 (+Y Array Current)")</f>
        <v>ADC1 (+Y ARRAY CURRENT)</v>
      </c>
      <c r="J36" s="15" t="s">
        <v>98</v>
      </c>
    </row>
    <row r="37" spans="1:10" hidden="1" outlineLevel="1">
      <c r="H37" t="s">
        <v>3</v>
      </c>
      <c r="I37" t="str">
        <f>UPPER("ADC2 (+Y Array Temperature)")</f>
        <v>ADC2 (+Y ARRAY TEMPERATURE)</v>
      </c>
      <c r="J37" s="15" t="s">
        <v>106</v>
      </c>
    </row>
    <row r="38" spans="1:10" hidden="1" outlineLevel="1">
      <c r="H38" t="s">
        <v>6</v>
      </c>
      <c r="I38" t="str">
        <f>UPPER("ADC3 (Array Pair Y Voltage)")</f>
        <v>ADC3 (ARRAY PAIR Y VOLTAGE)</v>
      </c>
      <c r="J38" s="15" t="s">
        <v>99</v>
      </c>
    </row>
    <row r="39" spans="1:10" hidden="1" outlineLevel="1">
      <c r="H39" t="s">
        <v>47</v>
      </c>
      <c r="I39" t="str">
        <f>UPPER("ADC4 (-Y Array Current)")</f>
        <v>ADC4 (-Y ARRAY CURRENT)</v>
      </c>
      <c r="J39" s="15" t="s">
        <v>100</v>
      </c>
    </row>
    <row r="40" spans="1:10" hidden="1" outlineLevel="1">
      <c r="H40" t="s">
        <v>48</v>
      </c>
      <c r="I40" t="str">
        <f>UPPER("ADC5 (-Y Array Temperature)")</f>
        <v>ADC5 (-Y ARRAY TEMPERATURE)</v>
      </c>
      <c r="J40" s="15" t="s">
        <v>106</v>
      </c>
    </row>
    <row r="41" spans="1:10" hidden="1" outlineLevel="1">
      <c r="H41" t="s">
        <v>49</v>
      </c>
      <c r="I41" t="str">
        <f>UPPER("ADC6 (Array Pair X Voltage)")</f>
        <v>ADC6 (ARRAY PAIR X VOLTAGE)</v>
      </c>
      <c r="J41" s="15" t="s">
        <v>97</v>
      </c>
    </row>
    <row r="42" spans="1:10" hidden="1" outlineLevel="1">
      <c r="H42" t="s">
        <v>50</v>
      </c>
      <c r="I42" t="str">
        <f>UPPER("ADC7 (-X Array Current)")</f>
        <v>ADC7 (-X ARRAY CURRENT)</v>
      </c>
      <c r="J42" s="15" t="s">
        <v>101</v>
      </c>
    </row>
    <row r="43" spans="1:10" hidden="1" outlineLevel="1">
      <c r="H43" t="s">
        <v>51</v>
      </c>
      <c r="I43" t="str">
        <f>UPPER("ADC8 (-X Array Temperature)")</f>
        <v>ADC8 (-X ARRAY TEMPERATURE)</v>
      </c>
      <c r="J43" s="15" t="s">
        <v>106</v>
      </c>
    </row>
    <row r="44" spans="1:10" hidden="1" outlineLevel="1">
      <c r="H44" t="s">
        <v>52</v>
      </c>
      <c r="I44" t="str">
        <f>UPPER("ADC9 (Array Pair Z Voltage)")</f>
        <v>ADC9 (ARRAY PAIR Z VOLTAGE)</v>
      </c>
      <c r="J44" s="15" t="s">
        <v>94</v>
      </c>
    </row>
    <row r="45" spans="1:10" hidden="1" outlineLevel="1">
      <c r="H45" t="s">
        <v>53</v>
      </c>
      <c r="I45" t="str">
        <f>UPPER("ADC10 (+Z Array Current)")</f>
        <v>ADC10 (+Z ARRAY CURRENT)</v>
      </c>
      <c r="J45" s="15" t="s">
        <v>96</v>
      </c>
    </row>
    <row r="46" spans="1:10" hidden="1" outlineLevel="1">
      <c r="H46" t="s">
        <v>54</v>
      </c>
      <c r="I46" t="str">
        <f>UPPER("ADC11 (+Z Array Temperature)")</f>
        <v>ADC11 (+Z ARRAY TEMPERATURE)</v>
      </c>
      <c r="J46" s="15" t="s">
        <v>106</v>
      </c>
    </row>
    <row r="47" spans="1:10" hidden="1" outlineLevel="1">
      <c r="H47" t="s">
        <v>55</v>
      </c>
      <c r="I47" t="str">
        <f>UPPER("ADC13 (+X Array Current)")</f>
        <v>ADC13 (+X ARRAY CURRENT)</v>
      </c>
      <c r="J47" s="15" t="s">
        <v>103</v>
      </c>
    </row>
    <row r="48" spans="1:10" hidden="1" outlineLevel="1">
      <c r="H48" t="s">
        <v>56</v>
      </c>
      <c r="I48" t="str">
        <f>UPPER("ADC14 (+X Array Temperature)")</f>
        <v>ADC14 (+X ARRAY TEMPERATURE)</v>
      </c>
      <c r="J48" s="15" t="s">
        <v>106</v>
      </c>
    </row>
    <row r="49" spans="1:11" hidden="1" outlineLevel="1">
      <c r="H49" t="s">
        <v>57</v>
      </c>
      <c r="I49" t="str">
        <f>UPPER("ADC17 (Battery Bus Current)")</f>
        <v>ADC17 (BATTERY BUS CURRENT)</v>
      </c>
      <c r="J49" s="15" t="s">
        <v>102</v>
      </c>
    </row>
    <row r="50" spans="1:11" hidden="1" outlineLevel="1">
      <c r="H50" t="s">
        <v>58</v>
      </c>
      <c r="I50" t="str">
        <f>UPPER("ADC26 (5V Bus Current)")</f>
        <v>ADC26 (5V BUS CURRENT)</v>
      </c>
      <c r="J50" s="16" t="s">
        <v>104</v>
      </c>
    </row>
    <row r="51" spans="1:11" hidden="1" outlineLevel="1">
      <c r="H51" t="s">
        <v>59</v>
      </c>
      <c r="I51" t="str">
        <f>UPPER("ADC27 (3.3V Bus Current)")</f>
        <v>ADC27 (3.3V BUS CURRENT)</v>
      </c>
      <c r="J51" s="16" t="s">
        <v>105</v>
      </c>
    </row>
    <row r="52" spans="1:11" hidden="1" outlineLevel="1">
      <c r="H52" t="s">
        <v>60</v>
      </c>
      <c r="I52" t="str">
        <f>UPPER("ADC30 (-Z Array Temperature)")</f>
        <v>ADC30 (-Z ARRAY TEMPERATURE)</v>
      </c>
      <c r="J52" s="15" t="s">
        <v>106</v>
      </c>
    </row>
    <row r="53" spans="1:11" hidden="1" outlineLevel="1">
      <c r="H53" t="s">
        <v>61</v>
      </c>
      <c r="I53" t="str">
        <f>UPPER("ADC31 (-Z Array Current)")</f>
        <v>ADC31 (-Z ARRAY CURRENT)</v>
      </c>
      <c r="J53" s="15" t="s">
        <v>95</v>
      </c>
    </row>
    <row r="54" spans="1:11" collapsed="1">
      <c r="A54" t="s">
        <v>119</v>
      </c>
    </row>
    <row r="55" spans="1:11">
      <c r="F55" s="2" t="s">
        <v>62</v>
      </c>
      <c r="G55" t="s">
        <v>63</v>
      </c>
      <c r="J55" t="s">
        <v>114</v>
      </c>
    </row>
    <row r="56" spans="1:11" hidden="1" outlineLevel="1">
      <c r="H56" t="s">
        <v>64</v>
      </c>
      <c r="I56" t="s">
        <v>144</v>
      </c>
      <c r="J56" t="s">
        <v>88</v>
      </c>
      <c r="K56" t="s">
        <v>86</v>
      </c>
    </row>
    <row r="57" spans="1:11" hidden="1" outlineLevel="1">
      <c r="H57" t="s">
        <v>65</v>
      </c>
      <c r="I57" t="s">
        <v>145</v>
      </c>
      <c r="K57" t="s">
        <v>87</v>
      </c>
    </row>
    <row r="58" spans="1:11" hidden="1" outlineLevel="1">
      <c r="H58" t="s">
        <v>66</v>
      </c>
      <c r="I58" t="s">
        <v>153</v>
      </c>
      <c r="K58" t="s">
        <v>91</v>
      </c>
    </row>
    <row r="59" spans="1:11" hidden="1" outlineLevel="1">
      <c r="H59" t="s">
        <v>67</v>
      </c>
      <c r="I59" t="s">
        <v>146</v>
      </c>
      <c r="K59" t="str">
        <f>UPPER("0x05 = switch is ON but is in overcurrent condition")</f>
        <v>0X05 = SWITCH IS ON BUT IS IN OVERCURRENT CONDITION</v>
      </c>
    </row>
    <row r="60" spans="1:11" hidden="1" outlineLevel="1">
      <c r="H60" t="s">
        <v>68</v>
      </c>
      <c r="I60" t="s">
        <v>152</v>
      </c>
      <c r="K60" t="str">
        <f>UPPER("0x08 = switch is OFF due to MAX time timeout")</f>
        <v>0X08 = SWITCH IS OFF DUE TO MAX TIME TIMEOUT</v>
      </c>
    </row>
    <row r="61" spans="1:11" hidden="1" outlineLevel="1">
      <c r="H61" t="s">
        <v>69</v>
      </c>
      <c r="I61" t="s">
        <v>147</v>
      </c>
      <c r="K61" t="str">
        <f>UPPER("0x10 = switch is OFF due to unknown reason")</f>
        <v>0X10 = SWITCH IS OFF DUE TO UNKNOWN REASON</v>
      </c>
    </row>
    <row r="62" spans="1:11" hidden="1" outlineLevel="1">
      <c r="H62" t="s">
        <v>70</v>
      </c>
      <c r="I62" t="s">
        <v>148</v>
      </c>
    </row>
    <row r="63" spans="1:11" hidden="1" outlineLevel="1">
      <c r="H63" t="s">
        <v>71</v>
      </c>
      <c r="I63" t="s">
        <v>149</v>
      </c>
      <c r="J63" t="s">
        <v>89</v>
      </c>
      <c r="K63" t="s">
        <v>92</v>
      </c>
    </row>
    <row r="64" spans="1:11" hidden="1" outlineLevel="1">
      <c r="H64" t="s">
        <v>72</v>
      </c>
      <c r="I64" t="s">
        <v>150</v>
      </c>
    </row>
    <row r="65" spans="1:14" hidden="1" outlineLevel="1">
      <c r="H65" t="s">
        <v>73</v>
      </c>
      <c r="I65" t="s">
        <v>151</v>
      </c>
      <c r="J65" t="s">
        <v>90</v>
      </c>
      <c r="K65" t="s">
        <v>93</v>
      </c>
    </row>
    <row r="66" spans="1:14" hidden="1" outlineLevel="1"/>
    <row r="67" spans="1:14" hidden="1" outlineLevel="1">
      <c r="K67" s="18" t="s">
        <v>117</v>
      </c>
      <c r="L67" s="18"/>
      <c r="M67" s="18" t="s">
        <v>118</v>
      </c>
      <c r="N67" s="18"/>
    </row>
    <row r="68" spans="1:14" hidden="1" outlineLevel="1">
      <c r="K68" s="3" t="s">
        <v>115</v>
      </c>
      <c r="L68" s="3" t="s">
        <v>116</v>
      </c>
      <c r="M68" s="3" t="s">
        <v>115</v>
      </c>
      <c r="N68" s="3" t="s">
        <v>116</v>
      </c>
    </row>
    <row r="69" spans="1:14" hidden="1" outlineLevel="1">
      <c r="J69" t="s">
        <v>76</v>
      </c>
      <c r="K69" s="3">
        <v>0.25954899999999997</v>
      </c>
      <c r="L69" s="3">
        <v>-1.5168250000000001</v>
      </c>
      <c r="M69" s="3">
        <v>2.3001070000000001</v>
      </c>
      <c r="N69" s="3">
        <v>-1113.424579</v>
      </c>
    </row>
    <row r="70" spans="1:14" hidden="1" outlineLevel="1">
      <c r="J70" t="s">
        <v>77</v>
      </c>
      <c r="K70" s="3">
        <v>0.25835900000000001</v>
      </c>
      <c r="L70" s="3">
        <v>-1.554162</v>
      </c>
      <c r="M70" s="3">
        <v>2.3153489999999999</v>
      </c>
      <c r="N70" s="3">
        <v>-1136.0568290000001</v>
      </c>
    </row>
    <row r="71" spans="1:14" hidden="1" outlineLevel="1">
      <c r="J71" t="s">
        <v>78</v>
      </c>
      <c r="K71" s="3">
        <v>0.25932500000000003</v>
      </c>
      <c r="L71" s="3">
        <v>-1.5959030000000001</v>
      </c>
      <c r="M71" s="3">
        <v>2.3315000000000001</v>
      </c>
      <c r="N71" s="3">
        <v>-1187.043977</v>
      </c>
    </row>
    <row r="72" spans="1:14" hidden="1" outlineLevel="1">
      <c r="J72" t="s">
        <v>79</v>
      </c>
      <c r="K72" s="3">
        <v>0.51852600000000004</v>
      </c>
      <c r="L72" s="3">
        <v>-8.7569710000000001</v>
      </c>
      <c r="M72" s="3">
        <v>3.6677849999999999</v>
      </c>
      <c r="N72" s="3">
        <v>-7266.8036910000001</v>
      </c>
    </row>
    <row r="73" spans="1:14" hidden="1" outlineLevel="1">
      <c r="J73" t="s">
        <v>80</v>
      </c>
      <c r="K73" s="3">
        <v>0.53451599999999999</v>
      </c>
      <c r="L73" s="3">
        <v>-3.2504599999999999</v>
      </c>
      <c r="M73" s="3">
        <v>2.6036410000000001</v>
      </c>
      <c r="N73" s="3">
        <v>-0.50406099999999998</v>
      </c>
    </row>
    <row r="74" spans="1:14" hidden="1" outlineLevel="1">
      <c r="J74" t="s">
        <v>81</v>
      </c>
      <c r="K74" s="3">
        <v>0.52824499999999996</v>
      </c>
      <c r="L74" s="3">
        <v>-2.9741089999999999</v>
      </c>
      <c r="M74" s="3">
        <v>2.2332640000000001</v>
      </c>
      <c r="N74" s="3">
        <v>-930.30351599999995</v>
      </c>
    </row>
    <row r="75" spans="1:14" hidden="1" outlineLevel="1">
      <c r="J75" t="s">
        <v>82</v>
      </c>
      <c r="K75" s="3">
        <v>0.26047599999999999</v>
      </c>
      <c r="L75" s="3">
        <v>-0.91132000000000002</v>
      </c>
      <c r="M75" s="3">
        <v>2.2549739999999998</v>
      </c>
      <c r="N75" s="3">
        <v>-993.91500900000005</v>
      </c>
    </row>
    <row r="76" spans="1:14" hidden="1" outlineLevel="1">
      <c r="J76" t="s">
        <v>83</v>
      </c>
      <c r="K76" s="3">
        <v>0.532941</v>
      </c>
      <c r="L76" s="3">
        <v>-3.1523310000000002</v>
      </c>
      <c r="M76" s="3">
        <v>2.5926930000000001</v>
      </c>
      <c r="N76" s="3">
        <v>3.6560670000000002</v>
      </c>
    </row>
    <row r="77" spans="1:14" collapsed="1">
      <c r="A77" t="s">
        <v>119</v>
      </c>
    </row>
    <row r="78" spans="1:14">
      <c r="F78" s="2" t="s">
        <v>126</v>
      </c>
      <c r="G78" t="s">
        <v>134</v>
      </c>
      <c r="J78" t="s">
        <v>143</v>
      </c>
    </row>
    <row r="79" spans="1:14" hidden="1" outlineLevel="1">
      <c r="F79" s="2"/>
      <c r="H79" t="s">
        <v>137</v>
      </c>
      <c r="I79" t="s">
        <v>135</v>
      </c>
      <c r="J79" t="s">
        <v>142</v>
      </c>
    </row>
    <row r="80" spans="1:14" hidden="1" outlineLevel="1">
      <c r="F80" s="2"/>
      <c r="J80" t="s">
        <v>136</v>
      </c>
    </row>
    <row r="81" spans="1:10" hidden="1" outlineLevel="1">
      <c r="F81" s="2"/>
    </row>
    <row r="82" spans="1:10" collapsed="1">
      <c r="A82" t="s">
        <v>119</v>
      </c>
      <c r="F82" s="2"/>
    </row>
    <row r="83" spans="1:10">
      <c r="F83" s="2" t="s">
        <v>127</v>
      </c>
      <c r="G83" t="s">
        <v>128</v>
      </c>
    </row>
    <row r="84" spans="1:10" hidden="1" outlineLevel="1">
      <c r="H84" s="3" t="s">
        <v>6</v>
      </c>
      <c r="I84" t="s">
        <v>132</v>
      </c>
      <c r="J84" t="s">
        <v>140</v>
      </c>
    </row>
    <row r="85" spans="1:10" hidden="1" outlineLevel="1">
      <c r="H85" s="3" t="s">
        <v>38</v>
      </c>
      <c r="I85" t="s">
        <v>133</v>
      </c>
      <c r="J85" t="s">
        <v>141</v>
      </c>
    </row>
    <row r="86" spans="1:10" collapsed="1">
      <c r="A86" t="s">
        <v>119</v>
      </c>
    </row>
  </sheetData>
  <dataConsolidate/>
  <mergeCells count="15">
    <mergeCell ref="M67:N67"/>
    <mergeCell ref="D3:K3"/>
    <mergeCell ref="H6:I6"/>
    <mergeCell ref="J6:K6"/>
    <mergeCell ref="D23:E23"/>
    <mergeCell ref="F23:G23"/>
    <mergeCell ref="H23:I23"/>
    <mergeCell ref="J23:K23"/>
    <mergeCell ref="J8:K8"/>
    <mergeCell ref="M3:N3"/>
    <mergeCell ref="F6:G6"/>
    <mergeCell ref="D6:E6"/>
    <mergeCell ref="D12:E12"/>
    <mergeCell ref="F12:G12"/>
    <mergeCell ref="K67:L67"/>
  </mergeCells>
  <hyperlinks>
    <hyperlink ref="A8" r:id="rId1"/>
    <hyperlink ref="B11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Packet Format (AMSAT)</vt:lpstr>
    </vt:vector>
  </TitlesOfParts>
  <Company>Surrey Space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Bridges</dc:creator>
  <cp:lastModifiedBy>Christopher Bridges</cp:lastModifiedBy>
  <dcterms:created xsi:type="dcterms:W3CDTF">2012-07-09T11:08:08Z</dcterms:created>
  <dcterms:modified xsi:type="dcterms:W3CDTF">2013-03-27T18:08:33Z</dcterms:modified>
</cp:coreProperties>
</file>