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StatisticalServer\"/>
    </mc:Choice>
  </mc:AlternateContent>
  <xr:revisionPtr revIDLastSave="0" documentId="13_ncr:1_{0E2FCCF4-3E5C-469F-BDE2-E803A90A9594}" xr6:coauthVersionLast="47" xr6:coauthVersionMax="47" xr10:uidLastSave="{00000000-0000-0000-0000-000000000000}"/>
  <bookViews>
    <workbookView xWindow="-108" yWindow="-108" windowWidth="23256" windowHeight="14016" activeTab="4" xr2:uid="{00000000-000D-0000-FFFF-FFFF00000000}"/>
  </bookViews>
  <sheets>
    <sheet name="Statistics 説明" sheetId="2" r:id="rId1"/>
    <sheet name="Access 説明" sheetId="5" r:id="rId2"/>
    <sheet name="MongoDB 説明" sheetId="6" r:id="rId3"/>
    <sheet name="MariaDB 説明" sheetId="7" r:id="rId4"/>
    <sheet name="Sheet4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4" i="7" l="1"/>
  <c r="J24" i="7"/>
  <c r="I24" i="7"/>
  <c r="K23" i="7"/>
  <c r="J23" i="7"/>
  <c r="I23" i="7"/>
  <c r="P9" i="7"/>
  <c r="K9" i="7"/>
  <c r="J9" i="7"/>
  <c r="I9" i="7"/>
  <c r="P8" i="7"/>
  <c r="K8" i="7"/>
  <c r="J8" i="7"/>
  <c r="I8" i="7"/>
  <c r="P7" i="7"/>
  <c r="K7" i="7"/>
  <c r="J7" i="7"/>
  <c r="I7" i="7"/>
  <c r="P6" i="7"/>
  <c r="K6" i="7"/>
  <c r="J6" i="7"/>
  <c r="I6" i="7"/>
  <c r="P5" i="7"/>
  <c r="K5" i="7"/>
  <c r="J5" i="7"/>
  <c r="I5" i="7"/>
  <c r="P4" i="7"/>
  <c r="K4" i="7"/>
  <c r="J4" i="7"/>
  <c r="I4" i="7"/>
  <c r="P3" i="7"/>
  <c r="K3" i="7"/>
  <c r="J3" i="7"/>
  <c r="I3" i="7"/>
  <c r="F5" i="2"/>
  <c r="F4" i="2"/>
  <c r="F3" i="2"/>
  <c r="F2" i="2"/>
</calcChain>
</file>

<file path=xl/sharedStrings.xml><?xml version="1.0" encoding="utf-8"?>
<sst xmlns="http://schemas.openxmlformats.org/spreadsheetml/2006/main" count="733" uniqueCount="404">
  <si>
    <t>GitHub 倉庫網址：</t>
    <phoneticPr fontId="1" type="noConversion"/>
  </si>
  <si>
    <t>https://github.com/longvh211/Chromium-Automation-with-CDP-for-VBA</t>
    <phoneticPr fontId="1" type="noConversion"/>
  </si>
  <si>
    <t>https://github.com/longvh211/Edge-IE-Mode-Automation-with-IES-for-VBA/tree/main</t>
    <phoneticPr fontId="1" type="noConversion"/>
  </si>
  <si>
    <t>https://www.codeproject.com/Tips/5307593/Automate-Chrome-Edge-using-VBA</t>
    <phoneticPr fontId="1" type="noConversion"/>
  </si>
  <si>
    <t>codeproject 官網網址：</t>
  </si>
  <si>
    <t>解決方法如下：</t>
    <phoneticPr fontId="1" type="noConversion"/>
  </si>
  <si>
    <t>在 VBA 的編輯環境中，單擊「工具」菜單，然後單價「設定引用項目」條目；在彈出的「設定引用項目-VBAProject」對話框中，找到「Microsoft Scripting Runtime」項目，勾選後，單擊「確定」按鈕，退出即可。</t>
    <phoneticPr fontId="1" type="noConversion"/>
  </si>
  <si>
    <t>注意，在 VBA 中使用 CreateObject("InternetExplorer.Application") 方法創建對象控制 IE 瀏覽器，需要事先已引用 Window 系統的 API 項目「Microsoft Internet Controls」，否則會報錯誤：「編譯錯誤：使用者自訂型態尚未定義」。</t>
    <phoneticPr fontId="1" type="noConversion"/>
  </si>
  <si>
    <t>注意，clsJsConverter.cls 模塊中的 Private Function json_ParseObject(json_String As String, ByRef json_Index As Long) As Dictionary 函數，因爲包含字典（Dictionary）類型的變量，因此需要事先已引用 Window 系統的 API 項目「Microsoft Scripting Runtime」，否則會報錯誤：「編譯錯誤：使用者自訂型態尚未定義」。</t>
    <phoneticPr fontId="1" type="noConversion"/>
  </si>
  <si>
    <t>在 VBA 的編輯環境中，單擊「工具」菜單，然後單價「設定引用項目」條目；在彈出的「設定引用項目-VBAProject」對話框中，找到「Microsoft Internet Controls」項目，勾選後，單擊「確定」按鈕，退出即可。</t>
    <phoneticPr fontId="1" type="noConversion"/>
  </si>
  <si>
    <t>https://github.com/VBA-tools/VBA-JSON</t>
    <phoneticPr fontId="1" type="noConversion"/>
  </si>
  <si>
    <t>trainXdata</t>
    <phoneticPr fontId="1" type="noConversion"/>
  </si>
  <si>
    <t>Pdata_0</t>
    <phoneticPr fontId="1" type="noConversion"/>
  </si>
  <si>
    <t>trainYdata_1</t>
    <phoneticPr fontId="1" type="noConversion"/>
  </si>
  <si>
    <t>trainYdata_2</t>
    <phoneticPr fontId="1" type="noConversion"/>
  </si>
  <si>
    <t>trainYdata_3</t>
    <phoneticPr fontId="1" type="noConversion"/>
  </si>
  <si>
    <t>Plower</t>
    <phoneticPr fontId="1" type="noConversion"/>
  </si>
  <si>
    <t>Pupper</t>
    <phoneticPr fontId="1" type="noConversion"/>
  </si>
  <si>
    <t>weight</t>
    <phoneticPr fontId="1" type="noConversion"/>
  </si>
  <si>
    <t>控制臺啓動統計算法服務器示例：</t>
    <phoneticPr fontId="1" type="noConversion"/>
  </si>
  <si>
    <t>控制臺命令行啓動 Julia 統計算法服務器：</t>
    <phoneticPr fontId="1" type="noConversion"/>
  </si>
  <si>
    <t>參數 -p 4 表示設定允許 4 個進程并發;</t>
    <phoneticPr fontId="1" type="noConversion"/>
  </si>
  <si>
    <t>控制臺命令行啓動 Python 統計算法服務器：</t>
    <phoneticPr fontId="1" type="noConversion"/>
  </si>
  <si>
    <t>testYdata_1</t>
    <phoneticPr fontId="1" type="noConversion"/>
  </si>
  <si>
    <t>testYdata_2</t>
    <phoneticPr fontId="1" type="noConversion"/>
  </si>
  <si>
    <t>testYdata_3</t>
    <phoneticPr fontId="1" type="noConversion"/>
  </si>
  <si>
    <t>或者</t>
    <phoneticPr fontId="1" type="noConversion"/>
  </si>
  <si>
    <t>控制臺命令行啓動 MongoDB 數據庫服務器端應用：</t>
    <phoneticPr fontId="1" type="noConversion"/>
  </si>
  <si>
    <t>控制臺命令行啓動用於鏈接操作 MongoDB 數據庫服務器端應用的自定義的 Node.js 服務器：</t>
    <phoneticPr fontId="1" type="noConversion"/>
  </si>
  <si>
    <t>控制臺命令行啓動 MongoDB 數據庫客戶端應用（注意，這一步操作不必須，不是必須啓動  MongoDB 數據庫客戶端應用，可以選擇不啓動）：</t>
    <phoneticPr fontId="1" type="noConversion"/>
  </si>
  <si>
    <t>vba 解析轉換字典（Dict）和 JSON 字符串使用 codeproject 網站貢獻的第三方擴展類模塊：clsBrowser.cls、clsCore.cls、clsJsConverter.cls</t>
    <phoneticPr fontId="1" type="noConversion"/>
  </si>
  <si>
    <t>C:\&gt;C:\Criss\MongoDB\Server\4.2\bin\mongod.exe --config=C:\Criss\DatabaseServer\MongoDB\mongod.cfg</t>
    <phoneticPr fontId="1" type="noConversion"/>
  </si>
  <si>
    <t>C:\&gt;C:\Criss\NodeJS\nodejs-14.4.0\node.exe C:\Criss\DatabaseServer\MongoDB\Nodejs2MongodbServer.js host=0.0.0.0 port=27016 number_cluster_Workers=0 MongodbHost=0.0.0.0 MongodbPort=27017 dbUser=admin_MathematicalStatisticsData dbPass=admin dbName=MathematicalStatisticsData</t>
    <phoneticPr fontId="1" type="noConversion"/>
  </si>
  <si>
    <t>C:\&gt;C:\Criss\MongoDB\Server\4.2\bin\mongo.exe mongodb://127.0.0.1:27017/MathematicalStatisticsData</t>
    <phoneticPr fontId="1" type="noConversion"/>
  </si>
  <si>
    <t>test-Xvals</t>
  </si>
  <si>
    <t>test-Xfit-Uncertainty-Lower</t>
  </si>
  <si>
    <t>test-Xfit-Uncertainty-Upper</t>
  </si>
  <si>
    <t>Coefficient</t>
    <phoneticPr fontId="1" type="noConversion"/>
  </si>
  <si>
    <t>Yfit</t>
    <phoneticPr fontId="1" type="noConversion"/>
  </si>
  <si>
    <t>Coefficient-StandardDeviation</t>
    <phoneticPr fontId="1" type="noConversion"/>
  </si>
  <si>
    <t>Yfit-Uncertainty-Lower</t>
    <phoneticPr fontId="1" type="noConversion"/>
  </si>
  <si>
    <t>Yfit-Uncertainty-Upper</t>
    <phoneticPr fontId="1" type="noConversion"/>
  </si>
  <si>
    <t>Residual</t>
    <phoneticPr fontId="1" type="noConversion"/>
  </si>
  <si>
    <t>Coefficient-Confidence-Lower-95%</t>
    <phoneticPr fontId="1" type="noConversion"/>
  </si>
  <si>
    <t>Coefficient-Confidence-Upper-95%</t>
    <phoneticPr fontId="1" type="noConversion"/>
  </si>
  <si>
    <t>testXdata</t>
    <phoneticPr fontId="1" type="noConversion"/>
  </si>
  <si>
    <t>test-Yfit</t>
  </si>
  <si>
    <t>C:\&gt;C:\StatisticalServer\Julia\Julia-1.9.3\bin\julia.exe -p 4 --project=C:/StatisticalServer/StatisticalServerJulia/ C:/StatisticalServer/StatisticalServerJulia/src/StatisticalAlgorithmServer.jl</t>
    <phoneticPr fontId="1" type="noConversion"/>
  </si>
  <si>
    <t>參數 --project=C:/StatisticalServer/StatisticalServerJulia/ 表示隔離全局環境，只是用項目私人環境 C:/StatisticalServer/StatisticalServerJulia/ 啓動 Julia 解釋器;</t>
    <phoneticPr fontId="1" type="noConversion"/>
  </si>
  <si>
    <t>C:\&gt;C:\StatisticalServer\Python\Python311\python.exe C:/StatisticalServer/StatisticalServerPython/src/StatisticalAlgorithmServer.py</t>
    <phoneticPr fontId="1" type="noConversion"/>
  </si>
  <si>
    <t>C:\&gt;C:\StatisticalServer\StatisticalServerPython\Scripts\python.exe C:/StatisticalServer/StatisticalServerPython/src/StatisticalAlgorithmServer.py</t>
    <phoneticPr fontId="1" type="noConversion"/>
  </si>
  <si>
    <t>參數 C:\StatisticalServer\StatisticalServerPython\Scripts\python.exe 表示使用隔離環境 C:/StatisticalServer/StatisticalServerPython/ 中的 python.exe 啓動運行;</t>
    <phoneticPr fontId="1" type="noConversion"/>
  </si>
  <si>
    <t>testYdata</t>
    <phoneticPr fontId="1" type="noConversion"/>
  </si>
  <si>
    <t>-inf</t>
  </si>
  <si>
    <t>+inf</t>
  </si>
  <si>
    <t>test-Xvals</t>
    <phoneticPr fontId="1" type="noConversion"/>
  </si>
  <si>
    <t>test-Xfit-Uncertainty-Lower</t>
    <phoneticPr fontId="1" type="noConversion"/>
  </si>
  <si>
    <t>test-Xfit-Uncertainty-Upper</t>
    <phoneticPr fontId="1" type="noConversion"/>
  </si>
  <si>
    <t>Field-type</t>
    <phoneticPr fontId="5" type="noConversion"/>
  </si>
  <si>
    <t>COUNTER</t>
    <phoneticPr fontId="1" type="noConversion"/>
  </si>
  <si>
    <t>UNIQUEIDENTIFIER</t>
    <phoneticPr fontId="1" type="noConversion"/>
  </si>
  <si>
    <t>SMALLINT</t>
    <phoneticPr fontId="1" type="noConversion"/>
  </si>
  <si>
    <t>INTEGER</t>
    <phoneticPr fontId="1" type="noConversion"/>
  </si>
  <si>
    <t>REAL</t>
    <phoneticPr fontId="1" type="noConversion"/>
  </si>
  <si>
    <t>FLOAT</t>
    <phoneticPr fontId="1" type="noConversion"/>
  </si>
  <si>
    <t>VARCHAR</t>
    <phoneticPr fontId="1" type="noConversion"/>
  </si>
  <si>
    <t>MEMO</t>
    <phoneticPr fontId="1" type="noConversion"/>
  </si>
  <si>
    <t>DATETIME</t>
    <phoneticPr fontId="1" type="noConversion"/>
  </si>
  <si>
    <t>MONEY</t>
    <phoneticPr fontId="1" type="noConversion"/>
  </si>
  <si>
    <t>IMAGE</t>
    <phoneticPr fontId="5" type="noConversion"/>
  </si>
  <si>
    <t>LongBinary</t>
  </si>
  <si>
    <t>VarBinary</t>
  </si>
  <si>
    <t>Field-key</t>
    <phoneticPr fontId="5" type="noConversion"/>
  </si>
  <si>
    <t>Auto</t>
    <phoneticPr fontId="5" type="noConversion"/>
  </si>
  <si>
    <t>ReplicationID</t>
  </si>
  <si>
    <t>IntegerShort</t>
  </si>
  <si>
    <t>IntegerLong</t>
  </si>
  <si>
    <t>FloatSingle</t>
  </si>
  <si>
    <t>FloatDouble</t>
  </si>
  <si>
    <t>TextShort</t>
  </si>
  <si>
    <t>TextLong</t>
  </si>
  <si>
    <t>DateTime</t>
  </si>
  <si>
    <t>Currency</t>
  </si>
  <si>
    <t>OleObject-Image</t>
    <phoneticPr fontId="1" type="noConversion"/>
  </si>
  <si>
    <t>Array8Byte</t>
  </si>
  <si>
    <t>Field-value</t>
    <phoneticPr fontId="5" type="noConversion"/>
  </si>
  <si>
    <t>{00000001-0001-0001-0001-000000000001}</t>
  </si>
  <si>
    <t>aaa</t>
  </si>
  <si>
    <t>aaaaaa</t>
  </si>
  <si>
    <t>…</t>
    <phoneticPr fontId="1" type="noConversion"/>
  </si>
  <si>
    <t>{00000002-0002-0002-0002-000000000002}</t>
  </si>
  <si>
    <t>bbb</t>
  </si>
  <si>
    <t>bbbbbb</t>
  </si>
  <si>
    <t>{00000003-0003-0003-0003-000000000003}</t>
  </si>
  <si>
    <t>ccc</t>
  </si>
  <si>
    <t>cccccc</t>
  </si>
  <si>
    <t>{00000004-0004-0004-0004-000000000004}</t>
  </si>
  <si>
    <t>ddd</t>
  </si>
  <si>
    <t>dddddd</t>
  </si>
  <si>
    <t>Collection1</t>
    <phoneticPr fontId="1" type="noConversion"/>
  </si>
  <si>
    <t>{00000005-0005-0005-0005-000000000005}</t>
  </si>
  <si>
    <t>eee</t>
  </si>
  <si>
    <t>eeeeee</t>
  </si>
  <si>
    <t>{00000006-0006-0006-0006-000000000006}</t>
  </si>
  <si>
    <t>fff</t>
  </si>
  <si>
    <t>ffffff</t>
  </si>
  <si>
    <t>{00000007-0007-0007-0007-000000000007}</t>
  </si>
  <si>
    <t>ggg</t>
  </si>
  <si>
    <t>gggggg</t>
  </si>
  <si>
    <t xml:space="preserve"> = 1</t>
    <phoneticPr fontId="5" type="noConversion"/>
  </si>
  <si>
    <t xml:space="preserve"> = {00000001-0001-0001-0001-000000000001}</t>
    <phoneticPr fontId="5" type="noConversion"/>
  </si>
  <si>
    <t xml:space="preserve"> = 111</t>
    <phoneticPr fontId="5" type="noConversion"/>
  </si>
  <si>
    <t xml:space="preserve"> = 111111</t>
    <phoneticPr fontId="5" type="noConversion"/>
  </si>
  <si>
    <t xml:space="preserve"> = 111.111000061035</t>
    <phoneticPr fontId="5" type="noConversion"/>
  </si>
  <si>
    <t xml:space="preserve"> = 111111.111111</t>
    <phoneticPr fontId="1" type="noConversion"/>
  </si>
  <si>
    <t xml:space="preserve"> = "aaa"</t>
    <phoneticPr fontId="5" type="noConversion"/>
  </si>
  <si>
    <t xml:space="preserve"> = "aaaaaa"</t>
    <phoneticPr fontId="5" type="noConversion"/>
  </si>
  <si>
    <t xml:space="preserve"> = #2021/01/01 11:01:01#</t>
    <phoneticPr fontId="5" type="noConversion"/>
  </si>
  <si>
    <t xml:space="preserve"> = 1.11</t>
    <phoneticPr fontId="5" type="noConversion"/>
  </si>
  <si>
    <t xml:space="preserve"> &gt;= 1</t>
    <phoneticPr fontId="5" type="noConversion"/>
  </si>
  <si>
    <t xml:space="preserve"> &gt;= {00000001-0001-0001-0001-000000000001}</t>
    <phoneticPr fontId="5" type="noConversion"/>
  </si>
  <si>
    <t xml:space="preserve"> &gt;= 111</t>
    <phoneticPr fontId="5" type="noConversion"/>
  </si>
  <si>
    <t xml:space="preserve"> &gt;= 111111</t>
    <phoneticPr fontId="5" type="noConversion"/>
  </si>
  <si>
    <t xml:space="preserve"> &gt;= 111.111000061035</t>
    <phoneticPr fontId="5" type="noConversion"/>
  </si>
  <si>
    <t xml:space="preserve"> &gt;= 111111.111111</t>
    <phoneticPr fontId="1" type="noConversion"/>
  </si>
  <si>
    <t xml:space="preserve"> &gt;= "aaa"</t>
    <phoneticPr fontId="5" type="noConversion"/>
  </si>
  <si>
    <t xml:space="preserve"> &gt;= "aaaaaa"</t>
    <phoneticPr fontId="5" type="noConversion"/>
  </si>
  <si>
    <t xml:space="preserve"> &gt;= #2021-01-01 11:01:01#</t>
    <phoneticPr fontId="5" type="noConversion"/>
  </si>
  <si>
    <t xml:space="preserve"> &gt;= 1.11</t>
    <phoneticPr fontId="5" type="noConversion"/>
  </si>
  <si>
    <t xml:space="preserve"> &lt;= 7</t>
    <phoneticPr fontId="5" type="noConversion"/>
  </si>
  <si>
    <t xml:space="preserve"> &lt;= {00000007-0007-0007-0007-000000000007}</t>
    <phoneticPr fontId="5" type="noConversion"/>
  </si>
  <si>
    <t xml:space="preserve"> &lt;= 777</t>
    <phoneticPr fontId="5" type="noConversion"/>
  </si>
  <si>
    <t xml:space="preserve"> &lt;= 777777</t>
    <phoneticPr fontId="5" type="noConversion"/>
  </si>
  <si>
    <t xml:space="preserve"> &lt;= 777.776977539062</t>
    <phoneticPr fontId="5" type="noConversion"/>
  </si>
  <si>
    <t xml:space="preserve"> &lt;= 777777.777777</t>
    <phoneticPr fontId="1" type="noConversion"/>
  </si>
  <si>
    <t xml:space="preserve"> &lt;= "ggg"</t>
    <phoneticPr fontId="5" type="noConversion"/>
  </si>
  <si>
    <t xml:space="preserve"> &lt;= "gggggg"</t>
    <phoneticPr fontId="5" type="noConversion"/>
  </si>
  <si>
    <t xml:space="preserve"> &lt;= #2027-07-07 17:07:07#</t>
    <phoneticPr fontId="5" type="noConversion"/>
  </si>
  <si>
    <t xml:space="preserve"> &lt;= 7.77</t>
    <phoneticPr fontId="5" type="noConversion"/>
  </si>
  <si>
    <t xml:space="preserve"> LIKE "%gg%"</t>
    <phoneticPr fontId="5" type="noConversion"/>
  </si>
  <si>
    <t xml:space="preserve"> LIKE "%ggggg%"</t>
    <phoneticPr fontId="5" type="noConversion"/>
  </si>
  <si>
    <t xml:space="preserve"> BETWEEN 1 AND 7</t>
    <phoneticPr fontId="5" type="noConversion"/>
  </si>
  <si>
    <t xml:space="preserve"> BETWEEN {00000001-0001-0001-0001-000000000001} AND {00000007-0007-0007-0007-000000000007}</t>
    <phoneticPr fontId="5" type="noConversion"/>
  </si>
  <si>
    <t xml:space="preserve"> BETWEEN 111 AND 777</t>
    <phoneticPr fontId="5" type="noConversion"/>
  </si>
  <si>
    <t xml:space="preserve"> BETWEEN 111111 AND 777777</t>
    <phoneticPr fontId="5" type="noConversion"/>
  </si>
  <si>
    <t xml:space="preserve"> BETWEEN 111.111000061035 AND 777.776977539062</t>
    <phoneticPr fontId="5" type="noConversion"/>
  </si>
  <si>
    <t xml:space="preserve"> BETWEEN 111111.111111 AND 777777.777777</t>
    <phoneticPr fontId="1" type="noConversion"/>
  </si>
  <si>
    <t xml:space="preserve"> NOT LIKE "%aa%"</t>
    <phoneticPr fontId="5" type="noConversion"/>
  </si>
  <si>
    <t xml:space="preserve"> NOT LIKE "%aaaaa%"</t>
    <phoneticPr fontId="5" type="noConversion"/>
  </si>
  <si>
    <t xml:space="preserve"> BETWEEN #2021-01-01 11:01:01# AND #2027-07-07 17:07:07#</t>
    <phoneticPr fontId="5" type="noConversion"/>
  </si>
  <si>
    <t xml:space="preserve"> BETWEEN 1.11 AND 7.77</t>
    <phoneticPr fontId="5" type="noConversion"/>
  </si>
  <si>
    <t xml:space="preserve"> = 3</t>
    <phoneticPr fontId="1" type="noConversion"/>
  </si>
  <si>
    <t xml:space="preserve"> = {00000003-0003-0003-0003-000000000003}</t>
    <phoneticPr fontId="5" type="noConversion"/>
  </si>
  <si>
    <t xml:space="preserve"> = 333</t>
    <phoneticPr fontId="1" type="noConversion"/>
  </si>
  <si>
    <t xml:space="preserve"> = 333333</t>
    <phoneticPr fontId="1" type="noConversion"/>
  </si>
  <si>
    <t xml:space="preserve"> = 333.3330078125</t>
    <phoneticPr fontId="1" type="noConversion"/>
  </si>
  <si>
    <t xml:space="preserve"> = 333333.333333</t>
    <phoneticPr fontId="1" type="noConversion"/>
  </si>
  <si>
    <t xml:space="preserve"> = "ccc"</t>
    <phoneticPr fontId="1" type="noConversion"/>
  </si>
  <si>
    <t xml:space="preserve"> = "cccccc"</t>
    <phoneticPr fontId="1" type="noConversion"/>
  </si>
  <si>
    <t xml:space="preserve"> = #2023-03-03 13:03:03#</t>
    <phoneticPr fontId="5" type="noConversion"/>
  </si>
  <si>
    <t xml:space="preserve"> = 3.33</t>
    <phoneticPr fontId="5" type="noConversion"/>
  </si>
  <si>
    <t>{00000008-0008-0008-0008-000000000008}</t>
    <phoneticPr fontId="1" type="noConversion"/>
  </si>
  <si>
    <t>hhh</t>
    <phoneticPr fontId="5" type="noConversion"/>
  </si>
  <si>
    <t>hhhhhh</t>
    <phoneticPr fontId="5" type="noConversion"/>
  </si>
  <si>
    <t>{00000009-0009-0009-0009-000000000009}</t>
    <phoneticPr fontId="1" type="noConversion"/>
  </si>
  <si>
    <t>iii</t>
    <phoneticPr fontId="5" type="noConversion"/>
  </si>
  <si>
    <t>iiiiii</t>
    <phoneticPr fontId="5" type="noConversion"/>
  </si>
  <si>
    <t>SQL</t>
    <phoneticPr fontId="1" type="noConversion"/>
  </si>
  <si>
    <t>https://learn.microsoft.com/zh-tw/office/client-developer/access/desktop-database-reference/microsoft-access-sql-reference</t>
    <phoneticPr fontId="1" type="noConversion"/>
  </si>
  <si>
    <t>SELECT [Auto], [ReplicationID], [IntegerShort], [IntegerLong], [FloatSingle], [FloatDouble], [TextShort], [TextLong], [DateTime], [Currency] FROM [Collection1];</t>
    <phoneticPr fontId="1" type="noConversion"/>
  </si>
  <si>
    <t>SELECT [Auto], [ReplicationID], [IntegerShort], [IntegerLong], [FloatSingle], [FloatDouble], [TextShort], [TextLong], [DateTime], [Currency] FROM [Collection1] WHERE (([Auto] BETWEEN 1 AND 7) AND ([ReplicationID] BETWEEN {00000001-0001-0001-0001-000000000001} AND {00000007-0007-0007-0007-000000000007}) AND ([IntegerShort] BETWEEN 111 AND 777) AND ([FloatDouble] BETWEEN 111111.111111 AND 777777.777777) AND ([TextShort] NOT LIKE "%aa%") AND ([DateTime] BETWEEN #2021-01-01 11:01:01# AND #2027-07-07 17:07:07#) AND ([Currency] BETWEEN 1.11 AND 7.77));</t>
    <phoneticPr fontId="1" type="noConversion"/>
  </si>
  <si>
    <t>SELECT COUNT(*) AS RecordCount FROM [Collection1] WHERE (([Auto] &gt;= 1) AND ([IntegerShort] &gt;= 333) AND ([FloatDouble] &gt;= 333333.333333) AND ([TextShort] LIKE "%cc%") AND ([DateTime] BETWEEN #2021-01-01 11:01:01# AND #2027-07-07 17:07:07#));</t>
    <phoneticPr fontId="1" type="noConversion"/>
  </si>
  <si>
    <t>SELECT COUNT(*) AS RecordCount FROM [Collection1];</t>
    <phoneticPr fontId="1" type="noConversion"/>
  </si>
  <si>
    <t>SELECT * FROM [Collection1] WHERE (([Auto] &gt;= 1) AND ([IntegerShort] &gt;= 333) AND ([FloatDouble] &gt;= 333333.333333) AND ([TextShort] NOT LIKE "%aa%") AND ([DateTime] BETWEEN #2021-01-01 11:01:01# AND #2027-07-07 17:07:07#));</t>
    <phoneticPr fontId="1" type="noConversion"/>
  </si>
  <si>
    <t>SELECT * FROM [Collection1];</t>
    <phoneticPr fontId="1" type="noConversion"/>
  </si>
  <si>
    <t>DELETE FROM [Collection1] WHERE (([Auto] = 1) AND ([IntegerShort] = 111) AND ([FloatDouble] = 111111.111111) AND ([TextShort] = "aaa") AND ([DateTime] BETWEEN #2021-01-01 11:01:01# AND #2027-07-07 17:07:07#));</t>
    <phoneticPr fontId="1" type="noConversion"/>
  </si>
  <si>
    <t>DELETE FROM [Collection1];</t>
    <phoneticPr fontId="1" type="noConversion"/>
  </si>
  <si>
    <t>INSERT INTO [Collection1] ([ReplicationID],[IntegerShort],[IntegerLong],[FloatSingle],[FloatDouble],[TextShort],[TextLong],[DateTime],[Currency],[Image]) VALUES ("{00000001-0001-0001-0001-000000000001}","111","111111","111.111","111111.111111","aaa","aaaaaa","2021/1/1 11:01:01","1.11","");</t>
    <phoneticPr fontId="1" type="noConversion"/>
  </si>
  <si>
    <t>UPDATE [Collection1] SET [ReplicationID]="{00000001-0001-0001-0001-000000000001}",[IntegerShort]="2111",[IntegerLong]="2111111",[FloatSingle]="2111.111",[FloatDouble]="2111111.111111",[TextShort]="2aaa",[TextLong]="2aaaaaa",[DateTime]="2023/3/3 13:03:03",[Currency]="3.33" WHERE (([Auto] = 1) AND ([IntegerShort] = 111) AND ([FloatDouble] = 111111.111111) AND ([TextShort] = "aaa") AND ([DateTime] BETWEEN #2021-01-01 11:01:01# AND #2027-07-07 17:07:07#));</t>
    <phoneticPr fontId="1" type="noConversion"/>
  </si>
  <si>
    <t>UPDATE [Collection1] SET [ReplicationID]="{00000003-0003-0003-0003-000000000003}",[IntegerShort]="2333",[IntegerLong]="2333333",[FloatSingle]="2333.333",[FloatDouble]="2333333.333333",[TextShort]="2ccc",[TextLong]="2cccccc",[DateTime]="2023/3/3 13:03:03",[Currency]="3.33";</t>
    <phoneticPr fontId="1" type="noConversion"/>
  </si>
  <si>
    <t>CREATE TABLE [Collection1] ([Auto] COUNTER,[ReplicationID] UNIQUEIDENTIFIER,[IntegerShort] SMALLINT,[IntegerLong] INTEGER,[FloatSingle] REAL,[FloatDouble] FLOAT,[TextShort] VARCHAR,[TextLong] MEMO,[DateTime] DATETIME,[Currency] MONEY,[OleObject-Image] IMAGE);</t>
    <phoneticPr fontId="1" type="noConversion"/>
  </si>
  <si>
    <t>DROP TABLE [Collection1];</t>
    <phoneticPr fontId="1" type="noConversion"/>
  </si>
  <si>
    <t>Microsoft Access</t>
    <phoneticPr fontId="5" type="noConversion"/>
  </si>
  <si>
    <t>C:/StatisticalServer/Data/warehouse.accdb</t>
    <phoneticPr fontId="1" type="noConversion"/>
  </si>
  <si>
    <t>C:/StatisticalServer/Data/Database1.accdb</t>
    <phoneticPr fontId="1" type="noConversion"/>
  </si>
  <si>
    <t>Database1.Collection_1</t>
    <phoneticPr fontId="1" type="noConversion"/>
  </si>
  <si>
    <t>Database_say</t>
  </si>
  <si>
    <t>MathematicalStatisticsData.Collection_1</t>
    <phoneticPr fontId="1" type="noConversion"/>
  </si>
  <si>
    <t>MongoServerError: a collection 'MathematicalStatisticsData.Collection_1' already exists</t>
    <phoneticPr fontId="1" type="noConversion"/>
  </si>
  <si>
    <t>MongoServerError: invalid collection name</t>
    <phoneticPr fontId="1" type="noConversion"/>
  </si>
  <si>
    <t>http://localhost:27016/createCollection</t>
    <phoneticPr fontId="1" type="noConversion"/>
  </si>
  <si>
    <t>TRUE</t>
    <phoneticPr fontId="1" type="noConversion"/>
  </si>
  <si>
    <t>MongoServerError: ns not found</t>
  </si>
  <si>
    <t>http://localhost:27016/dropCollection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</si>
  <si>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</si>
  <si>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</si>
  <si>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</si>
  <si>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Database_say</t>
    <phoneticPr fontId="1" type="noConversion"/>
  </si>
  <si>
    <t>vba 字典對象（Dict Object）變量與 JSON 字符串類型轉換：clsCore.cls、clsJsConverter.cls</t>
    <phoneticPr fontId="1" type="noConversion"/>
  </si>
  <si>
    <t>a-1</t>
  </si>
  <si>
    <t>b-1</t>
  </si>
  <si>
    <t>c-1</t>
  </si>
  <si>
    <t>{"acknowledged":true,"insertedCount":5,"insertedIds":{"0":"638627979297765bffd0aae5","1":"638627979297765bffd0aae6","2":"638627979297765bffd0aae7","3":"638627979297765bffd0aae8","4":"638627979297765bffd0aae9"}}</t>
    <phoneticPr fontId="1" type="noConversion"/>
  </si>
  <si>
    <t>a-2</t>
    <phoneticPr fontId="1" type="noConversion"/>
  </si>
  <si>
    <t>b-2</t>
  </si>
  <si>
    <t>c-2</t>
  </si>
  <si>
    <t>error, data is empty.</t>
    <phoneticPr fontId="1" type="noConversion"/>
  </si>
  <si>
    <t>a-3</t>
  </si>
  <si>
    <t>b-3</t>
  </si>
  <si>
    <t>c-3</t>
  </si>
  <si>
    <t>http://localhost:27016/insertMany</t>
    <phoneticPr fontId="1" type="noConversion"/>
  </si>
  <si>
    <t>a-4</t>
  </si>
  <si>
    <t>b-4</t>
  </si>
  <si>
    <t>c-4</t>
  </si>
  <si>
    <t>a-5</t>
  </si>
  <si>
    <t>b-5</t>
  </si>
  <si>
    <t>c-5</t>
  </si>
  <si>
    <t>a-3-new</t>
    <phoneticPr fontId="1" type="noConversion"/>
  </si>
  <si>
    <t>b-3-new</t>
    <phoneticPr fontId="1" type="noConversion"/>
  </si>
  <si>
    <t>c-3-new</t>
    <phoneticPr fontId="1" type="noConversion"/>
  </si>
  <si>
    <t>{"acknowledged":true,"modifiedCount":1,"upsertedId":null,"upsertedCount":0,"matchedCount":1}</t>
    <phoneticPr fontId="1" type="noConversion"/>
  </si>
  <si>
    <t>http://localhost:27016/updateMany</t>
    <phoneticPr fontId="1" type="noConversion"/>
  </si>
  <si>
    <t>{"acknowledged":true,"deletedCount":1}</t>
  </si>
  <si>
    <t>http://localhost:27016/deleteMany</t>
    <phoneticPr fontId="1" type="noConversion"/>
  </si>
  <si>
    <t>Key-Word</t>
    <phoneticPr fontId="1" type="noConversion"/>
  </si>
  <si>
    <t>_id</t>
  </si>
  <si>
    <t>A</t>
  </si>
  <si>
    <t>B</t>
  </si>
  <si>
    <t>C</t>
  </si>
  <si>
    <t>{"_id":{$gte:ObjectId("696f3137fa65e9574a628ca2"),$lte:ObjectId("696f3178fa65e9574a628ca6")}}</t>
    <phoneticPr fontId="1" type="noConversion"/>
  </si>
  <si>
    <t>696f3137fa65e9574a628ca2</t>
  </si>
  <si>
    <t>{$or:[{"_id":{$lte:ObjectId("696f3137fa65e9574a628ca2")}},{"_id":{$gte:ObjectId("696f3178fa65e9574a628ca6")}}]}</t>
    <phoneticPr fontId="1" type="noConversion"/>
  </si>
  <si>
    <t>696f3146fa65e9574a628ca3</t>
  </si>
  <si>
    <t>a-2</t>
  </si>
  <si>
    <t>{$or:[{"_id":{$lte:ObjectId("696f3137fa65e9574a628ca2")}},{"_id":{$gte:ObjectId("696f315afa65e9574a628ca4")}}],"_id":ObjectId("696f3178fa65e9574a628ca6")}</t>
    <phoneticPr fontId="1" type="noConversion"/>
  </si>
  <si>
    <t>696f315afa65e9574a628ca4</t>
  </si>
  <si>
    <t>{"A":{$gte:21,$lte:41},"B":{$gte:22,$lte:42},"C":{$gte:23,$lte:43}}</t>
    <phoneticPr fontId="1" type="noConversion"/>
  </si>
  <si>
    <t>696f3169fa65e9574a628ca5</t>
  </si>
  <si>
    <t>{$or:[{"A":{$lte:21},"B":{$lte:22},"C":{$lte:23}},{"A":{$gte:41},"B":{$gte:42},"C":{$gte:43}}]}</t>
    <phoneticPr fontId="1" type="noConversion"/>
  </si>
  <si>
    <t>696f3178fa65e9574a628ca6</t>
  </si>
  <si>
    <t>{"A":"a-2","B":"b-2","C":"c-2"}</t>
    <phoneticPr fontId="1" type="noConversion"/>
  </si>
  <si>
    <t>http://localhost:27016/countDocuments</t>
    <phoneticPr fontId="1" type="noConversion"/>
  </si>
  <si>
    <t>http://localhost:27016/find</t>
    <phoneticPr fontId="1" type="noConversion"/>
  </si>
  <si>
    <t>等于</t>
  </si>
  <si>
    <t>{&lt;key&gt;:&lt;value&gt;}</t>
  </si>
  <si>
    <t>db.col.find({"by":"菜鸟教程"}).pretty()</t>
  </si>
  <si>
    <t>where by = '菜鸟教程'</t>
  </si>
  <si>
    <t>小于</t>
  </si>
  <si>
    <t>{&lt;key&gt;:{$lt:&lt;value&gt;}}</t>
  </si>
  <si>
    <t>db.col.find({"likes":{$lt:50}}).pretty()</t>
  </si>
  <si>
    <t>where likes &lt; 50</t>
  </si>
  <si>
    <t>小于或等于</t>
  </si>
  <si>
    <t>{&lt;key&gt;:{$lte:&lt;value&gt;}}</t>
  </si>
  <si>
    <t>db.col.find({"likes":{$lte:50}}).pretty()</t>
  </si>
  <si>
    <t>where likes &lt;= 50</t>
  </si>
  <si>
    <t>大于</t>
  </si>
  <si>
    <t>{&lt;key&gt;:{$gt:&lt;value&gt;}}</t>
  </si>
  <si>
    <t>db.col.find({"likes":{$gt:50}}).pretty()</t>
  </si>
  <si>
    <t>where likes &gt; 50</t>
  </si>
  <si>
    <t>大于或等于</t>
  </si>
  <si>
    <t>{&lt;key&gt;:{$gte:&lt;value&gt;}}</t>
  </si>
  <si>
    <t>db.col.find({"likes":{$gte:50}}).pretty()</t>
  </si>
  <si>
    <t>where likes &gt;= 50</t>
  </si>
  <si>
    <t>不等于</t>
  </si>
  <si>
    <t>{&lt;key&gt;:{$ne:&lt;value&gt;}}</t>
  </si>
  <si>
    <t>db.col.find({"likes":{$ne:50}}).pretty()</t>
  </si>
  <si>
    <t>where likes != 50</t>
  </si>
  <si>
    <t>條件或（or）查詢</t>
    <phoneticPr fontId="1" type="noConversion"/>
  </si>
  <si>
    <t>db.col.find({$or: [{key1: value1}, {key2:value2}]}).pretty()</t>
    <phoneticPr fontId="1" type="noConversion"/>
  </si>
  <si>
    <t>db.col.find({$or:[{"by":"菜鸟教程"},{"title": "MongoDB 教程"}]}).pretty()</t>
    <phoneticPr fontId="1" type="noConversion"/>
  </si>
  <si>
    <r>
      <t>where "by"</t>
    </r>
    <r>
      <rPr>
        <sz val="11"/>
        <color theme="1"/>
        <rFont val="Microsoft JhengHei"/>
        <family val="2"/>
        <charset val="134"/>
      </rPr>
      <t>=</t>
    </r>
    <r>
      <rPr>
        <sz val="11"/>
        <color theme="1"/>
        <rFont val="等线"/>
        <family val="2"/>
        <scheme val="minor"/>
      </rPr>
      <t>"菜鸟教程"</t>
    </r>
    <r>
      <rPr>
        <sz val="11"/>
        <color theme="1"/>
        <rFont val="微软雅黑"/>
        <family val="2"/>
        <charset val="134"/>
      </rPr>
      <t xml:space="preserve"> or </t>
    </r>
    <r>
      <rPr>
        <sz val="11"/>
        <color theme="1"/>
        <rFont val="等线"/>
        <family val="2"/>
        <scheme val="minor"/>
      </rPr>
      <t>"title"</t>
    </r>
    <r>
      <rPr>
        <sz val="11"/>
        <color theme="1"/>
        <rFont val="微软雅黑"/>
        <family val="2"/>
        <charset val="134"/>
      </rPr>
      <t>=</t>
    </r>
    <r>
      <rPr>
        <sz val="11"/>
        <color theme="1"/>
        <rFont val="等线"/>
        <family val="2"/>
        <scheme val="minor"/>
      </rPr>
      <t xml:space="preserve"> "MongoDB 教程"</t>
    </r>
    <phoneticPr fontId="1" type="noConversion"/>
  </si>
  <si>
    <t>C:\&gt;C:\StatisticalServer\Nodejs\Nodejs-22.20.0\node.exe C:/StatisticalServer/Data/MongoDB/NodejsToMongoDB/Nodejs2MongodbServer.js host=::0 port=27016 number_cluster_Workers=0 MongodbHost=[::1] MongodbPort=27017 dbUser=admin_Database1 dbPass=admin dbName=Database1</t>
    <phoneticPr fontId="1" type="noConversion"/>
  </si>
  <si>
    <t>selectFieldName</t>
    <phoneticPr fontId="5" type="noConversion"/>
  </si>
  <si>
    <t>[Auto],[ReplicationID],[IntegerShort],[IntegerLong],[FloatSingle],[FloatDouble],[TextShort],[TextLong],[DateTime],[Currency]</t>
    <phoneticPr fontId="5" type="noConversion"/>
  </si>
  <si>
    <t>*</t>
    <phoneticPr fontId="5" type="noConversion"/>
  </si>
  <si>
    <t>SELECT * FROM [Collection1] WHERE 1=0;</t>
    <phoneticPr fontId="5" type="noConversion"/>
  </si>
  <si>
    <t>C:\&gt;C:\StatisticalServer\MongoDB\Server\8.2\bin\mongod.exe --config=C:/StatisticalServer/Data/MongoDB/NodejsToMongoDB/mongod.cfg</t>
    <phoneticPr fontId="1" type="noConversion"/>
  </si>
  <si>
    <t>C:\&gt;C:\StatisticalServer\MongoDB\mongosh\mongosh.exe mongodb://username:password@[::1]:27017/Database1</t>
    <phoneticPr fontId="1" type="noConversion"/>
  </si>
  <si>
    <t xml:space="preserve"> INT AUTO_INCREMENT PRIMARY KEY</t>
    <phoneticPr fontId="5" type="noConversion"/>
  </si>
  <si>
    <t>SMALLINT NOT NULL</t>
    <phoneticPr fontId="5" type="noConversion"/>
  </si>
  <si>
    <t>INT</t>
    <phoneticPr fontId="5" type="noConversion"/>
  </si>
  <si>
    <t>FLOAT</t>
    <phoneticPr fontId="5" type="noConversion"/>
  </si>
  <si>
    <t>DOUBLE</t>
    <phoneticPr fontId="5" type="noConversion"/>
  </si>
  <si>
    <t>TINYTEXT NOT NULL</t>
    <phoneticPr fontId="5" type="noConversion"/>
  </si>
  <si>
    <t>MEDIUMTEXT</t>
    <phoneticPr fontId="5" type="noConversion"/>
  </si>
  <si>
    <t>DATETIME</t>
    <phoneticPr fontId="5" type="noConversion"/>
  </si>
  <si>
    <t>DATE</t>
    <phoneticPr fontId="5" type="noConversion"/>
  </si>
  <si>
    <t>TIME</t>
    <phoneticPr fontId="5" type="noConversion"/>
  </si>
  <si>
    <t>DECIMAL(10, 2) DEFAULT 0</t>
    <phoneticPr fontId="5" type="noConversion"/>
  </si>
  <si>
    <t>LONGBLOB DEFAULT NULL</t>
    <phoneticPr fontId="5" type="noConversion"/>
  </si>
  <si>
    <t>VARBINARY(8) DEFAULT NULL</t>
    <phoneticPr fontId="5" type="noConversion"/>
  </si>
  <si>
    <t>BINARY(8) DEFAULT NULL</t>
    <phoneticPr fontId="5" type="noConversion"/>
  </si>
  <si>
    <t>TIMESTAMP DEFAULT CURRENT_TIMESTAMP</t>
    <phoneticPr fontId="5" type="noConversion"/>
  </si>
  <si>
    <t>AutoID</t>
    <phoneticPr fontId="5" type="noConversion"/>
  </si>
  <si>
    <t>Date</t>
    <phoneticPr fontId="5" type="noConversion"/>
  </si>
  <si>
    <t>Time</t>
    <phoneticPr fontId="5" type="noConversion"/>
  </si>
  <si>
    <t>LONGBLOB_Image</t>
    <phoneticPr fontId="5" type="noConversion"/>
  </si>
  <si>
    <t>VariableBinary</t>
    <phoneticPr fontId="5" type="noConversion"/>
  </si>
  <si>
    <t>Time_Stamp</t>
    <phoneticPr fontId="5" type="noConversion"/>
  </si>
  <si>
    <t>2026-04-13 21:24:58</t>
  </si>
  <si>
    <t>`AutoID`,`IntegerShort`,`IntegerLong`,`FloatSingle`,`FloatDouble`,`TextShort`,`TextLong`,`DateTime`,`Currency`,`Time_Stamp`</t>
    <phoneticPr fontId="5" type="noConversion"/>
  </si>
  <si>
    <t>BETWEEN 1 AND 7</t>
    <phoneticPr fontId="5" type="noConversion"/>
  </si>
  <si>
    <t>BETWEEN 111 AND 777</t>
    <phoneticPr fontId="5" type="noConversion"/>
  </si>
  <si>
    <t>BETWEEN 111111 AND 777777</t>
    <phoneticPr fontId="5" type="noConversion"/>
  </si>
  <si>
    <t>BETWEEN 111.111000061035 AND 777.776977539062</t>
    <phoneticPr fontId="5" type="noConversion"/>
  </si>
  <si>
    <t>BETWEEN 111111.111111 AND 777777.777777</t>
    <phoneticPr fontId="1" type="noConversion"/>
  </si>
  <si>
    <t>NOT LIKE "%aa%"</t>
    <phoneticPr fontId="5" type="noConversion"/>
  </si>
  <si>
    <t>NOT LIKE "%aaaaa%"</t>
    <phoneticPr fontId="5" type="noConversion"/>
  </si>
  <si>
    <t>BETWEEN '2021-01-01 11:01:01' AND '2027-07-07 17:07:07'</t>
    <phoneticPr fontId="5" type="noConversion"/>
  </si>
  <si>
    <t>BETWEEN '2021-01-01' AND '2027-07-07'</t>
    <phoneticPr fontId="5" type="noConversion"/>
  </si>
  <si>
    <t>BETWEEN '11:01:01' AND '17:07:07'</t>
    <phoneticPr fontId="5" type="noConversion"/>
  </si>
  <si>
    <t>BETWEEN 1.11 AND 7.77</t>
    <phoneticPr fontId="5" type="noConversion"/>
  </si>
  <si>
    <t>&gt;= 1</t>
    <phoneticPr fontId="5" type="noConversion"/>
  </si>
  <si>
    <t>&gt;= 111</t>
    <phoneticPr fontId="5" type="noConversion"/>
  </si>
  <si>
    <t>&gt;= 111111</t>
    <phoneticPr fontId="5" type="noConversion"/>
  </si>
  <si>
    <t>&gt;= 111.111000061035</t>
    <phoneticPr fontId="5" type="noConversion"/>
  </si>
  <si>
    <t>&gt;= 111111.111111</t>
    <phoneticPr fontId="1" type="noConversion"/>
  </si>
  <si>
    <t>&gt;= "aaa"</t>
    <phoneticPr fontId="5" type="noConversion"/>
  </si>
  <si>
    <t>&gt;= "aaaaaa"</t>
    <phoneticPr fontId="5" type="noConversion"/>
  </si>
  <si>
    <t>&gt;= '2021-01-01 11:01:01'</t>
    <phoneticPr fontId="5" type="noConversion"/>
  </si>
  <si>
    <t>&gt;= '2021-01-01'</t>
    <phoneticPr fontId="5" type="noConversion"/>
  </si>
  <si>
    <t>&gt;= '11:01:01'</t>
    <phoneticPr fontId="5" type="noConversion"/>
  </si>
  <si>
    <t>&gt;= 1.11</t>
    <phoneticPr fontId="5" type="noConversion"/>
  </si>
  <si>
    <t>&lt;= 7</t>
    <phoneticPr fontId="5" type="noConversion"/>
  </si>
  <si>
    <t>&lt;= 777</t>
    <phoneticPr fontId="5" type="noConversion"/>
  </si>
  <si>
    <t>&lt;= 777777</t>
    <phoneticPr fontId="5" type="noConversion"/>
  </si>
  <si>
    <t>&lt;= 777.776977539062</t>
    <phoneticPr fontId="5" type="noConversion"/>
  </si>
  <si>
    <t>&lt;= 777777.777777</t>
    <phoneticPr fontId="1" type="noConversion"/>
  </si>
  <si>
    <t>&lt;= "ggg"</t>
    <phoneticPr fontId="5" type="noConversion"/>
  </si>
  <si>
    <t>&lt;= "gggggg"</t>
    <phoneticPr fontId="5" type="noConversion"/>
  </si>
  <si>
    <t>&lt;= '2027-07-07 17:07:07'</t>
    <phoneticPr fontId="5" type="noConversion"/>
  </si>
  <si>
    <t>&lt;= '2027-07-07'</t>
    <phoneticPr fontId="5" type="noConversion"/>
  </si>
  <si>
    <t>&lt;= '17:07:07'</t>
    <phoneticPr fontId="5" type="noConversion"/>
  </si>
  <si>
    <t>&lt;= 7.77</t>
    <phoneticPr fontId="5" type="noConversion"/>
  </si>
  <si>
    <t>LIKE "%gg%"</t>
    <phoneticPr fontId="5" type="noConversion"/>
  </si>
  <si>
    <t>LIKE "%ggggg%"</t>
    <phoneticPr fontId="5" type="noConversion"/>
  </si>
  <si>
    <t>= 1</t>
    <phoneticPr fontId="5" type="noConversion"/>
  </si>
  <si>
    <t>= 111</t>
    <phoneticPr fontId="5" type="noConversion"/>
  </si>
  <si>
    <t>= 111111</t>
    <phoneticPr fontId="5" type="noConversion"/>
  </si>
  <si>
    <t>= 111.111000061035</t>
    <phoneticPr fontId="5" type="noConversion"/>
  </si>
  <si>
    <t>= 111111.111111</t>
    <phoneticPr fontId="1" type="noConversion"/>
  </si>
  <si>
    <t>= "aaa"</t>
    <phoneticPr fontId="5" type="noConversion"/>
  </si>
  <si>
    <t>= "aaaaaa"</t>
    <phoneticPr fontId="5" type="noConversion"/>
  </si>
  <si>
    <t>= '2021/01/01 11:01:01'</t>
    <phoneticPr fontId="5" type="noConversion"/>
  </si>
  <si>
    <t>= '2021/01/01'</t>
    <phoneticPr fontId="5" type="noConversion"/>
  </si>
  <si>
    <t>= '11:01:01'</t>
    <phoneticPr fontId="5" type="noConversion"/>
  </si>
  <si>
    <t>= 1.11</t>
    <phoneticPr fontId="5" type="noConversion"/>
  </si>
  <si>
    <t>= 3</t>
    <phoneticPr fontId="1" type="noConversion"/>
  </si>
  <si>
    <t>= 333</t>
    <phoneticPr fontId="1" type="noConversion"/>
  </si>
  <si>
    <t>= 333333</t>
    <phoneticPr fontId="1" type="noConversion"/>
  </si>
  <si>
    <t>= 333.3330078125</t>
    <phoneticPr fontId="1" type="noConversion"/>
  </si>
  <si>
    <t>= 333333.333333</t>
    <phoneticPr fontId="1" type="noConversion"/>
  </si>
  <si>
    <t>= "ccc"</t>
    <phoneticPr fontId="1" type="noConversion"/>
  </si>
  <si>
    <t>= "cccccc"</t>
    <phoneticPr fontId="1" type="noConversion"/>
  </si>
  <si>
    <t>= '2023-03-03 13:03:03'</t>
    <phoneticPr fontId="5" type="noConversion"/>
  </si>
  <si>
    <t>= '2023-03-03'</t>
    <phoneticPr fontId="5" type="noConversion"/>
  </si>
  <si>
    <t>= '13:03:03'</t>
    <phoneticPr fontId="5" type="noConversion"/>
  </si>
  <si>
    <t>= 3.33</t>
    <phoneticPr fontId="5" type="noConversion"/>
  </si>
  <si>
    <t>https://mariadb.com/docs/server/mariadb-quickstart-guides/mariadb-sql-cheat-cheat-guide</t>
    <phoneticPr fontId="1" type="noConversion"/>
  </si>
  <si>
    <t>SELECT database();</t>
    <phoneticPr fontId="5" type="noConversion"/>
  </si>
  <si>
    <t>SHOW DATABASES;</t>
    <phoneticPr fontId="5" type="noConversion"/>
  </si>
  <si>
    <t>USE `Database1`;</t>
    <phoneticPr fontId="5" type="noConversion"/>
  </si>
  <si>
    <t>SHOW TABLES;</t>
    <phoneticPr fontId="5" type="noConversion"/>
  </si>
  <si>
    <t>SHOW COLUMNS FROM `Collection1`;</t>
    <phoneticPr fontId="5" type="noConversion"/>
  </si>
  <si>
    <t>["SHOW COLUMNS FROM `Collection1`;"]</t>
    <phoneticPr fontId="5" type="noConversion"/>
  </si>
  <si>
    <t>SELECT `AutoID`,`IntegerShort`,`IntegerLong`,`FloatSingle`,`FloatDouble`,`TextShort`,`TextLong`,`DateTime`,`Date`,`Time`,`Currency`,`Image`,`Time_Stamp` FROM `Collection1` WHERE ((`AutoID` BETWEEN 1 AND 7) AND (`IntegerShort` BETWEEN 111 AND 777) AND (`FloatDouble` BETWEEN 111111.111111 AND 777777.777777) AND (`TextShort` NOT LIKE "%aa%") AND (`DateTime` BETWEEN '2021-01-01 11:01:01' AND '2027-07-07 17:07:07') AND (`Date` BETWEEN '2021-01-01' AND '2027-07-07') AND (`Time` BETWEEN '11:01:01' AND '17:07:07') AND (`Currency` BETWEEN 1.11 AND 7.77));</t>
    <phoneticPr fontId="5" type="noConversion"/>
  </si>
  <si>
    <t>["SELECT `AutoID`,`IntegerShort`,`IntegerLong`,`FloatSingle`,`FloatDouble`,`TextShort`,`TextLong`,`DateTime`,`Date`,`Time`,`Currency`,`Image`,`Time_Stamp` FROM `Collection1` WHERE ((`AutoID` BETWEEN 1 AND 7) AND (`IntegerShort` BETWEEN 111 AND 777) AND (`FloatDouble` BETWEEN 111111.111111 AND 777777.777777) AND (`TextShort` NOT LIKE \"%aa%\") AND (`DateTime` BETWEEN '2021-01-01 11:01:01' AND '2027-07-07 17:07:07') AND (`Date` BETWEEN '2021-01-01' AND '2027-07-07') AND (`Time` BETWEEN '11:01:01' AND '17:07:07') AND (`Currency` BETWEEN 1.11 AND 7.77));","SELECT * FROM `Collection1`;"]</t>
    <phoneticPr fontId="5" type="noConversion"/>
  </si>
  <si>
    <t>SELECT COUNT(*) AS RecordCount FROM `Collection1` WHERE ((`AutoID` BETWEEN 1 AND 7) AND (`IntegerShort` BETWEEN 111 AND 777) AND (`FloatDouble` BETWEEN 111111.111111 AND 777777.777777) AND (`TextShort` NOT LIKE "%aa%") AND (`DateTime` BETWEEN '2021-01-01 11:01:01' AND '2027-07-07 17:07:07') AND (`Date` BETWEEN '2021-01-01' AND '2027-07-07') AND (`Time` BETWEEN '11:01:01' AND '17:07:07') AND (`Currency` BETWEEN 1.11 AND 7.77));</t>
    <phoneticPr fontId="5" type="noConversion"/>
  </si>
  <si>
    <t>["SELECT COUNT(*) AS RecordCount FROM `Collection1` WHERE ((`AutoID` BETWEEN 1 AND 7) AND (`IntegerShort` BETWEEN 111 AND 777) AND (`FloatDouble` BETWEEN 111111.111111 AND 777777.777777) AND (`TextShort` NOT LIKE \"%aa%\") AND (`DateTime` BETWEEN '2021-01-01 11:01:01' AND '2027-07-07 17:07:07') AND (`Date` BETWEEN '2021-01-01' AND '2027-07-07') AND (`Time` BETWEEN '11:01:01' AND '17:07:07') AND (`Currency` BETWEEN 1.11 AND 7.77));","SELECT COUNT(*) AS RecordCount FROM `Collection1`;"]</t>
    <phoneticPr fontId="5" type="noConversion"/>
  </si>
  <si>
    <t>INSERT INTO `Collection1` (`IntegerShort`,`IntegerLong`,`FloatSingle`,`FloatDouble`,`TextShort`,`TextLong`,`DateTime`,`Date`,`Time`,`Currency`,`Image`) VALUES ("111","111111","111.111","111111.111111","aaa","aaaaaa","2021-1-1 11:01:01","2021-1-1","11:01:01","1.11",""),("222","222222","222.222","222222.222222","bbb","bbbbbb","2022-2-2 12:02:02","2022-2-2","12:02:02","2.22","");</t>
    <phoneticPr fontId="5" type="noConversion"/>
  </si>
  <si>
    <t>["INSERT INTO `Collection1` (`IntegerShort`,`IntegerLong`,`FloatSingle`,`FloatDouble`,`TextShort`,`TextLong`,`DateTime`,`Date`,`Time`,`Currency`,`Image`) VALUES (\"111\",\"111111\",\"111.111\",\"111111.111111\",\"aaa\",\"aaaaaa\",\"2021-1-1 11:01:01\",\"2021-1-1\",\"11:01:01\",\"1.11\",\"\");","INSERT INTO `Collection1` (`IntegerShort`,`IntegerLong`,`FloatSingle`,`FloatDouble`,`TextShort`,`TextLong`,`DateTime`,`Date`,`Time`,`Currency`,`Image`) VALUES (\"222\",\"222222\",\"222.222\",\"222222.222222\",\"bbb\",\"bbbbbb\",\"2022-2-2 12:02:02\",\"2022-2-2\",\"12:02:02\",\"2.22\",\"\");"]</t>
    <phoneticPr fontId="5" type="noConversion"/>
  </si>
  <si>
    <t>UPDATE `Collection1` SET `IntegerShort`="2111",`IntegerLong`="2111111",`FloatSingle`="2111.111",`FloatDouble`="2111111.111111",`TextShort`="2aaa",`TextLong`="2aaaaaa",`DateTime`="3021-11-11 23:23:23",`Date`="3021-11-11",`Time`="23:23:23",`Currency`="9.99" WHERE ((`AutoID` = 1) AND (`IntegerShort` = 111) AND (`FloatDouble` = 111111.111111) AND (`TextShort` = "aaa") AND (`DateTime` BETWEEN '2021-01-01 11:01:01' AND '2027-07-07 17:07:07') AND (`Date` BETWEEN '2021-01-01' AND '2027-07-07') AND (`Time` BETWEEN '11:01:01' AND '17:07:07') AND (`Currency` BETWEEN 1.11 AND 7.77));</t>
    <phoneticPr fontId="5" type="noConversion"/>
  </si>
  <si>
    <t>["UPDATE `Collection1` SET `IntegerShort`=\"2111\",`IntegerLong`=\"2111111\",`FloatSingle`=\"2111.111\",`FloatDouble`=\"2111111.111111\",`TextShort`=\"2aaa\",`TextLong`=\"2aaaaaa\",`DateTime`=\"3021-11-11 23:23:23\",`Date`=\"3021-11-11\",`Time`=\"23:23:23\",`Currency`=\"9.99\" WHERE ((`AutoID` = 1) AND (`IntegerShort` = 111) AND (`FloatDouble` = 111111.111111) AND (`TextShort` = \"aaa\") AND (`DateTime` BETWEEN '2021-01-01 11:01:01' AND '2027-07-07 17:07:07') AND (`Date` BETWEEN '2021-01-01' AND '2027-07-07') AND (`Time` BETWEEN '11:01:01' AND '17:07:07') AND (`Currency` BETWEEN 1.11 AND 7.77));","UPDATE `Collection1` SET `IntegerShort`=\"2111\",`IntegerLong`=\"2111111\",`FloatSingle`=\"2111.111\",`FloatDouble`=\"2111111.111111\",`TextShort`=\"2aaa\",`TextLong`=\"2aaaaaa\",`DateTime`=\"3021-11-11 23:23:23\",`Date`=\"3021-11-11\",`Time`=\"23:23:23\",`Currency`=\"9.99\";"]</t>
    <phoneticPr fontId="5" type="noConversion"/>
  </si>
  <si>
    <t>DELETE FROM `Collection1` WHERE ((`AutoID` = 1) AND (`IntegerShort` = 111) AND (`FloatDouble` = 111111.111111) AND (`TextShort` = "aaa") AND (`DateTime` BETWEEN '2021-01-01 11:01:01' AND '2027-07-07 17:07:07') AND (`Date` BETWEEN '2021-01-01' AND '2027-07-07') AND (`Time` BETWEEN '11:01:01' AND '17:07:07') AND (`Currency` BETWEEN 1.11 AND 7.77));</t>
    <phoneticPr fontId="5" type="noConversion"/>
  </si>
  <si>
    <t>["DELETE FROM `Collection1` WHERE ((`AutoID` = 1) AND (`IntegerShort` = 111) AND (`FloatDouble` = 111111.111111) AND (`TextShort` = \"aaa\") AND (`DateTime` BETWEEN '2021-01-01 11:01:01' AND '2027-07-07 17:07:07') AND (`Date` BETWEEN '2021-01-01' AND '2027-07-07') AND (`Time` BETWEEN '11:01:01' AND '17:07:07') AND (`Currency` BETWEEN 1.11 AND 7.77));","DELETE FROM `Collection1`;"]</t>
    <phoneticPr fontId="5" type="noConversion"/>
  </si>
  <si>
    <t>SELECT `AutoID`,`IntegerShort`,`IntegerLong`,`FloatSingle`,`FloatDouble`,`TextShort`,`TextLong`,`DateTime`,`Date`,`Time`,`Currency`,`Image`,`Time_Stamp` FROM `Collection1`;</t>
    <phoneticPr fontId="1" type="noConversion"/>
  </si>
  <si>
    <t>SELECT `AutoID`,`IntegerShort`,`IntegerLong`,`FloatSingle`,`FloatDouble`,`TextShort`,`TextLong`,`DateTime`,`Date`,`Time`,`Currency`,`Image`,`Time_Stamp` FROM `Collection1` WHERE ((`AutoID` BETWEEN 1 AND 7) AND (`IntegerShort` BETWEEN 111 AND 777) AND (`FloatDouble` BETWEEN 111111.111111 AND 777777.777777) AND (`TextShort` NOT LIKE "%aa%") AND (`DateTime` BETWEEN '2021-01-01 11:01:01' AND '2027-07-07 17:07:07')  AND (`Date` BETWEEN '2021-01-01' AND '2027-07-07')  AND (`Time` BETWEEN '11:01:01' AND '17:07:07') AND (`Currency` BETWEEN 1.11 AND 7.77));</t>
    <phoneticPr fontId="1" type="noConversion"/>
  </si>
  <si>
    <t>SELECT COUNT(*) AS RecordCount FROM `Collection1` WHERE ((`AutoID` BETWEEN 1 AND 7) AND (`IntegerShort` BETWEEN 111 AND 777) AND (`FloatDouble` BETWEEN 111111.111111 AND 777777.777777) AND (`TextShort` NOT LIKE "%aa%") AND (`DateTime` BETWEEN '2021-01-01 11:01:01' AND '2027-07-07 17:07:07')  AND (`Date` BETWEEN '2021-01-01' AND '2027-07-07')  AND (`Time` BETWEEN '11:01:01' AND '17:07:07') AND (`Currency` BETWEEN 1.11 AND 7.77));</t>
    <phoneticPr fontId="1" type="noConversion"/>
  </si>
  <si>
    <t>SELECT COUNT(*) AS RecordCount FROM `Collection1`;</t>
    <phoneticPr fontId="1" type="noConversion"/>
  </si>
  <si>
    <t>SELECT * FROM `Collection1` WHERE ((`AutoID` &gt;= 1) AND (`IntegerShort` &gt;= 333) AND (`FloatDouble` &gt;= 333333.333333) AND (`TextShort` NOT LIKE "%aa%") AND (`DateTime` BETWEEN '2021-01-01 11:01:01' AND '2027-07-07 17:07:07')  AND (`Date` BETWEEN '2021-01-01' AND '2027-07-07')  AND (`Time` BETWEEN '11:01:01' AND '17:07:07') AND (`Currency` BETWEEN 1.11 AND 7.77));</t>
    <phoneticPr fontId="1" type="noConversion"/>
  </si>
  <si>
    <t>SELECT * FROM `Collection1`;</t>
    <phoneticPr fontId="1" type="noConversion"/>
  </si>
  <si>
    <t>DELETE FROM `Collection1` WHERE ((`AutoID` = 1) AND (`IntegerShort` = 111) AND (`FloatDouble` = 111111.111111) AND (`TextShort` = "aaa") AND (`DateTime` BETWEEN '2021-01-01 11:01:01' AND '2027-07-07 17:07:07') AND (`Date` BETWEEN '2021-01-01' AND '2027-07-07')  AND (`Time` BETWEEN '11:01:01' AND '17:07:07') AND (`Currency` BETWEEN 1.11 AND 7.77));</t>
    <phoneticPr fontId="1" type="noConversion"/>
  </si>
  <si>
    <t>DELETE FROM `Collection1`;</t>
    <phoneticPr fontId="1" type="noConversion"/>
  </si>
  <si>
    <t>INSERT INTO `Collection1` (`ReplicationID`,`IntegerShort`,`IntegerLong`,`FloatSingle`,`FloatDouble`,`TextShort`,`TextLong`,`DateTime`,`Date`,`Time`,`Currency`,`Image`) VALUES ("001","111","111111","111.111","111111.111111","aaa","aaaaaa","2021-1-1 11:01:01","2021-1-1","11:01:01","1.11",""),("002","222","222222","222.222","222222.222222","bbb","bbbbbb","2022-2-2 12:02:02","2022-2-2","12:02:02","2.22","");</t>
    <phoneticPr fontId="1" type="noConversion"/>
  </si>
  <si>
    <t>UPDATE `Collection1` SET `IntegerShort`="2111",`IntegerLong`="2111111",`FloatSingle`="2111.111",`FloatDouble`="2111111.111111",`TextShort`="2aaa",`TextLong`="2aaaaaa",`DateTime`="3021-11-11 23:23:23",`Date`="3021-11-11",`Time`="23:23:23",`Currency`="9.99" WHERE ((`AutoID` = 1) AND (`IntegerShort` = 111) AND (`FloatDouble` = 111111.111111) AND (`TextShort` = "aaa") AND (`DateTime` BETWEEN '2021-01-01 11:01:01' AND '2027-07-07 17:07:07') AND (`Date` BETWEEN '2021-01-01' AND '2027-07-07')  AND (`Time` BETWEEN '11:01:01' AND '17:07:07') AND (`Currency` BETWEEN 1.11 AND 7.77));</t>
    <phoneticPr fontId="1" type="noConversion"/>
  </si>
  <si>
    <t>UPDATE `Collection1` SET `IntegerShort`="2111",`IntegerLong`="2111111",`FloatSingle`="2111.111",`FloatDouble`="2111111.111111",`TextShort`="2aaa",`TextLong`="2aaaaaa",`DateTime`="3021-11-11 23:23:23",`Date`="3021-11-11",`Time`="23:23:23",`Currency`="9.99";</t>
    <phoneticPr fontId="1" type="noConversion"/>
  </si>
  <si>
    <t>CREATE TABLE `Collection1` (`AutoID` INT AUTO_INCREMENT PRIMARY KEY,`ReplicationID` TINYINT NOT NULL,`IntegerShort` SMALLINT,`IntegerLong` INT,`FloatSingle` FLOAT,`FloatDouble` DOUBLE,`TextShort` TINYTEXT NOT NULL,`TextLong` MEDIUMTEXT,`DateTime` DATETIME,`Date` DATE,`Time` TIME,`Currency` DECIMAL(10, 2) DEFAULT 0,`Image` LONGBLOB DEFAULT NULL,`VariableBinary` VARBINARY(8) DEFAULT NULL,`Array8Byte` BINARY(8) DEFAULT NULL,`Time_Stamp` TIMESTAMP DEFAULT CURRENT_TIMESTAMP);</t>
    <phoneticPr fontId="1" type="noConversion"/>
  </si>
  <si>
    <t>DROP TABLE `Collection1`;</t>
    <phoneticPr fontId="1" type="noConversion"/>
  </si>
  <si>
    <t>CREATE DATABASE `Database1`;</t>
    <phoneticPr fontId="5" type="noConversion"/>
  </si>
  <si>
    <t>DROP DATABASE `Database1`;</t>
    <phoneticPr fontId="5" type="noConversion"/>
  </si>
  <si>
    <t># https://mariadb.com/docs/server/server-management/install-and-upgrade-mariadb/configuring-mariadb/configuring-mariadb-with-option-files</t>
    <phoneticPr fontId="5" type="noConversion"/>
  </si>
  <si>
    <t># https://mariadb.com/docs/server/server-management/starting-and-stopping-mariadb/mariadbd-options</t>
    <phoneticPr fontId="5" type="noConversion"/>
  </si>
  <si>
    <t>控制臺命令行顯示 MariaDB 數據庫服務器端應用幫助信息：</t>
    <phoneticPr fontId="1" type="noConversion"/>
  </si>
  <si>
    <t>控制臺命令行啓動 MariaDB 數據庫服務器端應用：</t>
    <phoneticPr fontId="1" type="noConversion"/>
  </si>
  <si>
    <t>控制臺命令行啓動用於鏈接操作 MariaDB 數據庫服務器端應用的自定義的 Node.js 服務器：</t>
    <phoneticPr fontId="1" type="noConversion"/>
  </si>
  <si>
    <t>控制臺命令行啓動 MariaDB 數據庫客戶端應用（注意，這一步操作不必須，不是必須啓動  MariaDB 數據庫客戶端應用，可以選擇不啓動）：</t>
    <phoneticPr fontId="1" type="noConversion"/>
  </si>
  <si>
    <t>C:\&gt;C:\StatisticalServer\MariaDB\MariaDB10.11\bin\mariadbd.exe --help --verbose</t>
    <phoneticPr fontId="1" type="noConversion"/>
  </si>
  <si>
    <t>C:\&gt;C:\StatisticalServer\MariaDB\MariaDB10.11\bin\mariadbd.exe --defaults-file=C:/StatisticalServer/Data/MariaDB/configuring_mariadb_with_option_files.ini --console</t>
    <phoneticPr fontId="1" type="noConversion"/>
  </si>
  <si>
    <t>C:\&gt;C:\StatisticalServer\MariaDB\MariaDB10.11\bin\mariadbd.exe --defaults-extra-file=C:/StatisticalServer/Data/MariaDB/configuring_mariadb_with_option_files.ini --console</t>
    <phoneticPr fontId="1" type="noConversion"/>
  </si>
  <si>
    <t>C:\&gt;C:\StatisticalServer\Nodejs\Nodejs-22.20.0\node.exe C:/StatisticalServer/Data/MariaDB/NodejsToMariaDB/Nodejs2MariadbServer.js host=::0 port=3308 number_cluster_Workers=0 MariadbHost=[::1] MariadbPort=3306 dbUser=admin_Database1 dbPass=admin dbName=Database1</t>
    <phoneticPr fontId="1" type="noConversion"/>
  </si>
  <si>
    <t>C:\&gt;C:\StatisticalServer\MariaDB\MariaDB10.11\bin\mariadb.exe --defaults-file=C:/StatisticalServer/Data/MariaDB/configuring_mariadb_with_option_files.ini --host=::1 --port=3306 --user=username --password=password Database1</t>
    <phoneticPr fontId="1" type="noConversion"/>
  </si>
  <si>
    <t>C:\&gt;C:\StatisticalServer\MariaDB\MariaDB10.11\bin\mariadb.exe --defaults-extra-file=C:/StatisticalServer/Data/MariaDB/configuring_mariadb_with_option_files.ini --host=::1 --port=3306 --user=username --password=password Database1</t>
    <phoneticPr fontId="1" type="noConversion"/>
  </si>
  <si>
    <t>C:\&gt;C:\StatisticalServer\MariaDB\MariaDB10.11\bin\mariadb.exe mariadb://admin_Database1:admin@[::1]:3306/Database1?metaAsArray=false&amp;ssl=true&amp;dateStrings=true&amp;connectTimeout=1000</t>
    <phoneticPr fontId="5" type="noConversion"/>
  </si>
  <si>
    <t>dbTableName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</si>
</sst>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¥&quot;#,##0.00;&quot;¥&quot;\-#,##0.00"/>
    <numFmt numFmtId="176" formatCode="0.00_ "/>
    <numFmt numFmtId="177" formatCode="yyyy\-mm\-dd;@"/>
    <numFmt numFmtId="178" formatCode="[$-F400]h:mm:ss\ AM/PM"/>
  </numFmts>
  <fonts count="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theme="1"/>
      <name val="Microsoft JhengHei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3" fillId="0" borderId="0"/>
    <xf numFmtId="0" fontId="6" fillId="0" borderId="0" applyNumberFormat="0" applyFill="0" applyBorder="0" applyAlignment="0" applyProtection="0">
      <alignment vertical="center"/>
    </xf>
    <xf numFmtId="0" fontId="4" fillId="0" borderId="0">
      <alignment vertical="center"/>
    </xf>
  </cellStyleXfs>
  <cellXfs count="15">
    <xf numFmtId="0" fontId="0" fillId="0" borderId="0" xfId="0"/>
    <xf numFmtId="11" fontId="0" fillId="0" borderId="0" xfId="0" applyNumberFormat="1"/>
    <xf numFmtId="49" fontId="2" fillId="0" borderId="0" xfId="0" quotePrefix="1" applyNumberFormat="1" applyFont="1"/>
    <xf numFmtId="176" fontId="0" fillId="0" borderId="0" xfId="0" applyNumberFormat="1"/>
    <xf numFmtId="0" fontId="3" fillId="0" borderId="0" xfId="1"/>
    <xf numFmtId="177" fontId="3" fillId="0" borderId="0" xfId="1" applyNumberFormat="1"/>
    <xf numFmtId="22" fontId="3" fillId="0" borderId="0" xfId="1" applyNumberFormat="1"/>
    <xf numFmtId="7" fontId="3" fillId="0" borderId="0" xfId="1" applyNumberFormat="1"/>
    <xf numFmtId="0" fontId="2" fillId="0" borderId="0" xfId="1" applyFont="1"/>
    <xf numFmtId="0" fontId="3" fillId="0" borderId="0" xfId="1" quotePrefix="1"/>
    <xf numFmtId="22" fontId="3" fillId="0" borderId="0" xfId="1" quotePrefix="1" applyNumberFormat="1"/>
    <xf numFmtId="7" fontId="3" fillId="0" borderId="0" xfId="1" quotePrefix="1" applyNumberFormat="1"/>
    <xf numFmtId="0" fontId="6" fillId="0" borderId="0" xfId="2" applyAlignment="1"/>
    <xf numFmtId="0" fontId="0" fillId="0" borderId="0" xfId="0" applyAlignment="1">
      <alignment vertical="center"/>
    </xf>
    <xf numFmtId="178" fontId="3" fillId="0" borderId="0" xfId="1" applyNumberFormat="1"/>
  </cellXfs>
  <cellStyles count="4">
    <cellStyle name="常规" xfId="0" builtinId="0"/>
    <cellStyle name="常规 2" xfId="1" xr:uid="{D6F903AB-EB02-4AD2-9473-378260750DAE}"/>
    <cellStyle name="常规 3" xfId="3" xr:uid="{B24E0220-3D66-495C-BBF8-7943BA3251CC}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mariadb.com/docs/server/mariadb-quickstart-guides/mariadb-sql-cheat-cheat-guide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AEDF4-2F5D-49DD-B406-9F8C6F9BC17D}">
  <sheetPr codeName="Sheet2"/>
  <dimension ref="A1:Y60"/>
  <sheetViews>
    <sheetView workbookViewId="0">
      <selection activeCell="M1" sqref="M1"/>
    </sheetView>
  </sheetViews>
  <sheetFormatPr defaultRowHeight="13.8" x14ac:dyDescent="0.25"/>
  <cols>
    <col min="6" max="6" width="9.109375" bestFit="1" customWidth="1"/>
    <col min="14" max="15" width="9" customWidth="1"/>
  </cols>
  <sheetData>
    <row r="1" spans="1:25" x14ac:dyDescent="0.25">
      <c r="A1" t="s">
        <v>11</v>
      </c>
      <c r="B1" t="s">
        <v>13</v>
      </c>
      <c r="C1" t="s">
        <v>14</v>
      </c>
      <c r="D1" t="s">
        <v>15</v>
      </c>
      <c r="E1" t="s">
        <v>18</v>
      </c>
      <c r="F1" t="s">
        <v>12</v>
      </c>
      <c r="G1" t="s">
        <v>16</v>
      </c>
      <c r="H1" t="s">
        <v>17</v>
      </c>
      <c r="I1" t="s">
        <v>23</v>
      </c>
      <c r="J1" t="s">
        <v>24</v>
      </c>
      <c r="K1" t="s">
        <v>25</v>
      </c>
      <c r="L1" t="s">
        <v>45</v>
      </c>
      <c r="N1" t="s">
        <v>37</v>
      </c>
      <c r="O1" t="s">
        <v>39</v>
      </c>
      <c r="P1" t="s">
        <v>43</v>
      </c>
      <c r="Q1" t="s">
        <v>44</v>
      </c>
      <c r="R1" t="s">
        <v>38</v>
      </c>
      <c r="S1" t="s">
        <v>40</v>
      </c>
      <c r="T1" t="s">
        <v>41</v>
      </c>
      <c r="U1" t="s">
        <v>42</v>
      </c>
      <c r="V1" t="s">
        <v>34</v>
      </c>
      <c r="W1" t="s">
        <v>35</v>
      </c>
      <c r="X1" t="s">
        <v>36</v>
      </c>
      <c r="Y1" t="s">
        <v>46</v>
      </c>
    </row>
    <row r="2" spans="1:25" x14ac:dyDescent="0.25">
      <c r="A2">
        <v>1.0000000000000001E-5</v>
      </c>
      <c r="B2">
        <v>100</v>
      </c>
      <c r="C2">
        <v>98</v>
      </c>
      <c r="D2">
        <v>102</v>
      </c>
      <c r="E2">
        <v>0.16666666666666669</v>
      </c>
      <c r="F2">
        <f>MIN($B$2:$B$12)</f>
        <v>100</v>
      </c>
      <c r="G2" s="3">
        <v>-179769313486231</v>
      </c>
      <c r="H2" s="3">
        <v>179769313486231</v>
      </c>
      <c r="I2">
        <v>150</v>
      </c>
      <c r="J2">
        <v>148</v>
      </c>
      <c r="K2">
        <v>152</v>
      </c>
      <c r="L2">
        <v>0.5</v>
      </c>
      <c r="N2">
        <v>100.007982422761</v>
      </c>
      <c r="O2">
        <v>7.8179012318481192E-3</v>
      </c>
      <c r="P2">
        <v>99.990825004586199</v>
      </c>
      <c r="Q2">
        <v>100.02513984093601</v>
      </c>
      <c r="R2">
        <v>100.008980483748</v>
      </c>
      <c r="S2">
        <v>99.008949929437904</v>
      </c>
      <c r="T2">
        <v>101.00901103813</v>
      </c>
      <c r="U2">
        <v>8.9804837480187399E-3</v>
      </c>
      <c r="V2">
        <v>0.500050586546119</v>
      </c>
      <c r="W2">
        <v>0.49993631042327302</v>
      </c>
      <c r="X2">
        <v>0.50016069264295704</v>
      </c>
      <c r="Y2">
        <v>149.99494193308001</v>
      </c>
    </row>
    <row r="3" spans="1:25" x14ac:dyDescent="0.25">
      <c r="A3">
        <v>1</v>
      </c>
      <c r="B3">
        <v>200</v>
      </c>
      <c r="C3">
        <v>198</v>
      </c>
      <c r="D3">
        <v>202</v>
      </c>
      <c r="E3">
        <v>0.15151515151515152</v>
      </c>
      <c r="F3">
        <f>MAX($A$2:$A$12)/2+MIN($A$2:$A$12)/2</f>
        <v>5.0000049999999998</v>
      </c>
      <c r="G3" s="3">
        <v>-179769313486231</v>
      </c>
      <c r="H3" s="3">
        <v>179769313486231</v>
      </c>
      <c r="I3">
        <v>200</v>
      </c>
      <c r="J3">
        <v>198</v>
      </c>
      <c r="K3">
        <v>202</v>
      </c>
      <c r="L3">
        <v>1</v>
      </c>
      <c r="N3">
        <v>42148.457755144802</v>
      </c>
      <c r="O3">
        <v>2104.7667308650498</v>
      </c>
      <c r="P3">
        <v>37529.268807710498</v>
      </c>
      <c r="Q3">
        <v>46767.646702579099</v>
      </c>
      <c r="R3">
        <v>199.99155580717999</v>
      </c>
      <c r="S3">
        <v>198.99113627345301</v>
      </c>
      <c r="T3">
        <v>200.99195129337301</v>
      </c>
      <c r="U3">
        <v>-8.4441928192973102E-3</v>
      </c>
      <c r="V3">
        <v>1.0000844445855399</v>
      </c>
      <c r="W3">
        <v>0.99979480881612803</v>
      </c>
      <c r="X3">
        <v>1.0003658460112701</v>
      </c>
      <c r="Y3">
        <v>199.99155580717999</v>
      </c>
    </row>
    <row r="4" spans="1:25" x14ac:dyDescent="0.25">
      <c r="A4">
        <v>2</v>
      </c>
      <c r="B4">
        <v>300</v>
      </c>
      <c r="C4">
        <v>298</v>
      </c>
      <c r="D4">
        <v>302</v>
      </c>
      <c r="E4">
        <v>0.13636363636363635</v>
      </c>
      <c r="F4">
        <f>((MAX($B$2:$B$12)-MIN($B$2:$B$12))/AVERAGE($B$2:$B$12))/((MAX($A$2:$A$12)-MIN($A$2:$A$12))/AVERAGE($A$2:$A$12))</f>
        <v>0.83333431818280301</v>
      </c>
      <c r="G4" s="3">
        <v>-179769313486231</v>
      </c>
      <c r="H4" s="3">
        <v>179769313486231</v>
      </c>
      <c r="I4">
        <v>250</v>
      </c>
      <c r="J4">
        <v>248</v>
      </c>
      <c r="K4">
        <v>252</v>
      </c>
      <c r="L4">
        <v>1.5</v>
      </c>
      <c r="N4">
        <v>1.0001564001486001</v>
      </c>
      <c r="O4">
        <v>2.3749080822082099E-5</v>
      </c>
      <c r="P4">
        <v>1.0001042796499</v>
      </c>
      <c r="Q4">
        <v>1.0002085206472899</v>
      </c>
      <c r="R4">
        <v>299.99207069631598</v>
      </c>
      <c r="S4">
        <v>298.990136898385</v>
      </c>
      <c r="T4">
        <v>300.99390282508602</v>
      </c>
      <c r="U4">
        <v>-7.9293036833405495E-3</v>
      </c>
      <c r="V4">
        <v>1.5000892302637701</v>
      </c>
      <c r="W4">
        <v>1.4996310792101699</v>
      </c>
      <c r="X4">
        <v>1.50053513648402</v>
      </c>
      <c r="Y4">
        <v>249.991076900623</v>
      </c>
    </row>
    <row r="5" spans="1:25" x14ac:dyDescent="0.25">
      <c r="A5">
        <v>3</v>
      </c>
      <c r="B5">
        <v>400</v>
      </c>
      <c r="C5">
        <v>398</v>
      </c>
      <c r="D5">
        <v>402</v>
      </c>
      <c r="E5">
        <v>0.12121212121212122</v>
      </c>
      <c r="F5">
        <f>MAX($B$2:$B$12)</f>
        <v>1100</v>
      </c>
      <c r="G5" s="3">
        <v>-179769313486231</v>
      </c>
      <c r="H5" s="3">
        <v>179769313486231</v>
      </c>
      <c r="I5">
        <v>350</v>
      </c>
      <c r="J5">
        <v>348</v>
      </c>
      <c r="K5">
        <v>352</v>
      </c>
      <c r="L5">
        <v>2.5</v>
      </c>
      <c r="N5">
        <v>4221377.9222408198</v>
      </c>
      <c r="O5">
        <v>210359.02359937699</v>
      </c>
      <c r="P5">
        <v>3759717.2248561098</v>
      </c>
      <c r="Q5">
        <v>4683038.6196255405</v>
      </c>
      <c r="R5">
        <v>399.99603100866</v>
      </c>
      <c r="S5">
        <v>398.99162476327399</v>
      </c>
      <c r="T5">
        <v>401.00021088419498</v>
      </c>
      <c r="U5">
        <v>-3.9689913392066904E-3</v>
      </c>
      <c r="V5">
        <v>2.5000614390805498</v>
      </c>
      <c r="W5">
        <v>2.4992792002397102</v>
      </c>
      <c r="X5">
        <v>2.5008235803856</v>
      </c>
      <c r="Y5">
        <v>349.993855842389</v>
      </c>
    </row>
    <row r="6" spans="1:25" x14ac:dyDescent="0.25">
      <c r="A6">
        <v>4</v>
      </c>
      <c r="B6">
        <v>500</v>
      </c>
      <c r="C6">
        <v>498</v>
      </c>
      <c r="D6">
        <v>502</v>
      </c>
      <c r="E6">
        <v>0.10606060606060606</v>
      </c>
      <c r="F6">
        <v>1</v>
      </c>
      <c r="G6" s="3">
        <v>-179769313486231</v>
      </c>
      <c r="H6" s="3">
        <v>179769313486231</v>
      </c>
      <c r="I6">
        <v>450</v>
      </c>
      <c r="J6">
        <v>448</v>
      </c>
      <c r="K6">
        <v>452</v>
      </c>
      <c r="L6">
        <v>3.5</v>
      </c>
      <c r="R6">
        <v>500.00056734401699</v>
      </c>
      <c r="S6">
        <v>498.99282487668</v>
      </c>
      <c r="T6">
        <v>501.00791668250503</v>
      </c>
      <c r="U6">
        <v>5.6734401732683095E-4</v>
      </c>
      <c r="V6">
        <v>3.5000166891956201</v>
      </c>
      <c r="W6">
        <v>3.4989226192606502</v>
      </c>
      <c r="X6">
        <v>3.5010830372089701</v>
      </c>
      <c r="Y6">
        <v>449.99833100382199</v>
      </c>
    </row>
    <row r="7" spans="1:25" x14ac:dyDescent="0.25">
      <c r="A7">
        <v>5</v>
      </c>
      <c r="B7">
        <v>600</v>
      </c>
      <c r="C7">
        <v>598</v>
      </c>
      <c r="D7">
        <v>602</v>
      </c>
      <c r="E7">
        <v>9.0909090909090912E-2</v>
      </c>
      <c r="I7">
        <v>550</v>
      </c>
      <c r="J7">
        <v>548</v>
      </c>
      <c r="K7">
        <v>552</v>
      </c>
      <c r="L7">
        <v>4.5</v>
      </c>
      <c r="R7">
        <v>600.00431688223</v>
      </c>
      <c r="S7">
        <v>598.99244766222603</v>
      </c>
      <c r="T7">
        <v>601.01558868078803</v>
      </c>
      <c r="U7">
        <v>4.3168822303414301E-3</v>
      </c>
      <c r="V7">
        <v>4.4999740099920702</v>
      </c>
      <c r="W7">
        <v>4.4985774707107202</v>
      </c>
      <c r="X7">
        <v>4.5013354333185402</v>
      </c>
      <c r="Y7">
        <v>550.00259909871897</v>
      </c>
    </row>
    <row r="8" spans="1:25" x14ac:dyDescent="0.25">
      <c r="A8">
        <v>6</v>
      </c>
      <c r="B8">
        <v>700</v>
      </c>
      <c r="C8">
        <v>698</v>
      </c>
      <c r="D8">
        <v>702</v>
      </c>
      <c r="E8">
        <v>7.575757575757576E-2</v>
      </c>
      <c r="I8">
        <v>650</v>
      </c>
      <c r="J8">
        <v>648</v>
      </c>
      <c r="K8">
        <v>652</v>
      </c>
      <c r="L8">
        <v>5.5</v>
      </c>
      <c r="R8">
        <v>700.00647696759495</v>
      </c>
      <c r="S8">
        <v>698.989753032473</v>
      </c>
      <c r="T8">
        <v>701.02236589467202</v>
      </c>
      <c r="U8">
        <v>6.4769675955176301E-3</v>
      </c>
      <c r="V8">
        <v>5.4999436681156899</v>
      </c>
      <c r="W8">
        <v>5.4982524599721003</v>
      </c>
      <c r="X8">
        <v>5.5015925977113698</v>
      </c>
      <c r="Y8">
        <v>650.00563331134595</v>
      </c>
    </row>
    <row r="9" spans="1:25" x14ac:dyDescent="0.25">
      <c r="A9">
        <v>7</v>
      </c>
      <c r="B9">
        <v>800</v>
      </c>
      <c r="C9">
        <v>798</v>
      </c>
      <c r="D9">
        <v>802</v>
      </c>
      <c r="E9">
        <v>6.0606060606060608E-2</v>
      </c>
      <c r="I9">
        <v>750</v>
      </c>
      <c r="J9">
        <v>748</v>
      </c>
      <c r="K9">
        <v>752</v>
      </c>
      <c r="L9">
        <v>6.5</v>
      </c>
      <c r="R9">
        <v>800.00651727244201</v>
      </c>
      <c r="S9">
        <v>798.98426663280304</v>
      </c>
      <c r="T9">
        <v>801.02766604559099</v>
      </c>
      <c r="U9">
        <v>6.5172724425792599E-3</v>
      </c>
      <c r="V9">
        <v>6.4999321162192203</v>
      </c>
      <c r="W9">
        <v>6.4979530588239003</v>
      </c>
      <c r="X9">
        <v>6.5018619645851103</v>
      </c>
      <c r="Y9">
        <v>750.00678838230601</v>
      </c>
    </row>
    <row r="10" spans="1:25" x14ac:dyDescent="0.25">
      <c r="A10">
        <v>8</v>
      </c>
      <c r="B10">
        <v>900</v>
      </c>
      <c r="C10">
        <v>898</v>
      </c>
      <c r="D10">
        <v>902</v>
      </c>
      <c r="E10">
        <v>4.5454545454545456E-2</v>
      </c>
      <c r="I10">
        <v>850</v>
      </c>
      <c r="J10">
        <v>848</v>
      </c>
      <c r="K10">
        <v>852</v>
      </c>
      <c r="L10">
        <v>7.5</v>
      </c>
      <c r="R10">
        <v>900.00406092777803</v>
      </c>
      <c r="S10">
        <v>898.97566294184401</v>
      </c>
      <c r="T10">
        <v>901.03106475069706</v>
      </c>
      <c r="U10">
        <v>4.0609277784824302E-3</v>
      </c>
      <c r="V10">
        <v>7.4999437930271897</v>
      </c>
      <c r="W10">
        <v>7.4976830315585898</v>
      </c>
      <c r="X10">
        <v>7.5021486475627697</v>
      </c>
      <c r="Y10">
        <v>850.00562056060801</v>
      </c>
    </row>
    <row r="11" spans="1:25" x14ac:dyDescent="0.25">
      <c r="A11">
        <v>9</v>
      </c>
      <c r="B11">
        <v>1000</v>
      </c>
      <c r="C11">
        <v>998</v>
      </c>
      <c r="D11">
        <v>1002</v>
      </c>
      <c r="E11">
        <v>3.0303030303030304E-2</v>
      </c>
      <c r="I11">
        <v>950</v>
      </c>
      <c r="J11">
        <v>948</v>
      </c>
      <c r="K11">
        <v>952</v>
      </c>
      <c r="L11">
        <v>8.5</v>
      </c>
      <c r="R11">
        <v>999.99882619641699</v>
      </c>
      <c r="S11">
        <v>998.96370800853197</v>
      </c>
      <c r="T11">
        <v>1001.0322361364</v>
      </c>
      <c r="U11">
        <v>-1.17380358278751E-3</v>
      </c>
      <c r="V11">
        <v>8.4999819416874107</v>
      </c>
      <c r="W11">
        <v>8.4974451288016102</v>
      </c>
      <c r="X11">
        <v>8.5024563826828405</v>
      </c>
      <c r="Y11">
        <v>950.00180573668297</v>
      </c>
    </row>
    <row r="12" spans="1:25" x14ac:dyDescent="0.25">
      <c r="A12">
        <v>10</v>
      </c>
      <c r="B12">
        <v>1100</v>
      </c>
      <c r="C12">
        <v>1098</v>
      </c>
      <c r="D12">
        <v>1102</v>
      </c>
      <c r="E12">
        <v>1.5151515151515152E-2</v>
      </c>
      <c r="I12">
        <v>1050</v>
      </c>
      <c r="J12">
        <v>1048</v>
      </c>
      <c r="K12">
        <v>1052</v>
      </c>
      <c r="L12">
        <v>9.5</v>
      </c>
      <c r="R12">
        <v>1099.9905944485199</v>
      </c>
      <c r="S12">
        <v>1098.94822805642</v>
      </c>
      <c r="T12">
        <v>1101.0309201882001</v>
      </c>
      <c r="U12">
        <v>-9.4055514782667108E-3</v>
      </c>
      <c r="V12">
        <v>9.5000490367475496</v>
      </c>
      <c r="W12">
        <v>9.4972414495017397</v>
      </c>
      <c r="X12">
        <v>9.5027880203292394</v>
      </c>
      <c r="Y12">
        <v>1049.9950967282</v>
      </c>
    </row>
    <row r="16" spans="1:25" ht="15.6" x14ac:dyDescent="0.35">
      <c r="G16" s="2"/>
      <c r="H16" s="2"/>
    </row>
    <row r="17" spans="2:17" ht="15.6" x14ac:dyDescent="0.35">
      <c r="G17" s="2"/>
      <c r="H17" s="2"/>
    </row>
    <row r="18" spans="2:17" ht="15.6" x14ac:dyDescent="0.35">
      <c r="G18" s="2"/>
      <c r="H18" s="2"/>
      <c r="O18" s="1"/>
    </row>
    <row r="19" spans="2:17" ht="15.6" x14ac:dyDescent="0.35">
      <c r="G19" s="2"/>
      <c r="H19" s="2"/>
      <c r="P19" s="1"/>
      <c r="Q19" s="1"/>
    </row>
    <row r="27" spans="2:17" x14ac:dyDescent="0.25">
      <c r="P27" s="1"/>
      <c r="Q27" s="1"/>
    </row>
    <row r="28" spans="2:17" x14ac:dyDescent="0.25">
      <c r="B28" t="s">
        <v>19</v>
      </c>
    </row>
    <row r="29" spans="2:17" x14ac:dyDescent="0.25">
      <c r="B29" t="s">
        <v>20</v>
      </c>
    </row>
    <row r="30" spans="2:17" x14ac:dyDescent="0.25">
      <c r="B30" t="s">
        <v>47</v>
      </c>
    </row>
    <row r="31" spans="2:17" x14ac:dyDescent="0.25">
      <c r="B31" t="s">
        <v>21</v>
      </c>
    </row>
    <row r="32" spans="2:17" x14ac:dyDescent="0.25">
      <c r="B32" t="s">
        <v>48</v>
      </c>
    </row>
    <row r="33" spans="2:2" x14ac:dyDescent="0.25">
      <c r="B33" t="s">
        <v>26</v>
      </c>
    </row>
    <row r="34" spans="2:2" x14ac:dyDescent="0.25">
      <c r="B34" t="s">
        <v>22</v>
      </c>
    </row>
    <row r="35" spans="2:2" x14ac:dyDescent="0.25">
      <c r="B35" t="s">
        <v>49</v>
      </c>
    </row>
    <row r="36" spans="2:2" x14ac:dyDescent="0.25">
      <c r="B36" t="s">
        <v>50</v>
      </c>
    </row>
    <row r="37" spans="2:2" x14ac:dyDescent="0.25">
      <c r="B37" t="s">
        <v>51</v>
      </c>
    </row>
    <row r="39" spans="2:2" x14ac:dyDescent="0.25">
      <c r="B39" t="s">
        <v>27</v>
      </c>
    </row>
    <row r="40" spans="2:2" x14ac:dyDescent="0.25">
      <c r="B40" t="s">
        <v>31</v>
      </c>
    </row>
    <row r="41" spans="2:2" x14ac:dyDescent="0.25">
      <c r="B41" t="s">
        <v>28</v>
      </c>
    </row>
    <row r="42" spans="2:2" x14ac:dyDescent="0.25">
      <c r="B42" t="s">
        <v>32</v>
      </c>
    </row>
    <row r="43" spans="2:2" x14ac:dyDescent="0.25">
      <c r="B43" t="s">
        <v>29</v>
      </c>
    </row>
    <row r="44" spans="2:2" x14ac:dyDescent="0.25">
      <c r="B44" t="s">
        <v>33</v>
      </c>
    </row>
    <row r="46" spans="2:2" x14ac:dyDescent="0.25">
      <c r="B46" t="s">
        <v>7</v>
      </c>
    </row>
    <row r="47" spans="2:2" x14ac:dyDescent="0.25">
      <c r="B47" t="s">
        <v>5</v>
      </c>
    </row>
    <row r="48" spans="2:2" x14ac:dyDescent="0.25">
      <c r="B48" t="s">
        <v>9</v>
      </c>
    </row>
    <row r="50" spans="2:2" x14ac:dyDescent="0.25">
      <c r="B50" t="s">
        <v>30</v>
      </c>
    </row>
    <row r="51" spans="2:2" x14ac:dyDescent="0.25">
      <c r="B51" t="s">
        <v>0</v>
      </c>
    </row>
    <row r="52" spans="2:2" x14ac:dyDescent="0.25">
      <c r="B52" t="s">
        <v>1</v>
      </c>
    </row>
    <row r="53" spans="2:2" x14ac:dyDescent="0.25">
      <c r="B53" t="s">
        <v>2</v>
      </c>
    </row>
    <row r="54" spans="2:2" x14ac:dyDescent="0.25">
      <c r="B54" t="s">
        <v>10</v>
      </c>
    </row>
    <row r="55" spans="2:2" x14ac:dyDescent="0.25">
      <c r="B55" t="s">
        <v>4</v>
      </c>
    </row>
    <row r="56" spans="2:2" x14ac:dyDescent="0.25">
      <c r="B56" t="s">
        <v>3</v>
      </c>
    </row>
    <row r="58" spans="2:2" x14ac:dyDescent="0.25">
      <c r="B58" t="s">
        <v>8</v>
      </c>
    </row>
    <row r="59" spans="2:2" x14ac:dyDescent="0.25">
      <c r="B59" t="s">
        <v>5</v>
      </c>
    </row>
    <row r="60" spans="2:2" x14ac:dyDescent="0.25">
      <c r="B60" t="s">
        <v>6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242CA-EDAA-447E-9B6C-78A908C44CA6}">
  <sheetPr codeName="Sheet5"/>
  <dimension ref="A1:Z51"/>
  <sheetViews>
    <sheetView workbookViewId="0">
      <selection activeCell="A10" sqref="A10"/>
    </sheetView>
  </sheetViews>
  <sheetFormatPr defaultColWidth="8.88671875" defaultRowHeight="13.8" x14ac:dyDescent="0.25"/>
  <cols>
    <col min="1" max="9" width="8.88671875" style="4"/>
    <col min="10" max="10" width="14.33203125" style="4" customWidth="1"/>
    <col min="11" max="23" width="8.88671875" style="4"/>
    <col min="24" max="24" width="13.88671875" style="4" customWidth="1"/>
    <col min="25" max="16384" width="8.88671875" style="4"/>
  </cols>
  <sheetData>
    <row r="1" spans="1:26" x14ac:dyDescent="0.25">
      <c r="A1" s="4" t="s">
        <v>58</v>
      </c>
      <c r="B1" s="4" t="s">
        <v>59</v>
      </c>
      <c r="C1" s="4" t="s">
        <v>60</v>
      </c>
      <c r="D1" s="4" t="s">
        <v>61</v>
      </c>
      <c r="E1" s="4" t="s">
        <v>62</v>
      </c>
      <c r="F1" s="5" t="s">
        <v>63</v>
      </c>
      <c r="G1" s="4" t="s">
        <v>64</v>
      </c>
      <c r="H1" s="4" t="s">
        <v>65</v>
      </c>
      <c r="I1" s="4" t="s">
        <v>66</v>
      </c>
      <c r="J1" s="4" t="s">
        <v>67</v>
      </c>
      <c r="K1" s="4" t="s">
        <v>68</v>
      </c>
      <c r="L1" s="4" t="s">
        <v>69</v>
      </c>
      <c r="M1" s="4" t="s">
        <v>70</v>
      </c>
      <c r="N1" s="4" t="s">
        <v>71</v>
      </c>
    </row>
    <row r="2" spans="1:26" x14ac:dyDescent="0.25">
      <c r="A2" s="4" t="s">
        <v>72</v>
      </c>
      <c r="B2" s="4" t="s">
        <v>73</v>
      </c>
      <c r="C2" s="4" t="s">
        <v>74</v>
      </c>
      <c r="D2" s="4" t="s">
        <v>75</v>
      </c>
      <c r="E2" s="4" t="s">
        <v>76</v>
      </c>
      <c r="F2" s="4" t="s">
        <v>77</v>
      </c>
      <c r="G2" s="4" t="s">
        <v>78</v>
      </c>
      <c r="H2" s="4" t="s">
        <v>79</v>
      </c>
      <c r="I2" s="4" t="s">
        <v>80</v>
      </c>
      <c r="J2" s="4" t="s">
        <v>81</v>
      </c>
      <c r="K2" s="4" t="s">
        <v>82</v>
      </c>
      <c r="L2" s="4" t="s">
        <v>83</v>
      </c>
      <c r="M2" s="4" t="s">
        <v>84</v>
      </c>
      <c r="N2" s="4" t="s">
        <v>71</v>
      </c>
      <c r="P2" s="4" t="s">
        <v>73</v>
      </c>
      <c r="Q2" s="4" t="s">
        <v>74</v>
      </c>
      <c r="R2" s="4" t="s">
        <v>75</v>
      </c>
      <c r="S2" s="4" t="s">
        <v>76</v>
      </c>
      <c r="T2" s="4" t="s">
        <v>77</v>
      </c>
      <c r="U2" s="4" t="s">
        <v>78</v>
      </c>
      <c r="V2" s="4" t="s">
        <v>79</v>
      </c>
      <c r="W2" s="4" t="s">
        <v>80</v>
      </c>
      <c r="X2" s="4" t="s">
        <v>81</v>
      </c>
      <c r="Y2" s="4" t="s">
        <v>82</v>
      </c>
      <c r="Z2" s="4" t="s">
        <v>83</v>
      </c>
    </row>
    <row r="3" spans="1:26" x14ac:dyDescent="0.25">
      <c r="A3" s="4" t="s">
        <v>85</v>
      </c>
      <c r="C3" s="4" t="s">
        <v>86</v>
      </c>
      <c r="D3" s="4">
        <v>111</v>
      </c>
      <c r="E3" s="4">
        <v>111111</v>
      </c>
      <c r="F3" s="4">
        <v>111.111</v>
      </c>
      <c r="G3" s="4">
        <v>111111.11111100001</v>
      </c>
      <c r="H3" s="4" t="s">
        <v>87</v>
      </c>
      <c r="I3" s="4" t="s">
        <v>88</v>
      </c>
      <c r="J3" s="6">
        <v>44197.459039351852</v>
      </c>
      <c r="K3" s="7">
        <v>1.1100000000000001</v>
      </c>
      <c r="P3" s="4">
        <v>1</v>
      </c>
      <c r="Q3" s="4" t="s">
        <v>86</v>
      </c>
      <c r="R3" s="4">
        <v>111</v>
      </c>
      <c r="S3" s="4">
        <v>111111</v>
      </c>
      <c r="T3" s="4">
        <v>111.11100006103516</v>
      </c>
      <c r="U3" s="4">
        <v>111111.11111100001</v>
      </c>
      <c r="V3" s="4" t="s">
        <v>87</v>
      </c>
      <c r="W3" s="6" t="s">
        <v>88</v>
      </c>
      <c r="X3" s="6">
        <v>44197.459039351852</v>
      </c>
      <c r="Y3" s="4">
        <v>1.1100000000000001</v>
      </c>
    </row>
    <row r="4" spans="1:26" x14ac:dyDescent="0.25">
      <c r="A4" s="4" t="s">
        <v>89</v>
      </c>
      <c r="C4" s="4" t="s">
        <v>90</v>
      </c>
      <c r="D4" s="4">
        <v>222</v>
      </c>
      <c r="E4" s="4">
        <v>222222</v>
      </c>
      <c r="F4" s="4">
        <v>222.22200000000001</v>
      </c>
      <c r="G4" s="4">
        <v>222222.22222200001</v>
      </c>
      <c r="H4" s="4" t="s">
        <v>91</v>
      </c>
      <c r="I4" s="4" t="s">
        <v>92</v>
      </c>
      <c r="J4" s="6">
        <v>44594.50141203704</v>
      </c>
      <c r="K4" s="7">
        <v>2.2200000000000002</v>
      </c>
      <c r="P4" s="4">
        <v>2</v>
      </c>
      <c r="Q4" s="4" t="s">
        <v>90</v>
      </c>
      <c r="R4" s="4">
        <v>222</v>
      </c>
      <c r="S4" s="4">
        <v>222222</v>
      </c>
      <c r="T4" s="4">
        <v>222.22200012207031</v>
      </c>
      <c r="U4" s="4">
        <v>222222.22222200001</v>
      </c>
      <c r="V4" s="4" t="s">
        <v>91</v>
      </c>
      <c r="W4" s="6" t="s">
        <v>92</v>
      </c>
      <c r="X4" s="6">
        <v>44594.50141203704</v>
      </c>
      <c r="Y4" s="4">
        <v>2.2200000000000002</v>
      </c>
    </row>
    <row r="5" spans="1:26" x14ac:dyDescent="0.25">
      <c r="C5" s="4" t="s">
        <v>93</v>
      </c>
      <c r="D5" s="4">
        <v>333</v>
      </c>
      <c r="E5" s="4">
        <v>333333</v>
      </c>
      <c r="F5" s="4">
        <v>333.33300000000003</v>
      </c>
      <c r="G5" s="4">
        <v>333333.33333300002</v>
      </c>
      <c r="H5" s="4" t="s">
        <v>94</v>
      </c>
      <c r="I5" s="4" t="s">
        <v>95</v>
      </c>
      <c r="J5" s="6">
        <v>44988.54378472222</v>
      </c>
      <c r="K5" s="7">
        <v>3.33</v>
      </c>
      <c r="P5" s="4">
        <v>3</v>
      </c>
      <c r="Q5" s="4" t="s">
        <v>93</v>
      </c>
      <c r="R5" s="4">
        <v>333</v>
      </c>
      <c r="S5" s="4">
        <v>333333</v>
      </c>
      <c r="T5" s="4">
        <v>333.3330078125</v>
      </c>
      <c r="U5" s="4">
        <v>333333.33333300002</v>
      </c>
      <c r="V5" s="4" t="s">
        <v>94</v>
      </c>
      <c r="W5" s="6" t="s">
        <v>95</v>
      </c>
      <c r="X5" s="6">
        <v>44988.54378472222</v>
      </c>
      <c r="Y5" s="4">
        <v>3.33</v>
      </c>
    </row>
    <row r="6" spans="1:26" x14ac:dyDescent="0.25">
      <c r="C6" s="4" t="s">
        <v>96</v>
      </c>
      <c r="D6" s="4">
        <v>444</v>
      </c>
      <c r="E6" s="4">
        <v>444444</v>
      </c>
      <c r="F6" s="4">
        <v>444.44400000000002</v>
      </c>
      <c r="G6" s="4">
        <v>444444.44444400002</v>
      </c>
      <c r="H6" s="4" t="s">
        <v>97</v>
      </c>
      <c r="I6" s="4" t="s">
        <v>98</v>
      </c>
      <c r="J6" s="6">
        <v>45386.586157407408</v>
      </c>
      <c r="K6" s="7">
        <v>4.4400000000000004</v>
      </c>
      <c r="P6" s="4">
        <v>4</v>
      </c>
      <c r="Q6" s="4" t="s">
        <v>96</v>
      </c>
      <c r="R6" s="4">
        <v>444</v>
      </c>
      <c r="S6" s="4">
        <v>444444</v>
      </c>
      <c r="T6" s="4">
        <v>444.44400024414063</v>
      </c>
      <c r="U6" s="4">
        <v>444444.44444400002</v>
      </c>
      <c r="V6" s="4" t="s">
        <v>97</v>
      </c>
      <c r="W6" s="6" t="s">
        <v>98</v>
      </c>
      <c r="X6" s="6">
        <v>45386.586157407408</v>
      </c>
      <c r="Y6" s="4">
        <v>4.4400000000000004</v>
      </c>
    </row>
    <row r="7" spans="1:26" x14ac:dyDescent="0.25">
      <c r="C7" s="4" t="s">
        <v>100</v>
      </c>
      <c r="D7" s="4">
        <v>555</v>
      </c>
      <c r="E7" s="4">
        <v>555555</v>
      </c>
      <c r="F7" s="4">
        <v>555.55499999999995</v>
      </c>
      <c r="G7" s="4">
        <v>555555.55555499997</v>
      </c>
      <c r="H7" s="4" t="s">
        <v>101</v>
      </c>
      <c r="I7" s="4" t="s">
        <v>102</v>
      </c>
      <c r="J7" s="6">
        <v>45782.628530092596</v>
      </c>
      <c r="K7" s="7">
        <v>5.55</v>
      </c>
      <c r="P7" s="4">
        <v>5</v>
      </c>
      <c r="Q7" s="4" t="s">
        <v>100</v>
      </c>
      <c r="R7" s="4">
        <v>555</v>
      </c>
      <c r="S7" s="4">
        <v>555555</v>
      </c>
      <c r="T7" s="4">
        <v>555.55499267578125</v>
      </c>
      <c r="U7" s="4">
        <v>555555.55555499997</v>
      </c>
      <c r="V7" s="4" t="s">
        <v>101</v>
      </c>
      <c r="W7" s="6" t="s">
        <v>102</v>
      </c>
      <c r="X7" s="6">
        <v>45782.628530092596</v>
      </c>
      <c r="Y7" s="4">
        <v>5.55</v>
      </c>
    </row>
    <row r="8" spans="1:26" x14ac:dyDescent="0.25">
      <c r="C8" s="4" t="s">
        <v>103</v>
      </c>
      <c r="D8" s="4">
        <v>666</v>
      </c>
      <c r="E8" s="4">
        <v>666666</v>
      </c>
      <c r="F8" s="4">
        <v>666.66600000000005</v>
      </c>
      <c r="G8" s="4">
        <v>666666.66666600003</v>
      </c>
      <c r="H8" s="4" t="s">
        <v>104</v>
      </c>
      <c r="I8" s="4" t="s">
        <v>105</v>
      </c>
      <c r="J8" s="6">
        <v>46179.670902777776</v>
      </c>
      <c r="K8" s="7">
        <v>6.66</v>
      </c>
      <c r="P8" s="4">
        <v>6</v>
      </c>
      <c r="Q8" s="4" t="s">
        <v>103</v>
      </c>
      <c r="R8" s="4">
        <v>666</v>
      </c>
      <c r="S8" s="4">
        <v>666666</v>
      </c>
      <c r="T8" s="4">
        <v>666.666015625</v>
      </c>
      <c r="U8" s="4">
        <v>666666.66666600003</v>
      </c>
      <c r="V8" s="4" t="s">
        <v>104</v>
      </c>
      <c r="W8" s="6" t="s">
        <v>105</v>
      </c>
      <c r="X8" s="6">
        <v>46179.670902777776</v>
      </c>
      <c r="Y8" s="4">
        <v>6.66</v>
      </c>
    </row>
    <row r="9" spans="1:26" x14ac:dyDescent="0.25">
      <c r="C9" s="4" t="s">
        <v>106</v>
      </c>
      <c r="D9" s="4">
        <v>777</v>
      </c>
      <c r="E9" s="4">
        <v>777777</v>
      </c>
      <c r="F9" s="4">
        <v>777.77700000000004</v>
      </c>
      <c r="G9" s="4">
        <v>777777.77777699998</v>
      </c>
      <c r="H9" s="4" t="s">
        <v>107</v>
      </c>
      <c r="I9" s="4" t="s">
        <v>108</v>
      </c>
      <c r="J9" s="6">
        <v>46575.713275462964</v>
      </c>
      <c r="K9" s="7">
        <v>7.77</v>
      </c>
      <c r="P9" s="4">
        <v>7</v>
      </c>
      <c r="Q9" s="4" t="s">
        <v>106</v>
      </c>
      <c r="R9" s="4">
        <v>777</v>
      </c>
      <c r="S9" s="4">
        <v>777777</v>
      </c>
      <c r="T9" s="4">
        <v>777.7769775390625</v>
      </c>
      <c r="U9" s="4">
        <v>777777.77777699998</v>
      </c>
      <c r="V9" s="4" t="s">
        <v>107</v>
      </c>
      <c r="W9" s="6" t="s">
        <v>108</v>
      </c>
      <c r="X9" s="6">
        <v>46575.713275462964</v>
      </c>
      <c r="Y9" s="4">
        <v>7.77</v>
      </c>
    </row>
    <row r="10" spans="1:26" ht="15.6" x14ac:dyDescent="0.35">
      <c r="B10" s="8"/>
      <c r="C10" s="8"/>
      <c r="D10" s="8"/>
      <c r="E10" s="8"/>
    </row>
    <row r="11" spans="1:26" x14ac:dyDescent="0.25">
      <c r="D11" s="5"/>
    </row>
    <row r="12" spans="1:26" x14ac:dyDescent="0.25">
      <c r="A12" s="4" t="s">
        <v>272</v>
      </c>
      <c r="B12" s="4" t="s">
        <v>73</v>
      </c>
      <c r="C12" s="4" t="s">
        <v>74</v>
      </c>
      <c r="D12" s="4" t="s">
        <v>75</v>
      </c>
      <c r="E12" s="4" t="s">
        <v>76</v>
      </c>
      <c r="F12" s="4" t="s">
        <v>77</v>
      </c>
      <c r="G12" s="4" t="s">
        <v>78</v>
      </c>
      <c r="H12" s="4" t="s">
        <v>79</v>
      </c>
      <c r="I12" s="4" t="s">
        <v>80</v>
      </c>
      <c r="J12" s="4" t="s">
        <v>81</v>
      </c>
      <c r="K12" s="4" t="s">
        <v>82</v>
      </c>
      <c r="L12" s="4" t="s">
        <v>83</v>
      </c>
    </row>
    <row r="13" spans="1:26" x14ac:dyDescent="0.25">
      <c r="A13" s="9" t="s">
        <v>273</v>
      </c>
      <c r="B13" s="9" t="s">
        <v>141</v>
      </c>
      <c r="C13" s="9" t="s">
        <v>142</v>
      </c>
      <c r="D13" s="9" t="s">
        <v>143</v>
      </c>
      <c r="E13" s="9" t="s">
        <v>144</v>
      </c>
      <c r="F13" s="9" t="s">
        <v>145</v>
      </c>
      <c r="G13" s="9" t="s">
        <v>146</v>
      </c>
      <c r="H13" s="9" t="s">
        <v>147</v>
      </c>
      <c r="I13" s="9" t="s">
        <v>148</v>
      </c>
      <c r="J13" s="10" t="s">
        <v>149</v>
      </c>
      <c r="K13" s="11" t="s">
        <v>150</v>
      </c>
    </row>
    <row r="14" spans="1:26" x14ac:dyDescent="0.25">
      <c r="A14" s="9" t="s">
        <v>273</v>
      </c>
      <c r="B14" s="9" t="s">
        <v>119</v>
      </c>
      <c r="C14" s="9" t="s">
        <v>120</v>
      </c>
      <c r="D14" s="9" t="s">
        <v>121</v>
      </c>
      <c r="E14" s="9" t="s">
        <v>122</v>
      </c>
      <c r="F14" s="9" t="s">
        <v>123</v>
      </c>
      <c r="G14" s="9" t="s">
        <v>124</v>
      </c>
      <c r="H14" s="9" t="s">
        <v>125</v>
      </c>
      <c r="I14" s="9" t="s">
        <v>126</v>
      </c>
      <c r="J14" s="10" t="s">
        <v>127</v>
      </c>
      <c r="K14" s="11" t="s">
        <v>128</v>
      </c>
    </row>
    <row r="15" spans="1:26" x14ac:dyDescent="0.25">
      <c r="A15" s="9" t="s">
        <v>274</v>
      </c>
      <c r="B15" s="9" t="s">
        <v>129</v>
      </c>
      <c r="C15" s="9" t="s">
        <v>130</v>
      </c>
      <c r="D15" s="9" t="s">
        <v>131</v>
      </c>
      <c r="E15" s="9" t="s">
        <v>132</v>
      </c>
      <c r="F15" s="9" t="s">
        <v>133</v>
      </c>
      <c r="G15" s="9" t="s">
        <v>134</v>
      </c>
      <c r="H15" s="9" t="s">
        <v>135</v>
      </c>
      <c r="I15" s="9" t="s">
        <v>136</v>
      </c>
      <c r="J15" s="10" t="s">
        <v>137</v>
      </c>
      <c r="K15" s="11" t="s">
        <v>138</v>
      </c>
    </row>
    <row r="16" spans="1:26" x14ac:dyDescent="0.25">
      <c r="A16" s="9" t="s">
        <v>273</v>
      </c>
      <c r="B16" s="9" t="s">
        <v>129</v>
      </c>
      <c r="C16" s="9" t="s">
        <v>130</v>
      </c>
      <c r="D16" s="9" t="s">
        <v>131</v>
      </c>
      <c r="E16" s="9" t="s">
        <v>132</v>
      </c>
      <c r="F16" s="9" t="s">
        <v>133</v>
      </c>
      <c r="G16" s="9" t="s">
        <v>134</v>
      </c>
      <c r="H16" s="9" t="s">
        <v>139</v>
      </c>
      <c r="I16" s="9" t="s">
        <v>140</v>
      </c>
      <c r="J16" s="10" t="s">
        <v>137</v>
      </c>
      <c r="K16" s="11" t="s">
        <v>138</v>
      </c>
    </row>
    <row r="17" spans="1:14" x14ac:dyDescent="0.25">
      <c r="A17" s="9" t="s">
        <v>273</v>
      </c>
      <c r="B17" s="9" t="s">
        <v>109</v>
      </c>
      <c r="C17" s="9" t="s">
        <v>110</v>
      </c>
      <c r="D17" s="9" t="s">
        <v>111</v>
      </c>
      <c r="E17" s="9" t="s">
        <v>112</v>
      </c>
      <c r="F17" s="9" t="s">
        <v>113</v>
      </c>
      <c r="G17" s="9" t="s">
        <v>114</v>
      </c>
      <c r="H17" s="9" t="s">
        <v>115</v>
      </c>
      <c r="I17" s="9" t="s">
        <v>116</v>
      </c>
      <c r="J17" s="10" t="s">
        <v>117</v>
      </c>
      <c r="K17" s="11" t="s">
        <v>118</v>
      </c>
    </row>
    <row r="18" spans="1:14" x14ac:dyDescent="0.25">
      <c r="A18" s="9"/>
      <c r="B18" s="9"/>
      <c r="C18" s="9"/>
      <c r="D18" s="9"/>
      <c r="E18" s="9"/>
      <c r="F18" s="9"/>
      <c r="G18" s="9"/>
      <c r="H18" s="9"/>
      <c r="I18" s="9"/>
      <c r="J18" s="10"/>
      <c r="K18" s="11"/>
    </row>
    <row r="20" spans="1:14" x14ac:dyDescent="0.25">
      <c r="B20" s="4" t="s">
        <v>73</v>
      </c>
      <c r="C20" s="4" t="s">
        <v>74</v>
      </c>
      <c r="D20" s="4" t="s">
        <v>75</v>
      </c>
      <c r="E20" s="4" t="s">
        <v>76</v>
      </c>
      <c r="F20" s="4" t="s">
        <v>77</v>
      </c>
      <c r="G20" s="4" t="s">
        <v>78</v>
      </c>
      <c r="H20" s="4" t="s">
        <v>79</v>
      </c>
      <c r="I20" s="4" t="s">
        <v>80</v>
      </c>
      <c r="J20" s="4" t="s">
        <v>81</v>
      </c>
      <c r="K20" s="4" t="s">
        <v>82</v>
      </c>
      <c r="L20" s="4" t="s">
        <v>83</v>
      </c>
    </row>
    <row r="21" spans="1:14" x14ac:dyDescent="0.25">
      <c r="B21" s="9" t="s">
        <v>151</v>
      </c>
      <c r="C21" s="9" t="s">
        <v>152</v>
      </c>
      <c r="D21" s="9" t="s">
        <v>153</v>
      </c>
      <c r="E21" s="9" t="s">
        <v>154</v>
      </c>
      <c r="F21" s="9" t="s">
        <v>155</v>
      </c>
      <c r="G21" s="9" t="s">
        <v>156</v>
      </c>
      <c r="H21" s="9" t="s">
        <v>157</v>
      </c>
      <c r="I21" s="9" t="s">
        <v>158</v>
      </c>
      <c r="J21" s="10" t="s">
        <v>159</v>
      </c>
      <c r="K21" s="11" t="s">
        <v>160</v>
      </c>
    </row>
    <row r="22" spans="1:14" x14ac:dyDescent="0.25">
      <c r="B22" s="4" t="s">
        <v>73</v>
      </c>
      <c r="C22" s="4" t="s">
        <v>74</v>
      </c>
      <c r="D22" s="4" t="s">
        <v>75</v>
      </c>
      <c r="E22" s="4" t="s">
        <v>76</v>
      </c>
      <c r="F22" s="4" t="s">
        <v>77</v>
      </c>
      <c r="G22" s="4" t="s">
        <v>78</v>
      </c>
      <c r="H22" s="4" t="s">
        <v>79</v>
      </c>
      <c r="I22" s="4" t="s">
        <v>80</v>
      </c>
      <c r="J22" s="4" t="s">
        <v>81</v>
      </c>
      <c r="K22" s="4" t="s">
        <v>82</v>
      </c>
      <c r="L22" s="4" t="s">
        <v>83</v>
      </c>
    </row>
    <row r="23" spans="1:14" x14ac:dyDescent="0.25">
      <c r="C23" s="4" t="s">
        <v>161</v>
      </c>
      <c r="D23" s="4">
        <v>888</v>
      </c>
      <c r="E23" s="4">
        <v>888888</v>
      </c>
      <c r="F23" s="4">
        <v>888.88800000000003</v>
      </c>
      <c r="G23" s="4">
        <v>888888.88888800004</v>
      </c>
      <c r="H23" s="4" t="s">
        <v>162</v>
      </c>
      <c r="I23" s="4" t="s">
        <v>163</v>
      </c>
      <c r="J23" s="6">
        <v>46973.755648148152</v>
      </c>
      <c r="K23" s="7">
        <v>8.8800000000000008</v>
      </c>
    </row>
    <row r="24" spans="1:14" x14ac:dyDescent="0.25">
      <c r="C24" s="4" t="s">
        <v>164</v>
      </c>
      <c r="D24" s="4">
        <v>999</v>
      </c>
      <c r="E24" s="4">
        <v>999999</v>
      </c>
      <c r="F24" s="4">
        <v>999.99900000000002</v>
      </c>
      <c r="G24" s="4">
        <v>999999.99999899999</v>
      </c>
      <c r="H24" s="4" t="s">
        <v>165</v>
      </c>
      <c r="I24" s="4" t="s">
        <v>166</v>
      </c>
      <c r="J24" s="6">
        <v>47370.798020833332</v>
      </c>
      <c r="K24" s="7">
        <v>9.99</v>
      </c>
    </row>
    <row r="25" spans="1:14" x14ac:dyDescent="0.25">
      <c r="J25" s="6"/>
      <c r="K25" s="7"/>
    </row>
    <row r="26" spans="1:14" x14ac:dyDescent="0.25">
      <c r="J26" s="6"/>
      <c r="K26" s="7"/>
    </row>
    <row r="27" spans="1:14" x14ac:dyDescent="0.25">
      <c r="A27" s="4" t="s">
        <v>403</v>
      </c>
      <c r="B27" s="4" t="s">
        <v>73</v>
      </c>
      <c r="C27" s="4" t="s">
        <v>74</v>
      </c>
      <c r="D27" s="4" t="s">
        <v>75</v>
      </c>
      <c r="E27" s="4" t="s">
        <v>76</v>
      </c>
      <c r="F27" s="4" t="s">
        <v>77</v>
      </c>
      <c r="G27" s="4" t="s">
        <v>78</v>
      </c>
      <c r="H27" s="4" t="s">
        <v>79</v>
      </c>
      <c r="I27" s="4" t="s">
        <v>80</v>
      </c>
      <c r="J27" s="4" t="s">
        <v>81</v>
      </c>
      <c r="K27" s="4" t="s">
        <v>82</v>
      </c>
      <c r="L27" s="4" t="s">
        <v>83</v>
      </c>
      <c r="M27" s="4" t="s">
        <v>84</v>
      </c>
      <c r="N27" s="4" t="s">
        <v>71</v>
      </c>
    </row>
    <row r="28" spans="1:14" x14ac:dyDescent="0.25">
      <c r="A28" s="4" t="s">
        <v>99</v>
      </c>
      <c r="B28" s="4" t="s">
        <v>59</v>
      </c>
      <c r="C28" s="4" t="s">
        <v>60</v>
      </c>
      <c r="D28" s="4" t="s">
        <v>61</v>
      </c>
      <c r="E28" s="4" t="s">
        <v>62</v>
      </c>
      <c r="F28" s="5" t="s">
        <v>63</v>
      </c>
      <c r="G28" s="4" t="s">
        <v>64</v>
      </c>
      <c r="H28" s="4" t="s">
        <v>65</v>
      </c>
      <c r="I28" s="4" t="s">
        <v>66</v>
      </c>
      <c r="J28" s="4" t="s">
        <v>67</v>
      </c>
      <c r="K28" s="4" t="s">
        <v>68</v>
      </c>
      <c r="L28" s="4" t="s">
        <v>69</v>
      </c>
      <c r="M28" s="4" t="s">
        <v>70</v>
      </c>
      <c r="N28" s="4" t="s">
        <v>71</v>
      </c>
    </row>
    <row r="31" spans="1:14" ht="15.6" x14ac:dyDescent="0.35">
      <c r="B31" s="8" t="s">
        <v>167</v>
      </c>
      <c r="C31" s="12" t="s">
        <v>168</v>
      </c>
    </row>
    <row r="32" spans="1:14" x14ac:dyDescent="0.25">
      <c r="B32" s="4" t="s">
        <v>169</v>
      </c>
    </row>
    <row r="33" spans="1:2" x14ac:dyDescent="0.25">
      <c r="B33" s="4" t="s">
        <v>170</v>
      </c>
    </row>
    <row r="34" spans="1:2" x14ac:dyDescent="0.25">
      <c r="B34" s="4" t="s">
        <v>171</v>
      </c>
    </row>
    <row r="35" spans="1:2" x14ac:dyDescent="0.25">
      <c r="B35" s="4" t="s">
        <v>172</v>
      </c>
    </row>
    <row r="36" spans="1:2" x14ac:dyDescent="0.25">
      <c r="B36" s="4" t="s">
        <v>173</v>
      </c>
    </row>
    <row r="37" spans="1:2" x14ac:dyDescent="0.25">
      <c r="B37" s="4" t="s">
        <v>174</v>
      </c>
    </row>
    <row r="38" spans="1:2" x14ac:dyDescent="0.25">
      <c r="B38" s="4" t="s">
        <v>175</v>
      </c>
    </row>
    <row r="39" spans="1:2" x14ac:dyDescent="0.25">
      <c r="B39" s="4" t="s">
        <v>176</v>
      </c>
    </row>
    <row r="40" spans="1:2" x14ac:dyDescent="0.25">
      <c r="B40" s="4" t="s">
        <v>177</v>
      </c>
    </row>
    <row r="41" spans="1:2" x14ac:dyDescent="0.25">
      <c r="B41" s="4" t="s">
        <v>178</v>
      </c>
    </row>
    <row r="42" spans="1:2" x14ac:dyDescent="0.25">
      <c r="B42" s="4" t="s">
        <v>179</v>
      </c>
    </row>
    <row r="43" spans="1:2" x14ac:dyDescent="0.25">
      <c r="B43" s="4" t="s">
        <v>180</v>
      </c>
    </row>
    <row r="44" spans="1:2" x14ac:dyDescent="0.25">
      <c r="B44" s="4" t="s">
        <v>275</v>
      </c>
    </row>
    <row r="45" spans="1:2" x14ac:dyDescent="0.25">
      <c r="B45" s="4" t="s">
        <v>181</v>
      </c>
    </row>
    <row r="47" spans="1:2" x14ac:dyDescent="0.25">
      <c r="A47" s="12" t="s">
        <v>168</v>
      </c>
    </row>
    <row r="48" spans="1:2" x14ac:dyDescent="0.25">
      <c r="A48" s="4" t="s">
        <v>182</v>
      </c>
    </row>
    <row r="49" spans="1:1" x14ac:dyDescent="0.25">
      <c r="A49" s="4" t="s">
        <v>183</v>
      </c>
    </row>
    <row r="50" spans="1:1" x14ac:dyDescent="0.25">
      <c r="A50" s="4" t="s">
        <v>184</v>
      </c>
    </row>
    <row r="51" spans="1:1" x14ac:dyDescent="0.25">
      <c r="A51" s="4" t="s">
        <v>185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E58D4-0B66-47B7-A230-4E726B96CA1F}">
  <sheetPr codeName="Sheet9"/>
  <dimension ref="A1:O49"/>
  <sheetViews>
    <sheetView zoomScaleNormal="100" zoomScaleSheetLayoutView="100" workbookViewId="0">
      <selection activeCell="A6" sqref="A6"/>
    </sheetView>
  </sheetViews>
  <sheetFormatPr defaultColWidth="8.88671875" defaultRowHeight="13.8" x14ac:dyDescent="0.25"/>
  <cols>
    <col min="1" max="16384" width="8.88671875" style="4"/>
  </cols>
  <sheetData>
    <row r="1" spans="1:15" x14ac:dyDescent="0.25">
      <c r="A1" s="4" t="s">
        <v>186</v>
      </c>
    </row>
    <row r="2" spans="1:15" x14ac:dyDescent="0.25">
      <c r="A2" s="4" t="s">
        <v>187</v>
      </c>
    </row>
    <row r="3" spans="1:15" x14ac:dyDescent="0.25">
      <c r="A3" s="4" t="s">
        <v>188</v>
      </c>
    </row>
    <row r="4" spans="1:15" x14ac:dyDescent="0.25">
      <c r="A4" s="4" t="s">
        <v>189</v>
      </c>
    </row>
    <row r="5" spans="1:15" x14ac:dyDescent="0.25">
      <c r="A5" s="4" t="s">
        <v>190</v>
      </c>
    </row>
    <row r="7" spans="1:15" x14ac:dyDescent="0.25">
      <c r="O7" s="4" t="s">
        <v>27</v>
      </c>
    </row>
    <row r="8" spans="1:15" x14ac:dyDescent="0.25">
      <c r="A8" s="4" t="s">
        <v>186</v>
      </c>
      <c r="O8" s="4" t="s">
        <v>276</v>
      </c>
    </row>
    <row r="9" spans="1:15" x14ac:dyDescent="0.25">
      <c r="A9" s="4" t="s">
        <v>191</v>
      </c>
      <c r="O9" s="4" t="s">
        <v>28</v>
      </c>
    </row>
    <row r="10" spans="1:15" x14ac:dyDescent="0.25">
      <c r="A10" s="4" t="s">
        <v>192</v>
      </c>
      <c r="O10" s="4" t="s">
        <v>271</v>
      </c>
    </row>
    <row r="11" spans="1:15" x14ac:dyDescent="0.25">
      <c r="A11" s="4" t="s">
        <v>193</v>
      </c>
      <c r="O11" s="4" t="s">
        <v>29</v>
      </c>
    </row>
    <row r="12" spans="1:15" x14ac:dyDescent="0.25">
      <c r="O12" s="4" t="s">
        <v>277</v>
      </c>
    </row>
    <row r="14" spans="1:15" x14ac:dyDescent="0.25">
      <c r="A14" s="4" t="s">
        <v>194</v>
      </c>
      <c r="B14" s="4" t="s">
        <v>195</v>
      </c>
      <c r="C14" s="4" t="s">
        <v>196</v>
      </c>
      <c r="E14" s="4" t="s">
        <v>197</v>
      </c>
      <c r="O14" s="4" t="s">
        <v>198</v>
      </c>
    </row>
    <row r="15" spans="1:15" x14ac:dyDescent="0.25">
      <c r="A15" s="4" t="s">
        <v>199</v>
      </c>
      <c r="B15" s="4" t="s">
        <v>200</v>
      </c>
      <c r="C15" s="4" t="s">
        <v>201</v>
      </c>
      <c r="E15" s="4" t="s">
        <v>202</v>
      </c>
      <c r="O15" s="4" t="s">
        <v>0</v>
      </c>
    </row>
    <row r="16" spans="1:15" x14ac:dyDescent="0.25">
      <c r="A16" s="4" t="s">
        <v>203</v>
      </c>
      <c r="B16" s="4" t="s">
        <v>204</v>
      </c>
      <c r="C16" s="4" t="s">
        <v>205</v>
      </c>
      <c r="E16" s="4" t="s">
        <v>206</v>
      </c>
      <c r="O16" s="4" t="s">
        <v>10</v>
      </c>
    </row>
    <row r="17" spans="1:15" x14ac:dyDescent="0.25">
      <c r="A17" s="4" t="s">
        <v>207</v>
      </c>
      <c r="B17" s="4" t="s">
        <v>208</v>
      </c>
      <c r="C17" s="4" t="s">
        <v>209</v>
      </c>
      <c r="E17" s="4" t="s">
        <v>210</v>
      </c>
    </row>
    <row r="18" spans="1:15" x14ac:dyDescent="0.25">
      <c r="A18" s="4" t="s">
        <v>211</v>
      </c>
      <c r="B18" s="4" t="s">
        <v>212</v>
      </c>
      <c r="C18" s="4" t="s">
        <v>213</v>
      </c>
      <c r="O18" s="4" t="s">
        <v>8</v>
      </c>
    </row>
    <row r="19" spans="1:15" x14ac:dyDescent="0.25">
      <c r="A19" s="4" t="s">
        <v>214</v>
      </c>
      <c r="B19" s="4" t="s">
        <v>215</v>
      </c>
      <c r="C19" s="4" t="s">
        <v>216</v>
      </c>
      <c r="O19" s="4" t="s">
        <v>5</v>
      </c>
    </row>
    <row r="20" spans="1:15" x14ac:dyDescent="0.25">
      <c r="O20" s="4" t="s">
        <v>6</v>
      </c>
    </row>
    <row r="22" spans="1:15" x14ac:dyDescent="0.25">
      <c r="A22" s="4" t="s">
        <v>194</v>
      </c>
      <c r="B22" s="4" t="s">
        <v>195</v>
      </c>
      <c r="C22" s="4" t="s">
        <v>196</v>
      </c>
      <c r="E22" s="4" t="s">
        <v>194</v>
      </c>
      <c r="F22" s="4" t="s">
        <v>195</v>
      </c>
      <c r="G22" s="4" t="s">
        <v>196</v>
      </c>
      <c r="H22" s="4" t="s">
        <v>186</v>
      </c>
    </row>
    <row r="23" spans="1:15" x14ac:dyDescent="0.25">
      <c r="A23" s="4" t="s">
        <v>207</v>
      </c>
      <c r="B23" s="4" t="s">
        <v>208</v>
      </c>
      <c r="C23" s="4" t="s">
        <v>209</v>
      </c>
      <c r="E23" s="4" t="s">
        <v>217</v>
      </c>
      <c r="F23" s="4" t="s">
        <v>218</v>
      </c>
      <c r="G23" s="4" t="s">
        <v>219</v>
      </c>
      <c r="H23" s="4" t="s">
        <v>220</v>
      </c>
    </row>
    <row r="24" spans="1:15" x14ac:dyDescent="0.25">
      <c r="H24" s="4" t="s">
        <v>206</v>
      </c>
    </row>
    <row r="25" spans="1:15" x14ac:dyDescent="0.25">
      <c r="H25" s="4" t="s">
        <v>221</v>
      </c>
    </row>
    <row r="28" spans="1:15" x14ac:dyDescent="0.25">
      <c r="A28" s="4" t="s">
        <v>194</v>
      </c>
      <c r="B28" s="4" t="s">
        <v>195</v>
      </c>
      <c r="C28" s="4" t="s">
        <v>196</v>
      </c>
      <c r="E28" s="4" t="s">
        <v>186</v>
      </c>
    </row>
    <row r="29" spans="1:15" x14ac:dyDescent="0.25">
      <c r="A29" s="4" t="s">
        <v>207</v>
      </c>
      <c r="B29" s="4" t="s">
        <v>208</v>
      </c>
      <c r="C29" s="4" t="s">
        <v>209</v>
      </c>
      <c r="E29" s="4" t="s">
        <v>222</v>
      </c>
    </row>
    <row r="30" spans="1:15" x14ac:dyDescent="0.25">
      <c r="E30" s="4" t="s">
        <v>223</v>
      </c>
    </row>
    <row r="33" spans="1:10" x14ac:dyDescent="0.25">
      <c r="A33" s="4" t="s">
        <v>224</v>
      </c>
      <c r="F33" s="4" t="s">
        <v>186</v>
      </c>
      <c r="G33" s="4" t="s">
        <v>225</v>
      </c>
      <c r="H33" s="4" t="s">
        <v>226</v>
      </c>
      <c r="I33" s="4" t="s">
        <v>227</v>
      </c>
      <c r="J33" s="4" t="s">
        <v>228</v>
      </c>
    </row>
    <row r="34" spans="1:10" x14ac:dyDescent="0.25">
      <c r="A34" s="4" t="s">
        <v>229</v>
      </c>
      <c r="F34" s="4">
        <v>5</v>
      </c>
      <c r="G34" s="4" t="s">
        <v>230</v>
      </c>
      <c r="H34" s="4" t="s">
        <v>199</v>
      </c>
      <c r="I34" s="4" t="s">
        <v>200</v>
      </c>
      <c r="J34" s="4" t="s">
        <v>201</v>
      </c>
    </row>
    <row r="35" spans="1:10" x14ac:dyDescent="0.25">
      <c r="A35" s="4" t="s">
        <v>231</v>
      </c>
      <c r="G35" s="4" t="s">
        <v>232</v>
      </c>
      <c r="H35" s="4" t="s">
        <v>233</v>
      </c>
      <c r="I35" s="4" t="s">
        <v>204</v>
      </c>
      <c r="J35" s="4" t="s">
        <v>205</v>
      </c>
    </row>
    <row r="36" spans="1:10" x14ac:dyDescent="0.25">
      <c r="A36" s="4" t="s">
        <v>234</v>
      </c>
      <c r="G36" s="4" t="s">
        <v>235</v>
      </c>
      <c r="H36" s="4" t="s">
        <v>207</v>
      </c>
      <c r="I36" s="4" t="s">
        <v>208</v>
      </c>
      <c r="J36" s="4" t="s">
        <v>209</v>
      </c>
    </row>
    <row r="37" spans="1:10" x14ac:dyDescent="0.25">
      <c r="A37" s="4" t="s">
        <v>236</v>
      </c>
      <c r="G37" s="4" t="s">
        <v>237</v>
      </c>
      <c r="H37" s="4" t="s">
        <v>211</v>
      </c>
      <c r="I37" s="4" t="s">
        <v>212</v>
      </c>
      <c r="J37" s="4" t="s">
        <v>213</v>
      </c>
    </row>
    <row r="38" spans="1:10" x14ac:dyDescent="0.25">
      <c r="A38" s="4" t="s">
        <v>238</v>
      </c>
      <c r="G38" s="4" t="s">
        <v>239</v>
      </c>
      <c r="H38" s="4" t="s">
        <v>214</v>
      </c>
      <c r="I38" s="4" t="s">
        <v>215</v>
      </c>
      <c r="J38" s="4" t="s">
        <v>216</v>
      </c>
    </row>
    <row r="39" spans="1:10" x14ac:dyDescent="0.25">
      <c r="A39" s="4" t="s">
        <v>240</v>
      </c>
    </row>
    <row r="41" spans="1:10" x14ac:dyDescent="0.25">
      <c r="A41" s="4" t="s">
        <v>241</v>
      </c>
    </row>
    <row r="42" spans="1:10" x14ac:dyDescent="0.25">
      <c r="A42" s="4" t="s">
        <v>242</v>
      </c>
    </row>
    <row r="43" spans="1:10" x14ac:dyDescent="0.25">
      <c r="A43" s="4" t="s">
        <v>243</v>
      </c>
      <c r="B43" s="4" t="s">
        <v>244</v>
      </c>
      <c r="C43" s="4" t="s">
        <v>245</v>
      </c>
      <c r="D43" s="4" t="s">
        <v>246</v>
      </c>
    </row>
    <row r="44" spans="1:10" x14ac:dyDescent="0.25">
      <c r="A44" s="4" t="s">
        <v>247</v>
      </c>
      <c r="B44" s="4" t="s">
        <v>248</v>
      </c>
      <c r="C44" s="4" t="s">
        <v>249</v>
      </c>
      <c r="D44" s="4" t="s">
        <v>250</v>
      </c>
    </row>
    <row r="45" spans="1:10" x14ac:dyDescent="0.25">
      <c r="A45" s="4" t="s">
        <v>251</v>
      </c>
      <c r="B45" s="4" t="s">
        <v>252</v>
      </c>
      <c r="C45" s="4" t="s">
        <v>253</v>
      </c>
      <c r="D45" s="4" t="s">
        <v>254</v>
      </c>
    </row>
    <row r="46" spans="1:10" x14ac:dyDescent="0.25">
      <c r="A46" s="4" t="s">
        <v>255</v>
      </c>
      <c r="B46" s="4" t="s">
        <v>256</v>
      </c>
      <c r="C46" s="4" t="s">
        <v>257</v>
      </c>
      <c r="D46" s="4" t="s">
        <v>258</v>
      </c>
    </row>
    <row r="47" spans="1:10" x14ac:dyDescent="0.25">
      <c r="A47" s="4" t="s">
        <v>259</v>
      </c>
      <c r="B47" s="4" t="s">
        <v>260</v>
      </c>
      <c r="C47" s="4" t="s">
        <v>261</v>
      </c>
      <c r="D47" s="4" t="s">
        <v>262</v>
      </c>
    </row>
    <row r="48" spans="1:10" x14ac:dyDescent="0.25">
      <c r="A48" s="4" t="s">
        <v>263</v>
      </c>
      <c r="B48" s="4" t="s">
        <v>264</v>
      </c>
      <c r="C48" s="4" t="s">
        <v>265</v>
      </c>
      <c r="D48" s="4" t="s">
        <v>266</v>
      </c>
    </row>
    <row r="49" spans="1:4" ht="15.6" x14ac:dyDescent="0.35">
      <c r="A49" s="4" t="s">
        <v>267</v>
      </c>
      <c r="B49" s="4" t="s">
        <v>268</v>
      </c>
      <c r="C49" s="4" t="s">
        <v>269</v>
      </c>
      <c r="D49" s="4" t="s">
        <v>270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FBAF4-A2D1-43E0-9769-618EBA3F3949}">
  <sheetPr codeName="Sheet1"/>
  <dimension ref="A1:AF92"/>
  <sheetViews>
    <sheetView workbookViewId="0">
      <selection activeCell="A10" sqref="A10"/>
    </sheetView>
  </sheetViews>
  <sheetFormatPr defaultRowHeight="13.8" x14ac:dyDescent="0.25"/>
  <cols>
    <col min="1" max="8" width="8.88671875" style="13"/>
    <col min="9" max="9" width="18.6640625" style="13" customWidth="1"/>
    <col min="10" max="10" width="11.21875" style="13" customWidth="1"/>
    <col min="11" max="11" width="8" style="13" customWidth="1"/>
    <col min="12" max="16384" width="8.88671875" style="13"/>
  </cols>
  <sheetData>
    <row r="1" spans="1:32" x14ac:dyDescent="0.25">
      <c r="A1" s="4" t="s">
        <v>58</v>
      </c>
      <c r="B1" s="13" t="s">
        <v>278</v>
      </c>
      <c r="C1" s="13" t="s">
        <v>279</v>
      </c>
      <c r="D1" s="13" t="s">
        <v>280</v>
      </c>
      <c r="E1" s="13" t="s">
        <v>281</v>
      </c>
      <c r="F1" s="13" t="s">
        <v>282</v>
      </c>
      <c r="G1" s="13" t="s">
        <v>283</v>
      </c>
      <c r="H1" s="13" t="s">
        <v>284</v>
      </c>
      <c r="I1" s="13" t="s">
        <v>285</v>
      </c>
      <c r="J1" s="13" t="s">
        <v>286</v>
      </c>
      <c r="K1" s="13" t="s">
        <v>287</v>
      </c>
      <c r="L1" s="13" t="s">
        <v>288</v>
      </c>
      <c r="M1" s="13" t="s">
        <v>289</v>
      </c>
      <c r="N1" s="13" t="s">
        <v>290</v>
      </c>
      <c r="O1" s="13" t="s">
        <v>291</v>
      </c>
      <c r="P1" s="13" t="s">
        <v>292</v>
      </c>
    </row>
    <row r="2" spans="1:32" x14ac:dyDescent="0.25">
      <c r="A2" s="4" t="s">
        <v>72</v>
      </c>
      <c r="B2" s="4" t="s">
        <v>293</v>
      </c>
      <c r="C2" s="4" t="s">
        <v>75</v>
      </c>
      <c r="D2" s="4" t="s">
        <v>76</v>
      </c>
      <c r="E2" s="4" t="s">
        <v>77</v>
      </c>
      <c r="F2" s="4" t="s">
        <v>78</v>
      </c>
      <c r="G2" s="4" t="s">
        <v>79</v>
      </c>
      <c r="H2" s="4" t="s">
        <v>80</v>
      </c>
      <c r="I2" s="4" t="s">
        <v>81</v>
      </c>
      <c r="J2" s="4" t="s">
        <v>294</v>
      </c>
      <c r="K2" s="4" t="s">
        <v>295</v>
      </c>
      <c r="L2" s="4" t="s">
        <v>82</v>
      </c>
      <c r="M2" s="4" t="s">
        <v>296</v>
      </c>
      <c r="N2" s="4" t="s">
        <v>297</v>
      </c>
      <c r="O2" s="4" t="s">
        <v>84</v>
      </c>
      <c r="P2" s="4" t="s">
        <v>298</v>
      </c>
      <c r="R2" s="4" t="s">
        <v>293</v>
      </c>
      <c r="S2" s="4" t="s">
        <v>75</v>
      </c>
      <c r="T2" s="4" t="s">
        <v>76</v>
      </c>
      <c r="U2" s="4" t="s">
        <v>77</v>
      </c>
      <c r="V2" s="4" t="s">
        <v>78</v>
      </c>
      <c r="W2" s="4" t="s">
        <v>79</v>
      </c>
      <c r="X2" s="4" t="s">
        <v>80</v>
      </c>
      <c r="Y2" s="4" t="s">
        <v>81</v>
      </c>
      <c r="Z2" s="4" t="s">
        <v>294</v>
      </c>
      <c r="AA2" s="4" t="s">
        <v>295</v>
      </c>
      <c r="AB2" s="4" t="s">
        <v>82</v>
      </c>
      <c r="AC2" s="4" t="s">
        <v>298</v>
      </c>
      <c r="AE2" s="4"/>
      <c r="AF2" s="4"/>
    </row>
    <row r="3" spans="1:32" x14ac:dyDescent="0.25">
      <c r="A3" s="4" t="s">
        <v>85</v>
      </c>
      <c r="B3" s="4"/>
      <c r="C3" s="4">
        <v>111</v>
      </c>
      <c r="D3" s="4">
        <v>111111</v>
      </c>
      <c r="E3" s="4">
        <v>111.111</v>
      </c>
      <c r="F3" s="4">
        <v>111111.11111100001</v>
      </c>
      <c r="G3" s="4" t="s">
        <v>87</v>
      </c>
      <c r="H3" s="4" t="s">
        <v>88</v>
      </c>
      <c r="I3" s="6" t="str">
        <f>TEXT("2021-01-01  11:01:01","yyyy-mm-dd hh:mm:ss")</f>
        <v>2021-01-01 11:01:01</v>
      </c>
      <c r="J3" s="6" t="str">
        <f>TEXT("2021-01-01","yyyy-mm-dd")</f>
        <v>2021-01-01</v>
      </c>
      <c r="K3" s="6" t="str">
        <f>TEXT("11:01:01","hh:mm:ss")</f>
        <v>11:01:01</v>
      </c>
      <c r="L3" s="7">
        <v>1.1100000000000001</v>
      </c>
      <c r="P3" s="6" t="str">
        <f ca="1">TEXT(NOW(),"yyyy-mm-dd hh:mm:ss")</f>
        <v>2026-06-27 19:30:54</v>
      </c>
      <c r="R3" s="4">
        <v>1</v>
      </c>
      <c r="S3" s="4">
        <v>111</v>
      </c>
      <c r="T3" s="4">
        <v>111111</v>
      </c>
      <c r="U3" s="4">
        <v>111.111</v>
      </c>
      <c r="V3" s="4">
        <v>111111.11111100001</v>
      </c>
      <c r="W3" s="4" t="s">
        <v>87</v>
      </c>
      <c r="X3" s="4" t="s">
        <v>88</v>
      </c>
      <c r="Y3" s="6">
        <v>44197.459039351852</v>
      </c>
      <c r="Z3" s="5">
        <v>44197</v>
      </c>
      <c r="AA3" s="14">
        <v>0.45903935185185185</v>
      </c>
      <c r="AB3" s="7">
        <v>1.1100000000000001</v>
      </c>
      <c r="AC3" s="13" t="s">
        <v>299</v>
      </c>
    </row>
    <row r="4" spans="1:32" x14ac:dyDescent="0.25">
      <c r="A4" s="4" t="s">
        <v>89</v>
      </c>
      <c r="B4" s="4"/>
      <c r="C4" s="4">
        <v>222</v>
      </c>
      <c r="D4" s="4">
        <v>222222</v>
      </c>
      <c r="E4" s="4">
        <v>222.22200000000001</v>
      </c>
      <c r="F4" s="4">
        <v>222222.22222200001</v>
      </c>
      <c r="G4" s="4" t="s">
        <v>91</v>
      </c>
      <c r="H4" s="4" t="s">
        <v>92</v>
      </c>
      <c r="I4" s="6" t="str">
        <f>TEXT("2022-02-02  12:02:02","yyyy-mm-dd hh:mm:ss")</f>
        <v>2022-02-02 12:02:02</v>
      </c>
      <c r="J4" s="6" t="str">
        <f>TEXT("2022-02-02","yyyy-mm-dd")</f>
        <v>2022-02-02</v>
      </c>
      <c r="K4" s="6" t="str">
        <f>TEXT("12:02:02","hh:mm:ss")</f>
        <v>12:02:02</v>
      </c>
      <c r="L4" s="7">
        <v>2.2200000000000002</v>
      </c>
      <c r="P4" s="6" t="str">
        <f t="shared" ref="P4:P9" ca="1" si="0">TEXT(NOW(),"yyyy-mm-dd hh:mm:ss")</f>
        <v>2026-06-27 19:30:54</v>
      </c>
      <c r="R4" s="4">
        <v>2</v>
      </c>
      <c r="S4" s="4">
        <v>222</v>
      </c>
      <c r="T4" s="4">
        <v>222222</v>
      </c>
      <c r="U4" s="4">
        <v>222.22200000000001</v>
      </c>
      <c r="V4" s="4">
        <v>222222.22222200001</v>
      </c>
      <c r="W4" s="4" t="s">
        <v>91</v>
      </c>
      <c r="X4" s="4" t="s">
        <v>92</v>
      </c>
      <c r="Y4" s="6">
        <v>44594.50141203704</v>
      </c>
      <c r="Z4" s="5">
        <v>44594</v>
      </c>
      <c r="AA4" s="14">
        <v>0.50141203703703707</v>
      </c>
      <c r="AB4" s="7">
        <v>2.2200000000000002</v>
      </c>
      <c r="AC4" s="13" t="s">
        <v>299</v>
      </c>
    </row>
    <row r="5" spans="1:32" s="4" customFormat="1" x14ac:dyDescent="0.25">
      <c r="C5" s="4">
        <v>333</v>
      </c>
      <c r="D5" s="4">
        <v>333333</v>
      </c>
      <c r="E5" s="4">
        <v>333.33300000000003</v>
      </c>
      <c r="F5" s="4">
        <v>333333.33333300002</v>
      </c>
      <c r="G5" s="4" t="s">
        <v>94</v>
      </c>
      <c r="H5" s="4" t="s">
        <v>95</v>
      </c>
      <c r="I5" s="6" t="str">
        <f>TEXT("2023-03-03  13:03:03","yyyy-mm-dd hh:mm:ss")</f>
        <v>2023-03-03 13:03:03</v>
      </c>
      <c r="J5" s="6" t="str">
        <f>TEXT("2023-03-03","yyyy-mm-dd")</f>
        <v>2023-03-03</v>
      </c>
      <c r="K5" s="6" t="str">
        <f>TEXT("13:03:03","hh:mm:ss")</f>
        <v>13:03:03</v>
      </c>
      <c r="L5" s="7">
        <v>3.33</v>
      </c>
      <c r="P5" s="6" t="str">
        <f t="shared" ca="1" si="0"/>
        <v>2026-06-27 19:30:54</v>
      </c>
      <c r="R5" s="4">
        <v>3</v>
      </c>
      <c r="S5" s="4">
        <v>333</v>
      </c>
      <c r="T5" s="4">
        <v>333333</v>
      </c>
      <c r="U5" s="4">
        <v>333.33300000000003</v>
      </c>
      <c r="V5" s="4">
        <v>333333.33333300002</v>
      </c>
      <c r="W5" s="4" t="s">
        <v>94</v>
      </c>
      <c r="X5" s="4" t="s">
        <v>95</v>
      </c>
      <c r="Y5" s="6">
        <v>44988.54378472222</v>
      </c>
      <c r="Z5" s="5">
        <v>44988</v>
      </c>
      <c r="AA5" s="14">
        <v>0.54378472222222218</v>
      </c>
      <c r="AB5" s="7">
        <v>3.33</v>
      </c>
      <c r="AC5" s="4" t="s">
        <v>299</v>
      </c>
    </row>
    <row r="6" spans="1:32" s="4" customFormat="1" x14ac:dyDescent="0.25">
      <c r="C6" s="4">
        <v>444</v>
      </c>
      <c r="D6" s="4">
        <v>444444</v>
      </c>
      <c r="E6" s="4">
        <v>444.44400000000002</v>
      </c>
      <c r="F6" s="4">
        <v>444444.44444400002</v>
      </c>
      <c r="G6" s="4" t="s">
        <v>97</v>
      </c>
      <c r="H6" s="4" t="s">
        <v>98</v>
      </c>
      <c r="I6" s="6" t="str">
        <f>TEXT("2024-04-04  14:04:04","yyyy-mm-dd hh:mm:ss")</f>
        <v>2024-04-04 14:04:04</v>
      </c>
      <c r="J6" s="6" t="str">
        <f>TEXT("2024-04-04","yyyy-mm-dd")</f>
        <v>2024-04-04</v>
      </c>
      <c r="K6" s="6" t="str">
        <f>TEXT("14:04:04","hh:mm:ss")</f>
        <v>14:04:04</v>
      </c>
      <c r="L6" s="7">
        <v>4.4400000000000004</v>
      </c>
      <c r="P6" s="6" t="str">
        <f ca="1">TEXT(NOW(),"yyyy-mm-dd hh:mm:ss")</f>
        <v>2026-06-27 19:30:54</v>
      </c>
      <c r="R6" s="4">
        <v>4</v>
      </c>
      <c r="S6" s="4">
        <v>444</v>
      </c>
      <c r="T6" s="4">
        <v>444444</v>
      </c>
      <c r="U6" s="4">
        <v>444.44400000000002</v>
      </c>
      <c r="V6" s="4">
        <v>444444.44444400002</v>
      </c>
      <c r="W6" s="4" t="s">
        <v>97</v>
      </c>
      <c r="X6" s="4" t="s">
        <v>98</v>
      </c>
      <c r="Y6" s="6">
        <v>45386.586157407408</v>
      </c>
      <c r="Z6" s="5">
        <v>45386</v>
      </c>
      <c r="AA6" s="14">
        <v>0.5861574074074074</v>
      </c>
      <c r="AB6" s="7">
        <v>4.4400000000000004</v>
      </c>
      <c r="AC6" s="4" t="s">
        <v>299</v>
      </c>
    </row>
    <row r="7" spans="1:32" s="4" customFormat="1" x14ac:dyDescent="0.25">
      <c r="C7" s="4">
        <v>555</v>
      </c>
      <c r="D7" s="4">
        <v>555555</v>
      </c>
      <c r="E7" s="4">
        <v>555.55499999999995</v>
      </c>
      <c r="F7" s="4">
        <v>555555.55555499997</v>
      </c>
      <c r="G7" s="4" t="s">
        <v>101</v>
      </c>
      <c r="H7" s="4" t="s">
        <v>102</v>
      </c>
      <c r="I7" s="6" t="str">
        <f>TEXT("2025-05-05  15:05:05","yyyy-mm-dd hh:mm:ss")</f>
        <v>2025-05-05 15:05:05</v>
      </c>
      <c r="J7" s="6" t="str">
        <f>TEXT("2025-05-05","yyyy-mm-dd")</f>
        <v>2025-05-05</v>
      </c>
      <c r="K7" s="6" t="str">
        <f>TEXT("15:05:05","hh:mm:ss")</f>
        <v>15:05:05</v>
      </c>
      <c r="L7" s="7">
        <v>5.55</v>
      </c>
      <c r="P7" s="6" t="str">
        <f t="shared" ca="1" si="0"/>
        <v>2026-06-27 19:30:54</v>
      </c>
      <c r="R7" s="4">
        <v>5</v>
      </c>
      <c r="S7" s="4">
        <v>555</v>
      </c>
      <c r="T7" s="4">
        <v>555555</v>
      </c>
      <c r="U7" s="4">
        <v>555.55499999999995</v>
      </c>
      <c r="V7" s="4">
        <v>555555.55555499997</v>
      </c>
      <c r="W7" s="4" t="s">
        <v>101</v>
      </c>
      <c r="X7" s="4" t="s">
        <v>102</v>
      </c>
      <c r="Y7" s="6">
        <v>45782.628530092596</v>
      </c>
      <c r="Z7" s="5">
        <v>45782</v>
      </c>
      <c r="AA7" s="14">
        <v>0.62853009259259263</v>
      </c>
      <c r="AB7" s="7">
        <v>5.55</v>
      </c>
      <c r="AC7" s="4" t="s">
        <v>299</v>
      </c>
    </row>
    <row r="8" spans="1:32" s="4" customFormat="1" x14ac:dyDescent="0.25">
      <c r="C8" s="4">
        <v>666</v>
      </c>
      <c r="D8" s="4">
        <v>666666</v>
      </c>
      <c r="E8" s="4">
        <v>666.66600000000005</v>
      </c>
      <c r="F8" s="4">
        <v>666666.66666600003</v>
      </c>
      <c r="G8" s="4" t="s">
        <v>104</v>
      </c>
      <c r="H8" s="4" t="s">
        <v>105</v>
      </c>
      <c r="I8" s="6" t="str">
        <f>TEXT("2026-06-06  16:06:06","yyyy-mm-dd hh:mm:ss")</f>
        <v>2026-06-06 16:06:06</v>
      </c>
      <c r="J8" s="6" t="str">
        <f>TEXT("2026-06-06","yyyy-mm-dd")</f>
        <v>2026-06-06</v>
      </c>
      <c r="K8" s="6" t="str">
        <f>TEXT("16:06:06","hh:mm:ss")</f>
        <v>16:06:06</v>
      </c>
      <c r="L8" s="7">
        <v>6.66</v>
      </c>
      <c r="P8" s="6" t="str">
        <f t="shared" ca="1" si="0"/>
        <v>2026-06-27 19:30:54</v>
      </c>
      <c r="R8" s="4">
        <v>6</v>
      </c>
      <c r="S8" s="4">
        <v>666</v>
      </c>
      <c r="T8" s="4">
        <v>666666</v>
      </c>
      <c r="U8" s="4">
        <v>666.66600000000005</v>
      </c>
      <c r="V8" s="4">
        <v>666666.66666600003</v>
      </c>
      <c r="W8" s="4" t="s">
        <v>104</v>
      </c>
      <c r="X8" s="4" t="s">
        <v>105</v>
      </c>
      <c r="Y8" s="6">
        <v>46179.670902777776</v>
      </c>
      <c r="Z8" s="5">
        <v>46179</v>
      </c>
      <c r="AA8" s="14">
        <v>0.67090277777777774</v>
      </c>
      <c r="AB8" s="7">
        <v>6.66</v>
      </c>
      <c r="AC8" s="4" t="s">
        <v>299</v>
      </c>
    </row>
    <row r="9" spans="1:32" s="4" customFormat="1" x14ac:dyDescent="0.25">
      <c r="C9" s="4">
        <v>777</v>
      </c>
      <c r="D9" s="4">
        <v>777777</v>
      </c>
      <c r="E9" s="4">
        <v>777.77700000000004</v>
      </c>
      <c r="F9" s="4">
        <v>777777.77777699998</v>
      </c>
      <c r="G9" s="4" t="s">
        <v>107</v>
      </c>
      <c r="H9" s="4" t="s">
        <v>108</v>
      </c>
      <c r="I9" s="6" t="str">
        <f>TEXT("2027-07-07  17:07:07","yyyy-mm-dd hh:mm:ss")</f>
        <v>2027-07-07 17:07:07</v>
      </c>
      <c r="J9" s="6" t="str">
        <f>TEXT("2027-07-07","yyyy-mm-dd")</f>
        <v>2027-07-07</v>
      </c>
      <c r="K9" s="6" t="str">
        <f>TEXT("17:07:07","hh:mm:ss")</f>
        <v>17:07:07</v>
      </c>
      <c r="L9" s="7">
        <v>7.77</v>
      </c>
      <c r="P9" s="6" t="str">
        <f t="shared" ca="1" si="0"/>
        <v>2026-06-27 19:30:54</v>
      </c>
      <c r="R9" s="4">
        <v>7</v>
      </c>
      <c r="S9" s="4">
        <v>777</v>
      </c>
      <c r="T9" s="4">
        <v>777777</v>
      </c>
      <c r="U9" s="4">
        <v>777.77700000000004</v>
      </c>
      <c r="V9" s="4">
        <v>777777.77777699998</v>
      </c>
      <c r="W9" s="4" t="s">
        <v>107</v>
      </c>
      <c r="X9" s="4" t="s">
        <v>108</v>
      </c>
      <c r="Y9" s="6">
        <v>46575.713275462964</v>
      </c>
      <c r="Z9" s="5">
        <v>46575</v>
      </c>
      <c r="AA9" s="14">
        <v>0.71327546296296296</v>
      </c>
      <c r="AB9" s="7">
        <v>7.77</v>
      </c>
      <c r="AC9" s="4" t="s">
        <v>299</v>
      </c>
    </row>
    <row r="10" spans="1:32" s="4" customFormat="1" ht="15.6" x14ac:dyDescent="0.35">
      <c r="B10" s="8"/>
      <c r="C10" s="8"/>
      <c r="D10" s="8"/>
      <c r="E10" s="8"/>
    </row>
    <row r="11" spans="1:32" s="4" customFormat="1" x14ac:dyDescent="0.25">
      <c r="C11" s="5"/>
    </row>
    <row r="12" spans="1:32" s="4" customFormat="1" x14ac:dyDescent="0.25">
      <c r="A12" s="4" t="s">
        <v>272</v>
      </c>
      <c r="B12" s="4" t="s">
        <v>293</v>
      </c>
      <c r="C12" s="4" t="s">
        <v>75</v>
      </c>
      <c r="D12" s="4" t="s">
        <v>76</v>
      </c>
      <c r="E12" s="4" t="s">
        <v>77</v>
      </c>
      <c r="F12" s="4" t="s">
        <v>78</v>
      </c>
      <c r="G12" s="4" t="s">
        <v>79</v>
      </c>
      <c r="H12" s="4" t="s">
        <v>80</v>
      </c>
      <c r="I12" s="4" t="s">
        <v>81</v>
      </c>
      <c r="J12" s="4" t="s">
        <v>294</v>
      </c>
      <c r="K12" s="4" t="s">
        <v>295</v>
      </c>
      <c r="L12" s="4" t="s">
        <v>82</v>
      </c>
      <c r="M12" s="4" t="s">
        <v>298</v>
      </c>
      <c r="N12" s="4" t="s">
        <v>296</v>
      </c>
    </row>
    <row r="13" spans="1:32" s="4" customFormat="1" x14ac:dyDescent="0.25">
      <c r="A13" s="9" t="s">
        <v>300</v>
      </c>
      <c r="B13" s="9" t="s">
        <v>301</v>
      </c>
      <c r="C13" s="9" t="s">
        <v>302</v>
      </c>
      <c r="D13" s="9" t="s">
        <v>303</v>
      </c>
      <c r="E13" s="9" t="s">
        <v>304</v>
      </c>
      <c r="F13" s="9" t="s">
        <v>305</v>
      </c>
      <c r="G13" s="9" t="s">
        <v>306</v>
      </c>
      <c r="H13" s="9" t="s">
        <v>307</v>
      </c>
      <c r="I13" s="10" t="s">
        <v>308</v>
      </c>
      <c r="J13" s="10" t="s">
        <v>309</v>
      </c>
      <c r="K13" s="10" t="s">
        <v>310</v>
      </c>
      <c r="L13" s="11" t="s">
        <v>311</v>
      </c>
    </row>
    <row r="14" spans="1:32" s="4" customFormat="1" x14ac:dyDescent="0.25">
      <c r="A14" s="9" t="s">
        <v>300</v>
      </c>
      <c r="B14" s="9" t="s">
        <v>312</v>
      </c>
      <c r="C14" s="9" t="s">
        <v>313</v>
      </c>
      <c r="D14" s="9" t="s">
        <v>314</v>
      </c>
      <c r="E14" s="9" t="s">
        <v>315</v>
      </c>
      <c r="F14" s="9" t="s">
        <v>316</v>
      </c>
      <c r="G14" s="9" t="s">
        <v>317</v>
      </c>
      <c r="H14" s="9" t="s">
        <v>318</v>
      </c>
      <c r="I14" s="10" t="s">
        <v>319</v>
      </c>
      <c r="J14" s="10" t="s">
        <v>320</v>
      </c>
      <c r="K14" s="10" t="s">
        <v>321</v>
      </c>
      <c r="L14" s="11" t="s">
        <v>322</v>
      </c>
    </row>
    <row r="15" spans="1:32" s="4" customFormat="1" x14ac:dyDescent="0.25">
      <c r="A15" s="9" t="s">
        <v>274</v>
      </c>
      <c r="B15" s="9" t="s">
        <v>323</v>
      </c>
      <c r="C15" s="9" t="s">
        <v>324</v>
      </c>
      <c r="D15" s="9" t="s">
        <v>325</v>
      </c>
      <c r="E15" s="9" t="s">
        <v>326</v>
      </c>
      <c r="F15" s="9" t="s">
        <v>327</v>
      </c>
      <c r="G15" s="9" t="s">
        <v>328</v>
      </c>
      <c r="H15" s="9" t="s">
        <v>329</v>
      </c>
      <c r="I15" s="10" t="s">
        <v>330</v>
      </c>
      <c r="J15" s="10" t="s">
        <v>331</v>
      </c>
      <c r="K15" s="10" t="s">
        <v>332</v>
      </c>
      <c r="L15" s="11" t="s">
        <v>333</v>
      </c>
    </row>
    <row r="16" spans="1:32" s="4" customFormat="1" x14ac:dyDescent="0.25">
      <c r="A16" s="9" t="s">
        <v>300</v>
      </c>
      <c r="B16" s="9" t="s">
        <v>323</v>
      </c>
      <c r="C16" s="9" t="s">
        <v>324</v>
      </c>
      <c r="D16" s="9" t="s">
        <v>325</v>
      </c>
      <c r="E16" s="9" t="s">
        <v>326</v>
      </c>
      <c r="F16" s="9" t="s">
        <v>327</v>
      </c>
      <c r="G16" s="9" t="s">
        <v>334</v>
      </c>
      <c r="H16" s="9" t="s">
        <v>335</v>
      </c>
      <c r="I16" s="10" t="s">
        <v>330</v>
      </c>
      <c r="J16" s="10" t="s">
        <v>331</v>
      </c>
      <c r="K16" s="10" t="s">
        <v>332</v>
      </c>
      <c r="L16" s="11" t="s">
        <v>333</v>
      </c>
    </row>
    <row r="17" spans="1:16" s="4" customFormat="1" x14ac:dyDescent="0.25">
      <c r="A17" s="9" t="s">
        <v>300</v>
      </c>
      <c r="B17" s="9" t="s">
        <v>336</v>
      </c>
      <c r="C17" s="9" t="s">
        <v>337</v>
      </c>
      <c r="D17" s="9" t="s">
        <v>338</v>
      </c>
      <c r="E17" s="9" t="s">
        <v>339</v>
      </c>
      <c r="F17" s="9" t="s">
        <v>340</v>
      </c>
      <c r="G17" s="9" t="s">
        <v>341</v>
      </c>
      <c r="H17" s="9" t="s">
        <v>342</v>
      </c>
      <c r="I17" s="10" t="s">
        <v>343</v>
      </c>
      <c r="J17" s="10" t="s">
        <v>344</v>
      </c>
      <c r="K17" s="10" t="s">
        <v>345</v>
      </c>
      <c r="L17" s="11" t="s">
        <v>346</v>
      </c>
    </row>
    <row r="18" spans="1:16" s="4" customFormat="1" x14ac:dyDescent="0.25">
      <c r="A18" s="9"/>
      <c r="B18" s="9"/>
      <c r="C18" s="9"/>
      <c r="D18" s="9"/>
      <c r="E18" s="9"/>
      <c r="F18" s="9"/>
      <c r="G18" s="9"/>
      <c r="H18" s="9"/>
      <c r="I18" s="10"/>
      <c r="J18" s="10"/>
      <c r="K18" s="10"/>
      <c r="L18" s="11"/>
    </row>
    <row r="19" spans="1:16" s="4" customFormat="1" x14ac:dyDescent="0.25"/>
    <row r="20" spans="1:16" s="4" customFormat="1" x14ac:dyDescent="0.25">
      <c r="B20" s="4" t="s">
        <v>293</v>
      </c>
      <c r="C20" s="4" t="s">
        <v>75</v>
      </c>
      <c r="D20" s="4" t="s">
        <v>76</v>
      </c>
      <c r="E20" s="4" t="s">
        <v>77</v>
      </c>
      <c r="F20" s="4" t="s">
        <v>78</v>
      </c>
      <c r="G20" s="4" t="s">
        <v>79</v>
      </c>
      <c r="H20" s="4" t="s">
        <v>80</v>
      </c>
      <c r="I20" s="4" t="s">
        <v>81</v>
      </c>
      <c r="J20" s="4" t="s">
        <v>294</v>
      </c>
      <c r="K20" s="4" t="s">
        <v>295</v>
      </c>
      <c r="L20" s="4" t="s">
        <v>82</v>
      </c>
      <c r="M20" s="4" t="s">
        <v>298</v>
      </c>
      <c r="N20" s="4" t="s">
        <v>296</v>
      </c>
    </row>
    <row r="21" spans="1:16" s="4" customFormat="1" x14ac:dyDescent="0.25">
      <c r="B21" s="9" t="s">
        <v>347</v>
      </c>
      <c r="C21" s="9" t="s">
        <v>348</v>
      </c>
      <c r="D21" s="9" t="s">
        <v>349</v>
      </c>
      <c r="E21" s="9" t="s">
        <v>350</v>
      </c>
      <c r="F21" s="9" t="s">
        <v>351</v>
      </c>
      <c r="G21" s="9" t="s">
        <v>352</v>
      </c>
      <c r="H21" s="9" t="s">
        <v>353</v>
      </c>
      <c r="I21" s="10" t="s">
        <v>354</v>
      </c>
      <c r="J21" s="10" t="s">
        <v>355</v>
      </c>
      <c r="K21" s="10" t="s">
        <v>356</v>
      </c>
      <c r="L21" s="11" t="s">
        <v>357</v>
      </c>
    </row>
    <row r="22" spans="1:16" s="4" customFormat="1" x14ac:dyDescent="0.25">
      <c r="B22" s="4" t="s">
        <v>293</v>
      </c>
      <c r="C22" s="4" t="s">
        <v>75</v>
      </c>
      <c r="D22" s="4" t="s">
        <v>76</v>
      </c>
      <c r="E22" s="4" t="s">
        <v>77</v>
      </c>
      <c r="F22" s="4" t="s">
        <v>78</v>
      </c>
      <c r="G22" s="4" t="s">
        <v>79</v>
      </c>
      <c r="H22" s="4" t="s">
        <v>80</v>
      </c>
      <c r="I22" s="4" t="s">
        <v>81</v>
      </c>
      <c r="J22" s="4" t="s">
        <v>294</v>
      </c>
      <c r="K22" s="4" t="s">
        <v>295</v>
      </c>
      <c r="L22" s="4" t="s">
        <v>82</v>
      </c>
      <c r="M22" s="4" t="s">
        <v>298</v>
      </c>
      <c r="N22" s="4" t="s">
        <v>296</v>
      </c>
    </row>
    <row r="23" spans="1:16" s="4" customFormat="1" x14ac:dyDescent="0.25">
      <c r="C23" s="4">
        <v>888</v>
      </c>
      <c r="D23" s="4">
        <v>888888</v>
      </c>
      <c r="E23" s="4">
        <v>888.88800000000003</v>
      </c>
      <c r="F23" s="4">
        <v>888888.88888800004</v>
      </c>
      <c r="G23" s="4" t="s">
        <v>162</v>
      </c>
      <c r="H23" s="4" t="s">
        <v>163</v>
      </c>
      <c r="I23" s="6" t="str">
        <f>TEXT("2028-08-08  18:08:08","yyyy-mm-dd hh:mm:ss")</f>
        <v>2028-08-08 18:08:08</v>
      </c>
      <c r="J23" s="6" t="str">
        <f>TEXT("2028-08-08","yyyy-mm-dd")</f>
        <v>2028-08-08</v>
      </c>
      <c r="K23" s="6" t="str">
        <f>TEXT("18:08:08","hh:mm:ss")</f>
        <v>18:08:08</v>
      </c>
      <c r="L23" s="7">
        <v>8.8800000000000008</v>
      </c>
    </row>
    <row r="24" spans="1:16" s="4" customFormat="1" x14ac:dyDescent="0.25">
      <c r="C24" s="4">
        <v>999</v>
      </c>
      <c r="D24" s="4">
        <v>999999</v>
      </c>
      <c r="E24" s="4">
        <v>999.99900000000002</v>
      </c>
      <c r="F24" s="4">
        <v>999999.99999899999</v>
      </c>
      <c r="G24" s="4" t="s">
        <v>165</v>
      </c>
      <c r="H24" s="4" t="s">
        <v>166</v>
      </c>
      <c r="I24" s="6" t="str">
        <f>TEXT("2029-09-09  19:09:09","yyyy-mm-dd hh:mm:ss")</f>
        <v>2029-09-09 19:09:09</v>
      </c>
      <c r="J24" s="6" t="str">
        <f>TEXT("2029-09-09","yyyy-mm-dd")</f>
        <v>2029-09-09</v>
      </c>
      <c r="K24" s="6" t="str">
        <f>TEXT("19:09:09","hh:mm:ss")</f>
        <v>19:09:09</v>
      </c>
      <c r="L24" s="7">
        <v>9.99</v>
      </c>
    </row>
    <row r="25" spans="1:16" s="4" customFormat="1" x14ac:dyDescent="0.25">
      <c r="I25" s="6"/>
      <c r="J25" s="6"/>
      <c r="K25" s="6"/>
      <c r="L25" s="7"/>
    </row>
    <row r="26" spans="1:16" s="4" customFormat="1" x14ac:dyDescent="0.25">
      <c r="I26" s="6"/>
      <c r="J26" s="6"/>
      <c r="K26" s="6"/>
      <c r="L26" s="7"/>
    </row>
    <row r="27" spans="1:16" s="4" customFormat="1" x14ac:dyDescent="0.25">
      <c r="A27" s="4" t="s">
        <v>403</v>
      </c>
      <c r="B27" s="4" t="s">
        <v>293</v>
      </c>
      <c r="C27" s="4" t="s">
        <v>75</v>
      </c>
      <c r="D27" s="4" t="s">
        <v>76</v>
      </c>
      <c r="E27" s="4" t="s">
        <v>77</v>
      </c>
      <c r="F27" s="4" t="s">
        <v>78</v>
      </c>
      <c r="G27" s="4" t="s">
        <v>79</v>
      </c>
      <c r="H27" s="4" t="s">
        <v>80</v>
      </c>
      <c r="I27" s="4" t="s">
        <v>81</v>
      </c>
      <c r="J27" s="4" t="s">
        <v>294</v>
      </c>
      <c r="K27" s="4" t="s">
        <v>295</v>
      </c>
      <c r="L27" s="4" t="s">
        <v>82</v>
      </c>
      <c r="M27" s="4" t="s">
        <v>296</v>
      </c>
      <c r="N27" s="4" t="s">
        <v>297</v>
      </c>
      <c r="O27" s="4" t="s">
        <v>84</v>
      </c>
      <c r="P27" s="4" t="s">
        <v>298</v>
      </c>
    </row>
    <row r="28" spans="1:16" s="4" customFormat="1" x14ac:dyDescent="0.25">
      <c r="A28" s="4" t="s">
        <v>99</v>
      </c>
      <c r="B28" s="13" t="s">
        <v>278</v>
      </c>
      <c r="C28" s="13" t="s">
        <v>279</v>
      </c>
      <c r="D28" s="13" t="s">
        <v>280</v>
      </c>
      <c r="E28" s="13" t="s">
        <v>281</v>
      </c>
      <c r="F28" s="13" t="s">
        <v>282</v>
      </c>
      <c r="G28" s="13" t="s">
        <v>283</v>
      </c>
      <c r="H28" s="13" t="s">
        <v>284</v>
      </c>
      <c r="I28" s="13" t="s">
        <v>285</v>
      </c>
      <c r="J28" s="13" t="s">
        <v>286</v>
      </c>
      <c r="K28" s="13" t="s">
        <v>287</v>
      </c>
      <c r="L28" s="13" t="s">
        <v>288</v>
      </c>
      <c r="M28" s="13" t="s">
        <v>289</v>
      </c>
      <c r="N28" s="13" t="s">
        <v>290</v>
      </c>
      <c r="O28" s="13" t="s">
        <v>291</v>
      </c>
      <c r="P28" s="13" t="s">
        <v>292</v>
      </c>
    </row>
    <row r="29" spans="1:16" s="4" customFormat="1" x14ac:dyDescent="0.25"/>
    <row r="30" spans="1:16" s="4" customFormat="1" x14ac:dyDescent="0.25"/>
    <row r="31" spans="1:16" s="4" customFormat="1" ht="15.6" x14ac:dyDescent="0.35">
      <c r="B31" s="8" t="s">
        <v>167</v>
      </c>
      <c r="C31" s="12" t="s">
        <v>358</v>
      </c>
    </row>
    <row r="32" spans="1:16" s="4" customFormat="1" x14ac:dyDescent="0.25">
      <c r="B32" s="13" t="s">
        <v>359</v>
      </c>
      <c r="C32" s="12"/>
    </row>
    <row r="33" spans="2:3" s="4" customFormat="1" x14ac:dyDescent="0.25">
      <c r="B33" s="13" t="s">
        <v>360</v>
      </c>
      <c r="C33" s="12"/>
    </row>
    <row r="34" spans="2:3" s="4" customFormat="1" x14ac:dyDescent="0.25">
      <c r="B34" s="13" t="s">
        <v>361</v>
      </c>
      <c r="C34" s="12"/>
    </row>
    <row r="35" spans="2:3" s="4" customFormat="1" x14ac:dyDescent="0.25">
      <c r="B35" s="13" t="s">
        <v>362</v>
      </c>
      <c r="C35" s="12"/>
    </row>
    <row r="36" spans="2:3" s="4" customFormat="1" x14ac:dyDescent="0.25">
      <c r="B36" s="13" t="s">
        <v>363</v>
      </c>
      <c r="C36" s="12"/>
    </row>
    <row r="37" spans="2:3" s="4" customFormat="1" x14ac:dyDescent="0.25">
      <c r="B37" s="13" t="s">
        <v>364</v>
      </c>
      <c r="C37" s="12"/>
    </row>
    <row r="38" spans="2:3" s="4" customFormat="1" x14ac:dyDescent="0.25">
      <c r="B38" s="13" t="s">
        <v>365</v>
      </c>
    </row>
    <row r="39" spans="2:3" s="4" customFormat="1" x14ac:dyDescent="0.25">
      <c r="B39" s="13" t="s">
        <v>366</v>
      </c>
    </row>
    <row r="40" spans="2:3" s="4" customFormat="1" x14ac:dyDescent="0.25">
      <c r="B40" s="13" t="s">
        <v>367</v>
      </c>
    </row>
    <row r="41" spans="2:3" s="4" customFormat="1" x14ac:dyDescent="0.25">
      <c r="B41" s="13" t="s">
        <v>368</v>
      </c>
    </row>
    <row r="42" spans="2:3" s="4" customFormat="1" x14ac:dyDescent="0.25">
      <c r="B42" s="13" t="s">
        <v>369</v>
      </c>
    </row>
    <row r="43" spans="2:3" s="4" customFormat="1" x14ac:dyDescent="0.25">
      <c r="B43" s="13" t="s">
        <v>370</v>
      </c>
    </row>
    <row r="44" spans="2:3" s="4" customFormat="1" x14ac:dyDescent="0.25">
      <c r="B44" s="13" t="s">
        <v>371</v>
      </c>
    </row>
    <row r="45" spans="2:3" s="4" customFormat="1" x14ac:dyDescent="0.25">
      <c r="B45" s="13" t="s">
        <v>372</v>
      </c>
    </row>
    <row r="46" spans="2:3" s="4" customFormat="1" x14ac:dyDescent="0.25">
      <c r="B46" s="13" t="s">
        <v>373</v>
      </c>
    </row>
    <row r="47" spans="2:3" s="4" customFormat="1" x14ac:dyDescent="0.25">
      <c r="B47" s="13" t="s">
        <v>374</v>
      </c>
    </row>
    <row r="48" spans="2:3" s="4" customFormat="1" x14ac:dyDescent="0.25"/>
    <row r="49" spans="1:32" s="4" customFormat="1" x14ac:dyDescent="0.25">
      <c r="B49" s="4" t="s">
        <v>375</v>
      </c>
    </row>
    <row r="50" spans="1:32" s="4" customFormat="1" x14ac:dyDescent="0.25">
      <c r="B50" s="4" t="s">
        <v>376</v>
      </c>
    </row>
    <row r="51" spans="1:32" s="4" customFormat="1" x14ac:dyDescent="0.25">
      <c r="B51" s="4" t="s">
        <v>377</v>
      </c>
    </row>
    <row r="52" spans="1:32" s="4" customFormat="1" x14ac:dyDescent="0.25">
      <c r="B52" s="4" t="s">
        <v>378</v>
      </c>
    </row>
    <row r="53" spans="1:32" s="4" customFormat="1" x14ac:dyDescent="0.25">
      <c r="B53" s="4" t="s">
        <v>379</v>
      </c>
    </row>
    <row r="54" spans="1:32" s="4" customFormat="1" x14ac:dyDescent="0.25">
      <c r="B54" s="4" t="s">
        <v>380</v>
      </c>
    </row>
    <row r="55" spans="1:32" s="4" customFormat="1" x14ac:dyDescent="0.25">
      <c r="B55" s="4" t="s">
        <v>381</v>
      </c>
    </row>
    <row r="56" spans="1:32" s="4" customFormat="1" x14ac:dyDescent="0.25">
      <c r="B56" s="4" t="s">
        <v>382</v>
      </c>
    </row>
    <row r="57" spans="1:32" x14ac:dyDescent="0.25">
      <c r="A57" s="4"/>
      <c r="B57" s="4" t="s">
        <v>383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</row>
    <row r="58" spans="1:32" x14ac:dyDescent="0.25">
      <c r="A58" s="4"/>
      <c r="B58" s="4" t="s">
        <v>384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</row>
    <row r="59" spans="1:32" x14ac:dyDescent="0.25">
      <c r="A59" s="4"/>
      <c r="B59" s="4" t="s">
        <v>385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</row>
    <row r="60" spans="1:32" x14ac:dyDescent="0.25">
      <c r="A60" s="4"/>
      <c r="B60" s="4" t="s">
        <v>386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</row>
    <row r="61" spans="1:32" x14ac:dyDescent="0.25">
      <c r="A61" s="4"/>
      <c r="B61" s="4" t="s">
        <v>363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</row>
    <row r="62" spans="1:32" x14ac:dyDescent="0.25">
      <c r="A62" s="4"/>
      <c r="B62" s="4" t="s">
        <v>387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</row>
    <row r="63" spans="1:32" x14ac:dyDescent="0.25">
      <c r="A63" s="4"/>
      <c r="B63" s="4" t="s">
        <v>359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</row>
    <row r="64" spans="1:32" x14ac:dyDescent="0.25">
      <c r="A64" s="4"/>
      <c r="B64" s="4" t="s">
        <v>360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</row>
    <row r="65" spans="1:32" x14ac:dyDescent="0.25">
      <c r="A65" s="4"/>
      <c r="B65" s="4" t="s">
        <v>388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</row>
    <row r="66" spans="1:32" x14ac:dyDescent="0.25">
      <c r="A66" s="4"/>
      <c r="B66" s="4" t="s">
        <v>361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</row>
    <row r="67" spans="1:32" x14ac:dyDescent="0.25">
      <c r="A67" s="4"/>
      <c r="B67" s="4" t="s">
        <v>362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</row>
    <row r="68" spans="1:32" x14ac:dyDescent="0.25">
      <c r="B68" s="4" t="s">
        <v>389</v>
      </c>
      <c r="X68" s="4"/>
      <c r="Y68" s="4"/>
      <c r="Z68" s="4"/>
      <c r="AA68" s="4"/>
      <c r="AB68" s="4"/>
      <c r="AC68" s="4"/>
      <c r="AD68" s="4"/>
      <c r="AE68" s="4"/>
      <c r="AF68" s="4"/>
    </row>
    <row r="69" spans="1:32" x14ac:dyDescent="0.25">
      <c r="A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</row>
    <row r="70" spans="1:32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</row>
    <row r="71" spans="1:32" x14ac:dyDescent="0.25">
      <c r="A71" s="13" t="s">
        <v>390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</row>
    <row r="72" spans="1:32" x14ac:dyDescent="0.25">
      <c r="A72" s="13" t="s">
        <v>391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</row>
    <row r="73" spans="1:32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AF73" s="4"/>
    </row>
    <row r="74" spans="1:32" x14ac:dyDescent="0.25">
      <c r="A74" s="4" t="s">
        <v>392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AF74" s="4"/>
    </row>
    <row r="75" spans="1:32" x14ac:dyDescent="0.25">
      <c r="A75" s="4" t="s">
        <v>396</v>
      </c>
      <c r="B75" s="4"/>
      <c r="C75" s="4"/>
      <c r="D75" s="4"/>
      <c r="AF75" s="4"/>
    </row>
    <row r="76" spans="1:32" x14ac:dyDescent="0.25">
      <c r="A76" s="4" t="s">
        <v>393</v>
      </c>
      <c r="B76" s="4"/>
      <c r="C76" s="4"/>
      <c r="AF76" s="4"/>
    </row>
    <row r="77" spans="1:32" x14ac:dyDescent="0.25">
      <c r="A77" s="4" t="s">
        <v>397</v>
      </c>
      <c r="AF77" s="4"/>
    </row>
    <row r="78" spans="1:32" x14ac:dyDescent="0.25">
      <c r="A78" s="4" t="s">
        <v>398</v>
      </c>
    </row>
    <row r="79" spans="1:32" x14ac:dyDescent="0.25">
      <c r="A79" s="4" t="s">
        <v>394</v>
      </c>
    </row>
    <row r="80" spans="1:32" x14ac:dyDescent="0.25">
      <c r="A80" s="4" t="s">
        <v>399</v>
      </c>
    </row>
    <row r="81" spans="1:19" x14ac:dyDescent="0.25">
      <c r="A81" s="4" t="s">
        <v>395</v>
      </c>
    </row>
    <row r="82" spans="1:19" x14ac:dyDescent="0.25">
      <c r="A82" s="4" t="s">
        <v>400</v>
      </c>
    </row>
    <row r="83" spans="1:19" x14ac:dyDescent="0.25">
      <c r="A83" s="4" t="s">
        <v>401</v>
      </c>
    </row>
    <row r="84" spans="1:19" x14ac:dyDescent="0.25">
      <c r="A84" s="4" t="s">
        <v>402</v>
      </c>
    </row>
    <row r="86" spans="1:19" x14ac:dyDescent="0.25">
      <c r="A86" s="4" t="s">
        <v>198</v>
      </c>
    </row>
    <row r="87" spans="1:19" x14ac:dyDescent="0.25">
      <c r="A87" s="4" t="s">
        <v>0</v>
      </c>
    </row>
    <row r="88" spans="1:19" x14ac:dyDescent="0.25">
      <c r="A88" s="4" t="s">
        <v>10</v>
      </c>
    </row>
    <row r="89" spans="1:19" x14ac:dyDescent="0.25">
      <c r="A89" s="4"/>
    </row>
    <row r="90" spans="1:19" x14ac:dyDescent="0.25">
      <c r="A90" s="4" t="s">
        <v>8</v>
      </c>
    </row>
    <row r="91" spans="1:19" x14ac:dyDescent="0.25">
      <c r="A91" s="4" t="s">
        <v>5</v>
      </c>
    </row>
    <row r="92" spans="1:19" x14ac:dyDescent="0.25">
      <c r="A92" s="4" t="s">
        <v>6</v>
      </c>
      <c r="E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</row>
  </sheetData>
  <phoneticPr fontId="1" type="noConversion"/>
  <hyperlinks>
    <hyperlink ref="C31" r:id="rId1" xr:uid="{B8436E10-7BE9-49E2-85CD-2862C717A131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0DC29-F3C6-4B48-B7E9-6F9DD0128392}">
  <sheetPr codeName="Sheet4"/>
  <dimension ref="A1:U23"/>
  <sheetViews>
    <sheetView tabSelected="1" workbookViewId="0">
      <selection activeCell="J1" sqref="J1"/>
    </sheetView>
  </sheetViews>
  <sheetFormatPr defaultRowHeight="13.8" x14ac:dyDescent="0.25"/>
  <sheetData>
    <row r="1" spans="1:21" x14ac:dyDescent="0.25">
      <c r="A1" t="s">
        <v>11</v>
      </c>
      <c r="B1" t="s">
        <v>13</v>
      </c>
      <c r="C1" t="s">
        <v>14</v>
      </c>
      <c r="D1" t="s">
        <v>15</v>
      </c>
      <c r="E1" t="s">
        <v>18</v>
      </c>
      <c r="F1" t="s">
        <v>12</v>
      </c>
      <c r="G1" t="s">
        <v>16</v>
      </c>
      <c r="H1" t="s">
        <v>17</v>
      </c>
      <c r="I1" t="s">
        <v>52</v>
      </c>
      <c r="K1" t="s">
        <v>37</v>
      </c>
      <c r="L1" t="s">
        <v>39</v>
      </c>
      <c r="M1" t="s">
        <v>43</v>
      </c>
      <c r="N1" t="s">
        <v>44</v>
      </c>
      <c r="O1" t="s">
        <v>38</v>
      </c>
      <c r="P1" t="s">
        <v>40</v>
      </c>
      <c r="Q1" t="s">
        <v>41</v>
      </c>
      <c r="R1" t="s">
        <v>42</v>
      </c>
      <c r="S1" t="s">
        <v>55</v>
      </c>
      <c r="T1" t="s">
        <v>56</v>
      </c>
      <c r="U1" t="s">
        <v>57</v>
      </c>
    </row>
    <row r="2" spans="1:21" x14ac:dyDescent="0.25">
      <c r="A2">
        <v>1.0000000000000001E-5</v>
      </c>
      <c r="B2">
        <v>100</v>
      </c>
      <c r="C2">
        <v>98</v>
      </c>
      <c r="D2">
        <v>102</v>
      </c>
      <c r="E2">
        <v>0.16666666666666669</v>
      </c>
      <c r="F2">
        <v>100</v>
      </c>
      <c r="G2" s="3" t="s">
        <v>53</v>
      </c>
      <c r="H2" s="3" t="s">
        <v>54</v>
      </c>
      <c r="I2">
        <v>150</v>
      </c>
      <c r="K2">
        <v>100.014683531757</v>
      </c>
      <c r="L2">
        <v>1.2758734336998E-2</v>
      </c>
      <c r="M2">
        <v>99.990825004586199</v>
      </c>
      <c r="N2">
        <v>100.02513984093601</v>
      </c>
      <c r="O2">
        <v>100.01568009238601</v>
      </c>
      <c r="P2">
        <v>98.015639404812902</v>
      </c>
      <c r="Q2">
        <v>102.015720780443</v>
      </c>
      <c r="R2">
        <v>-1.5680092386901299E-2</v>
      </c>
      <c r="S2">
        <v>0.50008548950351694</v>
      </c>
      <c r="T2">
        <v>0.499803843708296</v>
      </c>
      <c r="U2">
        <v>0.50033134495956499</v>
      </c>
    </row>
    <row r="3" spans="1:21" x14ac:dyDescent="0.25">
      <c r="A3">
        <v>1</v>
      </c>
      <c r="B3">
        <v>200</v>
      </c>
      <c r="C3">
        <v>198</v>
      </c>
      <c r="D3">
        <v>202</v>
      </c>
      <c r="E3">
        <v>0.15151515151515152</v>
      </c>
      <c r="F3">
        <v>5.0000049999999998</v>
      </c>
      <c r="G3" s="3" t="s">
        <v>53</v>
      </c>
      <c r="H3" s="3" t="s">
        <v>54</v>
      </c>
      <c r="I3">
        <v>200</v>
      </c>
      <c r="K3">
        <v>23852.2044476956</v>
      </c>
      <c r="L3">
        <v>3709.30604428786</v>
      </c>
      <c r="M3">
        <v>37529.268807710498</v>
      </c>
      <c r="N3">
        <v>46767.646702579099</v>
      </c>
      <c r="O3">
        <v>199.985349941533</v>
      </c>
      <c r="P3">
        <v>197.98427408488899</v>
      </c>
      <c r="Q3">
        <v>201.98620485912599</v>
      </c>
      <c r="R3">
        <v>1.4650058466941099E-2</v>
      </c>
      <c r="S3">
        <v>1.0001465090585</v>
      </c>
      <c r="T3">
        <v>0.99949075010032395</v>
      </c>
      <c r="U3">
        <v>1.00073186929136</v>
      </c>
    </row>
    <row r="4" spans="1:21" x14ac:dyDescent="0.25">
      <c r="A4">
        <v>2</v>
      </c>
      <c r="B4">
        <v>300</v>
      </c>
      <c r="C4">
        <v>298</v>
      </c>
      <c r="D4">
        <v>302</v>
      </c>
      <c r="E4">
        <v>0.13636363636363635</v>
      </c>
      <c r="F4">
        <v>0.83333431818280301</v>
      </c>
      <c r="G4" s="3" t="s">
        <v>53</v>
      </c>
      <c r="H4" s="3" t="s">
        <v>54</v>
      </c>
      <c r="I4">
        <v>250</v>
      </c>
      <c r="K4">
        <v>1.0002773586010001</v>
      </c>
      <c r="L4" s="1">
        <v>4.5057468116519302E-5</v>
      </c>
      <c r="M4">
        <v>1.0001042796499</v>
      </c>
      <c r="N4">
        <v>1.0002085206472899</v>
      </c>
      <c r="O4">
        <v>299.98609560402099</v>
      </c>
      <c r="P4">
        <v>297.98146299076501</v>
      </c>
      <c r="Q4">
        <v>301.98983630052402</v>
      </c>
      <c r="R4">
        <v>1.39043959788978E-2</v>
      </c>
      <c r="S4">
        <v>1.5001558764807901</v>
      </c>
      <c r="T4">
        <v>1.49914166794149</v>
      </c>
      <c r="U4">
        <v>1.501066091175</v>
      </c>
    </row>
    <row r="5" spans="1:21" x14ac:dyDescent="0.25">
      <c r="A5">
        <v>3</v>
      </c>
      <c r="B5">
        <v>400</v>
      </c>
      <c r="C5">
        <v>398</v>
      </c>
      <c r="D5">
        <v>402</v>
      </c>
      <c r="E5">
        <v>0.12121212121212122</v>
      </c>
      <c r="F5">
        <v>1100</v>
      </c>
      <c r="G5" s="3" t="s">
        <v>53</v>
      </c>
      <c r="H5" s="3" t="s">
        <v>54</v>
      </c>
      <c r="I5">
        <v>350</v>
      </c>
      <c r="K5">
        <v>2391396.4258852899</v>
      </c>
      <c r="L5">
        <v>371273.83011533401</v>
      </c>
      <c r="M5">
        <v>3759717.2248561098</v>
      </c>
      <c r="N5">
        <v>4683038.6196255405</v>
      </c>
      <c r="O5">
        <v>399.99298945767799</v>
      </c>
      <c r="P5">
        <v>397.98272360679999</v>
      </c>
      <c r="Q5">
        <v>402.00132555348301</v>
      </c>
      <c r="R5">
        <v>7.0105423219501903E-3</v>
      </c>
      <c r="S5">
        <v>2.5001080727719498</v>
      </c>
      <c r="T5">
        <v>2.4984095223609599</v>
      </c>
      <c r="U5">
        <v>2.5016385000071901</v>
      </c>
    </row>
    <row r="6" spans="1:21" x14ac:dyDescent="0.25">
      <c r="A6">
        <v>4</v>
      </c>
      <c r="B6">
        <v>500</v>
      </c>
      <c r="C6">
        <v>498</v>
      </c>
      <c r="D6">
        <v>502</v>
      </c>
      <c r="E6">
        <v>0.10606060606060606</v>
      </c>
      <c r="G6" s="3"/>
      <c r="H6" s="3"/>
      <c r="I6">
        <v>450</v>
      </c>
      <c r="O6">
        <v>500.00094262091397</v>
      </c>
      <c r="P6">
        <v>497.983262581144</v>
      </c>
      <c r="Q6">
        <v>502.01535698201701</v>
      </c>
      <c r="R6">
        <v>-9.4262091442942598E-4</v>
      </c>
      <c r="S6">
        <v>3.50002981985658</v>
      </c>
      <c r="T6">
        <v>3.4976808331913101</v>
      </c>
      <c r="U6">
        <v>3.5021506478337598</v>
      </c>
    </row>
    <row r="7" spans="1:21" x14ac:dyDescent="0.25">
      <c r="A7">
        <v>5</v>
      </c>
      <c r="B7">
        <v>600</v>
      </c>
      <c r="C7">
        <v>598</v>
      </c>
      <c r="D7">
        <v>602</v>
      </c>
      <c r="E7">
        <v>9.0909090909090912E-2</v>
      </c>
      <c r="I7">
        <v>550</v>
      </c>
      <c r="O7">
        <v>600.00753806577995</v>
      </c>
      <c r="P7">
        <v>597.98090894489405</v>
      </c>
      <c r="Q7">
        <v>602.02932963835701</v>
      </c>
      <c r="R7">
        <v>-7.5380657799541898E-3</v>
      </c>
      <c r="S7">
        <v>4.4999548624877601</v>
      </c>
      <c r="T7">
        <v>4.49698384554772</v>
      </c>
      <c r="U7">
        <v>4.5026417865087298</v>
      </c>
    </row>
    <row r="8" spans="1:21" x14ac:dyDescent="0.25">
      <c r="A8">
        <v>6</v>
      </c>
      <c r="B8">
        <v>700</v>
      </c>
      <c r="C8">
        <v>698</v>
      </c>
      <c r="D8">
        <v>702</v>
      </c>
      <c r="E8">
        <v>7.575757575757576E-2</v>
      </c>
      <c r="I8">
        <v>650</v>
      </c>
      <c r="O8">
        <v>700.01135226991005</v>
      </c>
      <c r="P8">
        <v>697.97445665970099</v>
      </c>
      <c r="Q8">
        <v>702.04165965019604</v>
      </c>
      <c r="R8">
        <v>-1.13522699102759E-2</v>
      </c>
      <c r="S8">
        <v>5.4999014068902898</v>
      </c>
      <c r="T8">
        <v>5.4963338015593104</v>
      </c>
      <c r="U8">
        <v>5.5031330908631704</v>
      </c>
    </row>
    <row r="9" spans="1:21" x14ac:dyDescent="0.25">
      <c r="A9">
        <v>7</v>
      </c>
      <c r="B9">
        <v>800</v>
      </c>
      <c r="C9">
        <v>798</v>
      </c>
      <c r="D9">
        <v>802</v>
      </c>
      <c r="E9">
        <v>6.0606060606060608E-2</v>
      </c>
      <c r="I9">
        <v>750</v>
      </c>
      <c r="O9">
        <v>800.01144475769195</v>
      </c>
      <c r="P9">
        <v>797.96316232348704</v>
      </c>
      <c r="Q9">
        <v>802.05126216041901</v>
      </c>
      <c r="R9">
        <v>-1.14447576925158E-2</v>
      </c>
      <c r="S9">
        <v>6.4998808966556503</v>
      </c>
      <c r="T9">
        <v>6.49574028399502</v>
      </c>
      <c r="U9">
        <v>6.5036378686222696</v>
      </c>
    </row>
    <row r="10" spans="1:21" x14ac:dyDescent="0.25">
      <c r="A10">
        <v>8</v>
      </c>
      <c r="B10">
        <v>900</v>
      </c>
      <c r="C10">
        <v>898</v>
      </c>
      <c r="D10">
        <v>902</v>
      </c>
      <c r="E10">
        <v>4.5454545454545456E-2</v>
      </c>
      <c r="I10">
        <v>850</v>
      </c>
      <c r="O10">
        <v>900.00714725302498</v>
      </c>
      <c r="P10">
        <v>897.94653832363804</v>
      </c>
      <c r="Q10">
        <v>902.05733673600503</v>
      </c>
      <c r="R10">
        <v>-7.1472530253231499E-3</v>
      </c>
      <c r="S10">
        <v>7.4999012046329296</v>
      </c>
      <c r="T10">
        <v>7.4952098873917397</v>
      </c>
      <c r="U10">
        <v>7.5041652737021902</v>
      </c>
    </row>
    <row r="11" spans="1:21" x14ac:dyDescent="0.25">
      <c r="A11">
        <v>9</v>
      </c>
      <c r="B11">
        <v>1000</v>
      </c>
      <c r="C11">
        <v>998</v>
      </c>
      <c r="D11">
        <v>1002</v>
      </c>
      <c r="E11">
        <v>3.0303030303030304E-2</v>
      </c>
      <c r="I11">
        <v>950</v>
      </c>
      <c r="O11">
        <v>999.99796024523596</v>
      </c>
      <c r="P11">
        <v>997.92425168038505</v>
      </c>
      <c r="Q11">
        <v>1002.05926182076</v>
      </c>
      <c r="R11">
        <v>2.03975476324558E-3</v>
      </c>
      <c r="S11">
        <v>8.4999680839926803</v>
      </c>
      <c r="T11">
        <v>8.4947474323515806</v>
      </c>
      <c r="U11">
        <v>8.5047219942278804</v>
      </c>
    </row>
    <row r="12" spans="1:21" x14ac:dyDescent="0.25">
      <c r="A12">
        <v>10</v>
      </c>
      <c r="B12">
        <v>1100</v>
      </c>
      <c r="C12">
        <v>1098</v>
      </c>
      <c r="D12">
        <v>1102</v>
      </c>
      <c r="E12">
        <v>1.5151515151515152E-2</v>
      </c>
      <c r="I12">
        <v>1050</v>
      </c>
      <c r="O12">
        <v>1099.98349617235</v>
      </c>
      <c r="P12">
        <v>1097.8960687010699</v>
      </c>
      <c r="Q12">
        <v>1102.05653659669</v>
      </c>
      <c r="R12">
        <v>1.6503827646374699E-2</v>
      </c>
      <c r="S12">
        <v>9.50008592523705</v>
      </c>
      <c r="T12">
        <v>9.4943565990883894</v>
      </c>
      <c r="U12">
        <v>9.5053131332036305</v>
      </c>
    </row>
    <row r="13" spans="1:21" x14ac:dyDescent="0.25">
      <c r="I13">
        <v>150</v>
      </c>
      <c r="S13">
        <v>0.50008548950351694</v>
      </c>
      <c r="T13">
        <v>0.499803843708296</v>
      </c>
      <c r="U13">
        <v>0.50033134495956499</v>
      </c>
    </row>
    <row r="14" spans="1:21" x14ac:dyDescent="0.25">
      <c r="I14">
        <v>200</v>
      </c>
      <c r="S14">
        <v>1.0001465090585</v>
      </c>
      <c r="T14">
        <v>0.99949075010032395</v>
      </c>
      <c r="U14">
        <v>1.00073186929136</v>
      </c>
    </row>
    <row r="15" spans="1:21" x14ac:dyDescent="0.25">
      <c r="I15">
        <v>250</v>
      </c>
      <c r="S15">
        <v>1.5001558764807901</v>
      </c>
      <c r="T15">
        <v>1.49914166794149</v>
      </c>
      <c r="U15">
        <v>1.501066091175</v>
      </c>
    </row>
    <row r="16" spans="1:21" x14ac:dyDescent="0.25">
      <c r="I16">
        <v>350</v>
      </c>
      <c r="S16">
        <v>2.5001080727719498</v>
      </c>
      <c r="T16">
        <v>2.4984095223609599</v>
      </c>
      <c r="U16">
        <v>2.5016385000071901</v>
      </c>
    </row>
    <row r="17" spans="9:21" x14ac:dyDescent="0.25">
      <c r="I17">
        <v>450</v>
      </c>
      <c r="S17">
        <v>3.50002981985658</v>
      </c>
      <c r="T17">
        <v>3.4976808331913101</v>
      </c>
      <c r="U17">
        <v>3.5021506478337598</v>
      </c>
    </row>
    <row r="18" spans="9:21" x14ac:dyDescent="0.25">
      <c r="I18">
        <v>550</v>
      </c>
      <c r="S18">
        <v>4.4999548624877601</v>
      </c>
      <c r="T18">
        <v>4.49698384554772</v>
      </c>
      <c r="U18">
        <v>4.5026417865087298</v>
      </c>
    </row>
    <row r="19" spans="9:21" x14ac:dyDescent="0.25">
      <c r="I19">
        <v>650</v>
      </c>
      <c r="S19">
        <v>5.4999014068902898</v>
      </c>
      <c r="T19">
        <v>5.4963338015593104</v>
      </c>
      <c r="U19">
        <v>5.5031330908631704</v>
      </c>
    </row>
    <row r="20" spans="9:21" x14ac:dyDescent="0.25">
      <c r="I20">
        <v>750</v>
      </c>
      <c r="S20">
        <v>6.4998808966556503</v>
      </c>
      <c r="T20">
        <v>6.49574028399502</v>
      </c>
      <c r="U20">
        <v>6.5036378686222696</v>
      </c>
    </row>
    <row r="21" spans="9:21" x14ac:dyDescent="0.25">
      <c r="I21">
        <v>850</v>
      </c>
      <c r="S21">
        <v>7.4999012046329296</v>
      </c>
      <c r="T21">
        <v>7.4952098873917397</v>
      </c>
      <c r="U21">
        <v>7.5041652737021902</v>
      </c>
    </row>
    <row r="22" spans="9:21" x14ac:dyDescent="0.25">
      <c r="I22">
        <v>950</v>
      </c>
      <c r="S22">
        <v>8.4999680839926803</v>
      </c>
      <c r="T22">
        <v>8.4947474323515806</v>
      </c>
      <c r="U22">
        <v>8.5047219942278804</v>
      </c>
    </row>
    <row r="23" spans="9:21" x14ac:dyDescent="0.25">
      <c r="I23">
        <v>1050</v>
      </c>
      <c r="S23">
        <v>9.50008592523705</v>
      </c>
      <c r="T23">
        <v>9.4943565990883894</v>
      </c>
      <c r="U23">
        <v>9.5053131332036305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Statistics 説明</vt:lpstr>
      <vt:lpstr>Access 説明</vt:lpstr>
      <vt:lpstr>MongoDB 説明</vt:lpstr>
      <vt:lpstr>MariaDB 説明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2015-06-05T18:19:34Z</dcterms:created>
  <dcterms:modified xsi:type="dcterms:W3CDTF">2026-06-27T11:33:18Z</dcterms:modified>
</cp:coreProperties>
</file>