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Type="http://schemas.openxmlformats.org/officeDocument/2006/relationships/officeDocument" Id="rId1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tate="visible" sheetId="1" r:id="rId3"/>
  </sheets>
  <definedNames/>
  <calcPr/>
</workbook>
</file>

<file path=xl/sharedStrings.xml><?xml version="1.0" encoding="utf-8"?>
<sst xmlns="http://schemas.openxmlformats.org/spreadsheetml/2006/main" uniqueCount="69" count="82">
  <si>
    <t>MFR Part Number</t>
  </si>
  <si>
    <t>Description</t>
  </si>
  <si>
    <t>MFR</t>
  </si>
  <si>
    <t>Package</t>
  </si>
  <si>
    <t>QTY</t>
  </si>
  <si>
    <t>Supplier #1</t>
  </si>
  <si>
    <t>Stock</t>
  </si>
  <si>
    <t>Cost / Unit at Quantity</t>
  </si>
  <si>
    <t>Supplier #2</t>
  </si>
  <si>
    <t>Supplier #3</t>
  </si>
  <si>
    <t>Lowest Cost at Quantity</t>
  </si>
  <si>
    <t>Total Cost</t>
  </si>
  <si>
    <t>ADF4110</t>
  </si>
  <si>
    <t>Integer-N PLL, 550MHz max frequency</t>
  </si>
  <si>
    <t>Analog Devices</t>
  </si>
  <si>
    <t>TSSOP-16</t>
  </si>
  <si>
    <t>FOX924B-16</t>
  </si>
  <si>
    <t>Temperature Compensated Crystal Oscillator</t>
  </si>
  <si>
    <t>FOX</t>
  </si>
  <si>
    <t>Leadless</t>
  </si>
  <si>
    <t>ROS-445+</t>
  </si>
  <si>
    <t>Voltage Controlled Oscillator</t>
  </si>
  <si>
    <t>Mini-Circuits</t>
  </si>
  <si>
    <t> CK605</t>
  </si>
  <si>
    <t>&gt;4</t>
  </si>
  <si>
    <t>AG604-89</t>
  </si>
  <si>
    <t>Local Oscillator Amplifier</t>
  </si>
  <si>
    <t>TriQuint</t>
  </si>
  <si>
    <t>SOT-89</t>
  </si>
  <si>
    <t>QCN-5</t>
  </si>
  <si>
    <t>Quadrature Power Divider</t>
  </si>
  <si>
    <t>FV1206-1</t>
  </si>
  <si>
    <t>&gt;20</t>
  </si>
  <si>
    <t>TUF-1LHSM+</t>
  </si>
  <si>
    <t>RF Mixer</t>
  </si>
  <si>
    <t>NNN150</t>
  </si>
  <si>
    <t>&gt;10</t>
  </si>
  <si>
    <t>CD4051BM</t>
  </si>
  <si>
    <t>Video Multiplexer</t>
  </si>
  <si>
    <t>Texas Instruments</t>
  </si>
  <si>
    <t>SOIC-16</t>
  </si>
  <si>
    <t>THS4011CD</t>
  </si>
  <si>
    <t>Video Input Amplifier</t>
  </si>
  <si>
    <t>SOIC-8</t>
  </si>
  <si>
    <t>Sample</t>
  </si>
  <si>
    <t>MCP4011-202</t>
  </si>
  <si>
    <t>Video Input Amplifier Digital Gain Adjustment Potentiometer</t>
  </si>
  <si>
    <t>Microchip</t>
  </si>
  <si>
    <t>SKY65116</t>
  </si>
  <si>
    <t>UHF Power Amplifier</t>
  </si>
  <si>
    <t>Skyworks</t>
  </si>
  <si>
    <t>MCM-12</t>
  </si>
  <si>
    <t>BDCN-20-13+</t>
  </si>
  <si>
    <t>Directional coupler</t>
  </si>
  <si>
    <t>SN65HVD32DG4</t>
  </si>
  <si>
    <t>RS485 Driver / Receiver, Full Duplex</t>
  </si>
  <si>
    <t>MAX31723</t>
  </si>
  <si>
    <t>Temperature Sensor</t>
  </si>
  <si>
    <t>MAXIM</t>
  </si>
  <si>
    <t>uMAX-8</t>
  </si>
  <si>
    <t>ATMEGA325-16AU</t>
  </si>
  <si>
    <t>Microcontroller</t>
  </si>
  <si>
    <t>ATMEL</t>
  </si>
  <si>
    <t>QFP-64</t>
  </si>
  <si>
    <t>PA Control Transistor</t>
  </si>
  <si>
    <t>PA Bias Regulator (3.6V, 50mA)</t>
  </si>
  <si>
    <t>PA Power Regulator (3.6V, 1.3A)</t>
  </si>
  <si>
    <t>Video Input Amplifier Power Regulator (+15V)</t>
  </si>
  <si>
    <t>Video Input Amplifier Power Regulator (-15V)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</si>
</sst>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$&quot;#,##0.00"/>
    <numFmt numFmtId="165" formatCode="&quot;$&quot;#,##0.00"/>
    <numFmt numFmtId="166" formatCode="&quot;$&quot;#,##0.00"/>
    <numFmt numFmtId="167" formatCode="&quot;$&quot;#,##0.00"/>
    <numFmt numFmtId="168" formatCode="&quot;$&quot;#,##0.00"/>
    <numFmt numFmtId="169" formatCode="&quot;$&quot;#,##0.00"/>
    <numFmt numFmtId="170" formatCode="&quot;$&quot;#,##0.00"/>
    <numFmt numFmtId="171" formatCode="&quot;$&quot;#,##0.00"/>
  </numFmts>
  <fonts count="10"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</fonts>
  <fills count="18">
    <fill>
      <patternFill patternType="none"/>
    </fill>
    <fill>
      <patternFill patternType="gray125">
        <bgColor rgb="FFFFFFFF"/>
      </patternFill>
    </fill>
    <fill>
      <patternFill patternType="solid">
        <fgColor rgb="FFA2C4C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9CB9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xfId="0" fontId="0" fillId="0" borderId="0" applyAlignment="1">
      <alignment horizontal="general" vertical="bottom" wrapText="1"/>
    </xf>
    <xf numFmtId="0" applyFont="1" xfId="0" fontId="1" fillId="2" borderId="0" applyFill="1" applyAlignment="1">
      <alignment horizontal="center" vertical="bottom" wrapText="1"/>
    </xf>
    <xf numFmtId="0" xfId="0" fontId="0" fillId="3" borderId="0" applyFill="1" applyAlignment="1">
      <alignment horizontal="center" vertical="bottom" wrapText="1"/>
    </xf>
    <xf applyNumberFormat="1" xfId="0" numFmtId="164" fontId="2" borderId="0" applyFill="1" fillId="4" applyFont="1" applyAlignment="1">
      <alignment horizontal="center" vertical="bottom" wrapText="1"/>
    </xf>
    <xf applyNumberFormat="1" xfId="0" numFmtId="165" fontId="0" borderId="0" applyFill="1" fillId="5" applyAlignment="1">
      <alignment horizontal="center" vertical="bottom" wrapText="1"/>
    </xf>
    <xf xfId="0" numFmtId="0" fontId="0" borderId="0" applyFill="1" fillId="6" applyAlignment="1">
      <alignment horizontal="center" vertical="bottom" wrapText="1"/>
    </xf>
    <xf xfId="0" numFmtId="0" fontId="0" borderId="0" fillId="0" applyAlignment="1">
      <alignment horizontal="center" vertical="bottom" wrapText="1"/>
    </xf>
    <xf applyNumberFormat="1" xfId="0" numFmtId="166" fontId="3" borderId="0" applyFill="1" fillId="7" applyFont="1" applyAlignment="1">
      <alignment horizontal="center" vertical="bottom" wrapText="1"/>
    </xf>
    <xf xfId="0" numFmtId="0" fontId="4" borderId="0" fillId="0" applyFont="1" applyAlignment="1">
      <alignment horizontal="center" vertical="bottom" wrapText="1"/>
    </xf>
    <xf applyNumberFormat="1" xfId="0" numFmtId="167" fontId="0" borderId="0" applyFill="1" fillId="8" applyAlignment="1">
      <alignment horizontal="center" vertical="bottom" wrapText="1"/>
    </xf>
    <xf xfId="0" numFmtId="0" fontId="0" borderId="0" applyFill="1" fillId="9" applyAlignment="1">
      <alignment horizontal="center" vertical="bottom" wrapText="1"/>
    </xf>
    <xf xfId="0" numFmtId="0" fontId="5" borderId="0" applyFill="1" fillId="10" applyFont="1" applyAlignment="1">
      <alignment horizontal="center" vertical="bottom" wrapText="1"/>
    </xf>
    <xf xfId="0" numFmtId="0" fontId="6" borderId="0" applyFill="1" fillId="11" applyFont="1" applyAlignment="1">
      <alignment horizontal="center" vertical="bottom" wrapText="1"/>
    </xf>
    <xf applyNumberFormat="1" xfId="0" numFmtId="168" fontId="7" borderId="0" applyFill="1" fillId="12" applyFont="1" applyAlignment="1">
      <alignment horizontal="center" vertical="bottom" wrapText="1"/>
    </xf>
    <xf xfId="0" numFmtId="0" fontId="8" borderId="0" applyFill="1" fillId="13" applyFont="1" applyAlignment="1">
      <alignment horizontal="center" vertical="bottom" wrapText="1"/>
    </xf>
    <xf applyNumberFormat="1" xfId="0" numFmtId="169" fontId="9" borderId="0" applyFill="1" fillId="14" applyFont="1" applyAlignment="1">
      <alignment horizontal="center" vertical="bottom" wrapText="1"/>
    </xf>
    <xf applyNumberFormat="1" xfId="0" numFmtId="170" fontId="0" borderId="0" applyFill="1" fillId="15" applyAlignment="1">
      <alignment horizontal="center" vertical="bottom" wrapText="1"/>
    </xf>
    <xf applyNumberFormat="1" xfId="0" numFmtId="171" fontId="0" borderId="0" applyFill="1" fillId="16" applyAlignment="1">
      <alignment horizontal="center" vertical="bottom" wrapText="1"/>
    </xf>
    <xf xfId="0" numFmtId="0" fontId="0" borderId="0" applyFill="1" fillId="17" applyAlignment="1">
      <alignment horizontal="center" vertical="bottom" wrapText="1"/>
    </xf>
  </cellXfs>
  <cellStyles count="1">
    <cellStyle name="Normal" xfId="0" builtinId="0"/>
  </cellStyles>
</styleSheet>
</file>

<file path=xl/_rels/workbook.xml.rels><?xml version="1.0" encoding="UTF-8" standalone="yes"?><Relationships xmlns="http://schemas.openxmlformats.org/package/2006/relationships"><Relationship Type="http://schemas.openxmlformats.org/officeDocument/2006/relationships/sharedStrings" Id="rId2" Target="sharedStrings.xml"/><Relationship Type="http://schemas.openxmlformats.org/officeDocument/2006/relationships/styles" Id="rId1" Target="styles.xml"/><Relationship Type="http://schemas.openxmlformats.org/officeDocument/2006/relationships/worksheet" Id="rId3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activePane="bottomRight" xSplit="1.0" state="frozen" topLeftCell="B2"/>
      <selection activeCell="B1" sqref="B1" pane="topRight"/>
      <selection activeCell="A2" sqref="A2" pane="bottomLeft"/>
      <selection activeCell="B2" sqref="B2" pane="bottomRight"/>
    </sheetView>
  </sheetViews>
  <sheetFormatPr defaultRowHeight="12.75" defaultColWidth="17.14" customHeight="1"/>
  <cols>
    <col max="1" min="1" customWidth="1" width="19.29"/>
    <col max="2" min="2" customWidth="1" width="51.57"/>
    <col max="4" min="4" customWidth="1" width="9.86"/>
    <col max="5" min="5" customWidth="1" width="5.43"/>
    <col max="6" min="6" customWidth="1" width="12.29"/>
    <col max="7" min="7" customWidth="1" width="6.57"/>
    <col max="9" min="9" customWidth="1" width="17.86"/>
    <col max="10" min="10" customWidth="1" width="6.0"/>
    <col max="12" min="12" customWidth="1" width="11.57"/>
    <col max="13" min="13" customWidth="1" width="5.57"/>
    <col max="16" min="16" customWidth="1" width="9.29"/>
  </cols>
  <sheetData>
    <row r="1">
      <c t="s" s="8" r="A1">
        <v>0</v>
      </c>
      <c t="s" s="8" r="B1">
        <v>1</v>
      </c>
      <c t="s" s="8" r="C1">
        <v>2</v>
      </c>
      <c t="s" s="8" r="D1">
        <v>3</v>
      </c>
      <c t="s" s="8" r="E1">
        <v>4</v>
      </c>
      <c t="s" s="12" r="F1">
        <v>5</v>
      </c>
      <c t="s" s="12" r="G1">
        <v>6</v>
      </c>
      <c t="s" s="7" r="H1">
        <v>7</v>
      </c>
      <c t="s" s="1" r="I1">
        <v>8</v>
      </c>
      <c t="s" s="1" r="J1">
        <v>6</v>
      </c>
      <c t="s" s="15" r="K1">
        <v>7</v>
      </c>
      <c t="s" s="14" r="L1">
        <v>9</v>
      </c>
      <c t="s" s="14" r="M1">
        <v>6</v>
      </c>
      <c t="s" s="3" r="N1">
        <v>7</v>
      </c>
      <c t="s" s="13" r="O1">
        <v>10</v>
      </c>
      <c t="s" s="11" r="P1">
        <v>11</v>
      </c>
      <c s="8" r="Q1"/>
      <c s="8" r="R1"/>
      <c s="8" r="S1"/>
      <c s="8" r="T1"/>
      <c s="8" r="U1"/>
      <c s="8" r="V1"/>
      <c s="8" r="W1"/>
      <c s="8" r="X1"/>
      <c s="8" r="Y1"/>
      <c s="8" r="Z1"/>
      <c s="8" r="AA1"/>
    </row>
    <row r="2">
      <c t="s" r="A2">
        <v>12</v>
      </c>
      <c t="s" r="B2">
        <v>13</v>
      </c>
      <c t="s" s="6" r="C2">
        <v>14</v>
      </c>
      <c t="s" s="6" r="D2">
        <v>15</v>
      </c>
      <c s="6" r="E2">
        <v>1</v>
      </c>
      <c t="str" s="2" r="F2">
        <f>hyperlink("http://search.digikey.com/us/en/products/ADF4110BRUZ/ADF4110BRUZ-ND/936539","DigiKey")</f>
        <v>DigiKey</v>
      </c>
      <c s="2" r="G2">
        <v>731</v>
      </c>
      <c s="9" r="H2">
        <v>6.23</v>
      </c>
      <c t="str" s="5" r="I2">
        <f>hyperlink("http://www.newark.com/analog-devices/adf4110bruz/ic-frequency-synthesizer-550mhz/dp/19M8636?in_merch=Popular%20Products","Newark")</f>
        <v>Newark</v>
      </c>
      <c s="5" r="J2">
        <v>16</v>
      </c>
      <c s="17" r="K2">
        <v>4.66</v>
      </c>
      <c s="18" r="L2"/>
      <c s="18" r="M2"/>
      <c s="4" r="N2"/>
      <c s="16" r="O2">
        <f>E2*MIN(H2,K2,N2)</f>
        <v>4.66</v>
      </c>
      <c s="10" r="P2">
        <f>SUM(O2:O101)</f>
        <v>82.896</v>
      </c>
    </row>
    <row r="3">
      <c t="s" r="A3">
        <v>16</v>
      </c>
      <c t="s" r="B3">
        <v>17</v>
      </c>
      <c t="s" s="6" r="C3">
        <v>18</v>
      </c>
      <c t="s" s="6" r="D3">
        <v>19</v>
      </c>
      <c s="6" r="E3">
        <v>1</v>
      </c>
      <c t="str" s="2" r="F3">
        <f>hyperlink("http://www.mouser.com/ProductDetail/Fox/FOX924B-16/?qs=sGAEpiMZZMukHu%252bjC5l7YWzEHu8ehIlm3DdvigFvcEY%3d","Mouser")</f>
        <v>Mouser</v>
      </c>
      <c s="2" r="G3">
        <v>822</v>
      </c>
      <c s="9" r="H3">
        <v>6.41</v>
      </c>
      <c t="str" s="5" r="I3">
        <f>hyperlink("http://search.digikey.com/us/en/products/FOX924B-16.000/631-1071-1-ND/1024776","DigiKey")</f>
        <v>DigiKey</v>
      </c>
      <c s="5" r="J3">
        <v>7695</v>
      </c>
      <c s="17" r="K3">
        <v>4.76</v>
      </c>
      <c t="str" s="18" r="L3">
        <f>hyperlink("http://www.newark.com/jsp/search/browse.jsp;jsessionid=YD2RC1FALG2IMCXDUZ0G5BQ?N=422&amp;Ntk=gensearch&amp;Ntt=FOX924B-16&amp;Ntx=mode+matchallpartial&amp;suggestions=false&amp;ref=globalsearch&amp;_requestid=584080","Newark")</f>
        <v>Newark</v>
      </c>
      <c s="18" r="M3">
        <v>1491</v>
      </c>
      <c s="4" r="N3">
        <v>6.42</v>
      </c>
      <c s="16" r="O3">
        <f>E3*MIN(H3,K3,N3)</f>
        <v>4.76</v>
      </c>
      <c s="6" r="P3"/>
    </row>
    <row r="4">
      <c t="s" r="A4">
        <v>20</v>
      </c>
      <c t="s" r="B4">
        <v>21</v>
      </c>
      <c t="s" s="6" r="C4">
        <v>22</v>
      </c>
      <c t="s" s="6" r="D4">
        <v>23</v>
      </c>
      <c s="6" r="E4">
        <v>1</v>
      </c>
      <c t="str" s="2" r="F4">
        <f>hyperlink("http://www.minicircuits.com/MCLStore/ModelPriceDisplay?13260641506010.4977665082827869","Mini-Circuits")</f>
        <v>Mini-Circuits</v>
      </c>
      <c t="s" s="2" r="G4">
        <v>24</v>
      </c>
      <c s="9" r="H4">
        <v>24.95</v>
      </c>
      <c s="5" r="I4"/>
      <c s="5" r="J4"/>
      <c s="17" r="K4"/>
      <c s="18" r="L4"/>
      <c s="18" r="M4"/>
      <c s="4" r="N4"/>
      <c s="16" r="O4">
        <f>E4*MIN(H4,K4,N4)</f>
        <v>24.95</v>
      </c>
      <c s="6" r="P4"/>
    </row>
    <row r="5">
      <c t="s" r="A5">
        <v>25</v>
      </c>
      <c t="s" r="B5">
        <v>26</v>
      </c>
      <c t="s" s="6" r="C5">
        <v>27</v>
      </c>
      <c t="s" s="6" r="D5">
        <v>28</v>
      </c>
      <c s="6" r="E5">
        <v>1</v>
      </c>
      <c t="str" s="2" r="F5">
        <f>hyperlink("http://www.mouser.com/ProductDetail/TriQuint/AG604-89G/?qs=gTJ6Bd6F5Mvv%252bKH29JNAHg%3d%3d","Mouser")</f>
        <v>Mouser</v>
      </c>
      <c s="2" r="G5">
        <v>1557</v>
      </c>
      <c s="9" r="H5">
        <v>2.03</v>
      </c>
      <c s="5" r="I5"/>
      <c s="5" r="J5"/>
      <c s="17" r="K5"/>
      <c s="18" r="L5"/>
      <c s="18" r="M5"/>
      <c s="4" r="N5"/>
      <c s="16" r="O5">
        <f>E5*MIN(H5,K5,N5)</f>
        <v>2.03</v>
      </c>
      <c s="6" r="P5"/>
    </row>
    <row r="6">
      <c t="s" r="A6">
        <v>29</v>
      </c>
      <c t="s" r="B6">
        <v>30</v>
      </c>
      <c t="s" s="6" r="C6">
        <v>22</v>
      </c>
      <c t="s" s="6" r="D6">
        <v>31</v>
      </c>
      <c s="6" r="E6">
        <v>1</v>
      </c>
      <c t="str" s="2" r="F6">
        <f>hyperlink("http://www.minicircuits.com/MCLStore/ModelInfoDisplay?13260658652570.1544844478304812","Mini-Circuits")</f>
        <v>Mini-Circuits</v>
      </c>
      <c t="s" s="2" r="G6">
        <v>32</v>
      </c>
      <c s="9" r="H6">
        <v>3.95</v>
      </c>
      <c s="5" r="I6"/>
      <c s="5" r="J6"/>
      <c s="17" r="K6"/>
      <c s="18" r="L6"/>
      <c s="18" r="M6"/>
      <c s="4" r="N6"/>
      <c s="16" r="O6">
        <f>E6*MIN(H6,K6,N6)</f>
        <v>3.95</v>
      </c>
      <c s="6" r="P6"/>
    </row>
    <row r="7">
      <c t="s" r="A7">
        <v>33</v>
      </c>
      <c t="s" r="B7">
        <v>34</v>
      </c>
      <c t="s" s="6" r="C7">
        <v>22</v>
      </c>
      <c t="s" s="6" r="D7">
        <v>35</v>
      </c>
      <c s="6" r="E7">
        <v>2</v>
      </c>
      <c t="str" s="2" r="F7">
        <f>hyperlink("http://www.minicircuits.com/MCLStore/ModelPriceDisplay?13260501069650.5674680128752162","Mini-Circuits")</f>
        <v>Mini-Circuits</v>
      </c>
      <c t="s" s="2" r="G7">
        <v>36</v>
      </c>
      <c s="9" r="H7">
        <v>9.3</v>
      </c>
      <c s="5" r="I7"/>
      <c s="5" r="J7"/>
      <c s="17" r="K7"/>
      <c s="18" r="L7"/>
      <c s="18" r="M7"/>
      <c s="4" r="N7"/>
      <c s="16" r="O7">
        <f>E7*MIN(H7,K7,N7)</f>
        <v>18.6</v>
      </c>
      <c s="6" r="P7"/>
    </row>
    <row r="8">
      <c t="s" r="A8">
        <v>37</v>
      </c>
      <c t="s" r="B8">
        <v>38</v>
      </c>
      <c t="s" s="6" r="C8">
        <v>39</v>
      </c>
      <c t="s" s="6" r="D8">
        <v>40</v>
      </c>
      <c s="6" r="E8">
        <v>2</v>
      </c>
      <c t="str" s="2" r="F8">
        <f>hyperlink("http://www.mouser.com/ProductDetail/Texas-Instruments/CD4051BM/?qs=sGAEpiMZZMtxrAS98ir%252bs8x6Z1fPufEVFQatVPmDdA0%3d","Mouser")</f>
        <v>Mouser</v>
      </c>
      <c s="2" r="G8">
        <v>2127</v>
      </c>
      <c s="9" r="H8">
        <v>0.51</v>
      </c>
      <c t="str" s="5" r="I8">
        <f>hyperlink("http://search.digikey.com/us/en/products/ADF4110BRUZ/ADF4110BRUZ-ND/936539","DigiKey")</f>
        <v>DigiKey</v>
      </c>
      <c s="5" r="J8">
        <v>39759</v>
      </c>
      <c s="17" r="K8">
        <v>0.51</v>
      </c>
      <c t="str" s="18" r="L8">
        <f>hyperlink("http://avnetexpress.avnet.com/store/em/EMController/Analog-Switch-Multiplexer/Texas-Instruments/CD4051BM96-BKN/_/R-11013986/A-11013986/An-0?action=part&amp;catalogId=500201&amp;langId=-1&amp;storeId=500201&amp;listIndex=-1","AVNET")</f>
        <v>AVNET</v>
      </c>
      <c s="18" r="M8">
        <v>2774</v>
      </c>
      <c s="4" r="N8">
        <v>0.158</v>
      </c>
      <c s="16" r="O8">
        <f>E8*MIN(H8,K8,N8)</f>
        <v>0.316</v>
      </c>
      <c s="6" r="P8"/>
    </row>
    <row r="9">
      <c t="s" r="A9">
        <v>41</v>
      </c>
      <c t="s" r="B9">
        <v>42</v>
      </c>
      <c t="s" s="6" r="C9">
        <v>39</v>
      </c>
      <c t="s" s="6" r="D9">
        <v>43</v>
      </c>
      <c s="6" r="E9">
        <v>5</v>
      </c>
      <c t="str" s="2" r="F9">
        <f>hyperlink("http://components.arrow.com/part/detail/976653S7268903N7713","Arrow")</f>
        <v>Arrow</v>
      </c>
      <c s="2" r="G9">
        <v>90</v>
      </c>
      <c s="9" r="H9">
        <v>3.41</v>
      </c>
      <c t="str" s="5" r="I9">
        <f>hyperlink("http://www.ti.com/product/ths4011","Texas Instruments")</f>
        <v>Texas Instruments</v>
      </c>
      <c t="s" s="5" r="J9">
        <v>44</v>
      </c>
      <c s="17" r="K9">
        <v>0</v>
      </c>
      <c t="str" s="18" r="L9">
        <f>hyperlink("http://search.digikey.com/us/en/products/THS4011CD/296-2404-5-ND/306277","DigiKey")</f>
        <v>DigiKey</v>
      </c>
      <c s="18" r="M9">
        <v>715</v>
      </c>
      <c s="4" r="N9">
        <v>6.16</v>
      </c>
      <c s="16" r="O9">
        <f>E9*MIN(H9,K9,N9)</f>
        <v>0</v>
      </c>
      <c s="6" r="P9"/>
    </row>
    <row r="10">
      <c t="s" r="A10">
        <v>45</v>
      </c>
      <c t="s" r="B10">
        <v>46</v>
      </c>
      <c t="s" s="6" r="C10">
        <v>47</v>
      </c>
      <c t="s" s="6" r="D10">
        <v>43</v>
      </c>
      <c s="6" r="E10">
        <v>5</v>
      </c>
      <c t="str" s="2" r="F10">
        <f>hyperlink("http://search.digikey.com/us/en/products/MCP4011-202E%2FSN/MCP4011-202E%2FSN-ND/1015492","DigiKey")</f>
        <v>DigiKey</v>
      </c>
      <c s="2" r="G10">
        <v>1592</v>
      </c>
      <c s="9" r="H10">
        <v>0.61</v>
      </c>
      <c t="str" s="5" r="I10">
        <f>hyperlink("http://www.newark.com/analog-devices/adf4110bruz/ic-frequency-synthesizer-550mhz/dp/19M8636?in_merch=Popular%20Products","Newark")</f>
        <v>Newark</v>
      </c>
      <c s="5" r="J10">
        <v>1000</v>
      </c>
      <c s="17" r="K10">
        <v>0.51</v>
      </c>
      <c s="18" r="L10"/>
      <c s="18" r="M10"/>
      <c s="4" r="N10"/>
      <c s="16" r="O10">
        <f>E10*MIN(H10,K10,N10)</f>
        <v>2.55</v>
      </c>
      <c s="6" r="P10"/>
    </row>
    <row r="11">
      <c t="s" r="A11">
        <v>48</v>
      </c>
      <c t="s" r="B11">
        <v>49</v>
      </c>
      <c t="s" s="6" r="C11">
        <v>50</v>
      </c>
      <c t="s" s="6" r="D11">
        <v>51</v>
      </c>
      <c s="6" r="E11">
        <v>1</v>
      </c>
      <c t="str" s="2" r="F11">
        <f>hyperlink("http://search.digikey.com/us/en/products/SKY65116-21/863-1072-1-ND/2052204","DigiKey")</f>
        <v>DigiKey</v>
      </c>
      <c s="2" r="G11">
        <v>4208</v>
      </c>
      <c s="9" r="H11">
        <v>6.13</v>
      </c>
      <c s="5" r="I11"/>
      <c s="5" r="J11"/>
      <c s="17" r="K11"/>
      <c s="18" r="L11"/>
      <c s="18" r="M11"/>
      <c s="4" r="N11"/>
      <c s="16" r="O11">
        <f>E11*MIN(H11,K11,N11)</f>
        <v>6.13</v>
      </c>
      <c s="6" r="P11"/>
    </row>
    <row r="12">
      <c t="s" r="A12">
        <v>52</v>
      </c>
      <c t="s" r="B12">
        <v>53</v>
      </c>
      <c t="s" s="6" r="C12">
        <v>22</v>
      </c>
      <c t="s" s="6" r="D12">
        <v>31</v>
      </c>
      <c s="6" r="E12">
        <v>1</v>
      </c>
      <c t="str" s="2" r="F12">
        <f>hyperlink("http://www.minicircuits.com/MCLStore/ModelPriceDisplay?13260501069650.5674680128752162","Mini-Circuits")</f>
        <v>Mini-Circuits</v>
      </c>
      <c t="s" s="2" r="G12">
        <v>32</v>
      </c>
      <c s="9" r="H12">
        <v>2.99</v>
      </c>
      <c s="5" r="I12"/>
      <c s="5" r="J12"/>
      <c s="17" r="K12"/>
      <c s="18" r="L12"/>
      <c s="18" r="M12"/>
      <c s="4" r="N12"/>
      <c s="16" r="O12">
        <f>E12*MIN(H12,K12,N12)</f>
        <v>2.99</v>
      </c>
      <c s="6" r="P12"/>
    </row>
    <row r="13">
      <c t="s" r="A13">
        <v>54</v>
      </c>
      <c t="s" r="B13">
        <v>55</v>
      </c>
      <c t="s" s="6" r="C13">
        <v>39</v>
      </c>
      <c t="s" s="6" r="D13">
        <v>43</v>
      </c>
      <c s="6" r="E13">
        <v>1</v>
      </c>
      <c t="str" s="2" r="F13">
        <f>hyperlink("http://www.mouser.com/ProductDetail/Texas-Instruments/SN65HVD32DG4/?qs=sGAEpiMZZMutXGli8Ay4kPlH5sEW3uSHLbeS4iZiiWw%3d","Mouser")</f>
        <v>Mouser</v>
      </c>
      <c s="2" r="G13">
        <v>548</v>
      </c>
      <c s="9" r="H13">
        <v>4.12</v>
      </c>
      <c t="str" s="5" r="I13">
        <f>hyperlink("http://search.digikey.com/us/en/products/SN65HVD32DR/296-19627-1-ND/1016501","DigiKey")</f>
        <v>DigiKey</v>
      </c>
      <c s="5" r="J13">
        <v>14766</v>
      </c>
      <c s="17" r="K13">
        <v>3.66</v>
      </c>
      <c s="18" r="L13"/>
      <c s="18" r="M13"/>
      <c s="4" r="N13"/>
      <c s="16" r="O13">
        <f>E13*MIN(H13,K13,N13)</f>
        <v>3.66</v>
      </c>
      <c s="6" r="P13"/>
    </row>
    <row r="14">
      <c t="s" r="A14">
        <v>56</v>
      </c>
      <c t="s" r="B14">
        <v>57</v>
      </c>
      <c t="s" s="6" r="C14">
        <v>58</v>
      </c>
      <c t="s" s="6" r="D14">
        <v>59</v>
      </c>
      <c s="6" r="E14">
        <v>1</v>
      </c>
      <c t="str" s="2" r="F14">
        <f>hyperlink("http://www.mouser.com/ProductDetail/Maxim-Integrated-Products/MAX31723MUA+/?qs=sGAEpiMZZMucenltShoSnj8N6ByBBFdfv6CnLQibDWQ%3d","Mouser")</f>
        <v>Mouser</v>
      </c>
      <c s="2" r="G14">
        <v>224</v>
      </c>
      <c s="9" r="H14">
        <v>3.63</v>
      </c>
      <c t="str" s="5" r="I14">
        <f>hyperlink("http://search.digikey.com/us/en/products/MAX31723MUA%2BT/MAX31723MUA%2BTCT-ND/2708803","DigiKey")</f>
        <v>DigiKey</v>
      </c>
      <c s="5" r="J14">
        <v>2324</v>
      </c>
      <c s="17" r="K14">
        <v>3.47</v>
      </c>
      <c s="18" r="L14"/>
      <c s="18" r="M14"/>
      <c s="4" r="N14"/>
      <c s="16" r="O14">
        <f>E14*MIN(H14,K14,N14)</f>
        <v>3.47</v>
      </c>
      <c s="6" r="P14"/>
    </row>
    <row r="15">
      <c t="s" r="A15">
        <v>60</v>
      </c>
      <c t="s" r="B15">
        <v>61</v>
      </c>
      <c t="s" s="6" r="C15">
        <v>62</v>
      </c>
      <c t="s" s="6" r="D15">
        <v>63</v>
      </c>
      <c s="6" r="E15">
        <v>1</v>
      </c>
      <c t="str" s="2" r="F15">
        <f>hyperlink("http://www.mouser.com/ProductDetail/Atmel/ATmega325-16AU/?qs=sGAEpiMZZMvu0Nwh4cA1wUVlLgw9m2DP%2fA0jvdc3LZM%3d","Mouser")</f>
        <v>Mouser</v>
      </c>
      <c s="2" r="G15">
        <v>914</v>
      </c>
      <c s="9" r="H15">
        <v>4.83</v>
      </c>
      <c t="str" s="5" r="I15">
        <f>hyperlink("http://components.arrow.com/part/detail/41667979S7843234N3744","Arrow")</f>
        <v>Arrow</v>
      </c>
      <c s="5" r="J15">
        <v>1093</v>
      </c>
      <c s="17" r="K15">
        <v>4.83</v>
      </c>
      <c t="str" s="18" r="L15">
        <f>hyperlink("http://search.digikey.com/us/en/products/ATMEGA325-16AU/ATMEGA325-16AU-ND/735452","DigiKey")</f>
        <v>DigiKey</v>
      </c>
      <c s="18" r="M15">
        <v>3499</v>
      </c>
      <c s="4" r="N15">
        <v>6.88</v>
      </c>
      <c s="16" r="O15">
        <f>E15*MIN(H15,K15,N15)</f>
        <v>4.83</v>
      </c>
      <c s="6" r="P15"/>
    </row>
    <row r="16">
      <c t="s" r="B16">
        <v>64</v>
      </c>
      <c s="6" r="C16"/>
      <c s="6" r="D16"/>
      <c s="6" r="E16"/>
      <c s="2" r="F16"/>
      <c s="2" r="G16"/>
      <c s="9" r="H16"/>
      <c s="5" r="I16"/>
      <c s="5" r="J16"/>
      <c s="17" r="K16"/>
      <c s="18" r="L16"/>
      <c s="18" r="M16"/>
      <c s="4" r="N16"/>
      <c s="16" r="O16">
        <f>E16*MIN(H16,K16,N16)</f>
        <v>0</v>
      </c>
      <c s="6" r="P16"/>
    </row>
    <row r="17">
      <c t="s" r="B17">
        <v>65</v>
      </c>
      <c s="6" r="C17"/>
      <c s="6" r="D17"/>
      <c s="6" r="E17"/>
      <c s="2" r="F17"/>
      <c s="2" r="G17"/>
      <c s="9" r="H17"/>
      <c s="5" r="I17"/>
      <c s="5" r="J17"/>
      <c s="17" r="K17"/>
      <c s="18" r="L17"/>
      <c s="18" r="M17"/>
      <c s="4" r="N17"/>
      <c s="16" r="O17">
        <f>E17*MIN(H17,K17,N17)</f>
        <v>0</v>
      </c>
      <c s="6" r="P17"/>
    </row>
    <row r="18">
      <c t="s" r="B18">
        <v>66</v>
      </c>
      <c s="6" r="C18"/>
      <c s="6" r="D18"/>
      <c s="6" r="E18"/>
      <c s="2" r="F18"/>
      <c s="2" r="G18"/>
      <c s="9" r="H18"/>
      <c s="5" r="I18"/>
      <c s="5" r="J18"/>
      <c s="17" r="K18"/>
      <c s="18" r="L18"/>
      <c s="18" r="M18"/>
      <c s="4" r="N18"/>
      <c s="16" r="O18">
        <f>E18*MIN(H18,K18,N18)</f>
        <v>0</v>
      </c>
      <c s="6" r="P18"/>
    </row>
    <row r="19">
      <c t="s" r="B19">
        <v>67</v>
      </c>
      <c s="6" r="C19"/>
      <c s="6" r="D19"/>
      <c s="6" r="E19"/>
      <c s="2" r="F19"/>
      <c s="2" r="G19"/>
      <c s="9" r="H19"/>
      <c s="5" r="I19"/>
      <c s="5" r="J19"/>
      <c s="17" r="K19"/>
      <c s="18" r="L19"/>
      <c s="18" r="M19"/>
      <c s="4" r="N19"/>
      <c s="16" r="O19">
        <f>E19*MIN(H19,K19,N19)</f>
        <v>0</v>
      </c>
      <c s="6" r="P19"/>
    </row>
    <row r="20">
      <c t="s" r="B20">
        <v>68</v>
      </c>
      <c s="6" r="C20"/>
      <c s="6" r="D20"/>
      <c s="6" r="E20"/>
      <c s="2" r="F20"/>
      <c s="2" r="G20"/>
      <c s="9" r="H20"/>
      <c s="5" r="I20"/>
      <c s="5" r="J20"/>
      <c s="17" r="K20"/>
      <c s="18" r="L20"/>
      <c s="18" r="M20"/>
      <c s="4" r="N20"/>
      <c s="16" r="O20">
        <f>E20*MIN(H20,K20,N20)</f>
        <v>0</v>
      </c>
      <c s="6" r="P20"/>
    </row>
    <row r="21">
      <c s="6" r="C21"/>
      <c s="6" r="D21"/>
      <c s="6" r="E21"/>
      <c s="2" r="F21"/>
      <c s="2" r="G21"/>
      <c s="9" r="H21"/>
      <c s="5" r="I21"/>
      <c s="5" r="J21"/>
      <c s="17" r="K21"/>
      <c s="18" r="L21"/>
      <c s="18" r="M21"/>
      <c s="4" r="N21"/>
      <c s="16" r="O21">
        <f>E21*MIN(H21,K21,N21)</f>
        <v>0</v>
      </c>
      <c s="6" r="P21"/>
    </row>
    <row r="22">
      <c s="6" r="C22"/>
      <c s="6" r="D22"/>
      <c s="6" r="E22"/>
      <c s="2" r="F22"/>
      <c s="2" r="G22"/>
      <c s="9" r="H22"/>
      <c s="5" r="I22"/>
      <c s="5" r="J22"/>
      <c s="17" r="K22"/>
      <c s="18" r="L22"/>
      <c s="18" r="M22"/>
      <c s="4" r="N22"/>
      <c s="16" r="O22">
        <f>E22*MIN(H22,K22,N22)</f>
        <v>0</v>
      </c>
      <c s="6" r="P22"/>
    </row>
    <row r="23">
      <c s="6" r="C23"/>
      <c s="6" r="D23"/>
      <c s="6" r="E23"/>
      <c s="2" r="F23"/>
      <c s="2" r="G23"/>
      <c s="9" r="H23"/>
      <c s="5" r="I23"/>
      <c s="5" r="J23"/>
      <c s="17" r="K23"/>
      <c s="18" r="L23"/>
      <c s="18" r="M23"/>
      <c s="4" r="N23"/>
      <c s="16" r="O23">
        <f>E23*MIN(H23,K23,N23)</f>
        <v>0</v>
      </c>
      <c s="6" r="P23"/>
    </row>
    <row r="24">
      <c s="6" r="C24"/>
      <c s="6" r="D24"/>
      <c s="6" r="E24"/>
      <c s="2" r="F24"/>
      <c s="2" r="G24"/>
      <c s="9" r="H24"/>
      <c s="5" r="I24"/>
      <c s="5" r="J24"/>
      <c s="17" r="K24"/>
      <c s="18" r="L24"/>
      <c s="18" r="M24"/>
      <c s="4" r="N24"/>
      <c s="16" r="O24">
        <f>E24*MIN(H24,K24,N24)</f>
        <v>0</v>
      </c>
      <c s="6" r="P24"/>
    </row>
    <row r="25">
      <c s="6" r="C25"/>
      <c s="6" r="D25"/>
      <c s="6" r="E25"/>
      <c s="2" r="F25"/>
      <c s="2" r="G25"/>
      <c s="9" r="H25"/>
      <c s="5" r="I25"/>
      <c s="5" r="J25"/>
      <c s="17" r="K25"/>
      <c s="18" r="L25"/>
      <c s="18" r="M25"/>
      <c s="4" r="N25"/>
      <c s="16" r="O25">
        <f>E25*MIN(H25,K25,N25)</f>
        <v>0</v>
      </c>
      <c s="6" r="P25"/>
    </row>
    <row r="26">
      <c s="6" r="C26"/>
      <c s="6" r="D26"/>
      <c s="6" r="E26"/>
      <c s="2" r="F26"/>
      <c s="2" r="G26"/>
      <c s="9" r="H26"/>
      <c s="5" r="I26"/>
      <c s="5" r="J26"/>
      <c s="17" r="K26"/>
      <c s="18" r="L26"/>
      <c s="18" r="M26"/>
      <c s="4" r="N26"/>
      <c s="16" r="O26">
        <f>E26*MIN(H26,K26,N26)</f>
        <v>0</v>
      </c>
      <c s="6" r="P26"/>
    </row>
    <row r="27">
      <c s="6" r="C27"/>
      <c s="6" r="D27"/>
      <c s="6" r="E27"/>
      <c s="2" r="F27"/>
      <c s="2" r="G27"/>
      <c s="9" r="H27"/>
      <c s="5" r="I27"/>
      <c s="5" r="J27"/>
      <c s="17" r="K27"/>
      <c s="18" r="L27"/>
      <c s="18" r="M27"/>
      <c s="4" r="N27"/>
      <c s="16" r="O27">
        <f>E27*MIN(H27,K27,N27)</f>
        <v>0</v>
      </c>
      <c s="6" r="P27"/>
    </row>
    <row r="28">
      <c s="6" r="C28"/>
      <c s="6" r="D28"/>
      <c s="6" r="E28"/>
      <c s="2" r="F28"/>
      <c s="2" r="G28"/>
      <c s="9" r="H28"/>
      <c s="5" r="I28"/>
      <c s="5" r="J28"/>
      <c s="17" r="K28"/>
      <c s="18" r="L28"/>
      <c s="18" r="M28"/>
      <c s="4" r="N28"/>
      <c s="16" r="O28">
        <f>E28*MIN(H28,K28,N28)</f>
        <v>0</v>
      </c>
      <c s="6" r="P28"/>
    </row>
    <row r="29">
      <c s="6" r="C29"/>
      <c s="6" r="D29"/>
      <c s="6" r="E29"/>
      <c s="2" r="F29"/>
      <c s="2" r="G29"/>
      <c s="9" r="H29"/>
      <c s="5" r="I29"/>
      <c s="5" r="J29"/>
      <c s="17" r="K29"/>
      <c s="18" r="L29"/>
      <c s="18" r="M29"/>
      <c s="4" r="N29"/>
      <c s="16" r="O29">
        <f>E29*MIN(H29,K29,N29)</f>
        <v>0</v>
      </c>
      <c s="6" r="P29"/>
    </row>
    <row r="30">
      <c s="6" r="C30"/>
      <c s="6" r="D30"/>
      <c s="6" r="E30"/>
      <c s="2" r="F30"/>
      <c s="2" r="G30"/>
      <c s="9" r="H30"/>
      <c s="5" r="I30"/>
      <c s="5" r="J30"/>
      <c s="17" r="K30"/>
      <c s="18" r="L30"/>
      <c s="18" r="M30"/>
      <c s="4" r="N30"/>
      <c s="16" r="O30">
        <f>E30*MIN(H30,K30,N30)</f>
        <v>0</v>
      </c>
      <c s="6" r="P30"/>
    </row>
    <row r="31">
      <c s="6" r="C31"/>
      <c s="6" r="D31"/>
      <c s="6" r="E31"/>
      <c s="2" r="F31"/>
      <c s="2" r="G31"/>
      <c s="9" r="H31"/>
      <c s="5" r="I31"/>
      <c s="5" r="J31"/>
      <c s="17" r="K31"/>
      <c s="18" r="L31"/>
      <c s="18" r="M31"/>
      <c s="4" r="N31"/>
      <c s="16" r="O31">
        <f>E31*MIN(H31,K31,N31)</f>
        <v>0</v>
      </c>
      <c s="6" r="P31"/>
    </row>
    <row r="32">
      <c s="6" r="C32"/>
      <c s="6" r="D32"/>
      <c s="6" r="E32"/>
      <c s="2" r="F32"/>
      <c s="2" r="G32"/>
      <c s="9" r="H32"/>
      <c s="5" r="I32"/>
      <c s="5" r="J32"/>
      <c s="17" r="K32"/>
      <c s="18" r="L32"/>
      <c s="18" r="M32"/>
      <c s="4" r="N32"/>
      <c s="16" r="O32">
        <f>E32*MIN(H32,K32,N32)</f>
        <v>0</v>
      </c>
      <c s="6" r="P32"/>
    </row>
    <row r="33">
      <c s="6" r="C33"/>
      <c s="6" r="D33"/>
      <c s="6" r="E33"/>
      <c s="2" r="F33"/>
      <c s="2" r="G33"/>
      <c s="9" r="H33"/>
      <c s="5" r="I33"/>
      <c s="5" r="J33"/>
      <c s="17" r="K33"/>
      <c s="18" r="L33"/>
      <c s="18" r="M33"/>
      <c s="4" r="N33"/>
      <c s="16" r="O33">
        <f>E33*MIN(H33,K33,N33)</f>
        <v>0</v>
      </c>
      <c s="6" r="P33"/>
    </row>
    <row r="34">
      <c s="6" r="C34"/>
      <c s="6" r="D34"/>
      <c s="6" r="E34"/>
      <c s="2" r="F34"/>
      <c s="2" r="G34"/>
      <c s="9" r="H34"/>
      <c s="5" r="I34"/>
      <c s="5" r="J34"/>
      <c s="17" r="K34"/>
      <c s="18" r="L34"/>
      <c s="18" r="M34"/>
      <c s="4" r="N34"/>
      <c s="16" r="O34">
        <f>E34*MIN(H34,K34,N34)</f>
        <v>0</v>
      </c>
      <c s="6" r="P34"/>
    </row>
    <row r="35">
      <c s="6" r="C35"/>
      <c s="6" r="D35"/>
      <c s="6" r="E35"/>
      <c s="2" r="F35"/>
      <c s="2" r="G35"/>
      <c s="9" r="H35"/>
      <c s="5" r="I35"/>
      <c s="5" r="J35"/>
      <c s="17" r="K35"/>
      <c s="18" r="L35"/>
      <c s="18" r="M35"/>
      <c s="4" r="N35"/>
      <c s="16" r="O35">
        <f>E35*MIN(H35,K35,N35)</f>
        <v>0</v>
      </c>
      <c s="6" r="P35"/>
    </row>
    <row r="36">
      <c s="6" r="C36"/>
      <c s="6" r="D36"/>
      <c s="6" r="E36"/>
      <c s="2" r="F36"/>
      <c s="2" r="G36"/>
      <c s="9" r="H36"/>
      <c s="5" r="I36"/>
      <c s="5" r="J36"/>
      <c s="17" r="K36"/>
      <c s="18" r="L36"/>
      <c s="18" r="M36"/>
      <c s="4" r="N36"/>
      <c s="16" r="O36">
        <f>E36*MIN(H36,K36,N36)</f>
        <v>0</v>
      </c>
      <c s="6" r="P36"/>
    </row>
    <row r="37">
      <c s="6" r="C37"/>
      <c s="6" r="D37"/>
      <c s="6" r="E37"/>
      <c s="2" r="F37"/>
      <c s="2" r="G37"/>
      <c s="9" r="H37"/>
      <c s="5" r="I37"/>
      <c s="5" r="J37"/>
      <c s="17" r="K37"/>
      <c s="18" r="L37"/>
      <c s="18" r="M37"/>
      <c s="4" r="N37"/>
      <c s="16" r="O37">
        <f>E37*MIN(H37,K37,N37)</f>
        <v>0</v>
      </c>
      <c s="6" r="P37"/>
    </row>
    <row r="38">
      <c s="6" r="C38"/>
      <c s="6" r="D38"/>
      <c s="6" r="E38"/>
      <c s="2" r="F38"/>
      <c s="2" r="G38"/>
      <c s="9" r="H38"/>
      <c s="5" r="I38"/>
      <c s="5" r="J38"/>
      <c s="17" r="K38"/>
      <c s="18" r="L38"/>
      <c s="18" r="M38"/>
      <c s="4" r="N38"/>
      <c s="16" r="O38">
        <f>E38*MIN(H38,K38,N38)</f>
        <v>0</v>
      </c>
      <c s="6" r="P38"/>
    </row>
    <row r="39">
      <c s="6" r="C39"/>
      <c s="6" r="D39"/>
      <c s="6" r="E39"/>
      <c s="2" r="F39"/>
      <c s="2" r="G39"/>
      <c s="9" r="H39"/>
      <c s="5" r="I39"/>
      <c s="5" r="J39"/>
      <c s="17" r="K39"/>
      <c s="18" r="L39"/>
      <c s="18" r="M39"/>
      <c s="4" r="N39"/>
      <c s="16" r="O39">
        <f>E39*MIN(H39,K39,N39)</f>
        <v>0</v>
      </c>
      <c s="6" r="P39"/>
    </row>
    <row r="40">
      <c s="6" r="C40"/>
      <c s="6" r="D40"/>
      <c s="6" r="E40"/>
      <c s="2" r="F40"/>
      <c s="2" r="G40"/>
      <c s="9" r="H40"/>
      <c s="5" r="I40"/>
      <c s="5" r="J40"/>
      <c s="17" r="K40"/>
      <c s="18" r="L40"/>
      <c s="18" r="M40"/>
      <c s="4" r="N40"/>
      <c s="16" r="O40">
        <f>E40*MIN(H40,K40,N40)</f>
        <v>0</v>
      </c>
      <c s="6" r="P40"/>
    </row>
    <row r="41">
      <c s="6" r="C41"/>
      <c s="6" r="D41"/>
      <c s="6" r="E41"/>
      <c s="2" r="F41"/>
      <c s="2" r="G41"/>
      <c s="9" r="H41"/>
      <c s="5" r="I41"/>
      <c s="5" r="J41"/>
      <c s="17" r="K41"/>
      <c s="18" r="L41"/>
      <c s="18" r="M41"/>
      <c s="4" r="N41"/>
      <c s="16" r="O41">
        <f>E41*MIN(H41,K41,N41)</f>
        <v>0</v>
      </c>
      <c s="6" r="P41"/>
    </row>
    <row r="42">
      <c s="6" r="C42"/>
      <c s="6" r="D42"/>
      <c s="6" r="E42"/>
      <c s="2" r="F42"/>
      <c s="2" r="G42"/>
      <c s="9" r="H42"/>
      <c s="5" r="I42"/>
      <c s="5" r="J42"/>
      <c s="17" r="K42"/>
      <c s="18" r="L42"/>
      <c s="18" r="M42"/>
      <c s="4" r="N42"/>
      <c s="16" r="O42">
        <f>E42*MIN(H42,K42,N42)</f>
        <v>0</v>
      </c>
      <c s="6" r="P42"/>
    </row>
    <row r="43">
      <c s="6" r="C43"/>
      <c s="6" r="D43"/>
      <c s="6" r="E43"/>
      <c s="2" r="F43"/>
      <c s="2" r="G43"/>
      <c s="9" r="H43"/>
      <c s="5" r="I43"/>
      <c s="5" r="J43"/>
      <c s="17" r="K43"/>
      <c s="18" r="L43"/>
      <c s="18" r="M43"/>
      <c s="4" r="N43"/>
      <c s="16" r="O43">
        <f>E43*MIN(H43,K43,N43)</f>
        <v>0</v>
      </c>
      <c s="6" r="P43"/>
    </row>
    <row r="44">
      <c s="6" r="C44"/>
      <c s="6" r="D44"/>
      <c s="6" r="E44"/>
      <c s="2" r="F44"/>
      <c s="2" r="G44"/>
      <c s="9" r="H44"/>
      <c s="5" r="I44"/>
      <c s="5" r="J44"/>
      <c s="17" r="K44"/>
      <c s="18" r="L44"/>
      <c s="18" r="M44"/>
      <c s="4" r="N44"/>
      <c s="16" r="O44">
        <f>E44*MIN(H44,K44,N44)</f>
        <v>0</v>
      </c>
      <c s="6" r="P44"/>
    </row>
    <row r="45">
      <c s="6" r="C45"/>
      <c s="6" r="D45"/>
      <c s="6" r="E45"/>
      <c s="2" r="F45"/>
      <c s="2" r="G45"/>
      <c s="9" r="H45"/>
      <c s="5" r="I45"/>
      <c s="5" r="J45"/>
      <c s="17" r="K45"/>
      <c s="18" r="L45"/>
      <c s="18" r="M45"/>
      <c s="4" r="N45"/>
      <c s="16" r="O45">
        <f>E45*MIN(H45,K45,N45)</f>
        <v>0</v>
      </c>
      <c s="6" r="P45"/>
    </row>
    <row r="46">
      <c s="6" r="C46"/>
      <c s="6" r="D46"/>
      <c s="6" r="E46"/>
      <c s="2" r="F46"/>
      <c s="2" r="G46"/>
      <c s="9" r="H46"/>
      <c s="5" r="I46"/>
      <c s="5" r="J46"/>
      <c s="17" r="K46"/>
      <c s="18" r="L46"/>
      <c s="18" r="M46"/>
      <c s="4" r="N46"/>
      <c s="16" r="O46">
        <f>E46*MIN(H46,K46,N46)</f>
        <v>0</v>
      </c>
      <c s="6" r="P46"/>
    </row>
    <row r="47">
      <c s="6" r="C47"/>
      <c s="6" r="D47"/>
      <c s="6" r="E47"/>
      <c s="2" r="F47"/>
      <c s="2" r="G47"/>
      <c s="9" r="H47"/>
      <c s="5" r="I47"/>
      <c s="5" r="J47"/>
      <c s="17" r="K47"/>
      <c s="18" r="L47"/>
      <c s="18" r="M47"/>
      <c s="4" r="N47"/>
      <c s="16" r="O47">
        <f>E47*MIN(H47,K47,N47)</f>
        <v>0</v>
      </c>
      <c s="6" r="P47"/>
    </row>
    <row r="48">
      <c s="6" r="C48"/>
      <c s="6" r="D48"/>
      <c s="6" r="E48"/>
      <c s="2" r="F48"/>
      <c s="2" r="G48"/>
      <c s="9" r="H48"/>
      <c s="5" r="I48"/>
      <c s="5" r="J48"/>
      <c s="17" r="K48"/>
      <c s="18" r="L48"/>
      <c s="18" r="M48"/>
      <c s="4" r="N48"/>
      <c s="16" r="O48">
        <f>E48*MIN(H48,K48,N48)</f>
        <v>0</v>
      </c>
      <c s="6" r="P48"/>
    </row>
    <row r="49">
      <c s="6" r="C49"/>
      <c s="6" r="D49"/>
      <c s="6" r="E49"/>
      <c s="2" r="F49"/>
      <c s="2" r="G49"/>
      <c s="9" r="H49"/>
      <c s="5" r="I49"/>
      <c s="5" r="J49"/>
      <c s="17" r="K49"/>
      <c s="18" r="L49"/>
      <c s="18" r="M49"/>
      <c s="4" r="N49"/>
      <c s="16" r="O49">
        <f>E49*MIN(H49,K49,N49)</f>
        <v>0</v>
      </c>
      <c s="6" r="P49"/>
    </row>
    <row r="50">
      <c s="6" r="C50"/>
      <c s="6" r="D50"/>
      <c s="6" r="E50"/>
      <c s="2" r="F50"/>
      <c s="2" r="G50"/>
      <c s="9" r="H50"/>
      <c s="5" r="I50"/>
      <c s="5" r="J50"/>
      <c s="17" r="K50"/>
      <c s="18" r="L50"/>
      <c s="18" r="M50"/>
      <c s="4" r="N50"/>
      <c s="16" r="O50">
        <f>E50*MIN(H50,K50,N50)</f>
        <v>0</v>
      </c>
      <c s="6" r="P50"/>
    </row>
    <row r="51">
      <c s="6" r="C51"/>
      <c s="6" r="D51"/>
      <c s="6" r="E51"/>
      <c s="2" r="F51"/>
      <c s="2" r="G51"/>
      <c s="9" r="H51"/>
      <c s="5" r="I51"/>
      <c s="5" r="J51"/>
      <c s="17" r="K51"/>
      <c s="18" r="L51"/>
      <c s="18" r="M51"/>
      <c s="4" r="N51"/>
      <c s="16" r="O51">
        <f>E51*MIN(H51,K51,N51)</f>
        <v>0</v>
      </c>
      <c s="6" r="P51"/>
    </row>
    <row r="52">
      <c s="6" r="C52"/>
      <c s="6" r="D52"/>
      <c s="6" r="E52"/>
      <c s="2" r="F52"/>
      <c s="2" r="G52"/>
      <c s="9" r="H52"/>
      <c s="5" r="I52"/>
      <c s="5" r="J52"/>
      <c s="17" r="K52"/>
      <c s="18" r="L52"/>
      <c s="18" r="M52"/>
      <c s="4" r="N52"/>
      <c s="16" r="O52">
        <f>E52*MIN(H52,K52,N52)</f>
        <v>0</v>
      </c>
      <c s="6" r="P52"/>
    </row>
    <row r="53">
      <c s="6" r="C53"/>
      <c s="6" r="D53"/>
      <c s="6" r="E53"/>
      <c s="2" r="F53"/>
      <c s="2" r="G53"/>
      <c s="9" r="H53"/>
      <c s="5" r="I53"/>
      <c s="5" r="J53"/>
      <c s="17" r="K53"/>
      <c s="18" r="L53"/>
      <c s="18" r="M53"/>
      <c s="4" r="N53"/>
      <c s="16" r="O53">
        <f>E53*MIN(H53,K53,N53)</f>
        <v>0</v>
      </c>
      <c s="6" r="P53"/>
    </row>
    <row r="54">
      <c s="6" r="C54"/>
      <c s="6" r="D54"/>
      <c s="6" r="E54"/>
      <c s="2" r="F54"/>
      <c s="2" r="G54"/>
      <c s="9" r="H54"/>
      <c s="5" r="I54"/>
      <c s="5" r="J54"/>
      <c s="17" r="K54"/>
      <c s="18" r="L54"/>
      <c s="18" r="M54"/>
      <c s="4" r="N54"/>
      <c s="16" r="O54">
        <f>E54*MIN(H54,K54,N54)</f>
        <v>0</v>
      </c>
      <c s="6" r="P54"/>
    </row>
    <row r="55">
      <c s="6" r="C55"/>
      <c s="6" r="D55"/>
      <c s="6" r="E55"/>
      <c s="2" r="F55"/>
      <c s="2" r="G55"/>
      <c s="9" r="H55"/>
      <c s="5" r="I55"/>
      <c s="5" r="J55"/>
      <c s="17" r="K55"/>
      <c s="18" r="L55"/>
      <c s="18" r="M55"/>
      <c s="4" r="N55"/>
      <c s="16" r="O55">
        <f>E55*MIN(H55,K55,N55)</f>
        <v>0</v>
      </c>
      <c s="6" r="P55"/>
    </row>
    <row r="56">
      <c s="6" r="C56"/>
      <c s="6" r="D56"/>
      <c s="6" r="E56"/>
      <c s="2" r="F56"/>
      <c s="2" r="G56"/>
      <c s="9" r="H56"/>
      <c s="5" r="I56"/>
      <c s="5" r="J56"/>
      <c s="17" r="K56"/>
      <c s="18" r="L56"/>
      <c s="18" r="M56"/>
      <c s="4" r="N56"/>
      <c s="16" r="O56">
        <f>E56*MIN(H56,K56,N56)</f>
        <v>0</v>
      </c>
      <c s="6" r="P56"/>
    </row>
    <row r="57">
      <c s="6" r="C57"/>
      <c s="6" r="D57"/>
      <c s="6" r="E57"/>
      <c s="2" r="F57"/>
      <c s="2" r="G57"/>
      <c s="9" r="H57"/>
      <c s="5" r="I57"/>
      <c s="5" r="J57"/>
      <c s="17" r="K57"/>
      <c s="18" r="L57"/>
      <c s="18" r="M57"/>
      <c s="4" r="N57"/>
      <c s="16" r="O57">
        <f>E57*MIN(H57,K57,N57)</f>
        <v>0</v>
      </c>
      <c s="6" r="P57"/>
    </row>
    <row r="58">
      <c s="6" r="C58"/>
      <c s="6" r="D58"/>
      <c s="6" r="E58"/>
      <c s="2" r="F58"/>
      <c s="2" r="G58"/>
      <c s="9" r="H58"/>
      <c s="5" r="I58"/>
      <c s="5" r="J58"/>
      <c s="17" r="K58"/>
      <c s="18" r="L58"/>
      <c s="18" r="M58"/>
      <c s="4" r="N58"/>
      <c s="16" r="O58">
        <f>E58*MIN(H58,K58,N58)</f>
        <v>0</v>
      </c>
      <c s="6" r="P58"/>
    </row>
    <row r="59">
      <c s="6" r="C59"/>
      <c s="6" r="D59"/>
      <c s="6" r="E59"/>
      <c s="2" r="F59"/>
      <c s="2" r="G59"/>
      <c s="9" r="H59"/>
      <c s="5" r="I59"/>
      <c s="5" r="J59"/>
      <c s="17" r="K59"/>
      <c s="18" r="L59"/>
      <c s="18" r="M59"/>
      <c s="4" r="N59"/>
      <c s="16" r="O59">
        <f>E59*MIN(H59,K59,N59)</f>
        <v>0</v>
      </c>
      <c s="6" r="P59"/>
    </row>
    <row r="60">
      <c s="6" r="C60"/>
      <c s="6" r="D60"/>
      <c s="6" r="E60"/>
      <c s="2" r="F60"/>
      <c s="2" r="G60"/>
      <c s="9" r="H60"/>
      <c s="5" r="I60"/>
      <c s="5" r="J60"/>
      <c s="17" r="K60"/>
      <c s="18" r="L60"/>
      <c s="18" r="M60"/>
      <c s="4" r="N60"/>
      <c s="16" r="O60">
        <f>E60*MIN(H60,K60,N60)</f>
        <v>0</v>
      </c>
      <c s="6" r="P60"/>
    </row>
    <row r="61">
      <c s="6" r="C61"/>
      <c s="6" r="D61"/>
      <c s="6" r="E61"/>
      <c s="2" r="F61"/>
      <c s="2" r="G61"/>
      <c s="9" r="H61"/>
      <c s="5" r="I61"/>
      <c s="5" r="J61"/>
      <c s="17" r="K61"/>
      <c s="18" r="L61"/>
      <c s="18" r="M61"/>
      <c s="4" r="N61"/>
      <c s="16" r="O61">
        <f>E61*MIN(H61,K61,N61)</f>
        <v>0</v>
      </c>
      <c s="6" r="P61"/>
    </row>
    <row r="62">
      <c s="6" r="C62"/>
      <c s="6" r="D62"/>
      <c s="6" r="E62"/>
      <c s="2" r="F62"/>
      <c s="2" r="G62"/>
      <c s="9" r="H62"/>
      <c s="5" r="I62"/>
      <c s="5" r="J62"/>
      <c s="17" r="K62"/>
      <c s="18" r="L62"/>
      <c s="18" r="M62"/>
      <c s="4" r="N62"/>
      <c s="16" r="O62">
        <f>E62*MIN(H62,K62,N62)</f>
        <v>0</v>
      </c>
      <c s="6" r="P62"/>
    </row>
    <row r="63">
      <c s="6" r="C63"/>
      <c s="6" r="D63"/>
      <c s="6" r="E63"/>
      <c s="2" r="F63"/>
      <c s="2" r="G63"/>
      <c s="9" r="H63"/>
      <c s="5" r="I63"/>
      <c s="5" r="J63"/>
      <c s="17" r="K63"/>
      <c s="18" r="L63"/>
      <c s="18" r="M63"/>
      <c s="4" r="N63"/>
      <c s="16" r="O63">
        <f>E63*MIN(H63,K63,N63)</f>
        <v>0</v>
      </c>
      <c s="6" r="P63"/>
    </row>
    <row r="64">
      <c s="6" r="C64"/>
      <c s="6" r="D64"/>
      <c s="6" r="E64"/>
      <c s="2" r="F64"/>
      <c s="2" r="G64"/>
      <c s="9" r="H64"/>
      <c s="5" r="I64"/>
      <c s="5" r="J64"/>
      <c s="17" r="K64"/>
      <c s="18" r="L64"/>
      <c s="18" r="M64"/>
      <c s="4" r="N64"/>
      <c s="16" r="O64">
        <f>E64*MIN(H64,K64,N64)</f>
        <v>0</v>
      </c>
      <c s="6" r="P64"/>
    </row>
    <row r="65">
      <c s="6" r="C65"/>
      <c s="6" r="D65"/>
      <c s="6" r="E65"/>
      <c s="2" r="F65"/>
      <c s="2" r="G65"/>
      <c s="9" r="H65"/>
      <c s="5" r="I65"/>
      <c s="5" r="J65"/>
      <c s="17" r="K65"/>
      <c s="18" r="L65"/>
      <c s="18" r="M65"/>
      <c s="4" r="N65"/>
      <c s="16" r="O65">
        <f>E65*MIN(H65,K65,N65)</f>
        <v>0</v>
      </c>
      <c s="6" r="P65"/>
    </row>
    <row r="66">
      <c s="6" r="C66"/>
      <c s="6" r="D66"/>
      <c s="6" r="E66"/>
      <c s="2" r="F66"/>
      <c s="2" r="G66"/>
      <c s="9" r="H66"/>
      <c s="5" r="I66"/>
      <c s="5" r="J66"/>
      <c s="17" r="K66"/>
      <c s="18" r="L66"/>
      <c s="18" r="M66"/>
      <c s="4" r="N66"/>
      <c s="16" r="O66">
        <f>E66*MIN(H66,K66,N66)</f>
        <v>0</v>
      </c>
      <c s="6" r="P66"/>
    </row>
    <row r="67">
      <c s="6" r="C67"/>
      <c s="6" r="D67"/>
      <c s="6" r="E67"/>
      <c s="2" r="F67"/>
      <c s="2" r="G67"/>
      <c s="9" r="H67"/>
      <c s="5" r="I67"/>
      <c s="5" r="J67"/>
      <c s="17" r="K67"/>
      <c s="18" r="L67"/>
      <c s="18" r="M67"/>
      <c s="4" r="N67"/>
      <c s="16" r="O67">
        <f>E67*MIN(H67,K67,N67)</f>
        <v>0</v>
      </c>
      <c s="6" r="P67"/>
    </row>
    <row r="68">
      <c s="6" r="C68"/>
      <c s="6" r="D68"/>
      <c s="6" r="E68"/>
      <c s="2" r="F68"/>
      <c s="2" r="G68"/>
      <c s="9" r="H68"/>
      <c s="5" r="I68"/>
      <c s="5" r="J68"/>
      <c s="17" r="K68"/>
      <c s="18" r="L68"/>
      <c s="18" r="M68"/>
      <c s="4" r="N68"/>
      <c s="16" r="O68">
        <f>E68*MIN(H68,K68,N68)</f>
        <v>0</v>
      </c>
      <c s="6" r="P68"/>
    </row>
    <row r="69">
      <c s="6" r="C69"/>
      <c s="6" r="D69"/>
      <c s="6" r="E69"/>
      <c s="2" r="F69"/>
      <c s="2" r="G69"/>
      <c s="9" r="H69"/>
      <c s="5" r="I69"/>
      <c s="5" r="J69"/>
      <c s="17" r="K69"/>
      <c s="18" r="L69"/>
      <c s="18" r="M69"/>
      <c s="4" r="N69"/>
      <c s="16" r="O69">
        <f>E69*MIN(H69,K69,N69)</f>
        <v>0</v>
      </c>
      <c s="6" r="P69"/>
    </row>
    <row r="70">
      <c s="6" r="C70"/>
      <c s="6" r="D70"/>
      <c s="6" r="E70"/>
      <c s="2" r="F70"/>
      <c s="2" r="G70"/>
      <c s="9" r="H70"/>
      <c s="5" r="I70"/>
      <c s="5" r="J70"/>
      <c s="17" r="K70"/>
      <c s="18" r="L70"/>
      <c s="18" r="M70"/>
      <c s="4" r="N70"/>
      <c s="16" r="O70">
        <f>E70*MIN(H70,K70,N70)</f>
        <v>0</v>
      </c>
      <c s="6" r="P70"/>
    </row>
    <row r="71">
      <c s="6" r="C71"/>
      <c s="6" r="D71"/>
      <c s="6" r="E71"/>
      <c s="2" r="F71"/>
      <c s="2" r="G71"/>
      <c s="9" r="H71"/>
      <c s="5" r="I71"/>
      <c s="5" r="J71"/>
      <c s="17" r="K71"/>
      <c s="18" r="L71"/>
      <c s="18" r="M71"/>
      <c s="4" r="N71"/>
      <c s="16" r="O71">
        <f>E71*MIN(H71,K71,N71)</f>
        <v>0</v>
      </c>
      <c s="6" r="P71"/>
    </row>
    <row r="72">
      <c s="6" r="C72"/>
      <c s="6" r="D72"/>
      <c s="6" r="E72"/>
      <c s="2" r="F72"/>
      <c s="2" r="G72"/>
      <c s="9" r="H72"/>
      <c s="5" r="I72"/>
      <c s="5" r="J72"/>
      <c s="17" r="K72"/>
      <c s="18" r="L72"/>
      <c s="18" r="M72"/>
      <c s="4" r="N72"/>
      <c s="16" r="O72">
        <f>E72*MIN(H72,K72,N72)</f>
        <v>0</v>
      </c>
      <c s="6" r="P72"/>
    </row>
    <row r="73">
      <c s="6" r="C73"/>
      <c s="6" r="D73"/>
      <c s="6" r="E73"/>
      <c s="2" r="F73"/>
      <c s="2" r="G73"/>
      <c s="9" r="H73"/>
      <c s="5" r="I73"/>
      <c s="5" r="J73"/>
      <c s="17" r="K73"/>
      <c s="18" r="L73"/>
      <c s="18" r="M73"/>
      <c s="4" r="N73"/>
      <c s="16" r="O73">
        <f>E73*MIN(H73,K73,N73)</f>
        <v>0</v>
      </c>
      <c s="6" r="P73"/>
    </row>
    <row r="74">
      <c s="6" r="C74"/>
      <c s="6" r="D74"/>
      <c s="6" r="E74"/>
      <c s="2" r="F74"/>
      <c s="2" r="G74"/>
      <c s="9" r="H74"/>
      <c s="5" r="I74"/>
      <c s="5" r="J74"/>
      <c s="17" r="K74"/>
      <c s="18" r="L74"/>
      <c s="18" r="M74"/>
      <c s="4" r="N74"/>
      <c s="16" r="O74">
        <f>E74*MIN(H74,K74,N74)</f>
        <v>0</v>
      </c>
      <c s="6" r="P74"/>
    </row>
    <row r="75">
      <c s="6" r="C75"/>
      <c s="6" r="D75"/>
      <c s="6" r="E75"/>
      <c s="2" r="F75"/>
      <c s="2" r="G75"/>
      <c s="9" r="H75"/>
      <c s="5" r="I75"/>
      <c s="5" r="J75"/>
      <c s="17" r="K75"/>
      <c s="18" r="L75"/>
      <c s="18" r="M75"/>
      <c s="4" r="N75"/>
      <c s="16" r="O75">
        <f>E75*MIN(H75,K75,N75)</f>
        <v>0</v>
      </c>
      <c s="6" r="P75"/>
    </row>
    <row r="76">
      <c s="6" r="C76"/>
      <c s="6" r="D76"/>
      <c s="6" r="E76"/>
      <c s="2" r="F76"/>
      <c s="2" r="G76"/>
      <c s="9" r="H76"/>
      <c s="5" r="I76"/>
      <c s="5" r="J76"/>
      <c s="17" r="K76"/>
      <c s="18" r="L76"/>
      <c s="18" r="M76"/>
      <c s="4" r="N76"/>
      <c s="16" r="O76">
        <f>E76*MIN(H76,K76,N76)</f>
        <v>0</v>
      </c>
      <c s="6" r="P76"/>
    </row>
    <row r="77">
      <c s="6" r="C77"/>
      <c s="6" r="D77"/>
      <c s="6" r="E77"/>
      <c s="2" r="F77"/>
      <c s="2" r="G77"/>
      <c s="9" r="H77"/>
      <c s="5" r="I77"/>
      <c s="5" r="J77"/>
      <c s="17" r="K77"/>
      <c s="18" r="L77"/>
      <c s="18" r="M77"/>
      <c s="4" r="N77"/>
      <c s="16" r="O77">
        <f>E77*MIN(H77,K77,N77)</f>
        <v>0</v>
      </c>
      <c s="6" r="P77"/>
    </row>
    <row r="78">
      <c s="6" r="C78"/>
      <c s="6" r="D78"/>
      <c s="6" r="E78"/>
      <c s="2" r="F78"/>
      <c s="2" r="G78"/>
      <c s="9" r="H78"/>
      <c s="5" r="I78"/>
      <c s="5" r="J78"/>
      <c s="17" r="K78"/>
      <c s="18" r="L78"/>
      <c s="18" r="M78"/>
      <c s="4" r="N78"/>
      <c s="16" r="O78">
        <f>E78*MIN(H78,K78,N78)</f>
        <v>0</v>
      </c>
      <c s="6" r="P78"/>
    </row>
    <row r="79">
      <c s="6" r="C79"/>
      <c s="6" r="D79"/>
      <c s="6" r="E79"/>
      <c s="2" r="F79"/>
      <c s="2" r="G79"/>
      <c s="9" r="H79"/>
      <c s="5" r="I79"/>
      <c s="5" r="J79"/>
      <c s="17" r="K79"/>
      <c s="18" r="L79"/>
      <c s="18" r="M79"/>
      <c s="4" r="N79"/>
      <c s="16" r="O79">
        <f>E79*MIN(H79,K79,N79)</f>
        <v>0</v>
      </c>
      <c s="6" r="P79"/>
    </row>
    <row r="80">
      <c s="6" r="C80"/>
      <c s="6" r="D80"/>
      <c s="6" r="E80"/>
      <c s="2" r="F80"/>
      <c s="2" r="G80"/>
      <c s="9" r="H80"/>
      <c s="5" r="I80"/>
      <c s="5" r="J80"/>
      <c s="17" r="K80"/>
      <c s="18" r="L80"/>
      <c s="18" r="M80"/>
      <c s="4" r="N80"/>
      <c s="16" r="O80">
        <f>E80*MIN(H80,K80,N80)</f>
        <v>0</v>
      </c>
      <c s="6" r="P80"/>
    </row>
    <row r="81">
      <c s="6" r="C81"/>
      <c s="6" r="D81"/>
      <c s="6" r="E81"/>
      <c s="2" r="F81"/>
      <c s="2" r="G81"/>
      <c s="9" r="H81"/>
      <c s="5" r="I81"/>
      <c s="5" r="J81"/>
      <c s="17" r="K81"/>
      <c s="18" r="L81"/>
      <c s="18" r="M81"/>
      <c s="4" r="N81"/>
      <c s="16" r="O81">
        <f>E81*MIN(H81,K81,N81)</f>
        <v>0</v>
      </c>
      <c s="6" r="P81"/>
    </row>
    <row r="82">
      <c s="6" r="C82"/>
      <c s="6" r="D82"/>
      <c s="6" r="E82"/>
      <c s="2" r="F82"/>
      <c s="2" r="G82"/>
      <c s="9" r="H82"/>
      <c s="5" r="I82"/>
      <c s="5" r="J82"/>
      <c s="17" r="K82"/>
      <c s="18" r="L82"/>
      <c s="18" r="M82"/>
      <c s="4" r="N82"/>
      <c s="16" r="O82">
        <f>E82*MIN(H82,K82,N82)</f>
        <v>0</v>
      </c>
      <c s="6" r="P82"/>
    </row>
    <row r="83">
      <c s="6" r="C83"/>
      <c s="6" r="D83"/>
      <c s="6" r="E83"/>
      <c s="2" r="F83"/>
      <c s="2" r="G83"/>
      <c s="9" r="H83"/>
      <c s="5" r="I83"/>
      <c s="5" r="J83"/>
      <c s="17" r="K83"/>
      <c s="18" r="L83"/>
      <c s="18" r="M83"/>
      <c s="4" r="N83"/>
      <c s="16" r="O83">
        <f>E83*MIN(H83,K83,N83)</f>
        <v>0</v>
      </c>
      <c s="6" r="P83"/>
    </row>
    <row r="84">
      <c s="6" r="C84"/>
      <c s="6" r="D84"/>
      <c s="6" r="E84"/>
      <c s="2" r="F84"/>
      <c s="2" r="G84"/>
      <c s="9" r="H84"/>
      <c s="5" r="I84"/>
      <c s="5" r="J84"/>
      <c s="17" r="K84"/>
      <c s="18" r="L84"/>
      <c s="18" r="M84"/>
      <c s="4" r="N84"/>
      <c s="16" r="O84">
        <f>E84*MIN(H84,K84,N84)</f>
        <v>0</v>
      </c>
      <c s="6" r="P84"/>
    </row>
    <row r="85">
      <c s="6" r="C85"/>
      <c s="6" r="D85"/>
      <c s="6" r="E85"/>
      <c s="2" r="F85"/>
      <c s="2" r="G85"/>
      <c s="9" r="H85"/>
      <c s="5" r="I85"/>
      <c s="5" r="J85"/>
      <c s="17" r="K85"/>
      <c s="18" r="L85"/>
      <c s="18" r="M85"/>
      <c s="4" r="N85"/>
      <c s="16" r="O85">
        <f>E85*MIN(H85,K85,N85)</f>
        <v>0</v>
      </c>
      <c s="6" r="P85"/>
    </row>
    <row r="86">
      <c s="6" r="C86"/>
      <c s="6" r="D86"/>
      <c s="6" r="E86"/>
      <c s="2" r="F86"/>
      <c s="2" r="G86"/>
      <c s="9" r="H86"/>
      <c s="5" r="I86"/>
      <c s="5" r="J86"/>
      <c s="17" r="K86"/>
      <c s="18" r="L86"/>
      <c s="18" r="M86"/>
      <c s="4" r="N86"/>
      <c s="16" r="O86">
        <f>E86*MIN(H86,K86,N86)</f>
        <v>0</v>
      </c>
      <c s="6" r="P86"/>
    </row>
    <row r="87">
      <c s="6" r="C87"/>
      <c s="6" r="D87"/>
      <c s="6" r="E87"/>
      <c s="2" r="F87"/>
      <c s="2" r="G87"/>
      <c s="9" r="H87"/>
      <c s="5" r="I87"/>
      <c s="5" r="J87"/>
      <c s="17" r="K87"/>
      <c s="18" r="L87"/>
      <c s="18" r="M87"/>
      <c s="4" r="N87"/>
      <c s="16" r="O87">
        <f>E87*MIN(H87,K87,N87)</f>
        <v>0</v>
      </c>
      <c s="6" r="P87"/>
    </row>
    <row r="88">
      <c s="6" r="C88"/>
      <c s="6" r="D88"/>
      <c s="6" r="E88"/>
      <c s="2" r="F88"/>
      <c s="2" r="G88"/>
      <c s="9" r="H88"/>
      <c s="5" r="I88"/>
      <c s="5" r="J88"/>
      <c s="17" r="K88"/>
      <c s="18" r="L88"/>
      <c s="18" r="M88"/>
      <c s="4" r="N88"/>
      <c s="16" r="O88">
        <f>E88*MIN(H88,K88,N88)</f>
        <v>0</v>
      </c>
      <c s="6" r="P88"/>
    </row>
    <row r="89">
      <c s="6" r="C89"/>
      <c s="6" r="D89"/>
      <c s="6" r="E89"/>
      <c s="2" r="F89"/>
      <c s="2" r="G89"/>
      <c s="9" r="H89"/>
      <c s="5" r="I89"/>
      <c s="5" r="J89"/>
      <c s="17" r="K89"/>
      <c s="18" r="L89"/>
      <c s="18" r="M89"/>
      <c s="4" r="N89"/>
      <c s="16" r="O89">
        <f>E89*MIN(H89,K89,N89)</f>
        <v>0</v>
      </c>
      <c s="6" r="P89"/>
    </row>
    <row r="90">
      <c s="6" r="C90"/>
      <c s="6" r="D90"/>
      <c s="6" r="E90"/>
      <c s="2" r="F90"/>
      <c s="2" r="G90"/>
      <c s="9" r="H90"/>
      <c s="5" r="I90"/>
      <c s="5" r="J90"/>
      <c s="17" r="K90"/>
      <c s="18" r="L90"/>
      <c s="18" r="M90"/>
      <c s="4" r="N90"/>
      <c s="16" r="O90">
        <f>E90*MIN(H90,K90,N90)</f>
        <v>0</v>
      </c>
      <c s="6" r="P90"/>
    </row>
    <row r="91">
      <c s="6" r="C91"/>
      <c s="6" r="D91"/>
      <c s="6" r="E91"/>
      <c s="2" r="F91"/>
      <c s="2" r="G91"/>
      <c s="9" r="H91"/>
      <c s="5" r="I91"/>
      <c s="5" r="J91"/>
      <c s="17" r="K91"/>
      <c s="18" r="L91"/>
      <c s="18" r="M91"/>
      <c s="4" r="N91"/>
      <c s="16" r="O91">
        <f>E91*MIN(H91,K91,N91)</f>
        <v>0</v>
      </c>
      <c s="6" r="P91"/>
    </row>
    <row r="92">
      <c s="6" r="C92"/>
      <c s="6" r="D92"/>
      <c s="6" r="E92"/>
      <c s="2" r="F92"/>
      <c s="2" r="G92"/>
      <c s="9" r="H92"/>
      <c s="5" r="I92"/>
      <c s="5" r="J92"/>
      <c s="17" r="K92"/>
      <c s="18" r="L92"/>
      <c s="18" r="M92"/>
      <c s="4" r="N92"/>
      <c s="16" r="O92">
        <f>E92*MIN(H92,K92,N92)</f>
        <v>0</v>
      </c>
      <c s="6" r="P92"/>
    </row>
    <row r="93">
      <c s="6" r="C93"/>
      <c s="6" r="D93"/>
      <c s="6" r="E93"/>
      <c s="2" r="F93"/>
      <c s="2" r="G93"/>
      <c s="9" r="H93"/>
      <c s="5" r="I93"/>
      <c s="5" r="J93"/>
      <c s="17" r="K93"/>
      <c s="18" r="L93"/>
      <c s="18" r="M93"/>
      <c s="4" r="N93"/>
      <c s="16" r="O93">
        <f>E93*MIN(H93,K93,N93)</f>
        <v>0</v>
      </c>
      <c s="6" r="P93"/>
    </row>
    <row r="94">
      <c s="6" r="C94"/>
      <c s="6" r="D94"/>
      <c s="6" r="E94"/>
      <c s="2" r="F94"/>
      <c s="2" r="G94"/>
      <c s="9" r="H94"/>
      <c s="5" r="I94"/>
      <c s="5" r="J94"/>
      <c s="17" r="K94"/>
      <c s="18" r="L94"/>
      <c s="18" r="M94"/>
      <c s="4" r="N94"/>
      <c s="16" r="O94">
        <f>E94*MIN(H94,K94,N94)</f>
        <v>0</v>
      </c>
      <c s="6" r="P94"/>
    </row>
    <row r="95">
      <c s="6" r="C95"/>
      <c s="6" r="D95"/>
      <c s="6" r="E95"/>
      <c s="2" r="F95"/>
      <c s="2" r="G95"/>
      <c s="9" r="H95"/>
      <c s="5" r="I95"/>
      <c s="5" r="J95"/>
      <c s="17" r="K95"/>
      <c s="18" r="L95"/>
      <c s="18" r="M95"/>
      <c s="4" r="N95"/>
      <c s="16" r="O95">
        <f>E95*MIN(H95,K95,N95)</f>
        <v>0</v>
      </c>
      <c s="6" r="P95"/>
    </row>
    <row r="96">
      <c s="6" r="C96"/>
      <c s="6" r="D96"/>
      <c s="6" r="E96"/>
      <c s="2" r="F96"/>
      <c s="2" r="G96"/>
      <c s="9" r="H96"/>
      <c s="5" r="I96"/>
      <c s="5" r="J96"/>
      <c s="17" r="K96"/>
      <c s="18" r="L96"/>
      <c s="18" r="M96"/>
      <c s="4" r="N96"/>
      <c s="16" r="O96">
        <f>E96*MIN(H96,K96,N96)</f>
        <v>0</v>
      </c>
      <c s="6" r="P96"/>
    </row>
    <row r="97">
      <c s="6" r="C97"/>
      <c s="6" r="D97"/>
      <c s="6" r="E97"/>
      <c s="2" r="F97"/>
      <c s="2" r="G97"/>
      <c s="9" r="H97"/>
      <c s="5" r="I97"/>
      <c s="5" r="J97"/>
      <c s="17" r="K97"/>
      <c s="18" r="L97"/>
      <c s="18" r="M97"/>
      <c s="4" r="N97"/>
      <c s="16" r="O97">
        <f>E97*MIN(H97,K97,N97)</f>
        <v>0</v>
      </c>
      <c s="6" r="P97"/>
    </row>
    <row r="98">
      <c s="6" r="C98"/>
      <c s="6" r="D98"/>
      <c s="6" r="E98"/>
      <c s="2" r="F98"/>
      <c s="2" r="G98"/>
      <c s="9" r="H98"/>
      <c s="5" r="I98"/>
      <c s="5" r="J98"/>
      <c s="17" r="K98"/>
      <c s="18" r="L98"/>
      <c s="18" r="M98"/>
      <c s="4" r="N98"/>
      <c s="16" r="O98">
        <f>E98*MIN(H98,K98,N98)</f>
        <v>0</v>
      </c>
      <c s="6" r="P98"/>
    </row>
    <row r="99">
      <c s="6" r="C99"/>
      <c s="6" r="D99"/>
      <c s="6" r="E99"/>
      <c s="2" r="F99"/>
      <c s="2" r="G99"/>
      <c s="9" r="H99"/>
      <c s="5" r="I99"/>
      <c s="5" r="J99"/>
      <c s="17" r="K99"/>
      <c s="18" r="L99"/>
      <c s="18" r="M99"/>
      <c s="4" r="N99"/>
      <c s="16" r="O99">
        <f>E99*MIN(H99,K99,N99)</f>
        <v>0</v>
      </c>
      <c s="6" r="P99"/>
    </row>
    <row r="100">
      <c s="6" r="C100"/>
      <c s="6" r="D100"/>
      <c s="6" r="E100"/>
      <c s="2" r="F100"/>
      <c s="2" r="G100"/>
      <c s="9" r="H100"/>
      <c s="5" r="I100"/>
      <c s="5" r="J100"/>
      <c s="17" r="K100"/>
      <c s="18" r="L100"/>
      <c s="18" r="M100"/>
      <c s="4" r="N100"/>
      <c s="16" r="O100">
        <f>E100*MIN(H100,K100,N100)</f>
        <v>0</v>
      </c>
      <c s="6" r="P100"/>
    </row>
    <row r="101">
      <c s="6" r="C101"/>
      <c s="6" r="D101"/>
      <c s="6" r="E101"/>
      <c s="2" r="F101"/>
      <c s="2" r="G101"/>
      <c s="9" r="H101"/>
      <c s="5" r="I101"/>
      <c s="5" r="J101"/>
      <c s="17" r="K101"/>
      <c s="18" r="L101"/>
      <c s="18" r="M101"/>
      <c s="4" r="N101"/>
      <c s="16" r="O101">
        <f>E101*MIN(H101,K101,N101)</f>
        <v>0</v>
      </c>
      <c s="6" r="P101"/>
    </row>
  </sheetData>
</worksheet>
</file>